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sigs" ContentType="application/vnd.openxmlformats-package.digital-signature-origin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430"/>
  <workbookPr filterPrivacy="1" defaultThemeVersion="124226"/>
  <xr:revisionPtr revIDLastSave="0" documentId="13_ncr:1_{DDD113D1-C3D2-47AA-B962-9E8F5C8AB32A}" xr6:coauthVersionLast="45" xr6:coauthVersionMax="45" xr10:uidLastSave="{00000000-0000-0000-0000-000000000000}"/>
  <bookViews>
    <workbookView xWindow="2595" yWindow="2595" windowWidth="21600" windowHeight="11385" firstSheet="1" activeTab="1" xr2:uid="{00000000-000D-0000-FFFF-FFFF00000000}"/>
  </bookViews>
  <sheets>
    <sheet name=" 08.15t. ըստ Մարիամի տեղեկանքի" sheetId="35" state="hidden" r:id="rId1"/>
    <sheet name="01․2020թ․" sheetId="10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P240" i="35" l="1"/>
  <c r="K240" i="35"/>
  <c r="F240" i="35"/>
  <c r="AB237" i="35"/>
  <c r="Z237" i="35"/>
  <c r="X237" i="35"/>
  <c r="Y237" i="35" l="1"/>
  <c r="R237" i="35"/>
  <c r="P237" i="35"/>
  <c r="N237" i="35"/>
  <c r="K237" i="35"/>
  <c r="I237" i="35"/>
  <c r="H237" i="35"/>
  <c r="F237" i="35"/>
  <c r="D237" i="35"/>
  <c r="Z235" i="35"/>
  <c r="X235" i="35"/>
  <c r="R235" i="35"/>
  <c r="P235" i="35"/>
  <c r="N235" i="35"/>
  <c r="O237" i="35" l="1"/>
  <c r="Y235" i="35"/>
  <c r="J237" i="35"/>
  <c r="O235" i="35"/>
  <c r="Q235" i="35"/>
  <c r="E237" i="35"/>
  <c r="Q237" i="35"/>
  <c r="H235" i="35"/>
  <c r="F235" i="35"/>
  <c r="D235" i="35"/>
  <c r="AB234" i="35"/>
  <c r="Z234" i="35"/>
  <c r="X234" i="35"/>
  <c r="R234" i="35"/>
  <c r="P234" i="35"/>
  <c r="N234" i="35"/>
  <c r="H234" i="35"/>
  <c r="F234" i="35"/>
  <c r="D234" i="35"/>
  <c r="U232" i="35"/>
  <c r="S232" i="35"/>
  <c r="M232" i="35"/>
  <c r="J232" i="35"/>
  <c r="U231" i="35"/>
  <c r="S231" i="35"/>
  <c r="M231" i="35"/>
  <c r="J231" i="35"/>
  <c r="U230" i="35"/>
  <c r="S230" i="35"/>
  <c r="M230" i="35"/>
  <c r="J230" i="35"/>
  <c r="U229" i="35"/>
  <c r="S229" i="35"/>
  <c r="M229" i="35"/>
  <c r="J229" i="35"/>
  <c r="U228" i="35"/>
  <c r="S228" i="35"/>
  <c r="M228" i="35"/>
  <c r="W228" i="35" s="1"/>
  <c r="J228" i="35"/>
  <c r="U227" i="35"/>
  <c r="S227" i="35"/>
  <c r="L227" i="35"/>
  <c r="J227" i="35"/>
  <c r="W226" i="35"/>
  <c r="U225" i="35"/>
  <c r="S225" i="35"/>
  <c r="M225" i="35"/>
  <c r="J225" i="35"/>
  <c r="U224" i="35"/>
  <c r="S224" i="35"/>
  <c r="M224" i="35"/>
  <c r="J224" i="35"/>
  <c r="H224" i="35"/>
  <c r="U223" i="35"/>
  <c r="S223" i="35"/>
  <c r="M223" i="35"/>
  <c r="J223" i="35"/>
  <c r="U222" i="35"/>
  <c r="S222" i="35"/>
  <c r="M222" i="35"/>
  <c r="J222" i="35"/>
  <c r="U221" i="35"/>
  <c r="S221" i="35"/>
  <c r="M221" i="35"/>
  <c r="J221" i="35"/>
  <c r="H221" i="35"/>
  <c r="U220" i="35"/>
  <c r="S220" i="35"/>
  <c r="M220" i="35"/>
  <c r="W220" i="35" s="1"/>
  <c r="J220" i="35"/>
  <c r="U219" i="35"/>
  <c r="S219" i="35"/>
  <c r="M219" i="35"/>
  <c r="J219" i="35"/>
  <c r="U218" i="35"/>
  <c r="S218" i="35"/>
  <c r="M218" i="35"/>
  <c r="W218" i="35" s="1"/>
  <c r="J218" i="35"/>
  <c r="U217" i="35"/>
  <c r="S217" i="35"/>
  <c r="M217" i="35"/>
  <c r="J217" i="35"/>
  <c r="H217" i="35"/>
  <c r="U216" i="35"/>
  <c r="S216" i="35"/>
  <c r="M216" i="35"/>
  <c r="J216" i="35"/>
  <c r="U215" i="35"/>
  <c r="S215" i="35"/>
  <c r="M215" i="35"/>
  <c r="W215" i="35" s="1"/>
  <c r="J215" i="35"/>
  <c r="U214" i="35"/>
  <c r="S214" i="35"/>
  <c r="M214" i="35"/>
  <c r="J214" i="35"/>
  <c r="W213" i="35"/>
  <c r="U213" i="35"/>
  <c r="S213" i="35"/>
  <c r="J213" i="35"/>
  <c r="U212" i="35"/>
  <c r="S212" i="35"/>
  <c r="M212" i="35"/>
  <c r="W212" i="35" s="1"/>
  <c r="J212" i="35"/>
  <c r="U211" i="35"/>
  <c r="S211" i="35"/>
  <c r="M211" i="35"/>
  <c r="J211" i="35"/>
  <c r="U210" i="35"/>
  <c r="S210" i="35"/>
  <c r="M210" i="35"/>
  <c r="W210" i="35" s="1"/>
  <c r="J210" i="35"/>
  <c r="U209" i="35"/>
  <c r="S209" i="35"/>
  <c r="M209" i="35"/>
  <c r="J209" i="35"/>
  <c r="U208" i="35"/>
  <c r="S208" i="35"/>
  <c r="M208" i="35"/>
  <c r="W208" i="35" s="1"/>
  <c r="J208" i="35"/>
  <c r="U207" i="35"/>
  <c r="S207" i="35"/>
  <c r="M207" i="35"/>
  <c r="J207" i="35"/>
  <c r="U206" i="35"/>
  <c r="S206" i="35"/>
  <c r="M206" i="35"/>
  <c r="W206" i="35" s="1"/>
  <c r="J206" i="35"/>
  <c r="U205" i="35"/>
  <c r="S205" i="35"/>
  <c r="M205" i="35"/>
  <c r="J205" i="35"/>
  <c r="U204" i="35"/>
  <c r="S204" i="35"/>
  <c r="M204" i="35"/>
  <c r="W204" i="35" s="1"/>
  <c r="J204" i="35"/>
  <c r="U203" i="35"/>
  <c r="S203" i="35"/>
  <c r="M203" i="35"/>
  <c r="J203" i="35"/>
  <c r="U202" i="35"/>
  <c r="S202" i="35"/>
  <c r="M202" i="35"/>
  <c r="W202" i="35" s="1"/>
  <c r="J202" i="35"/>
  <c r="U201" i="35"/>
  <c r="S201" i="35"/>
  <c r="M201" i="35"/>
  <c r="J201" i="35"/>
  <c r="U200" i="35"/>
  <c r="S200" i="35"/>
  <c r="M200" i="35"/>
  <c r="J200" i="35"/>
  <c r="U199" i="35"/>
  <c r="S199" i="35"/>
  <c r="M199" i="35"/>
  <c r="J199" i="35"/>
  <c r="U198" i="35"/>
  <c r="S198" i="35"/>
  <c r="M198" i="35"/>
  <c r="J198" i="35"/>
  <c r="U197" i="35"/>
  <c r="S197" i="35"/>
  <c r="M197" i="35"/>
  <c r="J197" i="35"/>
  <c r="U196" i="35"/>
  <c r="S196" i="35"/>
  <c r="M196" i="35"/>
  <c r="J196" i="35"/>
  <c r="U195" i="35"/>
  <c r="S195" i="35"/>
  <c r="M195" i="35"/>
  <c r="J195" i="35"/>
  <c r="U194" i="35"/>
  <c r="S194" i="35"/>
  <c r="M194" i="35"/>
  <c r="J194" i="35"/>
  <c r="W193" i="35"/>
  <c r="U193" i="35"/>
  <c r="S193" i="35"/>
  <c r="U192" i="35"/>
  <c r="S192" i="35"/>
  <c r="M192" i="35"/>
  <c r="W192" i="35" s="1"/>
  <c r="J192" i="35"/>
  <c r="U191" i="35"/>
  <c r="S191" i="35"/>
  <c r="M191" i="35"/>
  <c r="J191" i="35"/>
  <c r="U190" i="35"/>
  <c r="S190" i="35"/>
  <c r="M190" i="35"/>
  <c r="W190" i="35" s="1"/>
  <c r="J190" i="35"/>
  <c r="U189" i="35"/>
  <c r="S189" i="35"/>
  <c r="M189" i="35"/>
  <c r="J189" i="35"/>
  <c r="U188" i="35"/>
  <c r="S188" i="35"/>
  <c r="M188" i="35"/>
  <c r="W188" i="35" s="1"/>
  <c r="J188" i="35"/>
  <c r="U187" i="35"/>
  <c r="S187" i="35"/>
  <c r="M187" i="35"/>
  <c r="J187" i="35"/>
  <c r="U186" i="35"/>
  <c r="S186" i="35"/>
  <c r="M186" i="35"/>
  <c r="W186" i="35" s="1"/>
  <c r="J186" i="35"/>
  <c r="U185" i="35"/>
  <c r="S185" i="35"/>
  <c r="M185" i="35"/>
  <c r="J185" i="35"/>
  <c r="U184" i="35"/>
  <c r="S184" i="35"/>
  <c r="M184" i="35"/>
  <c r="W184" i="35" s="1"/>
  <c r="J184" i="35"/>
  <c r="U183" i="35"/>
  <c r="S183" i="35"/>
  <c r="M183" i="35"/>
  <c r="J183" i="35"/>
  <c r="U182" i="35"/>
  <c r="S182" i="35"/>
  <c r="M182" i="35"/>
  <c r="W182" i="35" s="1"/>
  <c r="J182" i="35"/>
  <c r="U181" i="35"/>
  <c r="S181" i="35"/>
  <c r="M181" i="35"/>
  <c r="J181" i="35"/>
  <c r="U180" i="35"/>
  <c r="S180" i="35"/>
  <c r="M180" i="35"/>
  <c r="W180" i="35" s="1"/>
  <c r="J180" i="35"/>
  <c r="U179" i="35"/>
  <c r="S179" i="35"/>
  <c r="M179" i="35"/>
  <c r="J179" i="35"/>
  <c r="U178" i="35"/>
  <c r="S178" i="35"/>
  <c r="M178" i="35"/>
  <c r="W178" i="35" s="1"/>
  <c r="J178" i="35"/>
  <c r="U177" i="35"/>
  <c r="S177" i="35"/>
  <c r="M177" i="35"/>
  <c r="J177" i="35"/>
  <c r="U176" i="35"/>
  <c r="S176" i="35"/>
  <c r="M176" i="35"/>
  <c r="J176" i="35"/>
  <c r="U175" i="35"/>
  <c r="S175" i="35"/>
  <c r="M175" i="35"/>
  <c r="J175" i="35"/>
  <c r="U174" i="35"/>
  <c r="S174" i="35"/>
  <c r="M174" i="35"/>
  <c r="J174" i="35"/>
  <c r="U173" i="35"/>
  <c r="S173" i="35"/>
  <c r="M173" i="35"/>
  <c r="J173" i="35"/>
  <c r="U172" i="35"/>
  <c r="S172" i="35"/>
  <c r="M172" i="35"/>
  <c r="J172" i="35"/>
  <c r="U171" i="35"/>
  <c r="S171" i="35"/>
  <c r="M171" i="35"/>
  <c r="J171" i="35"/>
  <c r="U170" i="35"/>
  <c r="S170" i="35"/>
  <c r="M170" i="35"/>
  <c r="J170" i="35"/>
  <c r="U169" i="35"/>
  <c r="S169" i="35"/>
  <c r="M169" i="35"/>
  <c r="J169" i="35"/>
  <c r="U168" i="35"/>
  <c r="S168" i="35"/>
  <c r="M168" i="35"/>
  <c r="J168" i="35"/>
  <c r="U167" i="35"/>
  <c r="S167" i="35"/>
  <c r="M167" i="35"/>
  <c r="J167" i="35"/>
  <c r="U166" i="35"/>
  <c r="S166" i="35"/>
  <c r="M166" i="35"/>
  <c r="W166" i="35" s="1"/>
  <c r="J166" i="35"/>
  <c r="U165" i="35"/>
  <c r="S165" i="35"/>
  <c r="M165" i="35"/>
  <c r="J165" i="35"/>
  <c r="U164" i="35"/>
  <c r="S164" i="35"/>
  <c r="M164" i="35"/>
  <c r="J164" i="35"/>
  <c r="U163" i="35"/>
  <c r="S163" i="35"/>
  <c r="M163" i="35"/>
  <c r="J163" i="35"/>
  <c r="U162" i="35"/>
  <c r="S162" i="35"/>
  <c r="M162" i="35"/>
  <c r="J162" i="35"/>
  <c r="U161" i="35"/>
  <c r="S161" i="35"/>
  <c r="M161" i="35"/>
  <c r="J161" i="35"/>
  <c r="U160" i="35"/>
  <c r="S160" i="35"/>
  <c r="M160" i="35"/>
  <c r="J160" i="35"/>
  <c r="U159" i="35"/>
  <c r="S159" i="35"/>
  <c r="M159" i="35"/>
  <c r="J159" i="35"/>
  <c r="U158" i="35"/>
  <c r="S158" i="35"/>
  <c r="M158" i="35"/>
  <c r="W158" i="35" s="1"/>
  <c r="J158" i="35"/>
  <c r="U157" i="35"/>
  <c r="S157" i="35"/>
  <c r="M157" i="35"/>
  <c r="J157" i="35"/>
  <c r="U156" i="35"/>
  <c r="S156" i="35"/>
  <c r="M156" i="35"/>
  <c r="J156" i="35"/>
  <c r="U155" i="35"/>
  <c r="S155" i="35"/>
  <c r="M155" i="35"/>
  <c r="J155" i="35"/>
  <c r="U154" i="35"/>
  <c r="S154" i="35"/>
  <c r="M154" i="35"/>
  <c r="J154" i="35"/>
  <c r="U153" i="35"/>
  <c r="S153" i="35"/>
  <c r="M153" i="35"/>
  <c r="J153" i="35"/>
  <c r="U152" i="35"/>
  <c r="S152" i="35"/>
  <c r="M152" i="35"/>
  <c r="J152" i="35"/>
  <c r="U151" i="35"/>
  <c r="S151" i="35"/>
  <c r="M151" i="35"/>
  <c r="J151" i="35"/>
  <c r="U150" i="35"/>
  <c r="S150" i="35"/>
  <c r="M150" i="35"/>
  <c r="W150" i="35" s="1"/>
  <c r="J150" i="35"/>
  <c r="U149" i="35"/>
  <c r="S149" i="35"/>
  <c r="M149" i="35"/>
  <c r="J149" i="35"/>
  <c r="U148" i="35"/>
  <c r="S148" i="35"/>
  <c r="M148" i="35"/>
  <c r="W148" i="35" s="1"/>
  <c r="J148" i="35"/>
  <c r="U147" i="35"/>
  <c r="S147" i="35"/>
  <c r="M147" i="35"/>
  <c r="J147" i="35"/>
  <c r="U146" i="35"/>
  <c r="S146" i="35"/>
  <c r="M146" i="35"/>
  <c r="J146" i="35"/>
  <c r="U145" i="35"/>
  <c r="S145" i="35"/>
  <c r="M145" i="35"/>
  <c r="J145" i="35"/>
  <c r="U144" i="35"/>
  <c r="S144" i="35"/>
  <c r="M144" i="35"/>
  <c r="J144" i="35"/>
  <c r="U143" i="35"/>
  <c r="S143" i="35"/>
  <c r="M143" i="35"/>
  <c r="J143" i="35"/>
  <c r="U142" i="35"/>
  <c r="S142" i="35"/>
  <c r="M142" i="35"/>
  <c r="J142" i="35"/>
  <c r="U141" i="35"/>
  <c r="S141" i="35"/>
  <c r="M141" i="35"/>
  <c r="J141" i="35"/>
  <c r="U140" i="35"/>
  <c r="S140" i="35"/>
  <c r="M140" i="35"/>
  <c r="J140" i="35"/>
  <c r="U139" i="35"/>
  <c r="S139" i="35"/>
  <c r="M139" i="35"/>
  <c r="J139" i="35"/>
  <c r="U138" i="35"/>
  <c r="S138" i="35"/>
  <c r="M138" i="35"/>
  <c r="J138" i="35"/>
  <c r="U137" i="35"/>
  <c r="S137" i="35"/>
  <c r="M137" i="35"/>
  <c r="J137" i="35"/>
  <c r="U136" i="35"/>
  <c r="S136" i="35"/>
  <c r="M136" i="35"/>
  <c r="W136" i="35" s="1"/>
  <c r="J136" i="35"/>
  <c r="U135" i="35"/>
  <c r="S135" i="35"/>
  <c r="M135" i="35"/>
  <c r="J135" i="35"/>
  <c r="U134" i="35"/>
  <c r="S134" i="35"/>
  <c r="M134" i="35"/>
  <c r="W134" i="35" s="1"/>
  <c r="J134" i="35"/>
  <c r="U133" i="35"/>
  <c r="S133" i="35"/>
  <c r="M133" i="35"/>
  <c r="J133" i="35"/>
  <c r="U132" i="35"/>
  <c r="S132" i="35"/>
  <c r="M132" i="35"/>
  <c r="J132" i="35"/>
  <c r="U131" i="35"/>
  <c r="S131" i="35"/>
  <c r="M131" i="35"/>
  <c r="J131" i="35"/>
  <c r="U130" i="35"/>
  <c r="S130" i="35"/>
  <c r="M130" i="35"/>
  <c r="J130" i="35"/>
  <c r="U129" i="35"/>
  <c r="S129" i="35"/>
  <c r="M129" i="35"/>
  <c r="J129" i="35"/>
  <c r="U128" i="35"/>
  <c r="S128" i="35"/>
  <c r="M128" i="35"/>
  <c r="W128" i="35" s="1"/>
  <c r="J128" i="35"/>
  <c r="U127" i="35"/>
  <c r="S127" i="35"/>
  <c r="M127" i="35"/>
  <c r="J127" i="35"/>
  <c r="U126" i="35"/>
  <c r="S126" i="35"/>
  <c r="M126" i="35"/>
  <c r="J126" i="35"/>
  <c r="U125" i="35"/>
  <c r="S125" i="35"/>
  <c r="M125" i="35"/>
  <c r="J125" i="35"/>
  <c r="U124" i="35"/>
  <c r="S124" i="35"/>
  <c r="M124" i="35"/>
  <c r="J124" i="35"/>
  <c r="U123" i="35"/>
  <c r="S123" i="35"/>
  <c r="M123" i="35"/>
  <c r="J123" i="35"/>
  <c r="U122" i="35"/>
  <c r="S122" i="35"/>
  <c r="M122" i="35"/>
  <c r="W122" i="35" s="1"/>
  <c r="J122" i="35"/>
  <c r="U121" i="35"/>
  <c r="S121" i="35"/>
  <c r="M121" i="35"/>
  <c r="J121" i="35"/>
  <c r="U120" i="35"/>
  <c r="S120" i="35"/>
  <c r="M120" i="35"/>
  <c r="J120" i="35"/>
  <c r="U119" i="35"/>
  <c r="S119" i="35"/>
  <c r="M119" i="35"/>
  <c r="J119" i="35"/>
  <c r="U118" i="35"/>
  <c r="S118" i="35"/>
  <c r="M118" i="35"/>
  <c r="J118" i="35"/>
  <c r="U117" i="35"/>
  <c r="S117" i="35"/>
  <c r="M117" i="35"/>
  <c r="J117" i="35"/>
  <c r="U116" i="35"/>
  <c r="S116" i="35"/>
  <c r="M116" i="35"/>
  <c r="J116" i="35"/>
  <c r="U115" i="35"/>
  <c r="S115" i="35"/>
  <c r="M115" i="35"/>
  <c r="J115" i="35"/>
  <c r="U114" i="35"/>
  <c r="S114" i="35"/>
  <c r="M114" i="35"/>
  <c r="J114" i="35"/>
  <c r="U113" i="35"/>
  <c r="S113" i="35"/>
  <c r="M113" i="35"/>
  <c r="J113" i="35"/>
  <c r="U112" i="35"/>
  <c r="S112" i="35"/>
  <c r="M112" i="35"/>
  <c r="J112" i="35"/>
  <c r="U111" i="35"/>
  <c r="S111" i="35"/>
  <c r="M111" i="35"/>
  <c r="J111" i="35"/>
  <c r="U110" i="35"/>
  <c r="S110" i="35"/>
  <c r="M110" i="35"/>
  <c r="J110" i="35"/>
  <c r="U109" i="35"/>
  <c r="S109" i="35"/>
  <c r="M109" i="35"/>
  <c r="J109" i="35"/>
  <c r="U108" i="35"/>
  <c r="S108" i="35"/>
  <c r="M108" i="35"/>
  <c r="J108" i="35"/>
  <c r="U107" i="35"/>
  <c r="S107" i="35"/>
  <c r="M107" i="35"/>
  <c r="J107" i="35"/>
  <c r="U106" i="35"/>
  <c r="S106" i="35"/>
  <c r="M106" i="35"/>
  <c r="J106" i="35"/>
  <c r="U105" i="35"/>
  <c r="S105" i="35"/>
  <c r="M105" i="35"/>
  <c r="J105" i="35"/>
  <c r="U104" i="35"/>
  <c r="S104" i="35"/>
  <c r="M104" i="35"/>
  <c r="J104" i="35"/>
  <c r="U103" i="35"/>
  <c r="S103" i="35"/>
  <c r="M103" i="35"/>
  <c r="J103" i="35"/>
  <c r="U102" i="35"/>
  <c r="S102" i="35"/>
  <c r="M102" i="35"/>
  <c r="J102" i="35"/>
  <c r="U101" i="35"/>
  <c r="S101" i="35"/>
  <c r="M101" i="35"/>
  <c r="W101" i="35" s="1"/>
  <c r="J101" i="35"/>
  <c r="U100" i="35"/>
  <c r="S100" i="35"/>
  <c r="M100" i="35"/>
  <c r="J100" i="35"/>
  <c r="U99" i="35"/>
  <c r="S99" i="35"/>
  <c r="M99" i="35"/>
  <c r="W99" i="35" s="1"/>
  <c r="J99" i="35"/>
  <c r="U98" i="35"/>
  <c r="S98" i="35"/>
  <c r="M98" i="35"/>
  <c r="J98" i="35"/>
  <c r="U97" i="35"/>
  <c r="S97" i="35"/>
  <c r="M97" i="35"/>
  <c r="W97" i="35" s="1"/>
  <c r="J97" i="35"/>
  <c r="U96" i="35"/>
  <c r="S96" i="35"/>
  <c r="M96" i="35"/>
  <c r="J96" i="35"/>
  <c r="U95" i="35"/>
  <c r="S95" i="35"/>
  <c r="M95" i="35"/>
  <c r="W95" i="35" s="1"/>
  <c r="J95" i="35"/>
  <c r="U94" i="35"/>
  <c r="S94" i="35"/>
  <c r="M94" i="35"/>
  <c r="J94" i="35"/>
  <c r="U93" i="35"/>
  <c r="S93" i="35"/>
  <c r="M93" i="35"/>
  <c r="W93" i="35" s="1"/>
  <c r="J93" i="35"/>
  <c r="U92" i="35"/>
  <c r="S92" i="35"/>
  <c r="M92" i="35"/>
  <c r="J92" i="35"/>
  <c r="U91" i="35"/>
  <c r="S91" i="35"/>
  <c r="M91" i="35"/>
  <c r="W91" i="35" s="1"/>
  <c r="J91" i="35"/>
  <c r="U90" i="35"/>
  <c r="S90" i="35"/>
  <c r="M90" i="35"/>
  <c r="J90" i="35"/>
  <c r="U89" i="35"/>
  <c r="S89" i="35"/>
  <c r="M89" i="35"/>
  <c r="W89" i="35" s="1"/>
  <c r="J89" i="35"/>
  <c r="U88" i="35"/>
  <c r="S88" i="35"/>
  <c r="M88" i="35"/>
  <c r="J88" i="35"/>
  <c r="U87" i="35"/>
  <c r="S87" i="35"/>
  <c r="M87" i="35"/>
  <c r="W87" i="35" s="1"/>
  <c r="J87" i="35"/>
  <c r="U86" i="35"/>
  <c r="S86" i="35"/>
  <c r="L86" i="35"/>
  <c r="M86" i="35" s="1"/>
  <c r="J86" i="35"/>
  <c r="W85" i="35"/>
  <c r="U85" i="35"/>
  <c r="S85" i="35"/>
  <c r="L85" i="35"/>
  <c r="J85" i="35"/>
  <c r="U84" i="35"/>
  <c r="S84" i="35"/>
  <c r="M84" i="35"/>
  <c r="W84" i="35" s="1"/>
  <c r="J84" i="35"/>
  <c r="U83" i="35"/>
  <c r="S83" i="35"/>
  <c r="L83" i="35"/>
  <c r="M83" i="35" s="1"/>
  <c r="J83" i="35"/>
  <c r="U82" i="35"/>
  <c r="S82" i="35"/>
  <c r="M82" i="35"/>
  <c r="J82" i="35"/>
  <c r="U81" i="35"/>
  <c r="S81" i="35"/>
  <c r="M81" i="35"/>
  <c r="W81" i="35" s="1"/>
  <c r="J81" i="35"/>
  <c r="U80" i="35"/>
  <c r="S80" i="35"/>
  <c r="L80" i="35"/>
  <c r="M80" i="35" s="1"/>
  <c r="J80" i="35"/>
  <c r="U79" i="35"/>
  <c r="S79" i="35"/>
  <c r="M79" i="35"/>
  <c r="J79" i="35"/>
  <c r="U78" i="35"/>
  <c r="S78" i="35"/>
  <c r="M78" i="35"/>
  <c r="W78" i="35" s="1"/>
  <c r="J78" i="35"/>
  <c r="U77" i="35"/>
  <c r="S77" i="35"/>
  <c r="L77" i="35"/>
  <c r="M77" i="35" s="1"/>
  <c r="J77" i="35"/>
  <c r="U76" i="35"/>
  <c r="S76" i="35"/>
  <c r="L76" i="35"/>
  <c r="M76" i="35" s="1"/>
  <c r="J76" i="35"/>
  <c r="U75" i="35"/>
  <c r="S75" i="35"/>
  <c r="M75" i="35"/>
  <c r="J75" i="35"/>
  <c r="U74" i="35"/>
  <c r="S74" i="35"/>
  <c r="M74" i="35"/>
  <c r="W74" i="35" s="1"/>
  <c r="J74" i="35"/>
  <c r="U73" i="35"/>
  <c r="S73" i="35"/>
  <c r="M73" i="35"/>
  <c r="J73" i="35"/>
  <c r="U72" i="35"/>
  <c r="S72" i="35"/>
  <c r="M72" i="35"/>
  <c r="W72" i="35" s="1"/>
  <c r="J72" i="35"/>
  <c r="U71" i="35"/>
  <c r="S71" i="35"/>
  <c r="M71" i="35"/>
  <c r="J71" i="35"/>
  <c r="U70" i="35"/>
  <c r="S70" i="35"/>
  <c r="M70" i="35"/>
  <c r="W70" i="35" s="1"/>
  <c r="J70" i="35"/>
  <c r="U69" i="35"/>
  <c r="S69" i="35"/>
  <c r="M69" i="35"/>
  <c r="J69" i="35"/>
  <c r="U68" i="35"/>
  <c r="S68" i="35"/>
  <c r="M68" i="35"/>
  <c r="W68" i="35" s="1"/>
  <c r="J68" i="35"/>
  <c r="U67" i="35"/>
  <c r="S67" i="35"/>
  <c r="M67" i="35"/>
  <c r="J67" i="35"/>
  <c r="U66" i="35"/>
  <c r="S66" i="35"/>
  <c r="M66" i="35"/>
  <c r="W66" i="35" s="1"/>
  <c r="J66" i="35"/>
  <c r="U65" i="35"/>
  <c r="S65" i="35"/>
  <c r="M65" i="35"/>
  <c r="J65" i="35"/>
  <c r="U64" i="35"/>
  <c r="S64" i="35"/>
  <c r="M64" i="35"/>
  <c r="W64" i="35" s="1"/>
  <c r="J64" i="35"/>
  <c r="U63" i="35"/>
  <c r="S63" i="35"/>
  <c r="L63" i="35"/>
  <c r="M63" i="35" s="1"/>
  <c r="J63" i="35"/>
  <c r="U62" i="35"/>
  <c r="S62" i="35"/>
  <c r="M62" i="35"/>
  <c r="J62" i="35"/>
  <c r="U61" i="35"/>
  <c r="S61" i="35"/>
  <c r="M61" i="35"/>
  <c r="W61" i="35" s="1"/>
  <c r="J61" i="35"/>
  <c r="U60" i="35"/>
  <c r="S60" i="35"/>
  <c r="M60" i="35"/>
  <c r="J60" i="35"/>
  <c r="U59" i="35"/>
  <c r="S59" i="35"/>
  <c r="M59" i="35"/>
  <c r="W59" i="35" s="1"/>
  <c r="J59" i="35"/>
  <c r="U58" i="35"/>
  <c r="S58" i="35"/>
  <c r="M58" i="35"/>
  <c r="J58" i="35"/>
  <c r="U57" i="35"/>
  <c r="S57" i="35"/>
  <c r="M57" i="35"/>
  <c r="W57" i="35" s="1"/>
  <c r="J57" i="35"/>
  <c r="U56" i="35"/>
  <c r="S56" i="35"/>
  <c r="M56" i="35"/>
  <c r="J56" i="35"/>
  <c r="U55" i="35"/>
  <c r="S55" i="35"/>
  <c r="M55" i="35"/>
  <c r="W55" i="35" s="1"/>
  <c r="J55" i="35"/>
  <c r="U54" i="35"/>
  <c r="S54" i="35"/>
  <c r="M54" i="35"/>
  <c r="J54" i="35"/>
  <c r="U53" i="35"/>
  <c r="S53" i="35"/>
  <c r="M53" i="35"/>
  <c r="W53" i="35" s="1"/>
  <c r="J53" i="35"/>
  <c r="U52" i="35"/>
  <c r="S52" i="35"/>
  <c r="M52" i="35"/>
  <c r="J52" i="35"/>
  <c r="AB51" i="35"/>
  <c r="AB236" i="35" s="1"/>
  <c r="Z51" i="35"/>
  <c r="X51" i="35"/>
  <c r="X236" i="35" s="1"/>
  <c r="R51" i="35"/>
  <c r="R236" i="35" s="1"/>
  <c r="P51" i="35"/>
  <c r="N51" i="35"/>
  <c r="N236" i="35" s="1"/>
  <c r="K51" i="35"/>
  <c r="I51" i="35"/>
  <c r="F51" i="35"/>
  <c r="D51" i="35"/>
  <c r="W50" i="35"/>
  <c r="U50" i="35"/>
  <c r="U49" i="35"/>
  <c r="M49" i="35"/>
  <c r="W49" i="35" s="1"/>
  <c r="U48" i="35"/>
  <c r="M48" i="35"/>
  <c r="W48" i="35" s="1"/>
  <c r="U47" i="35"/>
  <c r="M47" i="35"/>
  <c r="K46" i="35"/>
  <c r="Y45" i="35"/>
  <c r="U45" i="35"/>
  <c r="S45" i="35"/>
  <c r="O45" i="35"/>
  <c r="J45" i="35"/>
  <c r="W44" i="35"/>
  <c r="U44" i="35"/>
  <c r="W43" i="35"/>
  <c r="U43" i="35"/>
  <c r="W42" i="35"/>
  <c r="U42" i="35"/>
  <c r="W41" i="35"/>
  <c r="U41" i="35"/>
  <c r="W40" i="35"/>
  <c r="U40" i="35"/>
  <c r="W39" i="35"/>
  <c r="U39" i="35"/>
  <c r="S39" i="35"/>
  <c r="J39" i="35"/>
  <c r="U38" i="35"/>
  <c r="M38" i="35"/>
  <c r="U37" i="35"/>
  <c r="S37" i="35"/>
  <c r="M37" i="35"/>
  <c r="J37" i="35"/>
  <c r="T37" i="35" s="1"/>
  <c r="K36" i="35"/>
  <c r="U36" i="35" s="1"/>
  <c r="I36" i="35"/>
  <c r="U35" i="35"/>
  <c r="U34" i="35"/>
  <c r="U33" i="35"/>
  <c r="U32" i="35"/>
  <c r="M32" i="35"/>
  <c r="U31" i="35"/>
  <c r="M31" i="35"/>
  <c r="U30" i="35"/>
  <c r="M30" i="35"/>
  <c r="U29" i="35"/>
  <c r="M29" i="35"/>
  <c r="W29" i="35" s="1"/>
  <c r="V53" i="35" l="1"/>
  <c r="V55" i="35"/>
  <c r="V57" i="35"/>
  <c r="V59" i="35"/>
  <c r="V61" i="35"/>
  <c r="V64" i="35"/>
  <c r="V66" i="35"/>
  <c r="V68" i="35"/>
  <c r="V70" i="35"/>
  <c r="V72" i="35"/>
  <c r="V74" i="35"/>
  <c r="V78" i="35"/>
  <c r="V81" i="35"/>
  <c r="V84" i="35"/>
  <c r="V202" i="35"/>
  <c r="V204" i="35"/>
  <c r="V206" i="35"/>
  <c r="V208" i="35"/>
  <c r="V210" i="35"/>
  <c r="V212" i="35"/>
  <c r="V215" i="35"/>
  <c r="W221" i="35"/>
  <c r="V221" i="35" s="1"/>
  <c r="J36" i="35"/>
  <c r="T36" i="35" s="1"/>
  <c r="V87" i="35"/>
  <c r="V89" i="35"/>
  <c r="V91" i="35"/>
  <c r="V93" i="35"/>
  <c r="V95" i="35"/>
  <c r="V97" i="35"/>
  <c r="V99" i="35"/>
  <c r="V101" i="35"/>
  <c r="V122" i="35"/>
  <c r="V128" i="35"/>
  <c r="V134" i="35"/>
  <c r="V136" i="35"/>
  <c r="V148" i="35"/>
  <c r="V150" i="35"/>
  <c r="V158" i="35"/>
  <c r="V166" i="35"/>
  <c r="V178" i="35"/>
  <c r="V180" i="35"/>
  <c r="V182" i="35"/>
  <c r="V184" i="35"/>
  <c r="V186" i="35"/>
  <c r="V188" i="35"/>
  <c r="V190" i="35"/>
  <c r="V192" i="35"/>
  <c r="V218" i="35"/>
  <c r="V220" i="35"/>
  <c r="T73" i="35"/>
  <c r="H51" i="35"/>
  <c r="H236" i="35" s="1"/>
  <c r="T228" i="35"/>
  <c r="M36" i="35"/>
  <c r="W36" i="35" s="1"/>
  <c r="O234" i="35"/>
  <c r="I236" i="35"/>
  <c r="V48" i="35"/>
  <c r="V49" i="35"/>
  <c r="U51" i="35"/>
  <c r="T96" i="35"/>
  <c r="T98" i="35"/>
  <c r="T100" i="35"/>
  <c r="T102" i="35"/>
  <c r="T103" i="35"/>
  <c r="T105" i="35"/>
  <c r="T107" i="35"/>
  <c r="T109" i="35"/>
  <c r="T111" i="35"/>
  <c r="T113" i="35"/>
  <c r="T115" i="35"/>
  <c r="T119" i="35"/>
  <c r="T121" i="35"/>
  <c r="T123" i="35"/>
  <c r="T125" i="35"/>
  <c r="T127" i="35"/>
  <c r="T129" i="35"/>
  <c r="T131" i="35"/>
  <c r="T137" i="35"/>
  <c r="T139" i="35"/>
  <c r="T141" i="35"/>
  <c r="T143" i="35"/>
  <c r="T145" i="35"/>
  <c r="T149" i="35"/>
  <c r="T151" i="35"/>
  <c r="T153" i="35"/>
  <c r="T155" i="35"/>
  <c r="T157" i="35"/>
  <c r="T159" i="35"/>
  <c r="T161" i="35"/>
  <c r="T163" i="35"/>
  <c r="T165" i="35"/>
  <c r="T167" i="35"/>
  <c r="T169" i="35"/>
  <c r="T171" i="35"/>
  <c r="T173" i="35"/>
  <c r="T193" i="35"/>
  <c r="T217" i="35"/>
  <c r="T219" i="35"/>
  <c r="W224" i="35"/>
  <c r="W225" i="35"/>
  <c r="T227" i="35"/>
  <c r="T231" i="35"/>
  <c r="S51" i="35"/>
  <c r="E235" i="35"/>
  <c r="V50" i="35"/>
  <c r="T56" i="35"/>
  <c r="T58" i="35"/>
  <c r="T60" i="35"/>
  <c r="T62" i="35"/>
  <c r="T75" i="35"/>
  <c r="T76" i="35"/>
  <c r="T77" i="35"/>
  <c r="T79" i="35"/>
  <c r="T80" i="35"/>
  <c r="T82" i="35"/>
  <c r="T83" i="35"/>
  <c r="T85" i="35"/>
  <c r="T93" i="35"/>
  <c r="T112" i="35"/>
  <c r="T118" i="35"/>
  <c r="T176" i="35"/>
  <c r="T182" i="35"/>
  <c r="T184" i="35"/>
  <c r="T195" i="35"/>
  <c r="T197" i="35"/>
  <c r="T199" i="35"/>
  <c r="T201" i="35"/>
  <c r="T203" i="35"/>
  <c r="T207" i="35"/>
  <c r="T211" i="35"/>
  <c r="T214" i="35"/>
  <c r="T216" i="35"/>
  <c r="T222" i="35"/>
  <c r="Q234" i="35"/>
  <c r="T57" i="35"/>
  <c r="T63" i="35"/>
  <c r="T65" i="35"/>
  <c r="T67" i="35"/>
  <c r="T69" i="35"/>
  <c r="T71" i="35"/>
  <c r="T78" i="35"/>
  <c r="T81" i="35"/>
  <c r="T84" i="35"/>
  <c r="V85" i="35"/>
  <c r="T86" i="35"/>
  <c r="T88" i="35"/>
  <c r="T90" i="35"/>
  <c r="T92" i="35"/>
  <c r="T94" i="35"/>
  <c r="T120" i="35"/>
  <c r="T138" i="35"/>
  <c r="T156" i="35"/>
  <c r="T175" i="35"/>
  <c r="T177" i="35"/>
  <c r="T179" i="35"/>
  <c r="T181" i="35"/>
  <c r="T183" i="35"/>
  <c r="T185" i="35"/>
  <c r="T187" i="35"/>
  <c r="T189" i="35"/>
  <c r="T191" i="35"/>
  <c r="V193" i="35"/>
  <c r="T200" i="35"/>
  <c r="T205" i="35"/>
  <c r="T209" i="35"/>
  <c r="W229" i="35"/>
  <c r="W230" i="35"/>
  <c r="V230" i="35" s="1"/>
  <c r="V29" i="35"/>
  <c r="W31" i="35"/>
  <c r="O51" i="35"/>
  <c r="T51" i="35"/>
  <c r="T52" i="35"/>
  <c r="T54" i="35"/>
  <c r="T117" i="35"/>
  <c r="T133" i="35"/>
  <c r="T135" i="35"/>
  <c r="T147" i="35"/>
  <c r="V213" i="35"/>
  <c r="T223" i="35"/>
  <c r="T232" i="35"/>
  <c r="V228" i="35"/>
  <c r="D239" i="35"/>
  <c r="D236" i="35"/>
  <c r="D238" i="35" s="1"/>
  <c r="F239" i="35"/>
  <c r="F236" i="35"/>
  <c r="Z239" i="35"/>
  <c r="Z236" i="35"/>
  <c r="Y236" i="35" s="1"/>
  <c r="W30" i="35"/>
  <c r="W37" i="35"/>
  <c r="V37" i="35" s="1"/>
  <c r="W38" i="35"/>
  <c r="V38" i="35" s="1"/>
  <c r="T39" i="35"/>
  <c r="T45" i="35"/>
  <c r="W47" i="35"/>
  <c r="V47" i="35" s="1"/>
  <c r="W52" i="35"/>
  <c r="W54" i="35"/>
  <c r="V54" i="35" s="1"/>
  <c r="W56" i="35"/>
  <c r="V56" i="35" s="1"/>
  <c r="W58" i="35"/>
  <c r="V58" i="35" s="1"/>
  <c r="W60" i="35"/>
  <c r="V60" i="35" s="1"/>
  <c r="W62" i="35"/>
  <c r="V62" i="35" s="1"/>
  <c r="W63" i="35"/>
  <c r="V63" i="35" s="1"/>
  <c r="W65" i="35"/>
  <c r="V65" i="35" s="1"/>
  <c r="W67" i="35"/>
  <c r="V67" i="35" s="1"/>
  <c r="W69" i="35"/>
  <c r="V69" i="35" s="1"/>
  <c r="W71" i="35"/>
  <c r="V71" i="35" s="1"/>
  <c r="W73" i="35"/>
  <c r="V73" i="35" s="1"/>
  <c r="W75" i="35"/>
  <c r="V75" i="35" s="1"/>
  <c r="W76" i="35"/>
  <c r="V76" i="35" s="1"/>
  <c r="W77" i="35"/>
  <c r="V77" i="35" s="1"/>
  <c r="W79" i="35"/>
  <c r="V79" i="35" s="1"/>
  <c r="W80" i="35"/>
  <c r="V80" i="35" s="1"/>
  <c r="W82" i="35"/>
  <c r="V82" i="35" s="1"/>
  <c r="W83" i="35"/>
  <c r="V83" i="35" s="1"/>
  <c r="W86" i="35"/>
  <c r="V86" i="35" s="1"/>
  <c r="W88" i="35"/>
  <c r="V88" i="35" s="1"/>
  <c r="W90" i="35"/>
  <c r="V90" i="35" s="1"/>
  <c r="W92" i="35"/>
  <c r="V92" i="35" s="1"/>
  <c r="W94" i="35"/>
  <c r="V94" i="35" s="1"/>
  <c r="W96" i="35"/>
  <c r="V96" i="35" s="1"/>
  <c r="W98" i="35"/>
  <c r="V98" i="35" s="1"/>
  <c r="W100" i="35"/>
  <c r="V100" i="35" s="1"/>
  <c r="W102" i="35"/>
  <c r="V102" i="35" s="1"/>
  <c r="T104" i="35"/>
  <c r="W105" i="35"/>
  <c r="V105" i="35" s="1"/>
  <c r="W106" i="35"/>
  <c r="V106" i="35" s="1"/>
  <c r="T108" i="35"/>
  <c r="W109" i="35"/>
  <c r="V109" i="35" s="1"/>
  <c r="W110" i="35"/>
  <c r="V110" i="35" s="1"/>
  <c r="W113" i="35"/>
  <c r="V113" i="35" s="1"/>
  <c r="W114" i="35"/>
  <c r="V114" i="35" s="1"/>
  <c r="T116" i="35"/>
  <c r="W117" i="35"/>
  <c r="V117" i="35" s="1"/>
  <c r="W118" i="35"/>
  <c r="V118" i="35" s="1"/>
  <c r="W121" i="35"/>
  <c r="V121" i="35" s="1"/>
  <c r="W123" i="35"/>
  <c r="V123" i="35" s="1"/>
  <c r="W124" i="35"/>
  <c r="V124" i="35" s="1"/>
  <c r="T126" i="35"/>
  <c r="W127" i="35"/>
  <c r="V127" i="35" s="1"/>
  <c r="W129" i="35"/>
  <c r="V129" i="35" s="1"/>
  <c r="W130" i="35"/>
  <c r="V130" i="35" s="1"/>
  <c r="T132" i="35"/>
  <c r="W133" i="35"/>
  <c r="V133" i="35" s="1"/>
  <c r="W135" i="35"/>
  <c r="V135" i="35" s="1"/>
  <c r="W137" i="35"/>
  <c r="V137" i="35" s="1"/>
  <c r="W138" i="35"/>
  <c r="V138" i="35" s="1"/>
  <c r="T140" i="35"/>
  <c r="W141" i="35"/>
  <c r="V141" i="35" s="1"/>
  <c r="W142" i="35"/>
  <c r="V142" i="35" s="1"/>
  <c r="T144" i="35"/>
  <c r="W145" i="35"/>
  <c r="V145" i="35" s="1"/>
  <c r="W146" i="35"/>
  <c r="V146" i="35" s="1"/>
  <c r="T148" i="35"/>
  <c r="T150" i="35"/>
  <c r="T152" i="35"/>
  <c r="W153" i="35"/>
  <c r="V153" i="35" s="1"/>
  <c r="W154" i="35"/>
  <c r="V154" i="35" s="1"/>
  <c r="W157" i="35"/>
  <c r="V157" i="35" s="1"/>
  <c r="W159" i="35"/>
  <c r="V159" i="35" s="1"/>
  <c r="W160" i="35"/>
  <c r="V160" i="35" s="1"/>
  <c r="T162" i="35"/>
  <c r="W163" i="35"/>
  <c r="V163" i="35" s="1"/>
  <c r="W164" i="35"/>
  <c r="V164" i="35" s="1"/>
  <c r="T166" i="35"/>
  <c r="T168" i="35"/>
  <c r="W169" i="35"/>
  <c r="V169" i="35" s="1"/>
  <c r="W170" i="35"/>
  <c r="V170" i="35" s="1"/>
  <c r="T172" i="35"/>
  <c r="W173" i="35"/>
  <c r="V173" i="35" s="1"/>
  <c r="W174" i="35"/>
  <c r="V174" i="35" s="1"/>
  <c r="W177" i="35"/>
  <c r="V177" i="35" s="1"/>
  <c r="W179" i="35"/>
  <c r="V179" i="35" s="1"/>
  <c r="W181" i="35"/>
  <c r="V181" i="35" s="1"/>
  <c r="W183" i="35"/>
  <c r="V183" i="35" s="1"/>
  <c r="W185" i="35"/>
  <c r="V185" i="35" s="1"/>
  <c r="W187" i="35"/>
  <c r="V187" i="35" s="1"/>
  <c r="W189" i="35"/>
  <c r="V189" i="35" s="1"/>
  <c r="W191" i="35"/>
  <c r="V191" i="35" s="1"/>
  <c r="W194" i="35"/>
  <c r="V194" i="35" s="1"/>
  <c r="T196" i="35"/>
  <c r="W197" i="35"/>
  <c r="V197" i="35" s="1"/>
  <c r="W198" i="35"/>
  <c r="V198" i="35" s="1"/>
  <c r="W201" i="35"/>
  <c r="V201" i="35" s="1"/>
  <c r="W203" i="35"/>
  <c r="V203" i="35" s="1"/>
  <c r="W205" i="35"/>
  <c r="V205" i="35" s="1"/>
  <c r="W207" i="35"/>
  <c r="V207" i="35" s="1"/>
  <c r="W209" i="35"/>
  <c r="V209" i="35" s="1"/>
  <c r="W211" i="35"/>
  <c r="V211" i="35" s="1"/>
  <c r="W214" i="35"/>
  <c r="V214" i="35" s="1"/>
  <c r="W216" i="35"/>
  <c r="V216" i="35" s="1"/>
  <c r="W217" i="35"/>
  <c r="V217" i="35" s="1"/>
  <c r="W219" i="35"/>
  <c r="V219" i="35" s="1"/>
  <c r="W222" i="35"/>
  <c r="F233" i="35"/>
  <c r="N233" i="35"/>
  <c r="R233" i="35"/>
  <c r="Z233" i="35"/>
  <c r="F238" i="35"/>
  <c r="X238" i="35"/>
  <c r="M237" i="35"/>
  <c r="L237" i="35" s="1"/>
  <c r="P239" i="35"/>
  <c r="P236" i="35"/>
  <c r="Q236" i="35" s="1"/>
  <c r="S36" i="35"/>
  <c r="W32" i="35"/>
  <c r="V32" i="35" s="1"/>
  <c r="M46" i="35"/>
  <c r="M45" i="35" s="1"/>
  <c r="E51" i="35"/>
  <c r="J51" i="35"/>
  <c r="Y51" i="35"/>
  <c r="T53" i="35"/>
  <c r="T55" i="35"/>
  <c r="T59" i="35"/>
  <c r="T61" i="35"/>
  <c r="T64" i="35"/>
  <c r="T66" i="35"/>
  <c r="T68" i="35"/>
  <c r="T70" i="35"/>
  <c r="T72" i="35"/>
  <c r="T74" i="35"/>
  <c r="T87" i="35"/>
  <c r="T89" i="35"/>
  <c r="T91" i="35"/>
  <c r="T95" i="35"/>
  <c r="T97" i="35"/>
  <c r="T99" i="35"/>
  <c r="T101" i="35"/>
  <c r="W103" i="35"/>
  <c r="V103" i="35" s="1"/>
  <c r="W104" i="35"/>
  <c r="V104" i="35" s="1"/>
  <c r="T106" i="35"/>
  <c r="W107" i="35"/>
  <c r="V107" i="35" s="1"/>
  <c r="W108" i="35"/>
  <c r="V108" i="35" s="1"/>
  <c r="T110" i="35"/>
  <c r="W111" i="35"/>
  <c r="V111" i="35" s="1"/>
  <c r="W112" i="35"/>
  <c r="V112" i="35" s="1"/>
  <c r="T114" i="35"/>
  <c r="W115" i="35"/>
  <c r="V115" i="35" s="1"/>
  <c r="W116" i="35"/>
  <c r="V116" i="35" s="1"/>
  <c r="W119" i="35"/>
  <c r="V119" i="35" s="1"/>
  <c r="W120" i="35"/>
  <c r="V120" i="35" s="1"/>
  <c r="T122" i="35"/>
  <c r="T124" i="35"/>
  <c r="W125" i="35"/>
  <c r="V125" i="35" s="1"/>
  <c r="W126" i="35"/>
  <c r="V126" i="35" s="1"/>
  <c r="T128" i="35"/>
  <c r="T130" i="35"/>
  <c r="W131" i="35"/>
  <c r="V131" i="35" s="1"/>
  <c r="W132" i="35"/>
  <c r="V132" i="35" s="1"/>
  <c r="T134" i="35"/>
  <c r="T136" i="35"/>
  <c r="W139" i="35"/>
  <c r="V139" i="35" s="1"/>
  <c r="W140" i="35"/>
  <c r="V140" i="35" s="1"/>
  <c r="T142" i="35"/>
  <c r="W143" i="35"/>
  <c r="V143" i="35" s="1"/>
  <c r="W144" i="35"/>
  <c r="V144" i="35" s="1"/>
  <c r="T146" i="35"/>
  <c r="W147" i="35"/>
  <c r="V147" i="35" s="1"/>
  <c r="W149" i="35"/>
  <c r="V149" i="35" s="1"/>
  <c r="W151" i="35"/>
  <c r="V151" i="35" s="1"/>
  <c r="W152" i="35"/>
  <c r="V152" i="35" s="1"/>
  <c r="T154" i="35"/>
  <c r="W155" i="35"/>
  <c r="V155" i="35" s="1"/>
  <c r="W156" i="35"/>
  <c r="V156" i="35" s="1"/>
  <c r="T158" i="35"/>
  <c r="T160" i="35"/>
  <c r="W161" i="35"/>
  <c r="V161" i="35" s="1"/>
  <c r="W162" i="35"/>
  <c r="V162" i="35" s="1"/>
  <c r="T164" i="35"/>
  <c r="W165" i="35"/>
  <c r="V165" i="35" s="1"/>
  <c r="W167" i="35"/>
  <c r="V167" i="35" s="1"/>
  <c r="W168" i="35"/>
  <c r="V168" i="35" s="1"/>
  <c r="T170" i="35"/>
  <c r="W171" i="35"/>
  <c r="V171" i="35" s="1"/>
  <c r="W172" i="35"/>
  <c r="V172" i="35" s="1"/>
  <c r="T174" i="35"/>
  <c r="W175" i="35"/>
  <c r="V175" i="35" s="1"/>
  <c r="W176" i="35"/>
  <c r="V176" i="35" s="1"/>
  <c r="T178" i="35"/>
  <c r="T180" i="35"/>
  <c r="T186" i="35"/>
  <c r="T188" i="35"/>
  <c r="T190" i="35"/>
  <c r="T192" i="35"/>
  <c r="T194" i="35"/>
  <c r="W195" i="35"/>
  <c r="V195" i="35" s="1"/>
  <c r="W196" i="35"/>
  <c r="V196" i="35" s="1"/>
  <c r="T198" i="35"/>
  <c r="W199" i="35"/>
  <c r="V199" i="35" s="1"/>
  <c r="W200" i="35"/>
  <c r="V200" i="35" s="1"/>
  <c r="T202" i="35"/>
  <c r="T204" i="35"/>
  <c r="T206" i="35"/>
  <c r="T208" i="35"/>
  <c r="T210" i="35"/>
  <c r="T212" i="35"/>
  <c r="T213" i="35"/>
  <c r="T215" i="35"/>
  <c r="T218" i="35"/>
  <c r="T220" i="35"/>
  <c r="T221" i="35"/>
  <c r="W223" i="35"/>
  <c r="T224" i="35"/>
  <c r="T225" i="35"/>
  <c r="M227" i="35"/>
  <c r="M51" i="35" s="1"/>
  <c r="T229" i="35"/>
  <c r="T230" i="35"/>
  <c r="W231" i="35"/>
  <c r="V231" i="35" s="1"/>
  <c r="D233" i="35"/>
  <c r="P233" i="35"/>
  <c r="X233" i="35"/>
  <c r="E234" i="35"/>
  <c r="N238" i="35"/>
  <c r="R238" i="35"/>
  <c r="Y234" i="35"/>
  <c r="K28" i="35"/>
  <c r="K27" i="35" s="1"/>
  <c r="AB27" i="35"/>
  <c r="AB26" i="35" s="1"/>
  <c r="O233" i="35" l="1"/>
  <c r="U28" i="35"/>
  <c r="M28" i="35" s="1"/>
  <c r="W28" i="35" s="1"/>
  <c r="V28" i="35" s="1"/>
  <c r="H233" i="35"/>
  <c r="Z238" i="35"/>
  <c r="E236" i="35"/>
  <c r="E238" i="35" s="1"/>
  <c r="Y239" i="35"/>
  <c r="P238" i="35"/>
  <c r="W237" i="35"/>
  <c r="U237" i="35" s="1"/>
  <c r="W239" i="35"/>
  <c r="M27" i="35"/>
  <c r="W27" i="35" s="1"/>
  <c r="U27" i="35" s="1"/>
  <c r="W227" i="35"/>
  <c r="V227" i="35" s="1"/>
  <c r="E233" i="35"/>
  <c r="M236" i="35"/>
  <c r="AB239" i="35"/>
  <c r="AB235" i="35"/>
  <c r="AB238" i="35" s="1"/>
  <c r="AB233" i="35"/>
  <c r="V52" i="35"/>
  <c r="O236" i="35"/>
  <c r="O238" i="35" s="1"/>
  <c r="W46" i="35"/>
  <c r="U46" i="35" s="1"/>
  <c r="T237" i="35"/>
  <c r="S237" i="35" s="1"/>
  <c r="W232" i="35"/>
  <c r="V232" i="35" s="1"/>
  <c r="E239" i="35"/>
  <c r="H242" i="35"/>
  <c r="H240" i="35"/>
  <c r="W45" i="35"/>
  <c r="O239" i="35"/>
  <c r="Y238" i="35"/>
  <c r="Y233" i="35"/>
  <c r="U26" i="35"/>
  <c r="S26" i="35"/>
  <c r="J26" i="35"/>
  <c r="U25" i="35"/>
  <c r="L25" i="35"/>
  <c r="M25" i="35" s="1"/>
  <c r="U24" i="35"/>
  <c r="S24" i="35"/>
  <c r="L24" i="35"/>
  <c r="J24" i="35"/>
  <c r="J23" i="35" s="1"/>
  <c r="S23" i="35"/>
  <c r="K23" i="35"/>
  <c r="U22" i="35"/>
  <c r="U21" i="35"/>
  <c r="M21" i="35"/>
  <c r="U20" i="35"/>
  <c r="M20" i="35"/>
  <c r="U19" i="35"/>
  <c r="M19" i="35"/>
  <c r="U18" i="35"/>
  <c r="M18" i="35"/>
  <c r="K17" i="35"/>
  <c r="U16" i="35"/>
  <c r="S16" i="35"/>
  <c r="J16" i="35"/>
  <c r="T16" i="35" s="1"/>
  <c r="U15" i="35"/>
  <c r="M15" i="35"/>
  <c r="W15" i="35" s="1"/>
  <c r="U14" i="35"/>
  <c r="M14" i="35"/>
  <c r="W14" i="35" s="1"/>
  <c r="U13" i="35"/>
  <c r="M13" i="35"/>
  <c r="J13" i="35"/>
  <c r="K12" i="35"/>
  <c r="I12" i="35"/>
  <c r="S12" i="35" s="1"/>
  <c r="U11" i="35"/>
  <c r="M11" i="35"/>
  <c r="U10" i="35"/>
  <c r="S10" i="35"/>
  <c r="M10" i="35"/>
  <c r="J10" i="35"/>
  <c r="T10" i="35" s="1"/>
  <c r="K9" i="35"/>
  <c r="I9" i="35"/>
  <c r="M12" i="35" l="1"/>
  <c r="M9" i="35"/>
  <c r="M234" i="35" s="1"/>
  <c r="U241" i="35"/>
  <c r="J12" i="35"/>
  <c r="V14" i="35"/>
  <c r="M26" i="35"/>
  <c r="W26" i="35" s="1"/>
  <c r="T26" i="35"/>
  <c r="M17" i="35"/>
  <c r="M16" i="35" s="1"/>
  <c r="W16" i="35" s="1"/>
  <c r="V15" i="35"/>
  <c r="M24" i="35"/>
  <c r="W24" i="35" s="1"/>
  <c r="V24" i="35" s="1"/>
  <c r="W12" i="35"/>
  <c r="K234" i="35"/>
  <c r="K233" i="35"/>
  <c r="K239" i="35"/>
  <c r="U240" i="35" s="1"/>
  <c r="W13" i="35"/>
  <c r="V13" i="35" s="1"/>
  <c r="U17" i="35"/>
  <c r="U251" i="35" s="1"/>
  <c r="W19" i="35"/>
  <c r="W20" i="35"/>
  <c r="V20" i="35" s="1"/>
  <c r="W21" i="35"/>
  <c r="W51" i="35"/>
  <c r="W236" i="35" s="1"/>
  <c r="U236" i="35" s="1"/>
  <c r="T236" i="35" s="1"/>
  <c r="S236" i="35" s="1"/>
  <c r="I234" i="35"/>
  <c r="I233" i="35"/>
  <c r="S9" i="35"/>
  <c r="U9" i="35"/>
  <c r="J9" i="35"/>
  <c r="W10" i="35"/>
  <c r="V10" i="35" s="1"/>
  <c r="W11" i="35"/>
  <c r="V11" i="35" s="1"/>
  <c r="U12" i="35"/>
  <c r="W18" i="35"/>
  <c r="V18" i="35" s="1"/>
  <c r="T24" i="35"/>
  <c r="W25" i="35"/>
  <c r="V25" i="35" s="1"/>
  <c r="M233" i="35" l="1"/>
  <c r="W241" i="35" s="1"/>
  <c r="J239" i="35"/>
  <c r="T12" i="35"/>
  <c r="W9" i="35"/>
  <c r="W233" i="35" s="1"/>
  <c r="U239" i="35"/>
  <c r="M23" i="35"/>
  <c r="M235" i="35" s="1"/>
  <c r="M238" i="35" s="1"/>
  <c r="W17" i="35"/>
  <c r="S233" i="35"/>
  <c r="S234" i="35"/>
  <c r="J234" i="35"/>
  <c r="W23" i="35"/>
  <c r="U23" i="35" s="1"/>
  <c r="T23" i="35" s="1"/>
  <c r="J233" i="35"/>
  <c r="T9" i="35"/>
  <c r="U234" i="35"/>
  <c r="L234" i="35"/>
  <c r="W234" i="35" l="1"/>
  <c r="W235" i="35"/>
  <c r="U235" i="35" s="1"/>
  <c r="T235" i="35" s="1"/>
  <c r="S235" i="35" s="1"/>
  <c r="U233" i="35"/>
  <c r="T239" i="35" s="1"/>
  <c r="T234" i="35"/>
  <c r="T233" i="35"/>
  <c r="K235" i="35"/>
  <c r="L235" i="35" s="1"/>
  <c r="K236" i="35"/>
  <c r="I235" i="35"/>
  <c r="H238" i="35"/>
  <c r="W240" i="35" s="1"/>
  <c r="W238" i="35" l="1"/>
  <c r="J235" i="35"/>
  <c r="I238" i="35"/>
  <c r="S238" i="35" s="1"/>
  <c r="K238" i="35"/>
  <c r="U238" i="35" s="1"/>
  <c r="L236" i="35"/>
  <c r="J236" i="35"/>
  <c r="J238" i="35" l="1"/>
  <c r="T238" i="35" s="1"/>
</calcChain>
</file>

<file path=xl/sharedStrings.xml><?xml version="1.0" encoding="utf-8"?>
<sst xmlns="http://schemas.openxmlformats.org/spreadsheetml/2006/main" count="1044" uniqueCount="409">
  <si>
    <t xml:space="preserve"> էներգիա արտադրող կայանների անվանումը</t>
  </si>
  <si>
    <t>Չափի միավորը</t>
  </si>
  <si>
    <t>Էլեկտրական էներգիայի արտադրություն</t>
  </si>
  <si>
    <t>Սեփական կարիքներ և կորուստներ ուժային տրանսֆորմատորներում</t>
  </si>
  <si>
    <t>Էլեկտական էներգիայի օգտակար առաքում պ.4-պ.5</t>
  </si>
  <si>
    <t>Գործող սակագին առանց ԱԱՀ-ի (դրամ կՎտժ)</t>
  </si>
  <si>
    <t>Ապրանքային արտադրանք գործող գներով (առանց ԱԱՀ-ի) (պ.6xպ.7)        (հազ. դրամ)</t>
  </si>
  <si>
    <t>Էլեկտական էներգիայի օգտակար առաքում պ.9-պ.10</t>
  </si>
  <si>
    <t>Ապրանքային արտադրանք գործող գներով (առանց ԱԱՀ-ի) (պ.11xպ.12)        (հազ. դրամ)</t>
  </si>
  <si>
    <t>1) էլեկտրական էներգիա</t>
  </si>
  <si>
    <t>հազ. կՎտժ</t>
  </si>
  <si>
    <t>2) հզորություն</t>
  </si>
  <si>
    <t>հազ. ՄՎտ</t>
  </si>
  <si>
    <t>1) ներքին շուկա</t>
  </si>
  <si>
    <t xml:space="preserve">    ա. էլեկտրական էներգիա</t>
  </si>
  <si>
    <t xml:space="preserve">    բ.  հզորություն</t>
  </si>
  <si>
    <t>2) արտահանում</t>
  </si>
  <si>
    <t>3) կորուստներ արտահանումից</t>
  </si>
  <si>
    <t>3) ներհոսք</t>
  </si>
  <si>
    <t>Փոքր էլեկտրակայաններ - ընդամենը</t>
  </si>
  <si>
    <t>Ընդամենը էլեկտրական էներգիա</t>
  </si>
  <si>
    <t>Ապրանքային արտադրանք գործող գներով (առանց ԱԱՀ-ի) (պ.6xպ.7)(հազ. դրամ)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</si>
  <si>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</si>
  <si>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</si>
  <si>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</si>
  <si>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</si>
  <si>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</si>
  <si>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</si>
  <si>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</si>
  <si>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</si>
  <si>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</si>
  <si>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</si>
  <si>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</si>
  <si>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</si>
  <si>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</si>
  <si>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</si>
  <si>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</si>
  <si>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</si>
  <si>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`</t>
  </si>
  <si>
    <t xml:space="preserve">  1)  ա. էլեկտրական էներգիա</t>
  </si>
  <si>
    <t xml:space="preserve">       բ. հզորություն</t>
  </si>
  <si>
    <t>2)  վաճառք ԲԷՑ -ին արտահանման նպատակով</t>
  </si>
  <si>
    <t>Ñ½áñáõÃÛáõÝ</t>
  </si>
  <si>
    <t xml:space="preserve">    ա. էլեկտրական էներգիա (այդ թվում ներհոսք Իրանից )</t>
  </si>
  <si>
    <t xml:space="preserve">    գ.  ներհոսք Իրանից</t>
  </si>
  <si>
    <t xml:space="preserve">    ա. էլեկտրական էներգիա </t>
  </si>
  <si>
    <t>4) կորուստներ արտահանումից</t>
  </si>
  <si>
    <t>3) արտահանում Վրաստան</t>
  </si>
  <si>
    <t>4) փոխհոսք</t>
  </si>
  <si>
    <t>հավելված 2</t>
  </si>
  <si>
    <t>2) ջերմաէլեկտրակայաններ</t>
  </si>
  <si>
    <t>3) հիդրոէլեկտրակայաններ</t>
  </si>
  <si>
    <t>4) այլ աղբյուրներ</t>
  </si>
  <si>
    <t>"Ձորագետ Հիդրո ՀԷԿ"ՍՊԸ</t>
  </si>
  <si>
    <t xml:space="preserve">"Ակադ. Մնջոյանի անվ.Գյումրի"  ՓՀԷԿ             </t>
  </si>
  <si>
    <t>"Ազատեկ ՀԷԿ" ՓԲԸ ¥Ազատեկ¤</t>
  </si>
  <si>
    <t>"Հաշվարկային կենտրոն"</t>
  </si>
  <si>
    <t>"Մուշեղ  ՀԷԿ" ՍՊԸ  ¥Ջերմուկ¤</t>
  </si>
  <si>
    <t>"Հակոբջ.ևԳալստյան ՀԷԿ" ՍՊԸ (Շաքի ՓՀԷԿ)</t>
  </si>
  <si>
    <t>"Հակոբջ.ևԳալստյան ՀԷԿ" ՍՊԸ (Որոտնա ՓՀԷԿ)</t>
  </si>
  <si>
    <t>"Հիդրոէներգիա" ՍՊԸ  Երևան.լիճ</t>
  </si>
  <si>
    <t>"Հիդրոէներգիա" ՍՊԸ Կոտայքի ջր.</t>
  </si>
  <si>
    <t>"Արմավիր Լույս" ՓԲԸ</t>
  </si>
  <si>
    <t>"Իջևանի  ՀԷԿ" ՍՊԸ</t>
  </si>
  <si>
    <t>"Էներգիա" ՍՊԸ  ¥Կաթնաղբյուր-Երևան¤</t>
  </si>
  <si>
    <t>"Քյու-Հաշ" ՍՊԸ  ¥Մեղրի¤</t>
  </si>
  <si>
    <t>"Էներգիա" ՍՊԸ ¥Ապարան 1-4 ՀԷԿ¤</t>
  </si>
  <si>
    <t>Հաշվետվություն</t>
  </si>
  <si>
    <t>"Լեռ  և  ջուր" ՍՊԸ  ¥Չիչխան¤</t>
  </si>
  <si>
    <t>"Նարեկ  ԼԿ" ՍՊԸ  Էներգացանցշին</t>
  </si>
  <si>
    <t>"Էլեգիս" ՍՊԸ  (Եղեգիս ՓՀԷկ)</t>
  </si>
  <si>
    <t>"Էլեգիս" ՍՊԸ  (Հերմոն ՓՀԷկ)</t>
  </si>
  <si>
    <t>"Էլգիա"ՍՊԸ</t>
  </si>
  <si>
    <t>"Նարէներգո"ՍՊԸ  (Գառնի  ՓՀԷԿ)</t>
  </si>
  <si>
    <t>"Արարատ ՋԷԳ" ՓԲԸ (Ամրակից-2 Կամենկա)</t>
  </si>
  <si>
    <t>"Արարատ ՋԷԳ" ՓԲԸ (Հնեվանք-1,2)</t>
  </si>
  <si>
    <t>"Բազենք" ՍՊԸ  (Եղեգիս ՓՀԷԿ)</t>
  </si>
  <si>
    <t>"Ատլասէներգո"ՍՊԸ  (Այգեձոր ՓՀԷԿ)</t>
  </si>
  <si>
    <t>"ԳԳՎ" ՍՊԸ   Վարդան  ՓՀէկ</t>
  </si>
  <si>
    <t>"Ակինք" ՍՊԸ  Ծաղկավան ՓՀԷԿ</t>
  </si>
  <si>
    <t>"Բենզար Էներջի" ՍՊԸ</t>
  </si>
  <si>
    <t>"Լորագետ  ՀԷԿ" (Սիսական)</t>
  </si>
  <si>
    <t>"ՀԱԷԿ" ՓԲԸ - ընդամենը</t>
  </si>
  <si>
    <r>
      <t xml:space="preserve">"Հրազ. ՋԷԿ" ԲԲԸ </t>
    </r>
    <r>
      <rPr>
        <b/>
        <sz val="11"/>
        <color theme="1"/>
        <rFont val="Sylfaen"/>
        <family val="1"/>
        <charset val="204"/>
      </rPr>
      <t xml:space="preserve">- </t>
    </r>
    <r>
      <rPr>
        <b/>
        <sz val="10"/>
        <color theme="1"/>
        <rFont val="Sylfaen"/>
        <family val="1"/>
        <charset val="204"/>
      </rPr>
      <t>ընդամենը</t>
    </r>
  </si>
  <si>
    <t>"Երևան ՋԷԿ" ՓԲԸ - ընդամենը</t>
  </si>
  <si>
    <t>"Երևան ՋԷԿ" ՓԲԸ  (շոգ.համ.ցիկլով աշխ.էն.բլոկ) - ընդամենը</t>
  </si>
  <si>
    <t>"ՄԷԿ" ՓԲԸ - ընդամենը</t>
  </si>
  <si>
    <t>"Սինգլ  Գոռ" ՍՊԸ (Սանդաղբյուր)</t>
  </si>
  <si>
    <t>"Աստղիկ-Հովհաննես"ՍՊԸ</t>
  </si>
  <si>
    <t>"Լեռ-Էքս" ՍՊԸ  ( Լեռ  Էքս  հէկ-2)</t>
  </si>
  <si>
    <t>"Լեռ-Էքս"ՍՊԸ  ( Լեռ  Էքս  հէկ-4)</t>
  </si>
  <si>
    <t>"Տիրակալ"  ՍՊԸ  (Կուրթան)</t>
  </si>
  <si>
    <t>"ՌԻՆԷ"ՍՊԸ</t>
  </si>
  <si>
    <t>ՙ"Էնգելս Թումանյան"ՍՊԸ (Գևորգավան ՓՀԷկ)</t>
  </si>
  <si>
    <t>"Պարգև և Վարդան"ՍՊԸ (Զոր-Զոր ՓՀԷԿ )</t>
  </si>
  <si>
    <t>"Սմբուլ"ՍՊԸ  (Սմբուլ ՓՀԷկ)</t>
  </si>
  <si>
    <t>"Շաղատ"ՍՊԸ (Շաղատ  ՓԷկ )</t>
  </si>
  <si>
    <t>"Թեժ  Վոթերֆոլ" ՍՊԸ  (Թեժ  հԷկ)</t>
  </si>
  <si>
    <t>"Իզոդրոմ" ՍՊԸ (Յաղդան հէկ)</t>
  </si>
  <si>
    <t>"Մավր" ՍՊԸ   (Չանախչի հԷկ-2)</t>
  </si>
  <si>
    <t>"ՕՍՏ-Էլ" ՍՊԸ (Հաղպատ-2)</t>
  </si>
  <si>
    <t>"ՕՍՏ-Էլ"ՍՊԸ (Հաղպատ-1)</t>
  </si>
  <si>
    <t>"Լեռ-Էքս-էներգիա"  ՍՊԸ ( Լեռ  Էքս  հէկ-6)</t>
  </si>
  <si>
    <t xml:space="preserve">"Քուռկիկ Ջալալ"ՍՊԸ  </t>
  </si>
  <si>
    <t>"Հոսք"  ՍՊԸ (Բովաձոր  փոքր  ՀԷԿ)</t>
  </si>
  <si>
    <t xml:space="preserve"> "Լեռ-Էքս- Էներգիա"ՍՊԸ (Լեռ-Էքս ՀԷԿ-3)</t>
  </si>
  <si>
    <t>"Լեռնապատի կանթեղ" ՍՊԸ  (Լեռնապատ-1)</t>
  </si>
  <si>
    <t>"ԹԻ ԷՅ ԷՅՉ"ՓԲԸ  (Թալին փոքր  ՀԷԿ)</t>
  </si>
  <si>
    <t>"Բիթլիս-Մեն"ՍՊԸ (Այգեզարդ)</t>
  </si>
  <si>
    <t>"Սեկտոր Քվանտ"ՍՊԸ (Ձորագյուղ-1)</t>
  </si>
  <si>
    <t>"Ա.Ա.Խաչատրյան" ՍՊԸ (Շուշանիկ)</t>
  </si>
  <si>
    <t>"Արնավար" ՍՊԸ (Հեղնաջուր փոքր ՀԷԿ)</t>
  </si>
  <si>
    <t>"Սուրբ Աղբյուր" ՍՊԸ (Սուրբ Աղբյուր  ՓՀԷԿ )</t>
  </si>
  <si>
    <t>"Անի"ԲԲԸ ( Ջրաձոր՚ փոքր ՀԷԿ)</t>
  </si>
  <si>
    <t>"Էլիզա ֆարմ" ՍՊԸ (Սպիտակ-1 ՀԷԿ)</t>
  </si>
  <si>
    <t>"Գազպրոմ Արմենիա"ՓԲԸ (Հրազդան-5) -ընդամենը</t>
  </si>
  <si>
    <t>"Վակուֆլօ" ՍՊԸ  (Արագած-1 ՀԷԿ)</t>
  </si>
  <si>
    <t>"Ֆիրմա Գ.Ա.Խ"(Հեր-Հեր-1 ՀԷԿ)</t>
  </si>
  <si>
    <t>"Քարեվարդ" ՍՊԸ (Խաչաղբյուր ՀԷԿ-1)</t>
  </si>
  <si>
    <t>"Սեկտոր Քվանտ" ՍՊԸ (Ձորագյուղ-3)</t>
  </si>
  <si>
    <t>"Ամբերդ ՀԷԿ" ՍՊԸ (Ամբերդ-1 փոքր ՀԷԿ)</t>
  </si>
  <si>
    <t>"Էլ-Կաս" ՍՊԸ (Գեղարոտ փոքր ՀԷԿ)</t>
  </si>
  <si>
    <r>
      <t>"Ատլաս-էներգո"ՍՊԸ  (Այգեձոր -</t>
    </r>
    <r>
      <rPr>
        <sz val="10"/>
        <rFont val="Sylfaen"/>
        <family val="1"/>
        <charset val="204"/>
      </rPr>
      <t>2</t>
    </r>
    <r>
      <rPr>
        <sz val="10"/>
        <rFont val="Arial Armenian"/>
        <family val="2"/>
      </rPr>
      <t xml:space="preserve"> փոքր ՀԷԿ)</t>
    </r>
  </si>
  <si>
    <t>"ՎԻՑԻ ԳՐՈՒՊ" ՍՊԸ (Հախում փոքր ՀԷԿ)</t>
  </si>
  <si>
    <t>"Հերմոն ՄԱԴ" ՍՊԸ (Քարագլուխ փոքր ՀԷԿ)</t>
  </si>
  <si>
    <t>"Լորագետ  ՀԷԿ" ՍՊԸ (Սիսական-1 փոքր ՀԷԿ)</t>
  </si>
  <si>
    <t>"Ջաղացի Ձոր"ՓԲԸ (Գողթ-1 փոքր ՀԷԿ)</t>
  </si>
  <si>
    <t>"Ջաղացի Ձոր" ՓԲԸ (Գողթ-2 փոքր ՀԷԿ)</t>
  </si>
  <si>
    <t>"Մինա-Մայա" ՍՊԸ (Եղեգնաձոր փոքր ՀԷԿ)</t>
  </si>
  <si>
    <t>"Քանար"ՓԲԸ ( Սառնակունք փոքր ՀԷԿ)</t>
  </si>
  <si>
    <t>"Խ և Մ ընկերներ" ՍՊԸ (Վարարակն փոքր ՀԷԿ )</t>
  </si>
  <si>
    <t>"Տիգրան և Աշխեն" ՍՊԸ (Տիգրան և Աշխեն ՓՀԷկ1)</t>
  </si>
  <si>
    <t>"Էրիկ ՓՀԷկ" ՍՊԸ ( Էրիկ ՓՀԷկ-1)</t>
  </si>
  <si>
    <t>"Լուսակունք" ՍՊԸ ( Այրք ՓՀԷկ-1)</t>
  </si>
  <si>
    <t>"Լուսակունք" ՍՊԸ ( Ավազան ՓՀԷկ)</t>
  </si>
  <si>
    <t>"ՄԿՇԳ էներգիա" ՍՊԸ (Մարտունի ՓՀԷԿ)</t>
  </si>
  <si>
    <t>"Մինա-Մայա" ՍՊԸ (Եղեգնաձոր-1 ՓՀԷԿ)</t>
  </si>
  <si>
    <t xml:space="preserve">"Սիրարփի ԱՀ" ՍՊԸ (Սիրարփի ՓՀԷկ) </t>
  </si>
  <si>
    <t>"Վ.Գ. և որդիներ" ՍՊԸ ( Հեր-Հեր-1 փոքր ՀԷԿ)</t>
  </si>
  <si>
    <t>"Աֆամիա" ՍՊԸ (Դարբաս ՓՀԷկ-2 )</t>
  </si>
  <si>
    <t>"ԽՈՒՄ"ՍՊԸ (Խում ՓՀԷկ)</t>
  </si>
  <si>
    <t>Արգիշտի-1" ՍՊԸ (Մարցիգետ ՓՀԷկ-2 )</t>
  </si>
  <si>
    <t>"Քարահունջ" ՍՊԸ (Քարահունջ ՓՀԷկ)</t>
  </si>
  <si>
    <t>"Սմբուլ" ՍՊԸ (Մանուկ ՓՀԷկ)</t>
  </si>
  <si>
    <t>"ՀՈՎ ԽԱՉ" ՍՊԸ (Յոթաղբյուր-4 ՓՀԷկ)</t>
  </si>
  <si>
    <t>"ՀՈՎ ԽԱՉ" ՍՊԸ (Յոթաղբյուր-5 ՓՀԷկ)</t>
  </si>
  <si>
    <t>"ՀՈՎ ԽԱՉ" ՍՊԸ (Յոթաղբյուր-2 ՓՀԷկ)</t>
  </si>
  <si>
    <t>"ԱՅՈՒԴԱ-ԼՈՍ" ՍՊԸ (Պոզիտրոն ՓՀԷկ)</t>
  </si>
  <si>
    <t>"Վարդահովիտ" ՍՊԸ (Վարդահովիտ ՓՀԷկ)</t>
  </si>
  <si>
    <t>"Ալեզի" ՍՊԸ (Տաշիր ՓՀԷԿ-1)</t>
  </si>
  <si>
    <t>"Արջաձոր" ՍՊԸ (Արջաձոր ՓՀԷկ )</t>
  </si>
  <si>
    <t>"Ամբերդ ՀԷԿ" ՍՊԸ (Ամբերդ-2 ՓՀԷԿ)</t>
  </si>
  <si>
    <t>"Վ.Ա.Լ.ԷՆԵՐԳՈ" ՍՊԸ (Վ.Ա.Լ.ՓՀԷկ)</t>
  </si>
  <si>
    <t>"ՀՈՎ ԽԱՉ" ՍՊԸ (Յոթաղբյուր-1 ՓՀԷկ)</t>
  </si>
  <si>
    <t>"ՎՈԻ ԴԻՆ" ՍՊԸ (Կեչուտ ՓՀԷկ)</t>
  </si>
  <si>
    <t xml:space="preserve">"Սար-Ռուբ" ՍՊԸ (Նժդեհ ՓՀԷկ) </t>
  </si>
  <si>
    <t>"Էլենէքս" ՍՊԸ (Աղստև-1 ՓՀԷԿ)</t>
  </si>
  <si>
    <t>"Ջահուկ" ՍՊԸ (Արտավան-1 ՓՀԷԿ)</t>
  </si>
  <si>
    <t>"Ջերմուկի Հիդրոտեխ" ՍՊԸ (Ջերմուկ ՀԷԿ-2)</t>
  </si>
  <si>
    <t>"Էնգելս Թումանյան" ՍՊԸ (Գևորգավան ՓՀէկ-1)</t>
  </si>
  <si>
    <t>"Սանռայզ էլեկտրիկ"ՓԲԸ (Սանռայզ ՓՀԷԿ)</t>
  </si>
  <si>
    <t>"Ապահով տանիք" ՍՊԸ (Վահագնի ՓՀԷկ)</t>
  </si>
  <si>
    <t xml:space="preserve">"ԼԵՍՈՄԱ"ԲԲԸ (Ծավ ՓՀԷԿ) </t>
  </si>
  <si>
    <t>"Լուսակունք" ՍՊԸ (Այրք ՓԿԷԿ-2)</t>
  </si>
  <si>
    <t>"Ժ ԵՎ Կ ՀԷԿ" ՍՊԸ (Անգեղակոթ)</t>
  </si>
  <si>
    <t>"ՀՈՎ ԽԱՉ" ՍՊԸ (Յոթաղբյուր-3 ՓՀԷկ)</t>
  </si>
  <si>
    <t>"Արիյո Էներջի" ՍՊԸ (Գետիկ-1 ՓՀԷկ)</t>
  </si>
  <si>
    <t>"ԼԱՅԹԵՔՈ" ՍՊԸ (Փարոս ՓՀԷԿ )</t>
  </si>
  <si>
    <t>"Վանշայն" ՍՊԸ (Կաթնառատ ՓՀԷկ)</t>
  </si>
  <si>
    <t>"Էներգոձոր" ՍՊԸ (Զոր-Զոր-2 ՓՀԷկ))</t>
  </si>
  <si>
    <t>"Սյունաց Վոթը" ՍՊԸ (Եղեգիս-3 ՓՀԷկ)</t>
  </si>
  <si>
    <t>"ՄԻԵԶԵՐՔ" ՍՊԸ (Իշխանասար ՓՀԷկ)</t>
  </si>
  <si>
    <t>"ՌԱԵԼ ԳԷՍ" ՍՊԸ (Եղեգիս-2 ՓՀԷկ)</t>
  </si>
  <si>
    <t>"ՀԳՆՔԳՐՈՒՊ" ՍՊԸ (Որոտան-7 ՓՀԷկ)</t>
  </si>
  <si>
    <t>"ՀՀՆՄՍ" ՍՊԸ (Գողթանիկ ՓՀԷկ)</t>
  </si>
  <si>
    <t>"ՋՐԱՍԱՀՔ" ՍՊԸ (Վարդենիկ ՓՀԷկ)</t>
  </si>
  <si>
    <t>Արփա-էներգիա" ՍՊԸ (Արփա ՓՀԷկ)</t>
  </si>
  <si>
    <t>"Տրանսֆորմ Էներջի Գրուպ" ՍՊԸ (Ամրակից-2 ՓՀԷկ)</t>
  </si>
  <si>
    <t>"Արթիկի ՓՀԷկ" ՍՊԸ (Արթիկ-1ՓՀԷկ)</t>
  </si>
  <si>
    <t>"էՐՍՏԷԴ" ՍՊԸ (Ամասիա ՓՀԷկ)</t>
  </si>
  <si>
    <r>
      <t>"Վի-Ար-Բի կոնցեռն" ՍՊԸ  (Ձորագետ-</t>
    </r>
    <r>
      <rPr>
        <sz val="10"/>
        <color theme="1"/>
        <rFont val="Sylfaen"/>
        <family val="1"/>
        <charset val="204"/>
      </rPr>
      <t>6</t>
    </r>
    <r>
      <rPr>
        <sz val="10"/>
        <color theme="1"/>
        <rFont val="Arial Armenian"/>
        <family val="2"/>
      </rPr>
      <t xml:space="preserve"> ՓՀԷկ)</t>
    </r>
  </si>
  <si>
    <t>"ԱՐՄԱՐՍՈՆ-ԷՆԵՐՋԻ" ՍՊԸ (Ծովակ  ՓՀԷկ)</t>
  </si>
  <si>
    <t>"Էրիկ ՓՀԷկ" (Վահան ՓՀԷկ)</t>
  </si>
  <si>
    <t>"Հազար ու մեկ" ՍՊԸ (Ձորագետ-5 ՓՀԷկ)</t>
  </si>
  <si>
    <t>"Հիդրո կորպորացիա" ՍՊԸ (Արգիչի ՓՀԷկ)</t>
  </si>
  <si>
    <t>"ԷՆԵՐՋԻ ԿՈԿ" ՍՊԸ (խաչաղբյուր ՓՀԷկ)</t>
  </si>
  <si>
    <t>"ՎԵՀ ԼՈՐԵՆ" ՍՊԸ (Լոր ՀԷԿ-1ՓՀԷԿ)</t>
  </si>
  <si>
    <t>"Գուրգեն-Մհեր" ՍՊԸ (Լեռնաշեն-1ՓՀԷկ)</t>
  </si>
  <si>
    <t>"ԷՐԵՄԻՐԷՆԵՐԺԻ ՍՊԸ (Գեղի-2 ՓՀԷկ)</t>
  </si>
  <si>
    <t>"ՎԱՆ ԱԼ ԷՆ Կ" ՍՊԸ (Կաճաճկուտ ՓՀԷկ )</t>
  </si>
  <si>
    <t>"ԱԳ Հայրապետյաններ" ՍՊԸ (Բռնակոթ-1 ՓՀԷկ)</t>
  </si>
  <si>
    <t>ՙ"ԱԳ Հայրապետյաններ" ՍՊԸ (Բռնակոթ-2՚ ՓՀԷկ)</t>
  </si>
  <si>
    <t>"Գնդասար" ՍՊԸ (Գնդասա ՓՀԷկ)</t>
  </si>
  <si>
    <t>"Էյ-Ի-ՋԻ-ՍԵՐՎԻՍ" ՍՊԸ (Սպիտակ ջուր ՓՀԷկ)</t>
  </si>
  <si>
    <t>"ԵՂԵԳՀԷԿ" ՍՊԸ (Եղեգ ՓՀԷկ )</t>
  </si>
  <si>
    <t>"ԵրՖՐԵԶ" ԲԲԸ ( էլեկ.և ջերմ.էն համակց.կայն.)</t>
  </si>
  <si>
    <t>"Լուս աստղ շուգր" ՍՊԸ (էլ.և ջերմ.համակց.կայան)</t>
  </si>
  <si>
    <t>"Լուսակերտ Բիոգազ Փլանթ" ՓԲԸ</t>
  </si>
  <si>
    <t>"Էներգոտեխնիկա" ՍՊԸ(Զույգաղբյուր-Գյումրի ՀԷԿ)</t>
  </si>
  <si>
    <t>"ԱՐԵՆԻ-ՀԷԿ" ՓԲԸ ¥Արենի¤</t>
  </si>
  <si>
    <t>"Սալէներգո" ՍՊԸ  ¥Այրում¤</t>
  </si>
  <si>
    <t>"Կապան Էնեղժի" ՓԲԸ ¥Ողջի  2,3¤</t>
  </si>
  <si>
    <r>
      <t xml:space="preserve">"Կապան Էնեղժի" ՓԲԸ ¥Ողջի </t>
    </r>
    <r>
      <rPr>
        <sz val="10"/>
        <color theme="1"/>
        <rFont val="Sylfaen"/>
        <family val="1"/>
        <charset val="204"/>
      </rPr>
      <t>1</t>
    </r>
    <r>
      <rPr>
        <sz val="10"/>
        <color theme="1"/>
        <rFont val="Arial Armenian"/>
        <family val="2"/>
      </rPr>
      <t>¤</t>
    </r>
  </si>
  <si>
    <t>"Սուրբ աղբյուր" ՍՊԸ (Վայոց ՓՀԷկ)</t>
  </si>
  <si>
    <t>"ԲԱՍԱ ՇԻՆ" ՍՊԸ (Դաստակերտ" ՓՀԷկ)</t>
  </si>
  <si>
    <r>
      <t>Հայկական էներգ</t>
    </r>
    <r>
      <rPr>
        <b/>
        <sz val="9"/>
        <color indexed="8"/>
        <rFont val="Arial Armenian"/>
        <family val="2"/>
      </rPr>
      <t>³</t>
    </r>
    <r>
      <rPr>
        <b/>
        <sz val="11"/>
        <color indexed="8"/>
        <rFont val="Arial Armenian"/>
        <family val="2"/>
      </rPr>
      <t>համակարգի արտադրող կայանների էլեկտրական էներգիայի արտադրության, առաքման և ապրանքային արտադրանքի մասին</t>
    </r>
  </si>
  <si>
    <t xml:space="preserve"> էլ. Էներգիա  գնված "ՀԷՑ" ՓԲԸ-ից արտահանման  նպատակով)</t>
  </si>
  <si>
    <t>1) ատոմային էլեկտրակայան</t>
  </si>
  <si>
    <t>"ՌՈՒՍ ԸՆԴ ՀԱՐ " ՍՊԸ (''Տիգրան Մեծ''ՓՀԷկ )</t>
  </si>
  <si>
    <t>"ԷՅ ՔԵՅ ԷՅ ՋԻ" ՍՊԸ (''Կոշ''ՓՀԷկ )</t>
  </si>
  <si>
    <r>
      <t xml:space="preserve">5) ներհոսք Վրաստանից </t>
    </r>
    <r>
      <rPr>
        <sz val="9"/>
        <color theme="1"/>
        <rFont val="Sylfaen"/>
        <family val="1"/>
        <charset val="204"/>
      </rPr>
      <t>(հանած կորուստ ՀՀ-ԻԻՀ պետ.սահմանին)</t>
    </r>
  </si>
  <si>
    <t>"ԱՔՍԱՏԻ" ՍՊԸ ("Արևիս-1"ՓՀԷկ )</t>
  </si>
  <si>
    <t>"Վարանցով" ՍՊԸ ("Վարանցով" ՓՀԷկ )</t>
  </si>
  <si>
    <t>2) արտահանում (հանձնված է Երևան ՋԷԿ ՓԲԸ-ին   արտահանման նպատակով)</t>
  </si>
  <si>
    <r>
      <t xml:space="preserve">"Զանգեզուր  </t>
    </r>
    <r>
      <rPr>
        <sz val="10"/>
        <rFont val="Sylfaen"/>
        <family val="1"/>
        <charset val="204"/>
      </rPr>
      <t>95</t>
    </r>
    <r>
      <rPr>
        <sz val="10"/>
        <rFont val="Arial Armenian"/>
        <family val="2"/>
      </rPr>
      <t>"ԱԿ  (Շինուհայր ՓՀԷԿ)</t>
    </r>
  </si>
  <si>
    <t>"Զորաքար"ՓԲԸ  (Այրի փոքր  ՀԷԿ)</t>
  </si>
  <si>
    <t>"ՀԱԿ ՀԷԿ"ՍՊԸ  (Կարակայա փոքր  ՀԷԿ)</t>
  </si>
  <si>
    <t>"Սյունիք" ՍՊԸ (Ապրես փոքր ՀԷԿ)</t>
  </si>
  <si>
    <t>"Գոշ ՀԷԿ"ՍՊԸ (Գոշ փոքր ՀԷԿ )</t>
  </si>
  <si>
    <t>"Գոշ ՀԷԿ" ՍՊԸ (Խաչարձան փոքր ՀԷԿ )</t>
  </si>
  <si>
    <t>"Ագարակի  ՀԷԿ" ԱԿ</t>
  </si>
  <si>
    <t>"Հ.Ա.Գ. Եռյակ"(Գառնի-1 ՓՀԷԿ)</t>
  </si>
  <si>
    <t>"Հ.Ա.Գ. Եռյակ"ՍՊԸ (Ոսկեպար փոքր ՀԷԿ)</t>
  </si>
  <si>
    <t>"Մասֆիշ" ՍՊԸ (Վարդանանց ՓՀԷԿ</t>
  </si>
  <si>
    <t>"Էլբիստ" ՍՊԸ (Մարմարաշեն)ՓՀԷԿ</t>
  </si>
  <si>
    <t>"Կարբի Ջրհոս" ՍՊԸ ( Կարբի Ջրհոս ՓՀԷԿ</t>
  </si>
  <si>
    <t>"Զովաշեն ՀԷԿ" ՍՊԸ</t>
  </si>
  <si>
    <t>"Գ.Թադևոսյանի  Կվարց "ՍՊԸ (Անի)</t>
  </si>
  <si>
    <t>"ԳԵԼԻԵԳՈՒԶԱ" ՍՊԸ (Կանթեղ ՓՀԷկ)</t>
  </si>
  <si>
    <t>"ՄԱՐՑ ԷՆԵՐՋԻ" ՍՊԸ (Մարցիգետ-1 ՓՀԷկ)</t>
  </si>
  <si>
    <t>"ԿԱՅՈՒՐ ՀԷԿ" ՍՊԸ (Մանե ՓՀԷկ)</t>
  </si>
  <si>
    <t>"Եր.Մ.Հ.անվ.պետ.բժշկ.համալս.էներգակենտրոն"</t>
  </si>
  <si>
    <t>"ՀայՌուսկոգեներացիա" ՓԲԸ</t>
  </si>
  <si>
    <t>Հողմակայան (Լոռի1)</t>
  </si>
  <si>
    <t>"ԱՐԱՏԵՍ ԷՆԵՐՋԻ՚" ՍՊԸ (Նանե ՓՀԷկ)</t>
  </si>
  <si>
    <t>"ԷՅԷՆԴԻՋԻ ՍԹԱՅԼ" ՍՊԸ (Գետիկ ՓՀԷկ-4)</t>
  </si>
  <si>
    <t>"Մեգաէներջի" ՍՊԸ (խաչաղբյուր-2ՓՀԷկ)</t>
  </si>
  <si>
    <t>"Ֆիրմա Գ.Ա.Խ" ՍՊԸ (Գետափ ՓՀԷկ)</t>
  </si>
  <si>
    <t>"ԲԻԷՍԲԻ" ՍՊԸ (Խաչի քար ՓՀԷկ)</t>
  </si>
  <si>
    <t>2015թ. հունվար-հուլիս</t>
  </si>
  <si>
    <t>2015 օգոստոս</t>
  </si>
  <si>
    <t>2014թ օգոստոս</t>
  </si>
  <si>
    <t>2015 հունվար-օգոստոս</t>
  </si>
  <si>
    <t>2014 հունվար-օգոստոս</t>
  </si>
  <si>
    <t>"Բի Կեյ խորհրդատվական խումբ ՓԲԸ", նախկին "Ֆիրմա Գ.Ա.Խ" (Սարավան ՓՀԷԿ)</t>
  </si>
  <si>
    <r>
      <t>"ՔԱՋԱՐԱՆ ՄՈՆՏԱԺ" ՍՊԸ  (''Ձագեձոր''ՓՀԷկ-</t>
    </r>
    <r>
      <rPr>
        <sz val="10"/>
        <color theme="1"/>
        <rFont val="Sylfaen"/>
        <family val="1"/>
        <charset val="204"/>
      </rPr>
      <t>2</t>
    </r>
    <r>
      <rPr>
        <sz val="10"/>
        <color theme="1"/>
        <rFont val="Arial Armenian"/>
        <family val="2"/>
      </rPr>
      <t xml:space="preserve"> )</t>
    </r>
    <r>
      <rPr>
        <b/>
        <sz val="12"/>
        <color theme="1"/>
        <rFont val="Arial Armenian"/>
        <family val="2"/>
      </rPr>
      <t>*</t>
    </r>
  </si>
  <si>
    <r>
      <t>"Որոտանի ՀԷԿՀ" ՓԲԸ (''Հեր-Հեր" ՓՀԷկ )</t>
    </r>
    <r>
      <rPr>
        <b/>
        <sz val="12"/>
        <color theme="1"/>
        <rFont val="Arial Armenian"/>
        <family val="2"/>
      </rPr>
      <t>*</t>
    </r>
  </si>
  <si>
    <r>
      <rPr>
        <b/>
        <sz val="9"/>
        <rFont val="Sylfaen"/>
        <family val="1"/>
        <charset val="204"/>
      </rPr>
      <t xml:space="preserve">* </t>
    </r>
    <r>
      <rPr>
        <sz val="9"/>
        <rFont val="Sylfaen"/>
        <family val="1"/>
        <charset val="204"/>
      </rPr>
      <t xml:space="preserve">"Ագրոսպասարկում" ԱՄ-ի Վարդենիսի շրջ.միավ" սակագինը ուժի մեջ է մտել 08․08․15թ․որոշ․N239, հաշվարկը ներկայացված է աճողական տարեսկզբի կտրվացքով: </t>
    </r>
  </si>
  <si>
    <r>
      <rPr>
        <b/>
        <sz val="9"/>
        <rFont val="Sylfaen"/>
        <family val="1"/>
        <charset val="204"/>
      </rPr>
      <t xml:space="preserve">* </t>
    </r>
    <r>
      <rPr>
        <sz val="9"/>
        <rFont val="Sylfaen"/>
        <family val="1"/>
        <charset val="204"/>
      </rPr>
      <t xml:space="preserve">"ՔԱՋԱՐԱՆ ՄՈՆՏԱԺ" ՍՊԸ  (''Ձագեձոր''ՓՀԷկ-2 ) սակագինը ուժի մեջ է մտել 22․08․15թ․որոշ․N249, հաշվարկը ներկայացված է աճողական տարեսկզբի կտրվացքով: </t>
    </r>
  </si>
  <si>
    <r>
      <rPr>
        <b/>
        <sz val="9"/>
        <rFont val="Sylfaen"/>
        <family val="1"/>
        <charset val="204"/>
      </rPr>
      <t xml:space="preserve">* </t>
    </r>
    <r>
      <rPr>
        <sz val="9"/>
        <rFont val="Sylfaen"/>
        <family val="1"/>
        <charset val="204"/>
      </rPr>
      <t xml:space="preserve">"Որոտանի ՀԷԿՀ" ՓԲԸ (''Հեր-Հեր" ՓՀԷկ ) սակագինը ուժի մեջ է մտել 01․08․15թ․որոշ․N186, հաշվարկը ներկայացված է աճողական տարեսկզբի կտրվացքով: </t>
    </r>
  </si>
  <si>
    <t xml:space="preserve">           Լրացնող                                                      Հ. Մինասյան</t>
  </si>
  <si>
    <t xml:space="preserve">       Գլխավոր տնօրեն                                               Լ. Գալստյան</t>
  </si>
  <si>
    <r>
      <t>"Ագրոսպասարկում"ԱՄ-ի Վարդենիսի շրջ.միավ"ԲԲԸ(Դարանակ)</t>
    </r>
    <r>
      <rPr>
        <b/>
        <sz val="12"/>
        <color theme="1"/>
        <rFont val="Arial Armenian"/>
        <family val="2"/>
      </rPr>
      <t>*</t>
    </r>
  </si>
  <si>
    <r>
      <t>"Լեռ  և  ջուր" ՍՊԸ  ¥Արջուտ</t>
    </r>
    <r>
      <rPr>
        <sz val="10"/>
        <rFont val="Sylfaen"/>
        <family val="1"/>
        <charset val="204"/>
      </rPr>
      <t>1)</t>
    </r>
  </si>
  <si>
    <r>
      <t>"Լեռ  և  ջուր"ՍՊԸ  ¥Արջուտ</t>
    </r>
    <r>
      <rPr>
        <sz val="10"/>
        <rFont val="Sylfaen"/>
        <family val="1"/>
        <charset val="204"/>
      </rPr>
      <t>2</t>
    </r>
    <r>
      <rPr>
        <sz val="10"/>
        <rFont val="Arial Armenian"/>
        <family val="2"/>
      </rPr>
      <t>¤</t>
    </r>
  </si>
  <si>
    <t>"ՆԻԳԱՎԱ" ՍՊԸ ("Նիգավա" ՓՀԷկ)</t>
  </si>
  <si>
    <t>"ԱՐԱՅ" ՍՊԸ ("Քաջարան" հողմակայան)</t>
  </si>
  <si>
    <t>"Որոտանի ՀԷԿՀ" ՓԲԸ - ընդամենը( մինչև 01․07․2015թ․)</t>
  </si>
  <si>
    <t>"Քոնթուր Գլոբալ Հիդրո Կասկադ" ՓԲԸ - ընդամենը  (սկսած 01․07․2015թ)</t>
  </si>
  <si>
    <t>ՙ"ԱԳ Հայրապետյաններ" ՍՊԸ (Բռնակոթ-2 ՓՀԷկ)</t>
  </si>
  <si>
    <t>"Հ.Ա.Գ. Եռյակ" (Գառնի-1 ՓՀԷԿ)</t>
  </si>
  <si>
    <t>"Զանգեզուր  95"ԱԿ  (Շինուհայր ՓՀԷԿ)</t>
  </si>
  <si>
    <t>"Գոշ ՀԷԿ" ՍՊԸ (Գոշ փոքր ՀԷԿ )</t>
  </si>
  <si>
    <t>"Ատլաս-էներգո"ՍՊԸ  (Այգեձոր -2 փոքր ՀԷԿ)</t>
  </si>
  <si>
    <t>"Վի-Ար-Բի կոնցեռն" ՍՊԸ  (Ձորագետ-6 ՓՀԷկ)</t>
  </si>
  <si>
    <t>"ՔԱՋԱՐԱՆ ՄՈՆՏԱԺ" ՍՊԸ  (''Ձագեձոր''ՓՀԷկ-2 )</t>
  </si>
  <si>
    <t>"Ժ ԵՎ Կ ՀԷԿ" ՍՊԸ (Անգեղակոթ ՓՀԷԿ)</t>
  </si>
  <si>
    <t>"Մասֆիշ" ՍՊԸ (Վարդանանց ՓՀԷԿ)</t>
  </si>
  <si>
    <t>"Էլբիստ" ՍՊԸ (Մարմարաշեն ՓՀԷԿ)</t>
  </si>
  <si>
    <t>"Կարբի Ջրհոս" ՍՊԸ ( Կարբի Ջրհոս ՓՀԷԿ)</t>
  </si>
  <si>
    <t>"Ջերմուկի Հիդրոտեխ" ՍՊԸ (Ջերմուկ ՓՀԷԿ-2)</t>
  </si>
  <si>
    <t xml:space="preserve">    գ.  ներհոսք Իրանից </t>
  </si>
  <si>
    <t>1) ներքին շուկա`</t>
  </si>
  <si>
    <t>"Բի Կեյ խորհրդատվական խումբ ՓԲԸ" (Սարավան ՓՀԷԿ)</t>
  </si>
  <si>
    <t>"ԽՈՒՄ" ՍՊԸ (Խում ՓՀԷկ)</t>
  </si>
  <si>
    <t>"Կապան Էնեղժի" ՓԲԸ (Ողջի 1)</t>
  </si>
  <si>
    <t>Հայկական էներգահամակարգի արտադրող կայանների էլեկտրական էներգիայի արտադրության, առաքման և ապրանքային արտադրանքի մասին</t>
  </si>
  <si>
    <t>"ԳԵԼԻԵԳՈՒԶԱՆ" ՍՊԸ (Կանթեղ ՓՀԷկ)</t>
  </si>
  <si>
    <t>"ԱՐԱՏԵՍ ԷՆԵՐՋԻ" ՍՊԸ (Նանե ՓՀԷկ)</t>
  </si>
  <si>
    <t>"Քարեվարդ"ՍՊԸ ("Քեյէներջի" ՓՀԷկ)</t>
  </si>
  <si>
    <t>"ԲԻԷՍԲԻ" ՍՊԸ ("Գնդեվանք" ՓՀԷկ )</t>
  </si>
  <si>
    <t>"Նատէներգո 68" ՍՊԸ ("Գոմք"ՓՀԷկ)</t>
  </si>
  <si>
    <t>"ԼԱՅԹԵԿՈ" ՍՊԸ (Փարոս ՓՀԷԿ )</t>
  </si>
  <si>
    <t>"Արջաձոր ՀԷԿ" ՍՊԸ (Արջաձոր ՓՀԷկ )</t>
  </si>
  <si>
    <t>"Վ.Ա.Լ. ԷՆԵՐԳՈ" ՍՊԸ (Վ.Ա.Լ.ՓՀԷկ)</t>
  </si>
  <si>
    <t>"ԷՆԵՐՋԻ ԿՈԿ" ՍՊԸ (Խաչաղբյուր ՓՀԷկ)</t>
  </si>
  <si>
    <t>"ԷՐէՄԻՐԷՆԵՐԺԻ ՍՊԸ (Գեղի-2 ՓՀԷկ)</t>
  </si>
  <si>
    <t>"Գնդասար" ՍՊԸ (Գնդասար ՓՀԷկ)</t>
  </si>
  <si>
    <t>"Վարանցով ՀԷԿ" ՍՊԸ ("Վարանցով" ՓՀԷկ )</t>
  </si>
  <si>
    <t>"ՍՏԵԿ ԷՆԵՐԳՈ" ՓԲԸ ("Սահակյան" ՓՀԷկ-1)</t>
  </si>
  <si>
    <t>"Շաղատ"ՍՊԸ (Շաղատ  ՓՀԷկ )</t>
  </si>
  <si>
    <t>"Թեժ  Վոթերֆոլ" ՍՊԸ  (Թեժ ՓՀԷկ )</t>
  </si>
  <si>
    <t>"Իզոդրոմ" ՍՊԸ (Յաղդան ՓՀԷկ)</t>
  </si>
  <si>
    <t>"Էրիկ ՓՀԷկ" ՍՊԸ ( Էրիկ ՓՀԷկ)</t>
  </si>
  <si>
    <t>"Տիգրան և Աշխեն" ՍՊԸ (Տիգրան և Աշխեն ՓՀԷկ-1)</t>
  </si>
  <si>
    <t>"Մեգաէներջի" ՍՊԸ (Խաչաղբյուր-2 ՓՀԷկ)</t>
  </si>
  <si>
    <t>"Ագրոսպասարկում"ԱՄ-ի Վարդենիսի շրջ.միավ"ԲԲԸ (Դարանակ)</t>
  </si>
  <si>
    <t>"ՏԱԹԵՎԻ ԱՆԱՊԱՏ " ՍՊԸ ("Անապատ-1" ՓՀԷկ)</t>
  </si>
  <si>
    <t>"ԽԱՉԱՏՐՅԱՆ ԵՂԲԱՅՐՆԵՐ" ՍՊԸ ("Դալի" ՓՀԷկ)</t>
  </si>
  <si>
    <t>"ԿԱՐԱԼԵՎԱՍ" ՍՊԸ ("Սեկա" ՓՀԷկ)</t>
  </si>
  <si>
    <t>"ՋԻՆՋ ԱՐՓԱ" ՍՊԸ ("Արփա"-2 ՓՀԷկ)</t>
  </si>
  <si>
    <t>"ՋԻՆՋ ԱՐՓԱ" ՍՊԸ ("Արփա"-3 ՓՀԷկ)</t>
  </si>
  <si>
    <t>"Հ.Ա.Գ. Եռյակ" ՍՊԸ (Ոսկեպար փոքր ՀԷԿ)</t>
  </si>
  <si>
    <t>"Որոտան Սիստեմս" ՍՊԸ ("Որոտան" ՓՀԷկ)</t>
  </si>
  <si>
    <t>"Ամբերդ ՀԷԿ" ՍՊԸ ("Ամբերդ-3" ՓՀԷԿ)</t>
  </si>
  <si>
    <t xml:space="preserve">"Գրին Փաուր" ՍՊԸ ("Մեղրի-1" ՓՀԷկ) </t>
  </si>
  <si>
    <t>4) արևային էլեկտրակայաններ</t>
  </si>
  <si>
    <t>"Եղվարդ Արտադրական Բազա" ՍՊԸ ("Օշէներգո"ՓՀԷԿ)</t>
  </si>
  <si>
    <t xml:space="preserve">5) Հողմակայաններ </t>
  </si>
  <si>
    <t>6) Բիոգազով աշխատող կայան</t>
  </si>
  <si>
    <t>"Էներգոտեխնիկա" ՍՊԸ (Զույգաղբյուր-Գյումրի ՓՀԷԿ)</t>
  </si>
  <si>
    <t>"Մուշեղ  ՀԷԿ" ՍՊԸ" (Ջերմուկ ՓՀԷԿ)</t>
  </si>
  <si>
    <t>"Սալէներգո" ՍՊԸ " (Այրում ՓՀԷԿ)</t>
  </si>
  <si>
    <t>"Կապան Էնեղժի" ՓԲԸ " (Ողջի 2,3 ՓՀԷԿ)</t>
  </si>
  <si>
    <t>"Հիդրոէներգիա" ՍՊԸ  (Երևան.լիճ ՓՀԷԿ)</t>
  </si>
  <si>
    <t>"Հիդրոէներգիա" ՍՊԸ (Կոտայքի ջր. ՓՀԷԿ)</t>
  </si>
  <si>
    <t>"ԳԳՎ" ՍՊԸ   (Վարդան  ՓՀէկ)</t>
  </si>
  <si>
    <t>"Արմավիր Լույս" ՓԲԸ (Արմավիր  ՓՀԷԿ)</t>
  </si>
  <si>
    <t>"Իջևանի  ՀԷԿ" ՍՊԸ (Իջևանի ՓՀԷԿ)</t>
  </si>
  <si>
    <t>"Քյու-Հաշ" ՍՊԸ " (Մեղրի ՓՀԷԿ)</t>
  </si>
  <si>
    <t>"Էներգիա" ՍՊԸ" (Ապարան-Երևան 1-4 ՓՀԷԿ)</t>
  </si>
  <si>
    <t>"Զովաշեն ՀԷԿ" ՍՊԸ (Զովաշեն ՓՀԷԿ)</t>
  </si>
  <si>
    <t>"Լեռ  և  ջուր" ՍՊԸ " (Չիչխան ՓՀԷԿ)</t>
  </si>
  <si>
    <t>"Գ.Թադևոսյանի  Կվարց "ՍՊԸ (Անի ՓՀԷԿ)</t>
  </si>
  <si>
    <t>"Բենզար Էներջի" ՍՊԸ (Բենզար Էներջի ՓՀԷԿ)</t>
  </si>
  <si>
    <t>"Լորագետ  ՀԷԿ" (Սիսական ՓՀԷԿ)</t>
  </si>
  <si>
    <t>"Սինգլ  Գոռ" ՍՊԸ (Սանդաղբյուր ՓՀԷԿ)</t>
  </si>
  <si>
    <t>"Աստղիկ-Հովհաննես"ՍՊԸ (Նոյեմբեր ՓՀԷԿ)</t>
  </si>
  <si>
    <t>"Բիթլիս-Մեն"ՍՊԸ (Այգեզարդ ՓՀԷԿ)</t>
  </si>
  <si>
    <t>"Լեռ-Էքս-էներգիա" ՍՊԸ  ( Լեռ  Էքս  Հէկ-2 ՓՀԷԿ)</t>
  </si>
  <si>
    <t>"Տիրակալ"  ՍՊԸ  (Կուրթան ՓՀԷԿ)</t>
  </si>
  <si>
    <t>"ՌԻՆԷ" ՍՊԸ (ՌԻՆԷ ՓՀԷԿ)</t>
  </si>
  <si>
    <t>"ՕՍՏ-Էլ" ՍՊԸ (Հաղպատ-2 ՓՀԷԿ)</t>
  </si>
  <si>
    <t>"Լեռնապատի կանթեղ" ՍՊԸ  (Լեռնապատ-1 ՓՀԷԿ)</t>
  </si>
  <si>
    <t xml:space="preserve"> "Լեռ-Էքս- Էներգիա" ՍՊԸ (Լեռ-Էքս ՀԷԿ-3 ՓՀԷԿ)</t>
  </si>
  <si>
    <t>"Ա.Ա.Խաչատրյան" ՍՊԸ (Շուշանիկ ՓՀԷԿ)</t>
  </si>
  <si>
    <t>"Լեռ-Էքս-էներգիա"  ՍՊԸ ( Լեռ  Էքս  Հէկ-6 ՓՀԷԿ)</t>
  </si>
  <si>
    <t>"Քուռկիկ Ջալալ" ՍՊԸ  (Քուռկիկ Ջալալ  ՓՀԷԿ)</t>
  </si>
  <si>
    <t>"Էլիզա ֆարմ" ՍՊԸ (Սպիտակ-1 փոքր ՀԷԿ)</t>
  </si>
  <si>
    <t>"Ֆիրմա Գ.Ա.Խ" (Հեր-Հեր-1փոքր ՀԷԿ)</t>
  </si>
  <si>
    <t>"Քարեվարդ" ՍՊԸ (Խաչաղբյուր փոքր ՀԷԿ-1)</t>
  </si>
  <si>
    <t>"ԿՈԿ ՍԻՍՏԵՄ" ՍՊԸ ("ԿՈԿ" ՓՀԷկ)</t>
  </si>
  <si>
    <t>"Լեռ-Էքս-էներգիա" ՍՊԸ  ( Լեռ  Էքս  Հէկ-4 ՓՀԷԿ)</t>
  </si>
  <si>
    <t>"ԹԻ ԷՅ ԷՅՉ" ՍՊԸ  (Թալին փոքր  ՀԷԿ)</t>
  </si>
  <si>
    <t>"Հակոբջանյանի և Գալստյանի ՀԷԿ" ՍՊԸ (Շաքի ՓՀԷԿ)</t>
  </si>
  <si>
    <t>"Հակոբջանյանի և Գալստյանի ՀԷԿ" ՍՊԸ (Որոտնա ՓՀԷԿ)</t>
  </si>
  <si>
    <t>Էլեկտրական էներգիայի արտադրութ յուն</t>
  </si>
  <si>
    <t>"ԱՐԱՑ" ՍՊԸ ("Քաջարան" հողմակայան)</t>
  </si>
  <si>
    <t xml:space="preserve"> "Լոռի-1" Հողմակայան </t>
  </si>
  <si>
    <t>"Էներգոստիլ" ՍՊԸ ("Սահակյան" ՓՀԷկ-2)</t>
  </si>
  <si>
    <t>"Լուսակունք" ՍՊԸ (Այրք ՓՀԷԿ-2)</t>
  </si>
  <si>
    <t>"Լեռ  և  ջուր" ՍՊԸ " (Արջուտ-1 ՓՀԷԿ)</t>
  </si>
  <si>
    <t>"Լեռ  և  ջուր"ՍՊԸ " (Արջուտ-2 ՓՀԷԿ)</t>
  </si>
  <si>
    <t>"Սեկտոր Քվանտ" ՍՊԸ (Ձորագյուղ-3 փոքր ՀԷԿ )</t>
  </si>
  <si>
    <t>"ՏԵԼԻՍ ՄԱՅՆԻՆԳ" ՍՊԸ ("Աստղաբեր" ՓՀԷկ)</t>
  </si>
  <si>
    <t>"ԻՆՏԵՐ Ա.Կ.Վ.Ա." ՍՊԸ ("Կռունկ"արևային էլեկտրակայան)</t>
  </si>
  <si>
    <t>"Արև և Ջուր" ՍՊԸ ("Քաջարանց" ՓՀԷկ)</t>
  </si>
  <si>
    <t>"Սեկտոր Քվանտ" ՍՊԸ (Ձորագյուղ-1 ՓՀԷԿ)</t>
  </si>
  <si>
    <t>"Է Ա Գ" ՍՊԸ ("Գրին էներջի" արևային էլեկտրակայան)</t>
  </si>
  <si>
    <t>"Գրին Փաուր" ՍՊԸ ("Չքնաղ" ՓՀԷկ)</t>
  </si>
  <si>
    <t>"Գրին Էներջի Կոնցեռն" ՍՊԸ ("Գոռնար" ՓՀԷկ)</t>
  </si>
  <si>
    <t>"Արաց" ՍՊԸ ("Արաց Սոլար"արևային էլեկտրակայան)</t>
  </si>
  <si>
    <t>"Սոլար Փրոդակշն" ՍՊԸ ("Թալին-1"արևային էլեկտրակայան)</t>
  </si>
  <si>
    <t>"Ջերմուկ Տուրբոշին" ՍՊԸ ("Ջերմուկ-1" ՓՀԷԿ)</t>
  </si>
  <si>
    <t>"Հեր-Հեր" հիդրոէլեկտրակայան"  ՓԲԸ  (''Հեր-Հեր" ՓՀԷկ )</t>
  </si>
  <si>
    <t>"Ագարակ  ՀԷԿ" ԱԿ (Ագարակ ՓՀԷԿ)</t>
  </si>
  <si>
    <t>"Գազպրոմ Արմենիա"ՓԲԸ (Հրազդան-5)-ընդամենը</t>
  </si>
  <si>
    <t>"ՄԷԿ" ՓԲԸ- ընդամենը</t>
  </si>
  <si>
    <t>"Քոնթուր Գլոբալ Հիդրո Կասկադ" ՓԲԸ - ընդամենը</t>
  </si>
  <si>
    <t>հ/հ</t>
  </si>
  <si>
    <t xml:space="preserve"> էներգիա արտադրող կայանների անվանումը  </t>
  </si>
  <si>
    <t>2) Ներհոսք Իրանից`փոխանցված արտաքին շուկա արտահանման նպատակով</t>
  </si>
  <si>
    <t>3) Էլ. Էներգիա  գնված "ՀԷՑ" ՓԲԸ-ից արտահանման  նպատակով</t>
  </si>
  <si>
    <t>4) արտահանում</t>
  </si>
  <si>
    <t>5) կորուստներ արտահանումից</t>
  </si>
  <si>
    <t xml:space="preserve">"Երևան ՋԷԿ" ՓԲԸ  (համկցված շոգեգազային ցիկլով աշխատող էներգաբլոկ) - ընդամենը </t>
  </si>
  <si>
    <t>"Ֆերա" ՍՊԸ ("Գնդեվանք" ՓՀԷԿ )</t>
  </si>
  <si>
    <t>"Արև և ջուր" ՍՊԸ ("Կապուտջուր"ՓՀԷկ)</t>
  </si>
  <si>
    <t>"ԱՐԵՆԻ ՀԷԿ" ՓԲԸ" (Արենի ՓՀԷԿ)</t>
  </si>
  <si>
    <t>"ԻՆՏԵՐՆԵՅՇՆԼ ՄԱՍԻՍ ՏԱԲԱԿ" ՍՊԸ ("Գրնադ Սոլար 1" արևային էլեկտրակայան)</t>
  </si>
  <si>
    <t>"Քլին էներջի" ՍՊԸ ("Վայոց Արև"արևային էլեկտրակայան)</t>
  </si>
  <si>
    <t>"Նիգավա" ՍՊԸ ("Ապարան" ՓՀԷկ)</t>
  </si>
  <si>
    <t>"Զոդ ՈՒինդ" ՍՊԸ (Զոդ ՈՒինդ հողմակայան)</t>
  </si>
  <si>
    <t>"ՋԻԷՅՉ ԷՆԵՐՋԻ" ("Արտանիշ-2" արևային էլեկտրակայան)</t>
  </si>
  <si>
    <t>"ՍՈԼ ԷՆԵՐՋԻ" ("Արտանիշ-1" արևային էլեկտրակայան)</t>
  </si>
  <si>
    <t>"ԵրՖՐԵԶ" ԲԲԸ ( էլեկ.և ջերմ. համակց. արտ․կայան)</t>
  </si>
  <si>
    <t>"Լուս աստղ շուգր" ՍՊԸ (էլ.և ջերմ. համակց. արտ․ կայան)</t>
  </si>
  <si>
    <t>"Ակինք" ՍՊԸ  (Ծաղկավան ՓՀԷԿ)</t>
  </si>
  <si>
    <t>"ՌԱՊԻԴԱ" ԻՆՏԵՐԱԿՏԻՎ ՀԱՄԿԱՐԳ ՍՊԸ ("Շորժա-1"արևային էլեկտրակայան )</t>
  </si>
  <si>
    <t>"Մավր" ՍՊԸ   (Չանախչի ՀԷկ-2 ՓՀԷԿ)</t>
  </si>
  <si>
    <t>"Ֆոտովոլտային էլ․ կայան Արևաձոր" ՍՊԸ ("Արևաձոր" արևային էլեկտրակայան )</t>
  </si>
  <si>
    <t>"Եր.Մ.Հ.անվ.պետ.բժշկ.համալս."( էլեկ.և ջերմ. համակց. արտ․կայան)</t>
  </si>
  <si>
    <t>"Անի"ԲԲԸ ( Ջրաձոր փոքր ՀԷԿ)</t>
  </si>
  <si>
    <t>2020թ․Հունվար</t>
  </si>
  <si>
    <t>2019թ հունվար</t>
  </si>
  <si>
    <t>"Էներգիա" ՍՊԸ " (Ավան ՓՀԷԿ)</t>
  </si>
  <si>
    <t>"Հրազ. ՋԷԿ" ԲԲԸ - ընդամենը</t>
  </si>
  <si>
    <t>6) ներհոսք Վրաստանից (հանած կորուստ ՀՀ-ԻԻՀ պետ.սահմանին)</t>
  </si>
  <si>
    <t xml:space="preserve">"Վ.Գ. և որդիներ" ՍՊԸ ( Հեր-Հեր-1 փոքր ՓՀԷԿ) </t>
  </si>
  <si>
    <t>"Լուսակերտ Բիոգազ Փլանթ" ՓԲԸ (Կենսաբ․ զանգվ․էլ․էներգիա արտադրող կայան)</t>
  </si>
  <si>
    <t>"Ինվեսթմընթ Մեդիա Գրուպ" (ԱՅ-ԷՄ-ՋԻ)" ՍՊԸ ("Արևէկ" արև. էլ․ կայ․)</t>
  </si>
  <si>
    <t>"ԱՅ ԹԻ ՍԻ" ՍՊԸ ("Արսան-1"արևային էլեկտրակայան)*</t>
  </si>
  <si>
    <t>"ՌԵՊ ՔԱՌ" ՍՊԸ ("Արսան-2"արևային էլեկտրակայան)*</t>
  </si>
  <si>
    <t>"ՀայՌուսկոգեներացիա" ՓԲԸ (ԻՋԵԿ-1)</t>
  </si>
  <si>
    <t xml:space="preserve">"Ազատեկ ՀԷԿ" ՓԲԸ" (Ազատեկ ՓՀԷԿ) </t>
  </si>
  <si>
    <t xml:space="preserve">"ՕՍՏ-Էլ"ՍՊԸ (Հաղպատ-1 ՓՀԷԿ) </t>
  </si>
  <si>
    <t xml:space="preserve">"Արիյո Էներջի" ՍՊԸ (Գետիկ-1 ՓՀԷկ) </t>
  </si>
  <si>
    <t xml:space="preserve">"Ձորագետ Հիդրո ՀԷԿ" ՍՊԸ </t>
  </si>
  <si>
    <t>Գլխավոր տնօրենի պարտականությունները կատարող                                      Գագիկ Ղազարյան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</si>
</sst>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₽_-;\-* #,##0.00\ _₽_-;_-* &quot;-&quot;??\ _₽_-;_-@_-"/>
    <numFmt numFmtId="165" formatCode="0.000"/>
    <numFmt numFmtId="166" formatCode="0.0000"/>
    <numFmt numFmtId="167" formatCode="0.0"/>
    <numFmt numFmtId="168" formatCode="#,##0.000"/>
  </numFmts>
  <fonts count="5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Arial Armenian"/>
      <family val="2"/>
    </font>
    <font>
      <b/>
      <sz val="11"/>
      <color theme="1"/>
      <name val="Arial Armenian"/>
      <family val="2"/>
    </font>
    <font>
      <b/>
      <sz val="10"/>
      <color theme="1"/>
      <name val="Arial Armenian"/>
      <family val="2"/>
    </font>
    <font>
      <sz val="10"/>
      <name val="Arial"/>
      <family val="2"/>
      <charset val="204"/>
    </font>
    <font>
      <sz val="10"/>
      <name val="Arial Armenian"/>
      <family val="2"/>
    </font>
    <font>
      <sz val="10"/>
      <name val="Calibri"/>
      <family val="2"/>
      <charset val="204"/>
      <scheme val="minor"/>
    </font>
    <font>
      <sz val="10"/>
      <color theme="0"/>
      <name val="Arial Armenian"/>
      <family val="2"/>
    </font>
    <font>
      <i/>
      <sz val="10"/>
      <color theme="1"/>
      <name val="Calibri"/>
      <family val="2"/>
      <charset val="204"/>
      <scheme val="minor"/>
    </font>
    <font>
      <sz val="12"/>
      <color theme="1"/>
      <name val="Arial Armenian"/>
      <family val="2"/>
    </font>
    <font>
      <sz val="12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color rgb="FFFF0000"/>
      <name val="Arial Armenian"/>
      <family val="2"/>
    </font>
    <font>
      <sz val="14"/>
      <color theme="1"/>
      <name val="Arial Armenian"/>
      <family val="2"/>
    </font>
    <font>
      <sz val="14"/>
      <name val="Arial Armenian"/>
      <family val="2"/>
    </font>
    <font>
      <sz val="10"/>
      <color rgb="FF00B0F0"/>
      <name val="Arial Armenian"/>
      <family val="2"/>
    </font>
    <font>
      <sz val="11"/>
      <name val="Calibri"/>
      <family val="2"/>
      <charset val="204"/>
      <scheme val="minor"/>
    </font>
    <font>
      <sz val="9"/>
      <color theme="1"/>
      <name val="Arial Armenian"/>
      <family val="2"/>
    </font>
    <font>
      <sz val="10"/>
      <color theme="1"/>
      <name val="Sylfaen"/>
      <family val="1"/>
      <charset val="204"/>
    </font>
    <font>
      <b/>
      <sz val="10"/>
      <color theme="1"/>
      <name val="Sylfaen"/>
      <family val="1"/>
      <charset val="204"/>
    </font>
    <font>
      <sz val="10"/>
      <name val="Sylfaen"/>
      <family val="1"/>
      <charset val="204"/>
    </font>
    <font>
      <b/>
      <sz val="10"/>
      <name val="Sylfaen"/>
      <family val="1"/>
      <charset val="204"/>
    </font>
    <font>
      <sz val="10"/>
      <color rgb="FFFF0000"/>
      <name val="Sylfaen"/>
      <family val="1"/>
      <charset val="204"/>
    </font>
    <font>
      <sz val="10"/>
      <color theme="0"/>
      <name val="Sylfaen"/>
      <family val="1"/>
      <charset val="204"/>
    </font>
    <font>
      <b/>
      <sz val="10"/>
      <color indexed="8"/>
      <name val="Sylfaen"/>
      <family val="1"/>
      <charset val="204"/>
    </font>
    <font>
      <b/>
      <sz val="11"/>
      <color theme="1"/>
      <name val="Sylfaen"/>
      <family val="1"/>
      <charset val="204"/>
    </font>
    <font>
      <sz val="9"/>
      <color theme="1"/>
      <name val="Sylfaen"/>
      <family val="1"/>
      <charset val="204"/>
    </font>
    <font>
      <sz val="11"/>
      <color theme="1"/>
      <name val="Sylfaen"/>
      <family val="1"/>
      <charset val="204"/>
    </font>
    <font>
      <b/>
      <sz val="10"/>
      <color theme="0"/>
      <name val="Sylfaen"/>
      <family val="1"/>
      <charset val="204"/>
    </font>
    <font>
      <sz val="10"/>
      <color rgb="FF00B0F0"/>
      <name val="Sylfaen"/>
      <family val="1"/>
      <charset val="204"/>
    </font>
    <font>
      <b/>
      <sz val="9"/>
      <color indexed="8"/>
      <name val="Arial Armenian"/>
      <family val="2"/>
    </font>
    <font>
      <b/>
      <sz val="11"/>
      <color indexed="8"/>
      <name val="Arial Armenian"/>
      <family val="2"/>
    </font>
    <font>
      <b/>
      <sz val="12"/>
      <color rgb="FFFF0000"/>
      <name val="Arial Armenian"/>
      <family val="2"/>
    </font>
    <font>
      <sz val="10"/>
      <color theme="9" tint="0.39997558519241921"/>
      <name val="Sylfaen"/>
      <family val="1"/>
      <charset val="204"/>
    </font>
    <font>
      <b/>
      <sz val="9"/>
      <name val="Sylfaen"/>
      <family val="1"/>
      <charset val="204"/>
    </font>
    <font>
      <b/>
      <sz val="12"/>
      <color theme="1"/>
      <name val="Arial Armenian"/>
      <family val="2"/>
    </font>
    <font>
      <sz val="9"/>
      <name val="Sylfaen"/>
      <family val="1"/>
      <charset val="204"/>
    </font>
    <font>
      <sz val="9"/>
      <name val="Arial Armenian"/>
      <family val="2"/>
    </font>
    <font>
      <sz val="9"/>
      <color rgb="FF00B0F0"/>
      <name val="Arial Armenian"/>
      <family val="2"/>
    </font>
    <font>
      <sz val="9"/>
      <color theme="0"/>
      <name val="Arial Armenian"/>
      <family val="2"/>
    </font>
    <font>
      <sz val="9"/>
      <color rgb="FFFF0000"/>
      <name val="Arial Armenian"/>
      <family val="2"/>
    </font>
    <font>
      <sz val="9"/>
      <color theme="0"/>
      <name val="Sylfaen"/>
      <family val="1"/>
      <charset val="204"/>
    </font>
    <font>
      <sz val="14"/>
      <name val="Sylfaen"/>
      <family val="1"/>
      <charset val="204"/>
    </font>
    <font>
      <sz val="11"/>
      <color theme="1"/>
      <name val="Calibri"/>
      <family val="2"/>
      <scheme val="minor"/>
    </font>
    <font>
      <sz val="10"/>
      <name val="Arial Armenian"/>
      <family val="2"/>
      <charset val="204"/>
    </font>
    <font>
      <sz val="9"/>
      <name val="Arial Armenian"/>
      <family val="2"/>
      <charset val="204"/>
    </font>
    <font>
      <sz val="14"/>
      <name val="Arial Armenian"/>
      <family val="2"/>
      <charset val="204"/>
    </font>
    <font>
      <sz val="12"/>
      <name val="Arial Armenian"/>
      <family val="2"/>
      <charset val="204"/>
    </font>
    <font>
      <b/>
      <sz val="12"/>
      <name val="Sylfaen"/>
      <family val="1"/>
      <charset val="204"/>
    </font>
    <font>
      <b/>
      <sz val="12"/>
      <name val="Arial Armenian"/>
      <family val="2"/>
    </font>
    <font>
      <b/>
      <sz val="10"/>
      <name val="Arial Armenian"/>
      <family val="2"/>
      <charset val="204"/>
    </font>
    <font>
      <sz val="12"/>
      <name val="Arial Armenian"/>
      <family val="2"/>
    </font>
    <font>
      <b/>
      <sz val="10"/>
      <name val="Arial Armenian"/>
      <family val="2"/>
    </font>
    <font>
      <b/>
      <sz val="10"/>
      <name val="Calibri"/>
      <family val="2"/>
      <charset val="204"/>
      <scheme val="minor"/>
    </font>
    <font>
      <i/>
      <sz val="10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7" fillId="0" borderId="0"/>
    <xf numFmtId="0" fontId="1" fillId="0" borderId="0"/>
    <xf numFmtId="164" fontId="46" fillId="0" borderId="0" applyFont="0" applyFill="0" applyBorder="0" applyAlignment="0" applyProtection="0"/>
  </cellStyleXfs>
  <cellXfs count="566">
    <xf numFmtId="0" fontId="0" fillId="0" borderId="0" xfId="0"/>
    <xf numFmtId="0" fontId="4" fillId="2" borderId="1" xfId="1" applyFont="1" applyFill="1" applyBorder="1"/>
    <xf numFmtId="0" fontId="4" fillId="2" borderId="5" xfId="1" applyFont="1" applyFill="1" applyBorder="1"/>
    <xf numFmtId="0" fontId="8" fillId="2" borderId="5" xfId="2" applyFont="1" applyFill="1" applyBorder="1"/>
    <xf numFmtId="0" fontId="8" fillId="2" borderId="11" xfId="1" applyFont="1" applyFill="1" applyBorder="1"/>
    <xf numFmtId="0" fontId="3" fillId="0" borderId="1" xfId="0" applyFont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/>
    <xf numFmtId="0" fontId="9" fillId="2" borderId="1" xfId="0" applyFont="1" applyFill="1" applyBorder="1" applyAlignment="1">
      <alignment horizontal="center" vertical="center"/>
    </xf>
    <xf numFmtId="0" fontId="4" fillId="2" borderId="5" xfId="0" applyFont="1" applyFill="1" applyBorder="1"/>
    <xf numFmtId="0" fontId="3" fillId="0" borderId="0" xfId="3" applyFont="1"/>
    <xf numFmtId="0" fontId="1" fillId="0" borderId="0" xfId="3"/>
    <xf numFmtId="0" fontId="5" fillId="0" borderId="0" xfId="3" applyFont="1"/>
    <xf numFmtId="0" fontId="4" fillId="0" borderId="0" xfId="3" applyFont="1"/>
    <xf numFmtId="0" fontId="4" fillId="0" borderId="0" xfId="3" applyFont="1" applyAlignment="1">
      <alignment horizontal="center" vertical="center"/>
    </xf>
    <xf numFmtId="0" fontId="3" fillId="2" borderId="1" xfId="3" applyFont="1" applyFill="1" applyBorder="1" applyAlignment="1">
      <alignment horizontal="center" vertical="center"/>
    </xf>
    <xf numFmtId="0" fontId="4" fillId="2" borderId="1" xfId="3" applyFont="1" applyFill="1" applyBorder="1" applyAlignment="1">
      <alignment horizontal="center" vertical="center"/>
    </xf>
    <xf numFmtId="0" fontId="3" fillId="2" borderId="0" xfId="3" applyFont="1" applyFill="1"/>
    <xf numFmtId="0" fontId="3" fillId="0" borderId="1" xfId="3" applyFont="1" applyBorder="1"/>
    <xf numFmtId="0" fontId="4" fillId="0" borderId="1" xfId="3" applyFont="1" applyBorder="1"/>
    <xf numFmtId="0" fontId="4" fillId="0" borderId="1" xfId="3" applyFont="1" applyBorder="1" applyAlignment="1">
      <alignment horizontal="center" vertical="center"/>
    </xf>
    <xf numFmtId="165" fontId="3" fillId="2" borderId="0" xfId="3" applyNumberFormat="1" applyFont="1" applyFill="1"/>
    <xf numFmtId="0" fontId="6" fillId="0" borderId="1" xfId="3" applyFont="1" applyBorder="1"/>
    <xf numFmtId="165" fontId="3" fillId="0" borderId="0" xfId="3" applyNumberFormat="1" applyFont="1"/>
    <xf numFmtId="0" fontId="4" fillId="2" borderId="1" xfId="3" applyFont="1" applyFill="1" applyBorder="1"/>
    <xf numFmtId="0" fontId="3" fillId="0" borderId="8" xfId="3" applyFont="1" applyBorder="1"/>
    <xf numFmtId="0" fontId="3" fillId="2" borderId="9" xfId="3" applyFont="1" applyFill="1" applyBorder="1" applyAlignment="1">
      <alignment horizontal="center"/>
    </xf>
    <xf numFmtId="0" fontId="3" fillId="2" borderId="10" xfId="3" applyFont="1" applyFill="1" applyBorder="1" applyAlignment="1">
      <alignment horizontal="center"/>
    </xf>
    <xf numFmtId="165" fontId="11" fillId="0" borderId="0" xfId="3" applyNumberFormat="1" applyFont="1"/>
    <xf numFmtId="165" fontId="3" fillId="0" borderId="0" xfId="3" applyNumberFormat="1" applyFont="1" applyAlignment="1">
      <alignment horizontal="left"/>
    </xf>
    <xf numFmtId="0" fontId="4" fillId="4" borderId="1" xfId="3" applyFont="1" applyFill="1" applyBorder="1"/>
    <xf numFmtId="0" fontId="3" fillId="0" borderId="0" xfId="3" applyFont="1" applyAlignment="1">
      <alignment horizontal="left"/>
    </xf>
    <xf numFmtId="0" fontId="3" fillId="2" borderId="0" xfId="3" applyFont="1" applyFill="1" applyAlignment="1">
      <alignment horizontal="left"/>
    </xf>
    <xf numFmtId="0" fontId="4" fillId="0" borderId="1" xfId="3" applyFont="1" applyBorder="1" applyAlignment="1">
      <alignment horizontal="left" vertical="center"/>
    </xf>
    <xf numFmtId="0" fontId="3" fillId="0" borderId="13" xfId="3" applyFont="1" applyBorder="1"/>
    <xf numFmtId="165" fontId="4" fillId="0" borderId="0" xfId="3" applyNumberFormat="1" applyFont="1" applyAlignment="1">
      <alignment horizontal="center" vertical="center"/>
    </xf>
    <xf numFmtId="0" fontId="8" fillId="0" borderId="0" xfId="3" applyFont="1"/>
    <xf numFmtId="165" fontId="4" fillId="0" borderId="0" xfId="3" applyNumberFormat="1" applyFont="1" applyAlignment="1">
      <alignment horizontal="center"/>
    </xf>
    <xf numFmtId="165" fontId="18" fillId="0" borderId="0" xfId="3" applyNumberFormat="1" applyFont="1" applyAlignment="1">
      <alignment horizontal="center"/>
    </xf>
    <xf numFmtId="165" fontId="9" fillId="0" borderId="0" xfId="3" applyNumberFormat="1" applyFont="1"/>
    <xf numFmtId="0" fontId="8" fillId="0" borderId="0" xfId="3" applyFont="1" applyAlignment="1">
      <alignment vertical="center"/>
    </xf>
    <xf numFmtId="165" fontId="8" fillId="0" borderId="0" xfId="3" applyNumberFormat="1" applyFont="1" applyAlignment="1">
      <alignment vertical="center"/>
    </xf>
    <xf numFmtId="0" fontId="9" fillId="0" borderId="0" xfId="3" applyFont="1"/>
    <xf numFmtId="0" fontId="19" fillId="0" borderId="0" xfId="3" applyFont="1"/>
    <xf numFmtId="0" fontId="13" fillId="0" borderId="0" xfId="3" applyFont="1"/>
    <xf numFmtId="0" fontId="14" fillId="0" borderId="0" xfId="3" applyFont="1"/>
    <xf numFmtId="0" fontId="12" fillId="0" borderId="0" xfId="3" applyFont="1"/>
    <xf numFmtId="0" fontId="10" fillId="0" borderId="0" xfId="3" applyFont="1"/>
    <xf numFmtId="165" fontId="8" fillId="0" borderId="0" xfId="3" applyNumberFormat="1" applyFont="1"/>
    <xf numFmtId="165" fontId="15" fillId="0" borderId="0" xfId="3" applyNumberFormat="1" applyFont="1"/>
    <xf numFmtId="165" fontId="18" fillId="0" borderId="0" xfId="3" applyNumberFormat="1" applyFont="1"/>
    <xf numFmtId="0" fontId="8" fillId="2" borderId="0" xfId="3" applyFont="1" applyFill="1" applyAlignment="1">
      <alignment vertical="center"/>
    </xf>
    <xf numFmtId="0" fontId="18" fillId="0" borderId="0" xfId="3" applyFont="1" applyAlignment="1">
      <alignment vertical="center"/>
    </xf>
    <xf numFmtId="0" fontId="10" fillId="0" borderId="0" xfId="3" applyFont="1" applyAlignment="1">
      <alignment vertical="center"/>
    </xf>
    <xf numFmtId="165" fontId="10" fillId="0" borderId="0" xfId="3" applyNumberFormat="1" applyFont="1" applyAlignment="1">
      <alignment vertical="center"/>
    </xf>
    <xf numFmtId="0" fontId="4" fillId="0" borderId="1" xfId="1" applyFont="1" applyBorder="1" applyAlignment="1">
      <alignment horizontal="left" vertical="center"/>
    </xf>
    <xf numFmtId="0" fontId="21" fillId="0" borderId="1" xfId="1" applyFont="1" applyBorder="1" applyAlignment="1">
      <alignment horizontal="center" vertical="center"/>
    </xf>
    <xf numFmtId="165" fontId="22" fillId="2" borderId="7" xfId="1" applyNumberFormat="1" applyFont="1" applyFill="1" applyBorder="1" applyAlignment="1">
      <alignment horizontal="center" vertical="center"/>
    </xf>
    <xf numFmtId="165" fontId="22" fillId="2" borderId="1" xfId="1" applyNumberFormat="1" applyFont="1" applyFill="1" applyBorder="1" applyAlignment="1">
      <alignment horizontal="center" vertical="center"/>
    </xf>
    <xf numFmtId="0" fontId="22" fillId="2" borderId="1" xfId="1" applyFont="1" applyFill="1" applyBorder="1" applyAlignment="1">
      <alignment horizontal="center" vertical="center"/>
    </xf>
    <xf numFmtId="167" fontId="22" fillId="2" borderId="1" xfId="1" applyNumberFormat="1" applyFont="1" applyFill="1" applyBorder="1" applyAlignment="1">
      <alignment horizontal="center" vertical="center"/>
    </xf>
    <xf numFmtId="165" fontId="22" fillId="0" borderId="1" xfId="1" applyNumberFormat="1" applyFont="1" applyBorder="1" applyAlignment="1">
      <alignment horizontal="center" vertical="center"/>
    </xf>
    <xf numFmtId="165" fontId="23" fillId="0" borderId="1" xfId="1" applyNumberFormat="1" applyFont="1" applyBorder="1" applyAlignment="1">
      <alignment horizontal="center" vertical="center"/>
    </xf>
    <xf numFmtId="165" fontId="21" fillId="2" borderId="7" xfId="1" applyNumberFormat="1" applyFont="1" applyFill="1" applyBorder="1" applyAlignment="1">
      <alignment horizontal="center" vertical="center"/>
    </xf>
    <xf numFmtId="165" fontId="21" fillId="2" borderId="1" xfId="1" applyNumberFormat="1" applyFont="1" applyFill="1" applyBorder="1" applyAlignment="1">
      <alignment horizontal="center" vertical="center"/>
    </xf>
    <xf numFmtId="167" fontId="21" fillId="2" borderId="1" xfId="1" applyNumberFormat="1" applyFont="1" applyFill="1" applyBorder="1" applyAlignment="1">
      <alignment horizontal="center" vertical="center"/>
    </xf>
    <xf numFmtId="165" fontId="21" fillId="0" borderId="1" xfId="1" applyNumberFormat="1" applyFont="1" applyBorder="1" applyAlignment="1">
      <alignment horizontal="center" vertical="center"/>
    </xf>
    <xf numFmtId="165" fontId="23" fillId="2" borderId="1" xfId="2" applyNumberFormat="1" applyFont="1" applyFill="1" applyBorder="1" applyAlignment="1">
      <alignment horizontal="center" vertical="center"/>
    </xf>
    <xf numFmtId="165" fontId="23" fillId="2" borderId="7" xfId="2" applyNumberFormat="1" applyFont="1" applyFill="1" applyBorder="1" applyAlignment="1">
      <alignment horizontal="center" vertical="center"/>
    </xf>
    <xf numFmtId="167" fontId="23" fillId="2" borderId="1" xfId="2" applyNumberFormat="1" applyFont="1" applyFill="1" applyBorder="1" applyAlignment="1">
      <alignment horizontal="center" vertical="center"/>
    </xf>
    <xf numFmtId="2" fontId="23" fillId="2" borderId="1" xfId="2" applyNumberFormat="1" applyFont="1" applyFill="1" applyBorder="1" applyAlignment="1">
      <alignment horizontal="center" vertical="center"/>
    </xf>
    <xf numFmtId="165" fontId="24" fillId="2" borderId="1" xfId="1" applyNumberFormat="1" applyFont="1" applyFill="1" applyBorder="1" applyAlignment="1">
      <alignment horizontal="center" vertical="center"/>
    </xf>
    <xf numFmtId="165" fontId="22" fillId="0" borderId="1" xfId="1" applyNumberFormat="1" applyFont="1" applyBorder="1" applyAlignment="1">
      <alignment horizontal="center"/>
    </xf>
    <xf numFmtId="165" fontId="25" fillId="2" borderId="1" xfId="1" applyNumberFormat="1" applyFont="1" applyFill="1" applyBorder="1" applyAlignment="1">
      <alignment horizontal="center" vertical="center"/>
    </xf>
    <xf numFmtId="168" fontId="23" fillId="2" borderId="1" xfId="0" applyNumberFormat="1" applyFont="1" applyFill="1" applyBorder="1" applyAlignment="1">
      <alignment horizontal="center"/>
    </xf>
    <xf numFmtId="1" fontId="21" fillId="2" borderId="1" xfId="1" applyNumberFormat="1" applyFont="1" applyFill="1" applyBorder="1" applyAlignment="1">
      <alignment horizontal="center" vertical="center"/>
    </xf>
    <xf numFmtId="165" fontId="23" fillId="2" borderId="4" xfId="2" applyNumberFormat="1" applyFont="1" applyFill="1" applyBorder="1" applyAlignment="1">
      <alignment horizontal="center"/>
    </xf>
    <xf numFmtId="165" fontId="23" fillId="3" borderId="1" xfId="0" applyNumberFormat="1" applyFont="1" applyFill="1" applyBorder="1" applyAlignment="1">
      <alignment horizontal="center"/>
    </xf>
    <xf numFmtId="165" fontId="23" fillId="2" borderId="1" xfId="1" applyNumberFormat="1" applyFont="1" applyFill="1" applyBorder="1" applyAlignment="1">
      <alignment horizontal="center" vertical="center"/>
    </xf>
    <xf numFmtId="167" fontId="22" fillId="2" borderId="7" xfId="1" applyNumberFormat="1" applyFont="1" applyFill="1" applyBorder="1" applyAlignment="1">
      <alignment horizontal="center" vertical="center"/>
    </xf>
    <xf numFmtId="1" fontId="22" fillId="2" borderId="1" xfId="1" applyNumberFormat="1" applyFont="1" applyFill="1" applyBorder="1" applyAlignment="1">
      <alignment horizontal="center" vertical="center"/>
    </xf>
    <xf numFmtId="167" fontId="21" fillId="2" borderId="7" xfId="1" applyNumberFormat="1" applyFont="1" applyFill="1" applyBorder="1" applyAlignment="1">
      <alignment horizontal="center" vertical="center"/>
    </xf>
    <xf numFmtId="165" fontId="23" fillId="2" borderId="6" xfId="2" applyNumberFormat="1" applyFont="1" applyFill="1" applyBorder="1" applyAlignment="1">
      <alignment horizontal="center" vertical="center"/>
    </xf>
    <xf numFmtId="165" fontId="26" fillId="2" borderId="1" xfId="1" applyNumberFormat="1" applyFont="1" applyFill="1" applyBorder="1" applyAlignment="1">
      <alignment horizontal="center" vertical="center"/>
    </xf>
    <xf numFmtId="165" fontId="24" fillId="2" borderId="1" xfId="2" applyNumberFormat="1" applyFont="1" applyFill="1" applyBorder="1" applyAlignment="1">
      <alignment horizontal="center" vertical="center"/>
    </xf>
    <xf numFmtId="165" fontId="21" fillId="2" borderId="12" xfId="1" applyNumberFormat="1" applyFont="1" applyFill="1" applyBorder="1" applyAlignment="1">
      <alignment horizontal="center" vertical="center"/>
    </xf>
    <xf numFmtId="165" fontId="23" fillId="3" borderId="7" xfId="0" applyNumberFormat="1" applyFont="1" applyFill="1" applyBorder="1" applyAlignment="1">
      <alignment horizontal="center"/>
    </xf>
    <xf numFmtId="165" fontId="21" fillId="2" borderId="11" xfId="1" applyNumberFormat="1" applyFont="1" applyFill="1" applyBorder="1" applyAlignment="1">
      <alignment horizontal="center" vertical="center"/>
    </xf>
    <xf numFmtId="165" fontId="21" fillId="2" borderId="1" xfId="2" applyNumberFormat="1" applyFont="1" applyFill="1" applyBorder="1" applyAlignment="1">
      <alignment horizontal="center" vertical="center"/>
    </xf>
    <xf numFmtId="165" fontId="22" fillId="2" borderId="11" xfId="1" applyNumberFormat="1" applyFont="1" applyFill="1" applyBorder="1" applyAlignment="1">
      <alignment horizontal="center" vertical="center"/>
    </xf>
    <xf numFmtId="165" fontId="21" fillId="2" borderId="5" xfId="1" applyNumberFormat="1" applyFont="1" applyFill="1" applyBorder="1" applyAlignment="1">
      <alignment horizontal="center" vertical="center"/>
    </xf>
    <xf numFmtId="165" fontId="21" fillId="2" borderId="1" xfId="1" applyNumberFormat="1" applyFont="1" applyFill="1" applyBorder="1" applyAlignment="1">
      <alignment horizontal="center"/>
    </xf>
    <xf numFmtId="165" fontId="23" fillId="2" borderId="1" xfId="2" applyNumberFormat="1" applyFont="1" applyFill="1" applyBorder="1" applyAlignment="1">
      <alignment horizontal="center"/>
    </xf>
    <xf numFmtId="165" fontId="21" fillId="2" borderId="7" xfId="1" applyNumberFormat="1" applyFont="1" applyFill="1" applyBorder="1" applyAlignment="1">
      <alignment horizontal="center"/>
    </xf>
    <xf numFmtId="0" fontId="21" fillId="2" borderId="1" xfId="1" applyFont="1" applyFill="1" applyBorder="1" applyAlignment="1">
      <alignment horizontal="center" vertical="center"/>
    </xf>
    <xf numFmtId="165" fontId="21" fillId="2" borderId="4" xfId="1" applyNumberFormat="1" applyFont="1" applyFill="1" applyBorder="1" applyAlignment="1">
      <alignment horizontal="center"/>
    </xf>
    <xf numFmtId="165" fontId="21" fillId="4" borderId="7" xfId="1" applyNumberFormat="1" applyFont="1" applyFill="1" applyBorder="1" applyAlignment="1">
      <alignment horizontal="center"/>
    </xf>
    <xf numFmtId="165" fontId="21" fillId="4" borderId="1" xfId="1" applyNumberFormat="1" applyFont="1" applyFill="1" applyBorder="1" applyAlignment="1">
      <alignment horizontal="center" vertical="center"/>
    </xf>
    <xf numFmtId="165" fontId="23" fillId="4" borderId="1" xfId="2" applyNumberFormat="1" applyFont="1" applyFill="1" applyBorder="1" applyAlignment="1">
      <alignment horizontal="center" vertical="center"/>
    </xf>
    <xf numFmtId="165" fontId="21" fillId="4" borderId="4" xfId="1" applyNumberFormat="1" applyFont="1" applyFill="1" applyBorder="1" applyAlignment="1">
      <alignment horizontal="center"/>
    </xf>
    <xf numFmtId="165" fontId="21" fillId="4" borderId="8" xfId="1" applyNumberFormat="1" applyFont="1" applyFill="1" applyBorder="1" applyAlignment="1">
      <alignment horizontal="center" vertical="center"/>
    </xf>
    <xf numFmtId="165" fontId="21" fillId="0" borderId="8" xfId="1" applyNumberFormat="1" applyFont="1" applyBorder="1" applyAlignment="1">
      <alignment horizontal="center" vertical="center"/>
    </xf>
    <xf numFmtId="165" fontId="23" fillId="4" borderId="1" xfId="1" applyNumberFormat="1" applyFont="1" applyFill="1" applyBorder="1" applyAlignment="1">
      <alignment horizontal="center" vertical="center"/>
    </xf>
    <xf numFmtId="165" fontId="21" fillId="2" borderId="1" xfId="1" applyNumberFormat="1" applyFont="1" applyFill="1" applyBorder="1" applyAlignment="1">
      <alignment horizontal="center" vertical="top"/>
    </xf>
    <xf numFmtId="49" fontId="21" fillId="2" borderId="7" xfId="1" applyNumberFormat="1" applyFont="1" applyFill="1" applyBorder="1" applyAlignment="1">
      <alignment horizontal="center" vertical="center"/>
    </xf>
    <xf numFmtId="165" fontId="21" fillId="0" borderId="7" xfId="1" applyNumberFormat="1" applyFont="1" applyBorder="1" applyAlignment="1">
      <alignment horizontal="center"/>
    </xf>
    <xf numFmtId="1" fontId="21" fillId="2" borderId="1" xfId="1" applyNumberFormat="1" applyFont="1" applyFill="1" applyBorder="1" applyAlignment="1">
      <alignment horizontal="center"/>
    </xf>
    <xf numFmtId="165" fontId="23" fillId="2" borderId="1" xfId="0" applyNumberFormat="1" applyFont="1" applyFill="1" applyBorder="1" applyAlignment="1">
      <alignment horizontal="center" vertical="center"/>
    </xf>
    <xf numFmtId="0" fontId="23" fillId="2" borderId="1" xfId="1" applyFont="1" applyFill="1" applyBorder="1" applyAlignment="1">
      <alignment horizontal="center" vertical="center"/>
    </xf>
    <xf numFmtId="165" fontId="23" fillId="0" borderId="7" xfId="1" applyNumberFormat="1" applyFont="1" applyBorder="1" applyAlignment="1">
      <alignment horizontal="center"/>
    </xf>
    <xf numFmtId="0" fontId="21" fillId="0" borderId="7" xfId="1" applyFont="1" applyBorder="1" applyAlignment="1">
      <alignment horizontal="center"/>
    </xf>
    <xf numFmtId="0" fontId="23" fillId="2" borderId="0" xfId="2" applyFont="1" applyFill="1" applyAlignment="1">
      <alignment horizontal="center"/>
    </xf>
    <xf numFmtId="165" fontId="22" fillId="0" borderId="7" xfId="1" applyNumberFormat="1" applyFont="1" applyBorder="1" applyAlignment="1">
      <alignment horizontal="center" vertical="center"/>
    </xf>
    <xf numFmtId="165" fontId="22" fillId="2" borderId="1" xfId="1" applyNumberFormat="1" applyFont="1" applyFill="1" applyBorder="1" applyAlignment="1">
      <alignment horizontal="center"/>
    </xf>
    <xf numFmtId="165" fontId="24" fillId="2" borderId="1" xfId="1" applyNumberFormat="1" applyFont="1" applyFill="1" applyBorder="1" applyAlignment="1">
      <alignment horizontal="center"/>
    </xf>
    <xf numFmtId="165" fontId="21" fillId="0" borderId="7" xfId="1" applyNumberFormat="1" applyFont="1" applyBorder="1" applyAlignment="1">
      <alignment horizontal="center" vertical="center"/>
    </xf>
    <xf numFmtId="166" fontId="26" fillId="2" borderId="1" xfId="1" applyNumberFormat="1" applyFont="1" applyFill="1" applyBorder="1" applyAlignment="1">
      <alignment horizontal="center"/>
    </xf>
    <xf numFmtId="0" fontId="27" fillId="0" borderId="1" xfId="1" applyFont="1" applyBorder="1"/>
    <xf numFmtId="0" fontId="21" fillId="2" borderId="1" xfId="1" applyFont="1" applyFill="1" applyBorder="1" applyAlignment="1">
      <alignment wrapText="1"/>
    </xf>
    <xf numFmtId="0" fontId="21" fillId="2" borderId="1" xfId="1" applyFont="1" applyFill="1" applyBorder="1"/>
    <xf numFmtId="0" fontId="21" fillId="2" borderId="1" xfId="0" applyFont="1" applyFill="1" applyBorder="1" applyAlignment="1">
      <alignment horizontal="center" vertical="center"/>
    </xf>
    <xf numFmtId="49" fontId="23" fillId="2" borderId="1" xfId="2" applyNumberFormat="1" applyFont="1" applyFill="1" applyBorder="1" applyAlignment="1">
      <alignment horizontal="center"/>
    </xf>
    <xf numFmtId="49" fontId="23" fillId="2" borderId="1" xfId="2" applyNumberFormat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vertical="center"/>
    </xf>
    <xf numFmtId="0" fontId="8" fillId="2" borderId="5" xfId="1" applyFont="1" applyFill="1" applyBorder="1" applyAlignment="1">
      <alignment vertical="center"/>
    </xf>
    <xf numFmtId="0" fontId="4" fillId="2" borderId="5" xfId="1" applyFont="1" applyFill="1" applyBorder="1" applyAlignment="1">
      <alignment vertical="center"/>
    </xf>
    <xf numFmtId="0" fontId="21" fillId="0" borderId="1" xfId="3" applyFont="1" applyBorder="1" applyAlignment="1">
      <alignment horizontal="center" vertical="center" wrapText="1"/>
    </xf>
    <xf numFmtId="0" fontId="21" fillId="0" borderId="12" xfId="3" applyFont="1" applyBorder="1" applyAlignment="1">
      <alignment horizontal="center" vertical="center" wrapText="1"/>
    </xf>
    <xf numFmtId="0" fontId="21" fillId="0" borderId="7" xfId="3" applyFont="1" applyBorder="1" applyAlignment="1">
      <alignment horizontal="center" vertical="center" wrapText="1"/>
    </xf>
    <xf numFmtId="0" fontId="21" fillId="0" borderId="5" xfId="3" applyFont="1" applyBorder="1" applyAlignment="1">
      <alignment horizontal="center" vertical="center" wrapText="1"/>
    </xf>
    <xf numFmtId="0" fontId="21" fillId="0" borderId="6" xfId="3" applyFont="1" applyBorder="1" applyAlignment="1">
      <alignment horizontal="center" vertical="center" wrapText="1"/>
    </xf>
    <xf numFmtId="0" fontId="21" fillId="2" borderId="1" xfId="3" applyFont="1" applyFill="1" applyBorder="1" applyAlignment="1">
      <alignment horizontal="center" vertical="center"/>
    </xf>
    <xf numFmtId="0" fontId="21" fillId="2" borderId="12" xfId="3" applyFont="1" applyFill="1" applyBorder="1" applyAlignment="1">
      <alignment horizontal="center" vertical="center"/>
    </xf>
    <xf numFmtId="0" fontId="21" fillId="2" borderId="6" xfId="3" applyFont="1" applyFill="1" applyBorder="1" applyAlignment="1">
      <alignment horizontal="center" vertical="center"/>
    </xf>
    <xf numFmtId="165" fontId="22" fillId="2" borderId="1" xfId="3" applyNumberFormat="1" applyFont="1" applyFill="1" applyBorder="1" applyAlignment="1">
      <alignment horizontal="center" vertical="center"/>
    </xf>
    <xf numFmtId="0" fontId="24" fillId="2" borderId="1" xfId="3" applyFont="1" applyFill="1" applyBorder="1" applyAlignment="1">
      <alignment horizontal="center" vertical="center"/>
    </xf>
    <xf numFmtId="165" fontId="22" fillId="2" borderId="12" xfId="3" applyNumberFormat="1" applyFont="1" applyFill="1" applyBorder="1" applyAlignment="1">
      <alignment horizontal="center" vertical="center"/>
    </xf>
    <xf numFmtId="165" fontId="22" fillId="0" borderId="1" xfId="3" applyNumberFormat="1" applyFont="1" applyBorder="1" applyAlignment="1">
      <alignment horizontal="center" vertical="center"/>
    </xf>
    <xf numFmtId="0" fontId="21" fillId="0" borderId="1" xfId="3" applyFont="1" applyBorder="1" applyAlignment="1">
      <alignment horizontal="center" vertical="center"/>
    </xf>
    <xf numFmtId="165" fontId="21" fillId="2" borderId="1" xfId="3" applyNumberFormat="1" applyFont="1" applyFill="1" applyBorder="1" applyAlignment="1">
      <alignment horizontal="center" vertical="center"/>
    </xf>
    <xf numFmtId="165" fontId="26" fillId="2" borderId="1" xfId="3" applyNumberFormat="1" applyFont="1" applyFill="1" applyBorder="1" applyAlignment="1">
      <alignment horizontal="center" vertical="center"/>
    </xf>
    <xf numFmtId="165" fontId="21" fillId="2" borderId="12" xfId="3" applyNumberFormat="1" applyFont="1" applyFill="1" applyBorder="1" applyAlignment="1">
      <alignment horizontal="center" vertical="center"/>
    </xf>
    <xf numFmtId="165" fontId="21" fillId="0" borderId="1" xfId="3" applyNumberFormat="1" applyFont="1" applyBorder="1" applyAlignment="1">
      <alignment horizontal="center" vertical="center"/>
    </xf>
    <xf numFmtId="165" fontId="26" fillId="0" borderId="1" xfId="3" applyNumberFormat="1" applyFont="1" applyBorder="1" applyAlignment="1">
      <alignment horizontal="center" vertical="center"/>
    </xf>
    <xf numFmtId="165" fontId="21" fillId="0" borderId="5" xfId="3" applyNumberFormat="1" applyFont="1" applyBorder="1" applyAlignment="1">
      <alignment horizontal="center" vertical="center"/>
    </xf>
    <xf numFmtId="165" fontId="26" fillId="2" borderId="1" xfId="2" applyNumberFormat="1" applyFont="1" applyFill="1" applyBorder="1" applyAlignment="1">
      <alignment horizontal="center" vertical="center"/>
    </xf>
    <xf numFmtId="165" fontId="21" fillId="0" borderId="7" xfId="3" applyNumberFormat="1" applyFont="1" applyBorder="1" applyAlignment="1">
      <alignment horizontal="center" vertical="center"/>
    </xf>
    <xf numFmtId="165" fontId="24" fillId="2" borderId="1" xfId="2" applyNumberFormat="1" applyFont="1" applyFill="1" applyBorder="1" applyAlignment="1">
      <alignment horizontal="center"/>
    </xf>
    <xf numFmtId="2" fontId="26" fillId="2" borderId="1" xfId="2" applyNumberFormat="1" applyFont="1" applyFill="1" applyBorder="1" applyAlignment="1">
      <alignment horizontal="center" vertical="center"/>
    </xf>
    <xf numFmtId="165" fontId="22" fillId="0" borderId="7" xfId="3" applyNumberFormat="1" applyFont="1" applyBorder="1" applyAlignment="1">
      <alignment horizontal="center" vertical="center"/>
    </xf>
    <xf numFmtId="0" fontId="26" fillId="0" borderId="1" xfId="3" applyFont="1" applyBorder="1" applyAlignment="1">
      <alignment horizontal="center" vertical="center"/>
    </xf>
    <xf numFmtId="165" fontId="21" fillId="2" borderId="8" xfId="3" applyNumberFormat="1" applyFont="1" applyFill="1" applyBorder="1" applyAlignment="1">
      <alignment horizontal="center" vertical="center"/>
    </xf>
    <xf numFmtId="165" fontId="24" fillId="2" borderId="8" xfId="2" applyNumberFormat="1" applyFont="1" applyFill="1" applyBorder="1" applyAlignment="1">
      <alignment horizontal="center"/>
    </xf>
    <xf numFmtId="165" fontId="31" fillId="2" borderId="1" xfId="3" applyNumberFormat="1" applyFont="1" applyFill="1" applyBorder="1" applyAlignment="1">
      <alignment horizontal="center" vertical="center"/>
    </xf>
    <xf numFmtId="0" fontId="31" fillId="0" borderId="1" xfId="3" applyFont="1" applyBorder="1" applyAlignment="1">
      <alignment horizontal="center" vertical="center"/>
    </xf>
    <xf numFmtId="165" fontId="31" fillId="0" borderId="1" xfId="3" applyNumberFormat="1" applyFont="1" applyBorder="1" applyAlignment="1">
      <alignment horizontal="center" vertical="center"/>
    </xf>
    <xf numFmtId="165" fontId="21" fillId="2" borderId="5" xfId="3" applyNumberFormat="1" applyFont="1" applyFill="1" applyBorder="1" applyAlignment="1">
      <alignment horizontal="center" vertical="center"/>
    </xf>
    <xf numFmtId="165" fontId="21" fillId="0" borderId="6" xfId="3" applyNumberFormat="1" applyFont="1" applyBorder="1" applyAlignment="1">
      <alignment horizontal="center" vertical="center"/>
    </xf>
    <xf numFmtId="165" fontId="23" fillId="2" borderId="8" xfId="2" applyNumberFormat="1" applyFont="1" applyFill="1" applyBorder="1" applyAlignment="1">
      <alignment horizontal="center"/>
    </xf>
    <xf numFmtId="165" fontId="21" fillId="0" borderId="8" xfId="3" applyNumberFormat="1" applyFont="1" applyBorder="1" applyAlignment="1">
      <alignment horizontal="center" vertical="center"/>
    </xf>
    <xf numFmtId="165" fontId="21" fillId="0" borderId="4" xfId="3" applyNumberFormat="1" applyFont="1" applyBorder="1" applyAlignment="1">
      <alignment horizontal="center" vertical="center"/>
    </xf>
    <xf numFmtId="165" fontId="26" fillId="0" borderId="8" xfId="3" applyNumberFormat="1" applyFont="1" applyBorder="1" applyAlignment="1">
      <alignment horizontal="center" vertical="center"/>
    </xf>
    <xf numFmtId="165" fontId="21" fillId="2" borderId="2" xfId="3" applyNumberFormat="1" applyFont="1" applyFill="1" applyBorder="1" applyAlignment="1">
      <alignment horizontal="center" vertical="center"/>
    </xf>
    <xf numFmtId="165" fontId="21" fillId="2" borderId="6" xfId="3" applyNumberFormat="1" applyFont="1" applyFill="1" applyBorder="1" applyAlignment="1">
      <alignment horizontal="center" vertical="center"/>
    </xf>
    <xf numFmtId="1" fontId="21" fillId="0" borderId="1" xfId="3" applyNumberFormat="1" applyFont="1" applyBorder="1" applyAlignment="1">
      <alignment horizontal="center" vertical="center"/>
    </xf>
    <xf numFmtId="1" fontId="26" fillId="0" borderId="1" xfId="3" applyNumberFormat="1" applyFont="1" applyBorder="1" applyAlignment="1">
      <alignment horizontal="center" vertical="center"/>
    </xf>
    <xf numFmtId="165" fontId="21" fillId="2" borderId="4" xfId="3" applyNumberFormat="1" applyFont="1" applyFill="1" applyBorder="1" applyAlignment="1">
      <alignment horizontal="center" vertical="center"/>
    </xf>
    <xf numFmtId="165" fontId="26" fillId="2" borderId="8" xfId="3" applyNumberFormat="1" applyFont="1" applyFill="1" applyBorder="1" applyAlignment="1">
      <alignment horizontal="center" vertical="center"/>
    </xf>
    <xf numFmtId="165" fontId="21" fillId="2" borderId="7" xfId="3" applyNumberFormat="1" applyFont="1" applyFill="1" applyBorder="1" applyAlignment="1">
      <alignment horizontal="center" vertical="center"/>
    </xf>
    <xf numFmtId="0" fontId="26" fillId="2" borderId="1" xfId="3" applyFont="1" applyFill="1" applyBorder="1" applyAlignment="1">
      <alignment horizontal="center" vertical="center"/>
    </xf>
    <xf numFmtId="1" fontId="21" fillId="2" borderId="1" xfId="3" applyNumberFormat="1" applyFont="1" applyFill="1" applyBorder="1" applyAlignment="1">
      <alignment horizontal="center" vertical="center"/>
    </xf>
    <xf numFmtId="1" fontId="22" fillId="2" borderId="1" xfId="3" applyNumberFormat="1" applyFont="1" applyFill="1" applyBorder="1" applyAlignment="1">
      <alignment horizontal="center" vertical="center"/>
    </xf>
    <xf numFmtId="1" fontId="22" fillId="2" borderId="12" xfId="3" applyNumberFormat="1" applyFont="1" applyFill="1" applyBorder="1" applyAlignment="1">
      <alignment horizontal="center" vertical="center"/>
    </xf>
    <xf numFmtId="1" fontId="22" fillId="2" borderId="7" xfId="3" applyNumberFormat="1" applyFont="1" applyFill="1" applyBorder="1" applyAlignment="1">
      <alignment horizontal="center" vertical="center"/>
    </xf>
    <xf numFmtId="1" fontId="22" fillId="0" borderId="1" xfId="3" applyNumberFormat="1" applyFont="1" applyBorder="1" applyAlignment="1">
      <alignment horizontal="center" vertical="center"/>
    </xf>
    <xf numFmtId="1" fontId="31" fillId="0" borderId="1" xfId="3" applyNumberFormat="1" applyFont="1" applyBorder="1" applyAlignment="1">
      <alignment horizontal="center" vertical="center"/>
    </xf>
    <xf numFmtId="1" fontId="22" fillId="2" borderId="5" xfId="3" applyNumberFormat="1" applyFont="1" applyFill="1" applyBorder="1" applyAlignment="1">
      <alignment horizontal="center" vertical="center"/>
    </xf>
    <xf numFmtId="1" fontId="22" fillId="2" borderId="6" xfId="3" applyNumberFormat="1" applyFont="1" applyFill="1" applyBorder="1" applyAlignment="1">
      <alignment horizontal="center" vertical="center"/>
    </xf>
    <xf numFmtId="1" fontId="23" fillId="2" borderId="1" xfId="2" applyNumberFormat="1" applyFont="1" applyFill="1" applyBorder="1" applyAlignment="1">
      <alignment horizontal="center"/>
    </xf>
    <xf numFmtId="1" fontId="26" fillId="2" borderId="1" xfId="3" applyNumberFormat="1" applyFont="1" applyFill="1" applyBorder="1" applyAlignment="1">
      <alignment horizontal="center" vertical="center"/>
    </xf>
    <xf numFmtId="1" fontId="21" fillId="2" borderId="12" xfId="3" applyNumberFormat="1" applyFont="1" applyFill="1" applyBorder="1" applyAlignment="1">
      <alignment horizontal="center" vertical="center"/>
    </xf>
    <xf numFmtId="1" fontId="21" fillId="2" borderId="7" xfId="3" applyNumberFormat="1" applyFont="1" applyFill="1" applyBorder="1" applyAlignment="1">
      <alignment horizontal="center" vertical="center"/>
    </xf>
    <xf numFmtId="1" fontId="21" fillId="2" borderId="5" xfId="3" applyNumberFormat="1" applyFont="1" applyFill="1" applyBorder="1" applyAlignment="1">
      <alignment horizontal="center" vertical="center"/>
    </xf>
    <xf numFmtId="1" fontId="21" fillId="2" borderId="6" xfId="3" applyNumberFormat="1" applyFont="1" applyFill="1" applyBorder="1" applyAlignment="1">
      <alignment horizontal="center" vertical="center"/>
    </xf>
    <xf numFmtId="165" fontId="22" fillId="2" borderId="7" xfId="3" applyNumberFormat="1" applyFont="1" applyFill="1" applyBorder="1" applyAlignment="1">
      <alignment horizontal="center" vertical="center"/>
    </xf>
    <xf numFmtId="165" fontId="22" fillId="2" borderId="5" xfId="3" applyNumberFormat="1" applyFont="1" applyFill="1" applyBorder="1" applyAlignment="1">
      <alignment horizontal="center" vertical="center"/>
    </xf>
    <xf numFmtId="165" fontId="22" fillId="2" borderId="6" xfId="3" applyNumberFormat="1" applyFont="1" applyFill="1" applyBorder="1" applyAlignment="1">
      <alignment horizontal="center" vertical="center"/>
    </xf>
    <xf numFmtId="165" fontId="26" fillId="2" borderId="7" xfId="2" applyNumberFormat="1" applyFont="1" applyFill="1" applyBorder="1" applyAlignment="1">
      <alignment horizontal="center" vertical="center"/>
    </xf>
    <xf numFmtId="165" fontId="21" fillId="2" borderId="1" xfId="3" applyNumberFormat="1" applyFont="1" applyFill="1" applyBorder="1" applyAlignment="1">
      <alignment vertical="center"/>
    </xf>
    <xf numFmtId="165" fontId="21" fillId="2" borderId="7" xfId="3" applyNumberFormat="1" applyFont="1" applyFill="1" applyBorder="1" applyAlignment="1">
      <alignment vertical="center"/>
    </xf>
    <xf numFmtId="165" fontId="22" fillId="0" borderId="12" xfId="3" applyNumberFormat="1" applyFont="1" applyBorder="1" applyAlignment="1">
      <alignment horizontal="center" vertical="center"/>
    </xf>
    <xf numFmtId="165" fontId="21" fillId="0" borderId="12" xfId="3" applyNumberFormat="1" applyFont="1" applyBorder="1" applyAlignment="1">
      <alignment horizontal="center" vertical="center"/>
    </xf>
    <xf numFmtId="2" fontId="26" fillId="2" borderId="1" xfId="3" applyNumberFormat="1" applyFont="1" applyFill="1" applyBorder="1" applyAlignment="1">
      <alignment horizontal="center" vertical="center"/>
    </xf>
    <xf numFmtId="2" fontId="21" fillId="2" borderId="6" xfId="3" applyNumberFormat="1" applyFont="1" applyFill="1" applyBorder="1" applyAlignment="1">
      <alignment horizontal="center" vertical="center"/>
    </xf>
    <xf numFmtId="165" fontId="24" fillId="2" borderId="1" xfId="3" applyNumberFormat="1" applyFont="1" applyFill="1" applyBorder="1" applyAlignment="1">
      <alignment horizontal="center" vertical="center"/>
    </xf>
    <xf numFmtId="165" fontId="22" fillId="0" borderId="6" xfId="3" applyNumberFormat="1" applyFont="1" applyBorder="1" applyAlignment="1">
      <alignment horizontal="center" vertical="center"/>
    </xf>
    <xf numFmtId="0" fontId="21" fillId="0" borderId="5" xfId="3" applyFont="1" applyBorder="1" applyAlignment="1">
      <alignment horizontal="center" vertical="center"/>
    </xf>
    <xf numFmtId="0" fontId="21" fillId="0" borderId="4" xfId="3" applyFont="1" applyBorder="1" applyAlignment="1">
      <alignment horizontal="center" vertical="center"/>
    </xf>
    <xf numFmtId="165" fontId="23" fillId="2" borderId="6" xfId="2" applyNumberFormat="1" applyFont="1" applyFill="1" applyBorder="1" applyAlignment="1">
      <alignment horizontal="center"/>
    </xf>
    <xf numFmtId="0" fontId="21" fillId="4" borderId="1" xfId="3" applyFont="1" applyFill="1" applyBorder="1" applyAlignment="1">
      <alignment horizontal="center" vertical="center"/>
    </xf>
    <xf numFmtId="0" fontId="21" fillId="4" borderId="7" xfId="3" applyFont="1" applyFill="1" applyBorder="1" applyAlignment="1">
      <alignment horizontal="center" vertical="center"/>
    </xf>
    <xf numFmtId="165" fontId="21" fillId="4" borderId="12" xfId="3" applyNumberFormat="1" applyFont="1" applyFill="1" applyBorder="1" applyAlignment="1">
      <alignment horizontal="center" vertical="center"/>
    </xf>
    <xf numFmtId="0" fontId="21" fillId="4" borderId="4" xfId="3" applyFont="1" applyFill="1" applyBorder="1" applyAlignment="1">
      <alignment horizontal="center" vertical="center"/>
    </xf>
    <xf numFmtId="165" fontId="21" fillId="4" borderId="1" xfId="3" applyNumberFormat="1" applyFont="1" applyFill="1" applyBorder="1" applyAlignment="1">
      <alignment horizontal="center" vertical="center"/>
    </xf>
    <xf numFmtId="165" fontId="21" fillId="4" borderId="5" xfId="3" applyNumberFormat="1" applyFont="1" applyFill="1" applyBorder="1" applyAlignment="1">
      <alignment horizontal="center" vertical="center"/>
    </xf>
    <xf numFmtId="0" fontId="21" fillId="2" borderId="4" xfId="3" applyFont="1" applyFill="1" applyBorder="1" applyAlignment="1">
      <alignment horizontal="center" vertical="center"/>
    </xf>
    <xf numFmtId="0" fontId="21" fillId="2" borderId="7" xfId="0" applyFont="1" applyFill="1" applyBorder="1" applyAlignment="1">
      <alignment horizontal="center" vertical="center"/>
    </xf>
    <xf numFmtId="165" fontId="26" fillId="2" borderId="1" xfId="0" applyNumberFormat="1" applyFont="1" applyFill="1" applyBorder="1" applyAlignment="1">
      <alignment horizontal="center"/>
    </xf>
    <xf numFmtId="165" fontId="21" fillId="2" borderId="12" xfId="0" applyNumberFormat="1" applyFont="1" applyFill="1" applyBorder="1" applyAlignment="1">
      <alignment horizontal="center"/>
    </xf>
    <xf numFmtId="165" fontId="26" fillId="2" borderId="5" xfId="3" applyNumberFormat="1" applyFont="1" applyFill="1" applyBorder="1" applyAlignment="1">
      <alignment horizontal="center" vertical="center"/>
    </xf>
    <xf numFmtId="0" fontId="21" fillId="0" borderId="12" xfId="3" applyFont="1" applyBorder="1" applyAlignment="1">
      <alignment horizontal="center" vertical="center"/>
    </xf>
    <xf numFmtId="165" fontId="22" fillId="2" borderId="1" xfId="3" applyNumberFormat="1" applyFont="1" applyFill="1" applyBorder="1" applyAlignment="1">
      <alignment horizontal="center"/>
    </xf>
    <xf numFmtId="0" fontId="23" fillId="2" borderId="1" xfId="3" applyFont="1" applyFill="1" applyBorder="1" applyAlignment="1">
      <alignment horizontal="center" vertical="center"/>
    </xf>
    <xf numFmtId="165" fontId="21" fillId="2" borderId="3" xfId="3" applyNumberFormat="1" applyFont="1" applyFill="1" applyBorder="1" applyAlignment="1">
      <alignment horizontal="center"/>
    </xf>
    <xf numFmtId="0" fontId="21" fillId="2" borderId="3" xfId="3" applyFont="1" applyFill="1" applyBorder="1" applyAlignment="1">
      <alignment horizontal="center"/>
    </xf>
    <xf numFmtId="165" fontId="21" fillId="2" borderId="3" xfId="3" applyNumberFormat="1" applyFont="1" applyFill="1" applyBorder="1" applyAlignment="1">
      <alignment horizontal="center" vertical="center"/>
    </xf>
    <xf numFmtId="165" fontId="21" fillId="2" borderId="3" xfId="3" applyNumberFormat="1" applyFont="1" applyFill="1" applyBorder="1"/>
    <xf numFmtId="0" fontId="21" fillId="0" borderId="0" xfId="3" applyFont="1" applyAlignment="1">
      <alignment horizontal="center" vertical="center"/>
    </xf>
    <xf numFmtId="165" fontId="21" fillId="0" borderId="0" xfId="3" applyNumberFormat="1" applyFont="1" applyAlignment="1">
      <alignment horizontal="center" vertical="center"/>
    </xf>
    <xf numFmtId="165" fontId="21" fillId="0" borderId="3" xfId="3" applyNumberFormat="1" applyFont="1" applyBorder="1" applyAlignment="1">
      <alignment horizontal="center" vertical="center"/>
    </xf>
    <xf numFmtId="165" fontId="21" fillId="0" borderId="0" xfId="3" applyNumberFormat="1" applyFont="1" applyAlignment="1">
      <alignment horizontal="center"/>
    </xf>
    <xf numFmtId="165" fontId="32" fillId="0" borderId="0" xfId="3" applyNumberFormat="1" applyFont="1" applyAlignment="1">
      <alignment horizontal="center"/>
    </xf>
    <xf numFmtId="0" fontId="21" fillId="0" borderId="0" xfId="3" applyFont="1"/>
    <xf numFmtId="165" fontId="23" fillId="2" borderId="0" xfId="3" applyNumberFormat="1" applyFont="1" applyFill="1"/>
    <xf numFmtId="0" fontId="23" fillId="0" borderId="0" xfId="3" applyFont="1"/>
    <xf numFmtId="165" fontId="23" fillId="0" borderId="0" xfId="3" applyNumberFormat="1" applyFont="1"/>
    <xf numFmtId="165" fontId="32" fillId="0" borderId="0" xfId="3" applyNumberFormat="1" applyFont="1"/>
    <xf numFmtId="0" fontId="26" fillId="0" borderId="0" xfId="3" applyFont="1"/>
    <xf numFmtId="165" fontId="25" fillId="0" borderId="0" xfId="3" applyNumberFormat="1" applyFont="1"/>
    <xf numFmtId="165" fontId="6" fillId="2" borderId="1" xfId="1" applyNumberFormat="1" applyFont="1" applyFill="1" applyBorder="1" applyAlignment="1">
      <alignment horizontal="center" vertical="center"/>
    </xf>
    <xf numFmtId="165" fontId="4" fillId="2" borderId="1" xfId="1" applyNumberFormat="1" applyFont="1" applyFill="1" applyBorder="1" applyAlignment="1">
      <alignment horizontal="center" vertical="center"/>
    </xf>
    <xf numFmtId="1" fontId="4" fillId="2" borderId="1" xfId="1" applyNumberFormat="1" applyFont="1" applyFill="1" applyBorder="1" applyAlignment="1">
      <alignment horizontal="center" vertical="center"/>
    </xf>
    <xf numFmtId="165" fontId="8" fillId="2" borderId="4" xfId="2" applyNumberFormat="1" applyFont="1" applyFill="1" applyBorder="1" applyAlignment="1">
      <alignment horizontal="center"/>
    </xf>
    <xf numFmtId="1" fontId="4" fillId="2" borderId="7" xfId="1" applyNumberFormat="1" applyFont="1" applyFill="1" applyBorder="1" applyAlignment="1">
      <alignment horizontal="center" vertical="center"/>
    </xf>
    <xf numFmtId="1" fontId="6" fillId="2" borderId="7" xfId="1" applyNumberFormat="1" applyFont="1" applyFill="1" applyBorder="1" applyAlignment="1">
      <alignment horizontal="center" vertical="center"/>
    </xf>
    <xf numFmtId="1" fontId="6" fillId="2" borderId="1" xfId="1" applyNumberFormat="1" applyFont="1" applyFill="1" applyBorder="1" applyAlignment="1">
      <alignment horizontal="center" vertical="center"/>
    </xf>
    <xf numFmtId="165" fontId="22" fillId="2" borderId="12" xfId="1" applyNumberFormat="1" applyFont="1" applyFill="1" applyBorder="1" applyAlignment="1">
      <alignment horizontal="center" vertical="center"/>
    </xf>
    <xf numFmtId="167" fontId="22" fillId="2" borderId="12" xfId="1" applyNumberFormat="1" applyFont="1" applyFill="1" applyBorder="1" applyAlignment="1">
      <alignment horizontal="center" vertical="center"/>
    </xf>
    <xf numFmtId="167" fontId="21" fillId="2" borderId="12" xfId="1" applyNumberFormat="1" applyFont="1" applyFill="1" applyBorder="1" applyAlignment="1">
      <alignment horizontal="center" vertical="center"/>
    </xf>
    <xf numFmtId="2" fontId="21" fillId="0" borderId="1" xfId="1" applyNumberFormat="1" applyFont="1" applyBorder="1" applyAlignment="1">
      <alignment horizontal="center" vertical="center"/>
    </xf>
    <xf numFmtId="167" fontId="21" fillId="2" borderId="1" xfId="3" applyNumberFormat="1" applyFont="1" applyFill="1" applyBorder="1" applyAlignment="1">
      <alignment horizontal="center" vertical="center"/>
    </xf>
    <xf numFmtId="167" fontId="21" fillId="0" borderId="1" xfId="3" applyNumberFormat="1" applyFont="1" applyBorder="1" applyAlignment="1">
      <alignment horizontal="center" vertical="center"/>
    </xf>
    <xf numFmtId="165" fontId="4" fillId="2" borderId="0" xfId="1" applyNumberFormat="1" applyFont="1" applyFill="1" applyAlignment="1">
      <alignment horizontal="center" vertical="center"/>
    </xf>
    <xf numFmtId="167" fontId="26" fillId="2" borderId="7" xfId="1" applyNumberFormat="1" applyFont="1" applyFill="1" applyBorder="1" applyAlignment="1">
      <alignment horizontal="center" vertical="center"/>
    </xf>
    <xf numFmtId="167" fontId="26" fillId="2" borderId="1" xfId="1" applyNumberFormat="1" applyFont="1" applyFill="1" applyBorder="1" applyAlignment="1">
      <alignment horizontal="center" vertical="center"/>
    </xf>
    <xf numFmtId="0" fontId="1" fillId="2" borderId="0" xfId="3" applyFill="1"/>
    <xf numFmtId="165" fontId="6" fillId="2" borderId="0" xfId="1" applyNumberFormat="1" applyFont="1" applyFill="1" applyAlignment="1">
      <alignment horizontal="center" vertical="center"/>
    </xf>
    <xf numFmtId="165" fontId="21" fillId="2" borderId="0" xfId="1" applyNumberFormat="1" applyFont="1" applyFill="1" applyAlignment="1">
      <alignment horizontal="center" vertical="center"/>
    </xf>
    <xf numFmtId="2" fontId="4" fillId="0" borderId="0" xfId="1" applyNumberFormat="1" applyFont="1" applyAlignment="1">
      <alignment horizontal="center" vertical="center"/>
    </xf>
    <xf numFmtId="165" fontId="4" fillId="2" borderId="0" xfId="3" applyNumberFormat="1" applyFont="1" applyFill="1" applyAlignment="1">
      <alignment horizontal="center" vertical="center"/>
    </xf>
    <xf numFmtId="165" fontId="20" fillId="2" borderId="0" xfId="3" applyNumberFormat="1" applyFont="1" applyFill="1" applyAlignment="1">
      <alignment horizontal="left" vertical="center"/>
    </xf>
    <xf numFmtId="165" fontId="22" fillId="2" borderId="9" xfId="1" applyNumberFormat="1" applyFont="1" applyFill="1" applyBorder="1" applyAlignment="1">
      <alignment horizontal="center" vertical="center"/>
    </xf>
    <xf numFmtId="0" fontId="4" fillId="0" borderId="1" xfId="3" applyFont="1" applyBorder="1" applyAlignment="1">
      <alignment vertical="center"/>
    </xf>
    <xf numFmtId="0" fontId="35" fillId="2" borderId="0" xfId="3" applyFont="1" applyFill="1" applyAlignment="1">
      <alignment horizontal="center"/>
    </xf>
    <xf numFmtId="0" fontId="6" fillId="0" borderId="0" xfId="3" applyFont="1" applyAlignment="1">
      <alignment horizontal="center"/>
    </xf>
    <xf numFmtId="0" fontId="6" fillId="0" borderId="0" xfId="3" applyFont="1"/>
    <xf numFmtId="0" fontId="6" fillId="0" borderId="0" xfId="3" applyFont="1" applyAlignment="1">
      <alignment horizontal="center" vertical="center"/>
    </xf>
    <xf numFmtId="165" fontId="25" fillId="2" borderId="6" xfId="3" applyNumberFormat="1" applyFont="1" applyFill="1" applyBorder="1" applyAlignment="1">
      <alignment horizontal="center" vertical="center"/>
    </xf>
    <xf numFmtId="165" fontId="23" fillId="2" borderId="7" xfId="1" applyNumberFormat="1" applyFont="1" applyFill="1" applyBorder="1" applyAlignment="1">
      <alignment horizontal="center"/>
    </xf>
    <xf numFmtId="0" fontId="22" fillId="0" borderId="7" xfId="1" applyFont="1" applyBorder="1" applyAlignment="1">
      <alignment horizontal="center" vertical="center"/>
    </xf>
    <xf numFmtId="0" fontId="21" fillId="0" borderId="7" xfId="1" applyFont="1" applyBorder="1" applyAlignment="1">
      <alignment horizontal="center" vertical="center"/>
    </xf>
    <xf numFmtId="165" fontId="26" fillId="0" borderId="1" xfId="1" applyNumberFormat="1" applyFont="1" applyBorder="1" applyAlignment="1">
      <alignment horizontal="center" vertical="center"/>
    </xf>
    <xf numFmtId="0" fontId="26" fillId="0" borderId="1" xfId="1" applyFont="1" applyBorder="1" applyAlignment="1">
      <alignment horizontal="center" vertical="center"/>
    </xf>
    <xf numFmtId="49" fontId="23" fillId="0" borderId="1" xfId="2" applyNumberFormat="1" applyFont="1" applyBorder="1" applyAlignment="1">
      <alignment horizontal="center"/>
    </xf>
    <xf numFmtId="49" fontId="23" fillId="4" borderId="1" xfId="2" applyNumberFormat="1" applyFont="1" applyFill="1" applyBorder="1" applyAlignment="1">
      <alignment horizontal="center"/>
    </xf>
    <xf numFmtId="0" fontId="21" fillId="2" borderId="1" xfId="0" applyFont="1" applyFill="1" applyBorder="1"/>
    <xf numFmtId="165" fontId="10" fillId="0" borderId="0" xfId="3" applyNumberFormat="1" applyFont="1" applyAlignment="1">
      <alignment horizontal="center" vertical="center"/>
    </xf>
    <xf numFmtId="165" fontId="15" fillId="2" borderId="0" xfId="3" applyNumberFormat="1" applyFont="1" applyFill="1" applyAlignment="1">
      <alignment vertical="center"/>
    </xf>
    <xf numFmtId="167" fontId="23" fillId="2" borderId="1" xfId="1" applyNumberFormat="1" applyFont="1" applyFill="1" applyBorder="1" applyAlignment="1">
      <alignment horizontal="center" vertical="center"/>
    </xf>
    <xf numFmtId="167" fontId="23" fillId="2" borderId="4" xfId="2" applyNumberFormat="1" applyFont="1" applyFill="1" applyBorder="1" applyAlignment="1">
      <alignment horizontal="center"/>
    </xf>
    <xf numFmtId="1" fontId="21" fillId="2" borderId="7" xfId="1" applyNumberFormat="1" applyFont="1" applyFill="1" applyBorder="1" applyAlignment="1">
      <alignment horizontal="center" vertical="center"/>
    </xf>
    <xf numFmtId="165" fontId="21" fillId="4" borderId="12" xfId="1" applyNumberFormat="1" applyFont="1" applyFill="1" applyBorder="1" applyAlignment="1">
      <alignment horizontal="center" vertical="center"/>
    </xf>
    <xf numFmtId="165" fontId="21" fillId="0" borderId="12" xfId="1" applyNumberFormat="1" applyFont="1" applyBorder="1" applyAlignment="1">
      <alignment horizontal="center" vertical="center"/>
    </xf>
    <xf numFmtId="166" fontId="21" fillId="2" borderId="1" xfId="1" applyNumberFormat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left" vertical="center"/>
    </xf>
    <xf numFmtId="165" fontId="36" fillId="4" borderId="1" xfId="2" applyNumberFormat="1" applyFont="1" applyFill="1" applyBorder="1" applyAlignment="1">
      <alignment horizontal="center" vertical="center"/>
    </xf>
    <xf numFmtId="165" fontId="23" fillId="2" borderId="5" xfId="3" applyNumberFormat="1" applyFont="1" applyFill="1" applyBorder="1" applyAlignment="1">
      <alignment horizontal="center" vertical="center"/>
    </xf>
    <xf numFmtId="165" fontId="21" fillId="2" borderId="0" xfId="3" applyNumberFormat="1" applyFont="1" applyFill="1"/>
    <xf numFmtId="165" fontId="21" fillId="0" borderId="11" xfId="1" applyNumberFormat="1" applyFont="1" applyBorder="1" applyAlignment="1">
      <alignment horizontal="center" vertical="center"/>
    </xf>
    <xf numFmtId="1" fontId="21" fillId="2" borderId="12" xfId="1" applyNumberFormat="1" applyFont="1" applyFill="1" applyBorder="1" applyAlignment="1">
      <alignment horizontal="center" vertical="center"/>
    </xf>
    <xf numFmtId="0" fontId="22" fillId="0" borderId="7" xfId="3" applyFont="1" applyBorder="1" applyAlignment="1">
      <alignment horizontal="center" vertical="center"/>
    </xf>
    <xf numFmtId="165" fontId="21" fillId="4" borderId="7" xfId="3" applyNumberFormat="1" applyFont="1" applyFill="1" applyBorder="1" applyAlignment="1">
      <alignment horizontal="center" vertical="center"/>
    </xf>
    <xf numFmtId="165" fontId="21" fillId="0" borderId="4" xfId="1" applyNumberFormat="1" applyFont="1" applyBorder="1" applyAlignment="1">
      <alignment horizontal="center" vertical="center"/>
    </xf>
    <xf numFmtId="165" fontId="23" fillId="2" borderId="11" xfId="2" applyNumberFormat="1" applyFont="1" applyFill="1" applyBorder="1" applyAlignment="1">
      <alignment horizontal="center" vertical="center"/>
    </xf>
    <xf numFmtId="0" fontId="23" fillId="2" borderId="0" xfId="3" applyFont="1" applyFill="1" applyAlignment="1">
      <alignment vertical="center"/>
    </xf>
    <xf numFmtId="0" fontId="22" fillId="0" borderId="6" xfId="1" applyFont="1" applyBorder="1" applyAlignment="1">
      <alignment horizontal="center" vertical="center"/>
    </xf>
    <xf numFmtId="0" fontId="21" fillId="0" borderId="6" xfId="1" applyFont="1" applyBorder="1" applyAlignment="1">
      <alignment horizontal="center" vertical="center"/>
    </xf>
    <xf numFmtId="165" fontId="21" fillId="0" borderId="6" xfId="1" applyNumberFormat="1" applyFont="1" applyBorder="1" applyAlignment="1">
      <alignment horizontal="center" vertical="center"/>
    </xf>
    <xf numFmtId="165" fontId="22" fillId="0" borderId="6" xfId="1" applyNumberFormat="1" applyFont="1" applyBorder="1" applyAlignment="1">
      <alignment horizontal="center" vertical="center"/>
    </xf>
    <xf numFmtId="2" fontId="21" fillId="0" borderId="6" xfId="3" applyNumberFormat="1" applyFont="1" applyBorder="1" applyAlignment="1">
      <alignment horizontal="center" vertical="center"/>
    </xf>
    <xf numFmtId="168" fontId="24" fillId="2" borderId="6" xfId="0" applyNumberFormat="1" applyFont="1" applyFill="1" applyBorder="1" applyAlignment="1">
      <alignment horizontal="center"/>
    </xf>
    <xf numFmtId="165" fontId="23" fillId="4" borderId="6" xfId="2" applyNumberFormat="1" applyFont="1" applyFill="1" applyBorder="1" applyAlignment="1">
      <alignment horizontal="center"/>
    </xf>
    <xf numFmtId="2" fontId="4" fillId="2" borderId="1" xfId="3" applyNumberFormat="1" applyFont="1" applyFill="1" applyBorder="1" applyAlignment="1">
      <alignment horizontal="center" vertical="center"/>
    </xf>
    <xf numFmtId="0" fontId="23" fillId="2" borderId="11" xfId="2" applyFont="1" applyFill="1" applyBorder="1"/>
    <xf numFmtId="0" fontId="23" fillId="2" borderId="5" xfId="2" applyFont="1" applyFill="1" applyBorder="1"/>
    <xf numFmtId="0" fontId="9" fillId="4" borderId="1" xfId="0" applyFont="1" applyFill="1" applyBorder="1" applyAlignment="1">
      <alignment horizontal="center" vertical="center"/>
    </xf>
    <xf numFmtId="165" fontId="25" fillId="2" borderId="1" xfId="3" applyNumberFormat="1" applyFont="1" applyFill="1" applyBorder="1" applyAlignment="1">
      <alignment horizontal="center" vertical="center"/>
    </xf>
    <xf numFmtId="165" fontId="25" fillId="0" borderId="12" xfId="3" applyNumberFormat="1" applyFont="1" applyBorder="1" applyAlignment="1">
      <alignment horizontal="center" vertical="center"/>
    </xf>
    <xf numFmtId="0" fontId="23" fillId="0" borderId="0" xfId="3" applyFont="1" applyAlignment="1">
      <alignment vertical="center"/>
    </xf>
    <xf numFmtId="0" fontId="8" fillId="2" borderId="11" xfId="2" applyFont="1" applyFill="1" applyBorder="1"/>
    <xf numFmtId="0" fontId="23" fillId="2" borderId="11" xfId="1" applyFont="1" applyFill="1" applyBorder="1"/>
    <xf numFmtId="0" fontId="8" fillId="2" borderId="11" xfId="1" applyFont="1" applyFill="1" applyBorder="1" applyAlignment="1">
      <alignment horizontal="left"/>
    </xf>
    <xf numFmtId="0" fontId="21" fillId="2" borderId="5" xfId="0" applyFont="1" applyFill="1" applyBorder="1"/>
    <xf numFmtId="0" fontId="4" fillId="2" borderId="5" xfId="1" applyFont="1" applyFill="1" applyBorder="1" applyAlignment="1">
      <alignment horizontal="left" vertical="center"/>
    </xf>
    <xf numFmtId="0" fontId="8" fillId="4" borderId="2" xfId="2" applyFont="1" applyFill="1" applyBorder="1"/>
    <xf numFmtId="0" fontId="8" fillId="4" borderId="5" xfId="2" applyFont="1" applyFill="1" applyBorder="1"/>
    <xf numFmtId="0" fontId="8" fillId="4" borderId="11" xfId="2" applyFont="1" applyFill="1" applyBorder="1"/>
    <xf numFmtId="0" fontId="8" fillId="4" borderId="11" xfId="2" applyFont="1" applyFill="1" applyBorder="1" applyAlignment="1">
      <alignment horizontal="left"/>
    </xf>
    <xf numFmtId="0" fontId="8" fillId="4" borderId="11" xfId="1" applyFont="1" applyFill="1" applyBorder="1"/>
    <xf numFmtId="0" fontId="8" fillId="2" borderId="11" xfId="2" applyFont="1" applyFill="1" applyBorder="1" applyAlignment="1">
      <alignment vertical="center" wrapText="1"/>
    </xf>
    <xf numFmtId="0" fontId="3" fillId="0" borderId="1" xfId="3" applyFont="1" applyBorder="1" applyAlignment="1">
      <alignment vertical="center"/>
    </xf>
    <xf numFmtId="0" fontId="4" fillId="5" borderId="5" xfId="0" applyFont="1" applyFill="1" applyBorder="1" applyAlignment="1">
      <alignment vertical="center"/>
    </xf>
    <xf numFmtId="165" fontId="23" fillId="5" borderId="5" xfId="3" applyNumberFormat="1" applyFont="1" applyFill="1" applyBorder="1" applyAlignment="1">
      <alignment horizontal="center" vertical="center"/>
    </xf>
    <xf numFmtId="0" fontId="8" fillId="6" borderId="5" xfId="2" applyFont="1" applyFill="1" applyBorder="1"/>
    <xf numFmtId="165" fontId="23" fillId="6" borderId="1" xfId="2" applyNumberFormat="1" applyFont="1" applyFill="1" applyBorder="1" applyAlignment="1">
      <alignment horizontal="center" vertical="center"/>
    </xf>
    <xf numFmtId="0" fontId="4" fillId="5" borderId="5" xfId="1" applyFont="1" applyFill="1" applyBorder="1"/>
    <xf numFmtId="0" fontId="39" fillId="0" borderId="0" xfId="3" applyFont="1" applyAlignment="1">
      <alignment vertical="center" wrapText="1"/>
    </xf>
    <xf numFmtId="0" fontId="39" fillId="2" borderId="0" xfId="3" applyFont="1" applyFill="1"/>
    <xf numFmtId="0" fontId="39" fillId="2" borderId="0" xfId="3" applyFont="1" applyFill="1" applyAlignment="1">
      <alignment vertical="center"/>
    </xf>
    <xf numFmtId="165" fontId="39" fillId="2" borderId="0" xfId="3" applyNumberFormat="1" applyFont="1" applyFill="1" applyAlignment="1">
      <alignment vertical="center"/>
    </xf>
    <xf numFmtId="0" fontId="40" fillId="2" borderId="0" xfId="3" applyFont="1" applyFill="1" applyAlignment="1">
      <alignment vertical="center"/>
    </xf>
    <xf numFmtId="0" fontId="41" fillId="2" borderId="0" xfId="3" applyFont="1" applyFill="1" applyAlignment="1">
      <alignment vertical="center"/>
    </xf>
    <xf numFmtId="0" fontId="42" fillId="2" borderId="0" xfId="3" applyFont="1" applyFill="1" applyAlignment="1">
      <alignment vertical="center"/>
    </xf>
    <xf numFmtId="165" fontId="42" fillId="2" borderId="0" xfId="3" applyNumberFormat="1" applyFont="1" applyFill="1" applyAlignment="1">
      <alignment vertical="center"/>
    </xf>
    <xf numFmtId="165" fontId="43" fillId="2" borderId="0" xfId="3" applyNumberFormat="1" applyFont="1" applyFill="1" applyAlignment="1">
      <alignment vertical="center"/>
    </xf>
    <xf numFmtId="0" fontId="40" fillId="0" borderId="0" xfId="3" applyFont="1" applyAlignment="1">
      <alignment vertical="center"/>
    </xf>
    <xf numFmtId="0" fontId="41" fillId="0" borderId="0" xfId="3" applyFont="1" applyAlignment="1">
      <alignment vertical="center"/>
    </xf>
    <xf numFmtId="0" fontId="42" fillId="0" borderId="0" xfId="3" applyFont="1" applyAlignment="1">
      <alignment vertical="center"/>
    </xf>
    <xf numFmtId="165" fontId="42" fillId="0" borderId="0" xfId="3" applyNumberFormat="1" applyFont="1" applyAlignment="1">
      <alignment vertical="center"/>
    </xf>
    <xf numFmtId="165" fontId="43" fillId="0" borderId="0" xfId="3" applyNumberFormat="1" applyFont="1" applyAlignment="1">
      <alignment vertical="center"/>
    </xf>
    <xf numFmtId="0" fontId="43" fillId="0" borderId="0" xfId="3" applyFont="1"/>
    <xf numFmtId="165" fontId="43" fillId="0" borderId="0" xfId="3" applyNumberFormat="1" applyFont="1"/>
    <xf numFmtId="165" fontId="42" fillId="0" borderId="0" xfId="3" applyNumberFormat="1" applyFont="1"/>
    <xf numFmtId="0" fontId="42" fillId="0" borderId="0" xfId="3" applyFont="1"/>
    <xf numFmtId="0" fontId="41" fillId="0" borderId="0" xfId="3" applyFont="1"/>
    <xf numFmtId="165" fontId="43" fillId="2" borderId="0" xfId="3" applyNumberFormat="1" applyFont="1" applyFill="1"/>
    <xf numFmtId="0" fontId="4" fillId="5" borderId="5" xfId="1" applyFont="1" applyFill="1" applyBorder="1" applyAlignment="1">
      <alignment vertical="center"/>
    </xf>
    <xf numFmtId="0" fontId="8" fillId="5" borderId="5" xfId="2" applyFont="1" applyFill="1" applyBorder="1" applyAlignment="1">
      <alignment vertical="center"/>
    </xf>
    <xf numFmtId="0" fontId="32" fillId="0" borderId="0" xfId="3" applyFont="1"/>
    <xf numFmtId="165" fontId="25" fillId="2" borderId="0" xfId="3" applyNumberFormat="1" applyFont="1" applyFill="1"/>
    <xf numFmtId="2" fontId="21" fillId="5" borderId="1" xfId="1" applyNumberFormat="1" applyFont="1" applyFill="1" applyBorder="1" applyAlignment="1">
      <alignment horizontal="center" vertical="center"/>
    </xf>
    <xf numFmtId="165" fontId="39" fillId="2" borderId="0" xfId="3" applyNumberFormat="1" applyFont="1" applyFill="1"/>
    <xf numFmtId="165" fontId="21" fillId="5" borderId="12" xfId="3" applyNumberFormat="1" applyFont="1" applyFill="1" applyBorder="1" applyAlignment="1">
      <alignment horizontal="center" vertical="center"/>
    </xf>
    <xf numFmtId="0" fontId="21" fillId="2" borderId="5" xfId="3" applyFont="1" applyFill="1" applyBorder="1" applyAlignment="1">
      <alignment horizontal="center" vertical="center"/>
    </xf>
    <xf numFmtId="0" fontId="23" fillId="5" borderId="1" xfId="1" applyFont="1" applyFill="1" applyBorder="1" applyAlignment="1">
      <alignment horizontal="center" vertical="center"/>
    </xf>
    <xf numFmtId="0" fontId="22" fillId="2" borderId="1" xfId="1" applyFont="1" applyFill="1" applyBorder="1"/>
    <xf numFmtId="165" fontId="31" fillId="2" borderId="1" xfId="2" applyNumberFormat="1" applyFont="1" applyFill="1" applyBorder="1" applyAlignment="1">
      <alignment horizontal="center" vertical="center"/>
    </xf>
    <xf numFmtId="167" fontId="24" fillId="2" borderId="1" xfId="2" applyNumberFormat="1" applyFont="1" applyFill="1" applyBorder="1" applyAlignment="1">
      <alignment horizontal="center" vertical="center"/>
    </xf>
    <xf numFmtId="165" fontId="32" fillId="2" borderId="7" xfId="1" applyNumberFormat="1" applyFont="1" applyFill="1" applyBorder="1" applyAlignment="1">
      <alignment horizontal="center" vertical="center"/>
    </xf>
    <xf numFmtId="165" fontId="24" fillId="0" borderId="1" xfId="3" applyNumberFormat="1" applyFont="1" applyBorder="1" applyAlignment="1">
      <alignment horizontal="center" vertical="center"/>
    </xf>
    <xf numFmtId="165" fontId="23" fillId="0" borderId="1" xfId="3" applyNumberFormat="1" applyFont="1" applyBorder="1" applyAlignment="1">
      <alignment horizontal="center" vertical="center"/>
    </xf>
    <xf numFmtId="167" fontId="24" fillId="3" borderId="7" xfId="0" applyNumberFormat="1" applyFont="1" applyFill="1" applyBorder="1" applyAlignment="1">
      <alignment horizontal="center"/>
    </xf>
    <xf numFmtId="167" fontId="24" fillId="3" borderId="1" xfId="0" applyNumberFormat="1" applyFont="1" applyFill="1" applyBorder="1" applyAlignment="1">
      <alignment horizontal="center"/>
    </xf>
    <xf numFmtId="167" fontId="24" fillId="0" borderId="1" xfId="1" applyNumberFormat="1" applyFont="1" applyBorder="1" applyAlignment="1">
      <alignment horizontal="center" vertical="center"/>
    </xf>
    <xf numFmtId="167" fontId="23" fillId="0" borderId="1" xfId="1" applyNumberFormat="1" applyFont="1" applyBorder="1" applyAlignment="1">
      <alignment horizontal="center" vertical="center"/>
    </xf>
    <xf numFmtId="167" fontId="21" fillId="0" borderId="1" xfId="1" applyNumberFormat="1" applyFont="1" applyBorder="1" applyAlignment="1">
      <alignment horizontal="center" vertical="center"/>
    </xf>
    <xf numFmtId="2" fontId="31" fillId="2" borderId="1" xfId="3" applyNumberFormat="1" applyFont="1" applyFill="1" applyBorder="1" applyAlignment="1">
      <alignment horizontal="center" vertical="center"/>
    </xf>
    <xf numFmtId="0" fontId="22" fillId="2" borderId="5" xfId="3" applyFont="1" applyFill="1" applyBorder="1" applyAlignment="1">
      <alignment horizontal="center" vertical="center"/>
    </xf>
    <xf numFmtId="167" fontId="21" fillId="0" borderId="12" xfId="3" applyNumberFormat="1" applyFont="1" applyBorder="1" applyAlignment="1">
      <alignment horizontal="center" vertical="center"/>
    </xf>
    <xf numFmtId="167" fontId="21" fillId="2" borderId="5" xfId="3" applyNumberFormat="1" applyFont="1" applyFill="1" applyBorder="1" applyAlignment="1">
      <alignment horizontal="center" vertical="center"/>
    </xf>
    <xf numFmtId="2" fontId="24" fillId="2" borderId="6" xfId="3" applyNumberFormat="1" applyFont="1" applyFill="1" applyBorder="1" applyAlignment="1">
      <alignment horizontal="center" vertical="center"/>
    </xf>
    <xf numFmtId="167" fontId="22" fillId="2" borderId="6" xfId="3" applyNumberFormat="1" applyFont="1" applyFill="1" applyBorder="1" applyAlignment="1">
      <alignment horizontal="center" vertical="center"/>
    </xf>
    <xf numFmtId="167" fontId="22" fillId="2" borderId="1" xfId="3" applyNumberFormat="1" applyFont="1" applyFill="1" applyBorder="1" applyAlignment="1">
      <alignment horizontal="center" vertical="center"/>
    </xf>
    <xf numFmtId="167" fontId="31" fillId="2" borderId="1" xfId="3" applyNumberFormat="1" applyFont="1" applyFill="1" applyBorder="1" applyAlignment="1">
      <alignment horizontal="center" vertical="center"/>
    </xf>
    <xf numFmtId="167" fontId="21" fillId="2" borderId="6" xfId="3" applyNumberFormat="1" applyFont="1" applyFill="1" applyBorder="1" applyAlignment="1">
      <alignment horizontal="center" vertical="center"/>
    </xf>
    <xf numFmtId="167" fontId="26" fillId="2" borderId="1" xfId="3" applyNumberFormat="1" applyFont="1" applyFill="1" applyBorder="1" applyAlignment="1">
      <alignment horizontal="center" vertical="center"/>
    </xf>
    <xf numFmtId="167" fontId="23" fillId="2" borderId="6" xfId="2" applyNumberFormat="1" applyFont="1" applyFill="1" applyBorder="1" applyAlignment="1">
      <alignment horizontal="center" vertical="center"/>
    </xf>
    <xf numFmtId="167" fontId="23" fillId="2" borderId="1" xfId="3" applyNumberFormat="1" applyFont="1" applyFill="1" applyBorder="1" applyAlignment="1">
      <alignment horizontal="center" vertical="center"/>
    </xf>
    <xf numFmtId="165" fontId="44" fillId="2" borderId="0" xfId="3" applyNumberFormat="1" applyFont="1" applyFill="1"/>
    <xf numFmtId="167" fontId="21" fillId="0" borderId="7" xfId="1" applyNumberFormat="1" applyFont="1" applyBorder="1" applyAlignment="1">
      <alignment horizontal="center" vertical="center"/>
    </xf>
    <xf numFmtId="167" fontId="21" fillId="0" borderId="0" xfId="1" applyNumberFormat="1" applyFont="1"/>
    <xf numFmtId="167" fontId="24" fillId="0" borderId="7" xfId="1" applyNumberFormat="1" applyFont="1" applyBorder="1" applyAlignment="1">
      <alignment horizontal="center" vertical="center"/>
    </xf>
    <xf numFmtId="165" fontId="24" fillId="3" borderId="1" xfId="0" applyNumberFormat="1" applyFont="1" applyFill="1" applyBorder="1" applyAlignment="1">
      <alignment horizontal="center"/>
    </xf>
    <xf numFmtId="165" fontId="24" fillId="0" borderId="1" xfId="1" applyNumberFormat="1" applyFont="1" applyBorder="1" applyAlignment="1">
      <alignment horizontal="center" vertical="center"/>
    </xf>
    <xf numFmtId="0" fontId="39" fillId="2" borderId="0" xfId="3" applyFont="1" applyFill="1" applyAlignment="1">
      <alignment vertical="center" wrapText="1"/>
    </xf>
    <xf numFmtId="2" fontId="21" fillId="2" borderId="1" xfId="1" applyNumberFormat="1" applyFont="1" applyFill="1" applyBorder="1" applyAlignment="1">
      <alignment horizontal="center" vertical="center"/>
    </xf>
    <xf numFmtId="0" fontId="21" fillId="2" borderId="1" xfId="1" applyFont="1" applyFill="1" applyBorder="1" applyAlignment="1">
      <alignment horizontal="left" vertical="center"/>
    </xf>
    <xf numFmtId="0" fontId="22" fillId="2" borderId="1" xfId="1" applyFont="1" applyFill="1" applyBorder="1" applyAlignment="1">
      <alignment vertical="center" wrapText="1"/>
    </xf>
    <xf numFmtId="0" fontId="23" fillId="2" borderId="1" xfId="1" applyFont="1" applyFill="1" applyBorder="1"/>
    <xf numFmtId="0" fontId="23" fillId="2" borderId="1" xfId="1" applyFont="1" applyFill="1" applyBorder="1" applyAlignment="1">
      <alignment vertical="center" wrapText="1"/>
    </xf>
    <xf numFmtId="0" fontId="27" fillId="2" borderId="1" xfId="1" applyFont="1" applyFill="1" applyBorder="1"/>
    <xf numFmtId="0" fontId="27" fillId="2" borderId="1" xfId="1" applyFont="1" applyFill="1" applyBorder="1" applyAlignment="1">
      <alignment wrapText="1"/>
    </xf>
    <xf numFmtId="0" fontId="6" fillId="2" borderId="1" xfId="1" applyFont="1" applyFill="1" applyBorder="1"/>
    <xf numFmtId="0" fontId="8" fillId="2" borderId="5" xfId="1" applyFont="1" applyFill="1" applyBorder="1" applyAlignment="1">
      <alignment horizontal="left" vertical="center"/>
    </xf>
    <xf numFmtId="0" fontId="5" fillId="0" borderId="0" xfId="3" applyFont="1" applyAlignment="1">
      <alignment horizontal="center"/>
    </xf>
    <xf numFmtId="0" fontId="21" fillId="2" borderId="7" xfId="3" applyFont="1" applyFill="1" applyBorder="1" applyAlignment="1">
      <alignment horizontal="center" vertical="center"/>
    </xf>
    <xf numFmtId="0" fontId="17" fillId="0" borderId="0" xfId="3" applyFont="1" applyAlignment="1">
      <alignment horizontal="center" vertical="center"/>
    </xf>
    <xf numFmtId="0" fontId="21" fillId="0" borderId="7" xfId="3" applyFont="1" applyBorder="1" applyAlignment="1">
      <alignment horizontal="center" vertical="center"/>
    </xf>
    <xf numFmtId="0" fontId="3" fillId="0" borderId="10" xfId="3" applyFont="1" applyBorder="1" applyAlignment="1">
      <alignment horizontal="center"/>
    </xf>
    <xf numFmtId="0" fontId="40" fillId="0" borderId="0" xfId="3" applyFont="1" applyAlignment="1">
      <alignment horizontal="center" vertical="center"/>
    </xf>
    <xf numFmtId="0" fontId="16" fillId="0" borderId="0" xfId="3" applyFont="1" applyAlignment="1">
      <alignment horizontal="center" vertical="center"/>
    </xf>
    <xf numFmtId="0" fontId="12" fillId="0" borderId="0" xfId="3" applyFont="1" applyAlignment="1">
      <alignment horizontal="center"/>
    </xf>
    <xf numFmtId="165" fontId="23" fillId="2" borderId="1" xfId="3" applyNumberFormat="1" applyFont="1" applyFill="1" applyBorder="1" applyAlignment="1">
      <alignment horizontal="center" vertical="center"/>
    </xf>
    <xf numFmtId="0" fontId="23" fillId="2" borderId="5" xfId="1" applyFont="1" applyFill="1" applyBorder="1" applyAlignment="1">
      <alignment vertical="center"/>
    </xf>
    <xf numFmtId="165" fontId="23" fillId="2" borderId="7" xfId="3" applyNumberFormat="1" applyFont="1" applyFill="1" applyBorder="1" applyAlignment="1">
      <alignment horizontal="center" vertical="center"/>
    </xf>
    <xf numFmtId="0" fontId="23" fillId="2" borderId="1" xfId="3" applyFont="1" applyFill="1" applyBorder="1" applyAlignment="1">
      <alignment vertical="center"/>
    </xf>
    <xf numFmtId="165" fontId="23" fillId="2" borderId="12" xfId="1" applyNumberFormat="1" applyFont="1" applyFill="1" applyBorder="1" applyAlignment="1">
      <alignment horizontal="center" vertical="center"/>
    </xf>
    <xf numFmtId="0" fontId="17" fillId="2" borderId="0" xfId="3" applyFont="1" applyFill="1" applyAlignment="1">
      <alignment horizontal="center" vertical="center"/>
    </xf>
    <xf numFmtId="0" fontId="8" fillId="2" borderId="0" xfId="3" applyFont="1" applyFill="1"/>
    <xf numFmtId="165" fontId="8" fillId="2" borderId="0" xfId="3" applyNumberFormat="1" applyFont="1" applyFill="1" applyAlignment="1">
      <alignment vertical="center"/>
    </xf>
    <xf numFmtId="165" fontId="24" fillId="2" borderId="12" xfId="1" applyNumberFormat="1" applyFont="1" applyFill="1" applyBorder="1" applyAlignment="1">
      <alignment horizontal="center" vertical="center"/>
    </xf>
    <xf numFmtId="165" fontId="23" fillId="2" borderId="12" xfId="3" applyNumberFormat="1" applyFont="1" applyFill="1" applyBorder="1" applyAlignment="1">
      <alignment horizontal="center" vertical="center"/>
    </xf>
    <xf numFmtId="0" fontId="23" fillId="2" borderId="1" xfId="1" applyFont="1" applyFill="1" applyBorder="1" applyAlignment="1">
      <alignment vertical="center"/>
    </xf>
    <xf numFmtId="0" fontId="23" fillId="2" borderId="11" xfId="1" applyFont="1" applyFill="1" applyBorder="1" applyAlignment="1">
      <alignment vertical="center"/>
    </xf>
    <xf numFmtId="0" fontId="23" fillId="2" borderId="11" xfId="2" applyFont="1" applyFill="1" applyBorder="1" applyAlignment="1">
      <alignment vertical="center"/>
    </xf>
    <xf numFmtId="0" fontId="23" fillId="2" borderId="5" xfId="2" applyFont="1" applyFill="1" applyBorder="1" applyAlignment="1">
      <alignment vertical="center"/>
    </xf>
    <xf numFmtId="0" fontId="23" fillId="2" borderId="5" xfId="1" applyFont="1" applyFill="1" applyBorder="1" applyAlignment="1">
      <alignment horizontal="left" vertical="center"/>
    </xf>
    <xf numFmtId="0" fontId="23" fillId="2" borderId="11" xfId="2" applyFont="1" applyFill="1" applyBorder="1" applyAlignment="1">
      <alignment horizontal="left" vertical="center"/>
    </xf>
    <xf numFmtId="0" fontId="23" fillId="2" borderId="11" xfId="2" applyFont="1" applyFill="1" applyBorder="1" applyAlignment="1">
      <alignment vertical="center" wrapText="1"/>
    </xf>
    <xf numFmtId="0" fontId="23" fillId="2" borderId="11" xfId="1" applyFont="1" applyFill="1" applyBorder="1" applyAlignment="1">
      <alignment horizontal="left" vertical="center"/>
    </xf>
    <xf numFmtId="167" fontId="23" fillId="2" borderId="7" xfId="1" applyNumberFormat="1" applyFont="1" applyFill="1" applyBorder="1" applyAlignment="1">
      <alignment horizontal="center" vertical="center"/>
    </xf>
    <xf numFmtId="165" fontId="23" fillId="2" borderId="7" xfId="1" applyNumberFormat="1" applyFont="1" applyFill="1" applyBorder="1" applyAlignment="1">
      <alignment horizontal="center" vertical="center"/>
    </xf>
    <xf numFmtId="165" fontId="23" fillId="2" borderId="4" xfId="2" applyNumberFormat="1" applyFont="1" applyFill="1" applyBorder="1" applyAlignment="1">
      <alignment horizontal="center" vertical="center"/>
    </xf>
    <xf numFmtId="165" fontId="23" fillId="2" borderId="7" xfId="1" applyNumberFormat="1" applyFont="1" applyFill="1" applyBorder="1" applyAlignment="1">
      <alignment horizontal="center" vertical="center" wrapText="1"/>
    </xf>
    <xf numFmtId="165" fontId="23" fillId="2" borderId="0" xfId="3" applyNumberFormat="1" applyFont="1" applyFill="1" applyAlignment="1">
      <alignment horizontal="center" vertical="center"/>
    </xf>
    <xf numFmtId="0" fontId="8" fillId="2" borderId="0" xfId="3" applyFont="1" applyFill="1" applyAlignment="1">
      <alignment horizontal="center" vertical="center"/>
    </xf>
    <xf numFmtId="0" fontId="23" fillId="2" borderId="5" xfId="1" applyFont="1" applyFill="1" applyBorder="1" applyAlignment="1">
      <alignment vertical="center" wrapText="1"/>
    </xf>
    <xf numFmtId="167" fontId="23" fillId="2" borderId="12" xfId="1" applyNumberFormat="1" applyFont="1" applyFill="1" applyBorder="1" applyAlignment="1">
      <alignment horizontal="center" vertical="center"/>
    </xf>
    <xf numFmtId="165" fontId="9" fillId="2" borderId="0" xfId="3" applyNumberFormat="1" applyFont="1" applyFill="1" applyAlignment="1">
      <alignment horizontal="left"/>
    </xf>
    <xf numFmtId="165" fontId="9" fillId="2" borderId="0" xfId="3" applyNumberFormat="1" applyFont="1" applyFill="1"/>
    <xf numFmtId="0" fontId="9" fillId="2" borderId="0" xfId="3" applyFont="1" applyFill="1"/>
    <xf numFmtId="167" fontId="23" fillId="2" borderId="7" xfId="3" applyNumberFormat="1" applyFont="1" applyFill="1" applyBorder="1" applyAlignment="1">
      <alignment horizontal="center" vertical="center"/>
    </xf>
    <xf numFmtId="2" fontId="23" fillId="2" borderId="10" xfId="2" applyNumberFormat="1" applyFont="1" applyFill="1" applyBorder="1" applyAlignment="1">
      <alignment horizontal="center" vertical="center"/>
    </xf>
    <xf numFmtId="167" fontId="23" fillId="2" borderId="12" xfId="3" applyNumberFormat="1" applyFont="1" applyFill="1" applyBorder="1" applyAlignment="1">
      <alignment horizontal="center" vertical="center"/>
    </xf>
    <xf numFmtId="2" fontId="23" fillId="2" borderId="1" xfId="1" applyNumberFormat="1" applyFont="1" applyFill="1" applyBorder="1" applyAlignment="1">
      <alignment horizontal="center" vertical="center"/>
    </xf>
    <xf numFmtId="165" fontId="24" fillId="2" borderId="11" xfId="1" applyNumberFormat="1" applyFont="1" applyFill="1" applyBorder="1" applyAlignment="1">
      <alignment horizontal="center" vertical="center"/>
    </xf>
    <xf numFmtId="0" fontId="23" fillId="2" borderId="2" xfId="2" applyFont="1" applyFill="1" applyBorder="1" applyAlignment="1">
      <alignment vertical="center"/>
    </xf>
    <xf numFmtId="0" fontId="23" fillId="2" borderId="0" xfId="3" applyFont="1" applyFill="1" applyAlignment="1">
      <alignment horizontal="left" vertical="center"/>
    </xf>
    <xf numFmtId="0" fontId="19" fillId="2" borderId="0" xfId="3" applyFont="1" applyFill="1"/>
    <xf numFmtId="165" fontId="23" fillId="0" borderId="7" xfId="1" applyNumberFormat="1" applyFont="1" applyBorder="1" applyAlignment="1">
      <alignment horizontal="center" vertical="center"/>
    </xf>
    <xf numFmtId="165" fontId="23" fillId="0" borderId="12" xfId="1" applyNumberFormat="1" applyFont="1" applyBorder="1" applyAlignment="1">
      <alignment horizontal="center" vertical="center"/>
    </xf>
    <xf numFmtId="0" fontId="47" fillId="2" borderId="0" xfId="3" applyFont="1" applyFill="1" applyAlignment="1">
      <alignment horizontal="center"/>
    </xf>
    <xf numFmtId="0" fontId="47" fillId="2" borderId="0" xfId="3" applyFont="1" applyFill="1" applyAlignment="1">
      <alignment vertical="center"/>
    </xf>
    <xf numFmtId="0" fontId="48" fillId="2" borderId="0" xfId="3" applyFont="1" applyFill="1" applyAlignment="1">
      <alignment horizontal="center" vertical="center"/>
    </xf>
    <xf numFmtId="0" fontId="49" fillId="2" borderId="0" xfId="3" applyFont="1" applyFill="1" applyAlignment="1">
      <alignment horizontal="center" vertical="center"/>
    </xf>
    <xf numFmtId="0" fontId="50" fillId="2" borderId="0" xfId="3" applyFont="1" applyFill="1" applyAlignment="1">
      <alignment horizontal="center"/>
    </xf>
    <xf numFmtId="0" fontId="47" fillId="2" borderId="0" xfId="3" applyFont="1" applyFill="1"/>
    <xf numFmtId="0" fontId="13" fillId="2" borderId="0" xfId="3" applyFont="1" applyFill="1" applyAlignment="1">
      <alignment vertical="center"/>
    </xf>
    <xf numFmtId="167" fontId="23" fillId="0" borderId="12" xfId="1" applyNumberFormat="1" applyFont="1" applyBorder="1" applyAlignment="1">
      <alignment horizontal="center" vertical="center"/>
    </xf>
    <xf numFmtId="0" fontId="52" fillId="2" borderId="0" xfId="3" applyFont="1" applyFill="1" applyAlignment="1">
      <alignment horizontal="center"/>
    </xf>
    <xf numFmtId="0" fontId="53" fillId="2" borderId="1" xfId="3" applyFont="1" applyFill="1" applyBorder="1" applyAlignment="1">
      <alignment horizontal="center" vertical="center"/>
    </xf>
    <xf numFmtId="0" fontId="24" fillId="2" borderId="1" xfId="1" applyFont="1" applyFill="1" applyBorder="1" applyAlignment="1">
      <alignment vertical="center"/>
    </xf>
    <xf numFmtId="0" fontId="24" fillId="2" borderId="1" xfId="1" applyFont="1" applyFill="1" applyBorder="1" applyAlignment="1">
      <alignment vertical="center" wrapText="1"/>
    </xf>
    <xf numFmtId="0" fontId="23" fillId="2" borderId="10" xfId="1" applyFont="1" applyFill="1" applyBorder="1" applyAlignment="1">
      <alignment vertical="center"/>
    </xf>
    <xf numFmtId="0" fontId="23" fillId="2" borderId="5" xfId="0" applyFont="1" applyFill="1" applyBorder="1" applyAlignment="1">
      <alignment vertical="center"/>
    </xf>
    <xf numFmtId="0" fontId="23" fillId="2" borderId="5" xfId="0" applyFont="1" applyFill="1" applyBorder="1" applyAlignment="1">
      <alignment horizontal="left" vertical="center"/>
    </xf>
    <xf numFmtId="0" fontId="24" fillId="2" borderId="1" xfId="3" applyFont="1" applyFill="1" applyBorder="1" applyAlignment="1">
      <alignment vertical="center"/>
    </xf>
    <xf numFmtId="0" fontId="23" fillId="2" borderId="1" xfId="1" applyFont="1" applyFill="1" applyBorder="1" applyAlignment="1">
      <alignment horizontal="left" vertical="center"/>
    </xf>
    <xf numFmtId="0" fontId="54" fillId="2" borderId="0" xfId="3" applyFont="1" applyFill="1"/>
    <xf numFmtId="167" fontId="23" fillId="2" borderId="7" xfId="2" applyNumberFormat="1" applyFont="1" applyFill="1" applyBorder="1" applyAlignment="1">
      <alignment horizontal="center" vertical="center"/>
    </xf>
    <xf numFmtId="0" fontId="23" fillId="2" borderId="5" xfId="1" applyFont="1" applyFill="1" applyBorder="1" applyAlignment="1">
      <alignment horizontal="left" vertical="center" wrapText="1"/>
    </xf>
    <xf numFmtId="0" fontId="23" fillId="2" borderId="5" xfId="2" applyFont="1" applyFill="1" applyBorder="1" applyAlignment="1">
      <alignment horizontal="left" vertical="center"/>
    </xf>
    <xf numFmtId="0" fontId="40" fillId="2" borderId="0" xfId="3" applyFont="1" applyFill="1" applyAlignment="1">
      <alignment horizontal="center" vertical="center"/>
    </xf>
    <xf numFmtId="0" fontId="55" fillId="2" borderId="0" xfId="3" applyFont="1" applyFill="1" applyAlignment="1">
      <alignment horizontal="center"/>
    </xf>
    <xf numFmtId="165" fontId="24" fillId="2" borderId="7" xfId="3" applyNumberFormat="1" applyFont="1" applyFill="1" applyBorder="1" applyAlignment="1">
      <alignment horizontal="center" vertical="center"/>
    </xf>
    <xf numFmtId="165" fontId="23" fillId="2" borderId="10" xfId="2" applyNumberFormat="1" applyFont="1" applyFill="1" applyBorder="1" applyAlignment="1">
      <alignment horizontal="center" vertical="center"/>
    </xf>
    <xf numFmtId="165" fontId="23" fillId="2" borderId="8" xfId="1" applyNumberFormat="1" applyFont="1" applyFill="1" applyBorder="1" applyAlignment="1">
      <alignment horizontal="center" vertical="center"/>
    </xf>
    <xf numFmtId="167" fontId="23" fillId="2" borderId="8" xfId="1" applyNumberFormat="1" applyFont="1" applyFill="1" applyBorder="1" applyAlignment="1">
      <alignment horizontal="center" vertical="center"/>
    </xf>
    <xf numFmtId="0" fontId="54" fillId="2" borderId="0" xfId="3" applyFont="1" applyFill="1" applyAlignment="1">
      <alignment horizontal="center"/>
    </xf>
    <xf numFmtId="167" fontId="24" fillId="2" borderId="1" xfId="1" applyNumberFormat="1" applyFont="1" applyFill="1" applyBorder="1" applyAlignment="1">
      <alignment horizontal="center" vertical="center"/>
    </xf>
    <xf numFmtId="0" fontId="9" fillId="2" borderId="0" xfId="3" applyFont="1" applyFill="1" applyAlignment="1">
      <alignment vertical="center"/>
    </xf>
    <xf numFmtId="0" fontId="55" fillId="2" borderId="0" xfId="3" applyFont="1" applyFill="1" applyAlignment="1">
      <alignment horizontal="center" vertical="center"/>
    </xf>
    <xf numFmtId="0" fontId="23" fillId="2" borderId="6" xfId="3" applyFont="1" applyFill="1" applyBorder="1" applyAlignment="1">
      <alignment horizontal="center" vertical="center" wrapText="1"/>
    </xf>
    <xf numFmtId="165" fontId="23" fillId="2" borderId="1" xfId="1" applyNumberFormat="1" applyFont="1" applyFill="1" applyBorder="1" applyAlignment="1">
      <alignment horizontal="center" vertical="center" wrapText="1"/>
    </xf>
    <xf numFmtId="165" fontId="23" fillId="2" borderId="12" xfId="1" applyNumberFormat="1" applyFont="1" applyFill="1" applyBorder="1" applyAlignment="1">
      <alignment horizontal="center" vertical="center" wrapText="1"/>
    </xf>
    <xf numFmtId="0" fontId="56" fillId="2" borderId="1" xfId="3" applyFont="1" applyFill="1" applyBorder="1" applyAlignment="1">
      <alignment horizontal="center" vertical="center"/>
    </xf>
    <xf numFmtId="0" fontId="24" fillId="2" borderId="12" xfId="3" applyFont="1" applyFill="1" applyBorder="1" applyAlignment="1">
      <alignment horizontal="center" vertical="center"/>
    </xf>
    <xf numFmtId="0" fontId="24" fillId="2" borderId="7" xfId="3" applyFont="1" applyFill="1" applyBorder="1" applyAlignment="1">
      <alignment horizontal="center" vertical="center"/>
    </xf>
    <xf numFmtId="1" fontId="24" fillId="2" borderId="7" xfId="1" applyNumberFormat="1" applyFont="1" applyFill="1" applyBorder="1" applyAlignment="1">
      <alignment horizontal="center" vertical="center"/>
    </xf>
    <xf numFmtId="1" fontId="24" fillId="2" borderId="1" xfId="1" applyNumberFormat="1" applyFont="1" applyFill="1" applyBorder="1" applyAlignment="1">
      <alignment horizontal="center" vertical="center"/>
    </xf>
    <xf numFmtId="1" fontId="24" fillId="2" borderId="12" xfId="1" applyNumberFormat="1" applyFont="1" applyFill="1" applyBorder="1" applyAlignment="1">
      <alignment horizontal="center" vertical="center"/>
    </xf>
    <xf numFmtId="0" fontId="9" fillId="2" borderId="1" xfId="3" applyFont="1" applyFill="1" applyBorder="1" applyAlignment="1">
      <alignment horizontal="center" vertical="center"/>
    </xf>
    <xf numFmtId="0" fontId="8" fillId="2" borderId="1" xfId="3" applyFont="1" applyFill="1" applyBorder="1" applyAlignment="1">
      <alignment vertical="center"/>
    </xf>
    <xf numFmtId="165" fontId="24" fillId="2" borderId="7" xfId="1" applyNumberFormat="1" applyFont="1" applyFill="1" applyBorder="1" applyAlignment="1">
      <alignment horizontal="center" vertical="center"/>
    </xf>
    <xf numFmtId="0" fontId="24" fillId="2" borderId="7" xfId="1" applyFont="1" applyFill="1" applyBorder="1" applyAlignment="1">
      <alignment horizontal="center" vertical="center"/>
    </xf>
    <xf numFmtId="0" fontId="23" fillId="2" borderId="7" xfId="1" applyFont="1" applyFill="1" applyBorder="1" applyAlignment="1">
      <alignment horizontal="center" vertical="center"/>
    </xf>
    <xf numFmtId="167" fontId="24" fillId="2" borderId="7" xfId="1" applyNumberFormat="1" applyFont="1" applyFill="1" applyBorder="1" applyAlignment="1">
      <alignment horizontal="center" vertical="center"/>
    </xf>
    <xf numFmtId="0" fontId="23" fillId="2" borderId="1" xfId="3" applyFont="1" applyFill="1" applyBorder="1" applyAlignment="1">
      <alignment horizontal="left" vertical="center"/>
    </xf>
    <xf numFmtId="165" fontId="24" fillId="2" borderId="12" xfId="3" applyNumberFormat="1" applyFont="1" applyFill="1" applyBorder="1" applyAlignment="1">
      <alignment horizontal="center" vertical="center"/>
    </xf>
    <xf numFmtId="165" fontId="55" fillId="2" borderId="0" xfId="1" applyNumberFormat="1" applyFont="1" applyFill="1" applyAlignment="1">
      <alignment horizontal="center" vertical="center"/>
    </xf>
    <xf numFmtId="0" fontId="9" fillId="2" borderId="1" xfId="3" applyFont="1" applyFill="1" applyBorder="1" applyAlignment="1">
      <alignment vertical="center"/>
    </xf>
    <xf numFmtId="165" fontId="23" fillId="2" borderId="0" xfId="1" applyNumberFormat="1" applyFont="1" applyFill="1" applyAlignment="1">
      <alignment horizontal="center" vertical="center"/>
    </xf>
    <xf numFmtId="165" fontId="8" fillId="2" borderId="0" xfId="1" applyNumberFormat="1" applyFont="1" applyFill="1" applyAlignment="1">
      <alignment horizontal="center" vertical="center"/>
    </xf>
    <xf numFmtId="2" fontId="23" fillId="2" borderId="0" xfId="1" applyNumberFormat="1" applyFont="1" applyFill="1" applyAlignment="1">
      <alignment horizontal="center" vertical="center"/>
    </xf>
    <xf numFmtId="2" fontId="23" fillId="2" borderId="0" xfId="3" applyNumberFormat="1" applyFont="1" applyFill="1" applyAlignment="1">
      <alignment horizontal="center" vertical="center"/>
    </xf>
    <xf numFmtId="0" fontId="9" fillId="2" borderId="8" xfId="3" applyFont="1" applyFill="1" applyBorder="1" applyAlignment="1">
      <alignment vertical="center"/>
    </xf>
    <xf numFmtId="165" fontId="37" fillId="2" borderId="7" xfId="3" applyNumberFormat="1" applyFont="1" applyFill="1" applyBorder="1" applyAlignment="1">
      <alignment horizontal="center" vertical="center"/>
    </xf>
    <xf numFmtId="165" fontId="8" fillId="2" borderId="0" xfId="3" applyNumberFormat="1" applyFont="1" applyFill="1" applyAlignment="1">
      <alignment horizontal="center" vertical="center"/>
    </xf>
    <xf numFmtId="0" fontId="55" fillId="2" borderId="1" xfId="3" applyFont="1" applyFill="1" applyBorder="1" applyAlignment="1">
      <alignment vertical="center"/>
    </xf>
    <xf numFmtId="0" fontId="9" fillId="2" borderId="10" xfId="3" applyFont="1" applyFill="1" applyBorder="1" applyAlignment="1">
      <alignment vertical="center"/>
    </xf>
    <xf numFmtId="0" fontId="23" fillId="2" borderId="10" xfId="3" applyFont="1" applyFill="1" applyBorder="1" applyAlignment="1">
      <alignment vertical="center"/>
    </xf>
    <xf numFmtId="165" fontId="23" fillId="2" borderId="17" xfId="1" applyNumberFormat="1" applyFont="1" applyFill="1" applyBorder="1" applyAlignment="1">
      <alignment horizontal="center" vertical="center"/>
    </xf>
    <xf numFmtId="165" fontId="23" fillId="2" borderId="10" xfId="1" applyNumberFormat="1" applyFont="1" applyFill="1" applyBorder="1" applyAlignment="1">
      <alignment horizontal="center" vertical="center"/>
    </xf>
    <xf numFmtId="165" fontId="23" fillId="2" borderId="18" xfId="1" applyNumberFormat="1" applyFont="1" applyFill="1" applyBorder="1" applyAlignment="1">
      <alignment horizontal="center" vertical="center"/>
    </xf>
    <xf numFmtId="165" fontId="57" fillId="2" borderId="0" xfId="3" applyNumberFormat="1" applyFont="1" applyFill="1"/>
    <xf numFmtId="165" fontId="40" fillId="2" borderId="0" xfId="3" applyNumberFormat="1" applyFont="1" applyFill="1" applyAlignment="1">
      <alignment horizontal="left" vertical="center"/>
    </xf>
    <xf numFmtId="165" fontId="23" fillId="2" borderId="4" xfId="1" applyNumberFormat="1" applyFont="1" applyFill="1" applyBorder="1" applyAlignment="1">
      <alignment horizontal="center" vertical="center"/>
    </xf>
    <xf numFmtId="1" fontId="23" fillId="2" borderId="12" xfId="1" applyNumberFormat="1" applyFont="1" applyFill="1" applyBorder="1" applyAlignment="1">
      <alignment horizontal="center" vertical="center"/>
    </xf>
    <xf numFmtId="165" fontId="9" fillId="2" borderId="0" xfId="3" applyNumberFormat="1" applyFont="1" applyFill="1" applyAlignment="1">
      <alignment horizontal="left" vertical="center"/>
    </xf>
    <xf numFmtId="165" fontId="9" fillId="2" borderId="0" xfId="3" applyNumberFormat="1" applyFont="1" applyFill="1" applyAlignment="1">
      <alignment vertical="center"/>
    </xf>
    <xf numFmtId="167" fontId="23" fillId="2" borderId="4" xfId="1" applyNumberFormat="1" applyFont="1" applyFill="1" applyBorder="1" applyAlignment="1">
      <alignment horizontal="center" vertical="center"/>
    </xf>
    <xf numFmtId="0" fontId="9" fillId="2" borderId="0" xfId="3" applyFont="1" applyFill="1" applyAlignment="1">
      <alignment horizontal="left"/>
    </xf>
    <xf numFmtId="167" fontId="23" fillId="2" borderId="7" xfId="4" applyNumberFormat="1" applyFont="1" applyFill="1" applyBorder="1" applyAlignment="1">
      <alignment horizontal="center" vertical="center"/>
    </xf>
    <xf numFmtId="0" fontId="23" fillId="2" borderId="1" xfId="0" applyFont="1" applyFill="1" applyBorder="1" applyAlignment="1">
      <alignment vertical="center"/>
    </xf>
    <xf numFmtId="0" fontId="23" fillId="2" borderId="7" xfId="3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167" fontId="23" fillId="2" borderId="5" xfId="3" applyNumberFormat="1" applyFont="1" applyFill="1" applyBorder="1" applyAlignment="1">
      <alignment horizontal="center" vertical="center"/>
    </xf>
    <xf numFmtId="167" fontId="23" fillId="2" borderId="6" xfId="1" applyNumberFormat="1" applyFont="1" applyFill="1" applyBorder="1" applyAlignment="1">
      <alignment horizontal="center" vertical="center"/>
    </xf>
    <xf numFmtId="0" fontId="54" fillId="2" borderId="0" xfId="3" applyFont="1" applyFill="1" applyAlignment="1">
      <alignment vertical="center"/>
    </xf>
    <xf numFmtId="0" fontId="54" fillId="2" borderId="0" xfId="3" applyFont="1" applyFill="1" applyAlignment="1">
      <alignment horizontal="center" vertical="center"/>
    </xf>
    <xf numFmtId="0" fontId="9" fillId="2" borderId="0" xfId="3" applyFont="1" applyFill="1" applyAlignment="1">
      <alignment horizontal="center" vertical="center"/>
    </xf>
    <xf numFmtId="0" fontId="23" fillId="2" borderId="17" xfId="3" applyFont="1" applyFill="1" applyBorder="1" applyAlignment="1">
      <alignment horizontal="center" vertical="center" wrapText="1"/>
    </xf>
    <xf numFmtId="0" fontId="23" fillId="2" borderId="10" xfId="3" applyFont="1" applyFill="1" applyBorder="1" applyAlignment="1">
      <alignment horizontal="center" vertical="center" wrapText="1"/>
    </xf>
    <xf numFmtId="0" fontId="23" fillId="2" borderId="18" xfId="3" applyFont="1" applyFill="1" applyBorder="1" applyAlignment="1">
      <alignment horizontal="center" vertical="center" wrapText="1"/>
    </xf>
    <xf numFmtId="0" fontId="4" fillId="0" borderId="0" xfId="3" applyFont="1" applyAlignment="1">
      <alignment horizontal="center"/>
    </xf>
    <xf numFmtId="0" fontId="5" fillId="0" borderId="0" xfId="3" applyFont="1" applyAlignment="1">
      <alignment horizontal="center" vertical="center"/>
    </xf>
    <xf numFmtId="0" fontId="5" fillId="0" borderId="0" xfId="3" applyFont="1" applyAlignment="1">
      <alignment horizontal="center"/>
    </xf>
    <xf numFmtId="0" fontId="5" fillId="2" borderId="0" xfId="3" applyFont="1" applyFill="1" applyAlignment="1">
      <alignment horizontal="center" vertical="center"/>
    </xf>
    <xf numFmtId="0" fontId="3" fillId="0" borderId="1" xfId="3" applyFont="1" applyBorder="1" applyAlignment="1">
      <alignment horizontal="center"/>
    </xf>
    <xf numFmtId="0" fontId="4" fillId="2" borderId="1" xfId="3" applyFont="1" applyFill="1" applyBorder="1" applyAlignment="1">
      <alignment horizontal="center" vertical="center" wrapText="1"/>
    </xf>
    <xf numFmtId="0" fontId="4" fillId="0" borderId="1" xfId="3" applyFont="1" applyBorder="1" applyAlignment="1">
      <alignment horizontal="center" vertical="center" wrapText="1"/>
    </xf>
    <xf numFmtId="0" fontId="21" fillId="0" borderId="2" xfId="3" applyFont="1" applyBorder="1" applyAlignment="1">
      <alignment horizontal="center" vertical="center"/>
    </xf>
    <xf numFmtId="0" fontId="21" fillId="0" borderId="3" xfId="3" applyFont="1" applyBorder="1" applyAlignment="1">
      <alignment horizontal="center" vertical="center"/>
    </xf>
    <xf numFmtId="0" fontId="21" fillId="0" borderId="16" xfId="3" applyFont="1" applyBorder="1" applyAlignment="1">
      <alignment horizontal="center" vertical="center"/>
    </xf>
    <xf numFmtId="0" fontId="21" fillId="2" borderId="11" xfId="3" applyFont="1" applyFill="1" applyBorder="1" applyAlignment="1">
      <alignment horizontal="center" vertical="center"/>
    </xf>
    <xf numFmtId="0" fontId="21" fillId="2" borderId="15" xfId="3" applyFont="1" applyFill="1" applyBorder="1" applyAlignment="1">
      <alignment horizontal="center" vertical="center"/>
    </xf>
    <xf numFmtId="0" fontId="21" fillId="2" borderId="7" xfId="3" applyFont="1" applyFill="1" applyBorder="1" applyAlignment="1">
      <alignment horizontal="center" vertical="center"/>
    </xf>
    <xf numFmtId="0" fontId="17" fillId="0" borderId="0" xfId="3" applyFont="1" applyAlignment="1">
      <alignment horizontal="center" vertical="center"/>
    </xf>
    <xf numFmtId="0" fontId="21" fillId="2" borderId="2" xfId="3" applyFont="1" applyFill="1" applyBorder="1" applyAlignment="1">
      <alignment horizontal="center"/>
    </xf>
    <xf numFmtId="0" fontId="30" fillId="0" borderId="3" xfId="0" applyFont="1" applyBorder="1"/>
    <xf numFmtId="0" fontId="21" fillId="0" borderId="14" xfId="3" applyFont="1" applyBorder="1" applyAlignment="1">
      <alignment horizontal="center" vertical="center"/>
    </xf>
    <xf numFmtId="0" fontId="21" fillId="0" borderId="11" xfId="3" applyFont="1" applyBorder="1" applyAlignment="1">
      <alignment horizontal="center" vertical="center"/>
    </xf>
    <xf numFmtId="0" fontId="21" fillId="0" borderId="7" xfId="3" applyFont="1" applyBorder="1" applyAlignment="1">
      <alignment horizontal="center" vertical="center"/>
    </xf>
    <xf numFmtId="0" fontId="3" fillId="0" borderId="8" xfId="3" applyFont="1" applyBorder="1" applyAlignment="1">
      <alignment horizontal="center"/>
    </xf>
    <xf numFmtId="0" fontId="3" fillId="0" borderId="9" xfId="3" applyFont="1" applyBorder="1" applyAlignment="1">
      <alignment horizontal="center"/>
    </xf>
    <xf numFmtId="0" fontId="3" fillId="0" borderId="9" xfId="3" applyFont="1" applyBorder="1" applyAlignment="1">
      <alignment horizontal="center" wrapText="1"/>
    </xf>
    <xf numFmtId="0" fontId="3" fillId="0" borderId="10" xfId="3" applyFont="1" applyBorder="1" applyAlignment="1">
      <alignment horizontal="center" wrapText="1"/>
    </xf>
    <xf numFmtId="0" fontId="3" fillId="0" borderId="10" xfId="3" applyFont="1" applyBorder="1" applyAlignment="1">
      <alignment horizontal="center"/>
    </xf>
    <xf numFmtId="0" fontId="3" fillId="0" borderId="8" xfId="3" applyFont="1" applyBorder="1" applyAlignment="1">
      <alignment horizontal="right" vertical="top"/>
    </xf>
    <xf numFmtId="0" fontId="3" fillId="0" borderId="9" xfId="3" applyFont="1" applyBorder="1" applyAlignment="1">
      <alignment horizontal="right" vertical="top"/>
    </xf>
    <xf numFmtId="0" fontId="3" fillId="0" borderId="10" xfId="3" applyFont="1" applyBorder="1" applyAlignment="1">
      <alignment horizontal="right" vertical="top"/>
    </xf>
    <xf numFmtId="0" fontId="40" fillId="0" borderId="0" xfId="3" applyFont="1" applyAlignment="1">
      <alignment horizontal="center" vertical="center"/>
    </xf>
    <xf numFmtId="0" fontId="16" fillId="0" borderId="0" xfId="3" applyFont="1" applyAlignment="1">
      <alignment horizontal="center" vertical="center"/>
    </xf>
    <xf numFmtId="0" fontId="12" fillId="0" borderId="0" xfId="3" applyFont="1" applyAlignment="1">
      <alignment horizontal="left"/>
    </xf>
    <xf numFmtId="0" fontId="12" fillId="0" borderId="0" xfId="3" applyFont="1" applyAlignment="1">
      <alignment horizontal="center"/>
    </xf>
    <xf numFmtId="0" fontId="8" fillId="2" borderId="0" xfId="3" applyFont="1" applyFill="1" applyAlignment="1">
      <alignment horizontal="center"/>
    </xf>
    <xf numFmtId="0" fontId="51" fillId="2" borderId="0" xfId="3" applyFont="1" applyFill="1" applyAlignment="1">
      <alignment horizontal="center" vertical="center"/>
    </xf>
    <xf numFmtId="0" fontId="23" fillId="2" borderId="1" xfId="3" applyFont="1" applyFill="1" applyBorder="1" applyAlignment="1">
      <alignment horizontal="center" vertical="center"/>
    </xf>
    <xf numFmtId="0" fontId="23" fillId="2" borderId="8" xfId="3" applyFont="1" applyFill="1" applyBorder="1" applyAlignment="1">
      <alignment horizontal="center" vertical="center" wrapText="1"/>
    </xf>
    <xf numFmtId="0" fontId="23" fillId="2" borderId="10" xfId="3" applyFont="1" applyFill="1" applyBorder="1" applyAlignment="1">
      <alignment horizontal="center" vertical="center" wrapText="1"/>
    </xf>
    <xf numFmtId="0" fontId="23" fillId="2" borderId="2" xfId="3" applyFont="1" applyFill="1" applyBorder="1" applyAlignment="1">
      <alignment horizontal="center" vertical="center" wrapText="1"/>
    </xf>
    <xf numFmtId="0" fontId="23" fillId="2" borderId="12" xfId="3" applyFont="1" applyFill="1" applyBorder="1" applyAlignment="1">
      <alignment horizontal="center" vertical="center"/>
    </xf>
    <xf numFmtId="0" fontId="23" fillId="2" borderId="11" xfId="3" applyFont="1" applyFill="1" applyBorder="1" applyAlignment="1">
      <alignment horizontal="center" vertical="center"/>
    </xf>
    <xf numFmtId="0" fontId="23" fillId="2" borderId="15" xfId="3" applyFont="1" applyFill="1" applyBorder="1" applyAlignment="1">
      <alignment horizontal="center" vertical="center"/>
    </xf>
    <xf numFmtId="0" fontId="9" fillId="2" borderId="1" xfId="3" applyFont="1" applyFill="1" applyBorder="1" applyAlignment="1">
      <alignment horizontal="center" vertical="center"/>
    </xf>
    <xf numFmtId="0" fontId="9" fillId="2" borderId="8" xfId="3" applyFont="1" applyFill="1" applyBorder="1" applyAlignment="1">
      <alignment horizontal="center" vertical="center"/>
    </xf>
    <xf numFmtId="0" fontId="9" fillId="2" borderId="9" xfId="3" applyFont="1" applyFill="1" applyBorder="1" applyAlignment="1">
      <alignment horizontal="center" vertical="center"/>
    </xf>
    <xf numFmtId="0" fontId="9" fillId="2" borderId="9" xfId="3" applyFont="1" applyFill="1" applyBorder="1" applyAlignment="1">
      <alignment horizontal="center" vertical="center" wrapText="1"/>
    </xf>
    <xf numFmtId="0" fontId="9" fillId="2" borderId="10" xfId="3" applyFont="1" applyFill="1" applyBorder="1" applyAlignment="1">
      <alignment horizontal="center" vertical="center" wrapText="1"/>
    </xf>
    <xf numFmtId="0" fontId="9" fillId="2" borderId="10" xfId="3" applyFont="1" applyFill="1" applyBorder="1" applyAlignment="1">
      <alignment horizontal="center" vertical="center"/>
    </xf>
    <xf numFmtId="0" fontId="45" fillId="2" borderId="0" xfId="3" applyFont="1" applyFill="1" applyAlignment="1">
      <alignment horizontal="center" vertical="center"/>
    </xf>
    <xf numFmtId="0" fontId="24" fillId="2" borderId="0" xfId="3" applyFont="1" applyFill="1" applyAlignment="1">
      <alignment horizontal="left" vertical="center" wrapText="1"/>
    </xf>
  </cellXfs>
  <cellStyles count="5">
    <cellStyle name="Comma" xfId="4" builtinId="3"/>
    <cellStyle name="Normal" xfId="0" builtinId="0"/>
    <cellStyle name="Normal 2" xfId="1" xr:uid="{00000000-0005-0000-0000-000000000000}"/>
    <cellStyle name="Normal 2 2" xfId="2" xr:uid="{00000000-0005-0000-0000-000001000000}"/>
    <cellStyle name="Normal 2 3" xfId="3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</sheetPr>
  <dimension ref="A1:AH253"/>
  <sheetViews>
    <sheetView zoomScale="120" zoomScaleNormal="120" zoomScaleSheetLayoutView="55" workbookViewId="0">
      <pane xSplit="3" ySplit="7" topLeftCell="I26" activePane="bottomRight" state="frozen"/>
      <selection pane="topRight" activeCell="D1" sqref="D1"/>
      <selection pane="bottomLeft" activeCell="A8" sqref="A8"/>
      <selection pane="bottomRight" activeCell="B32" sqref="B32"/>
    </sheetView>
  </sheetViews>
  <sheetFormatPr defaultRowHeight="15" outlineLevelRow="1"/>
  <cols>
    <col min="1" max="1" width="4.42578125" style="14" customWidth="1"/>
    <col min="2" max="2" width="59.140625" style="14" customWidth="1"/>
    <col min="3" max="3" width="11" style="14" customWidth="1"/>
    <col min="4" max="4" width="15.140625" style="14" customWidth="1"/>
    <col min="5" max="5" width="13.42578125" style="14" customWidth="1"/>
    <col min="6" max="6" width="13.85546875" style="14" customWidth="1"/>
    <col min="7" max="7" width="11.28515625" style="14" customWidth="1"/>
    <col min="8" max="8" width="18.140625" style="14" customWidth="1"/>
    <col min="9" max="9" width="12.140625" style="14" customWidth="1"/>
    <col min="10" max="10" width="13.140625" style="14" customWidth="1"/>
    <col min="11" max="11" width="12.7109375" style="14" customWidth="1"/>
    <col min="12" max="12" width="8.85546875" style="14" customWidth="1"/>
    <col min="13" max="13" width="14.28515625" style="14" customWidth="1"/>
    <col min="14" max="14" width="12.28515625" style="14" customWidth="1"/>
    <col min="15" max="16" width="13.42578125" style="14" customWidth="1"/>
    <col min="17" max="17" width="10" style="14" customWidth="1"/>
    <col min="18" max="18" width="14.7109375" style="14" customWidth="1"/>
    <col min="19" max="19" width="14.42578125" style="14" customWidth="1"/>
    <col min="20" max="20" width="12.5703125" style="14" customWidth="1"/>
    <col min="21" max="21" width="13.5703125" style="14" customWidth="1"/>
    <col min="22" max="22" width="8.28515625" style="14" customWidth="1"/>
    <col min="23" max="23" width="15.5703125" style="14" customWidth="1"/>
    <col min="24" max="24" width="14.42578125" style="14" customWidth="1"/>
    <col min="25" max="25" width="12.7109375" style="14" customWidth="1"/>
    <col min="26" max="26" width="13.28515625" style="14" customWidth="1"/>
    <col min="27" max="27" width="9" style="14" customWidth="1"/>
    <col min="28" max="28" width="14.5703125" style="14" customWidth="1"/>
    <col min="29" max="29" width="16" style="14" customWidth="1"/>
    <col min="30" max="30" width="13.42578125" style="14" customWidth="1"/>
    <col min="31" max="33" width="9.140625" style="14"/>
    <col min="34" max="34" width="9.140625" style="15"/>
    <col min="35" max="261" width="9.140625" style="14"/>
    <col min="262" max="262" width="4.42578125" style="14" customWidth="1"/>
    <col min="263" max="263" width="49.140625" style="14" customWidth="1"/>
    <col min="264" max="264" width="10.85546875" style="14" customWidth="1"/>
    <col min="265" max="274" width="0" style="14" hidden="1" customWidth="1"/>
    <col min="275" max="275" width="14.85546875" style="14" customWidth="1"/>
    <col min="276" max="276" width="13.28515625" style="14" customWidth="1"/>
    <col min="277" max="277" width="14.42578125" style="14" customWidth="1"/>
    <col min="278" max="278" width="9.85546875" style="14" customWidth="1"/>
    <col min="279" max="279" width="16.140625" style="14" customWidth="1"/>
    <col min="280" max="280" width="15" style="14" customWidth="1"/>
    <col min="281" max="281" width="18.140625" style="14" customWidth="1"/>
    <col min="282" max="282" width="14.140625" style="14" customWidth="1"/>
    <col min="283" max="283" width="9.42578125" style="14" customWidth="1"/>
    <col min="284" max="284" width="17.5703125" style="14" customWidth="1"/>
    <col min="285" max="285" width="25.140625" style="14" customWidth="1"/>
    <col min="286" max="286" width="10.5703125" style="14" customWidth="1"/>
    <col min="287" max="517" width="9.140625" style="14"/>
    <col min="518" max="518" width="4.42578125" style="14" customWidth="1"/>
    <col min="519" max="519" width="49.140625" style="14" customWidth="1"/>
    <col min="520" max="520" width="10.85546875" style="14" customWidth="1"/>
    <col min="521" max="530" width="0" style="14" hidden="1" customWidth="1"/>
    <col min="531" max="531" width="14.85546875" style="14" customWidth="1"/>
    <col min="532" max="532" width="13.28515625" style="14" customWidth="1"/>
    <col min="533" max="533" width="14.42578125" style="14" customWidth="1"/>
    <col min="534" max="534" width="9.85546875" style="14" customWidth="1"/>
    <col min="535" max="535" width="16.140625" style="14" customWidth="1"/>
    <col min="536" max="536" width="15" style="14" customWidth="1"/>
    <col min="537" max="537" width="18.140625" style="14" customWidth="1"/>
    <col min="538" max="538" width="14.140625" style="14" customWidth="1"/>
    <col min="539" max="539" width="9.42578125" style="14" customWidth="1"/>
    <col min="540" max="540" width="17.5703125" style="14" customWidth="1"/>
    <col min="541" max="541" width="25.140625" style="14" customWidth="1"/>
    <col min="542" max="542" width="10.5703125" style="14" customWidth="1"/>
    <col min="543" max="773" width="9.140625" style="14"/>
    <col min="774" max="774" width="4.42578125" style="14" customWidth="1"/>
    <col min="775" max="775" width="49.140625" style="14" customWidth="1"/>
    <col min="776" max="776" width="10.85546875" style="14" customWidth="1"/>
    <col min="777" max="786" width="0" style="14" hidden="1" customWidth="1"/>
    <col min="787" max="787" width="14.85546875" style="14" customWidth="1"/>
    <col min="788" max="788" width="13.28515625" style="14" customWidth="1"/>
    <col min="789" max="789" width="14.42578125" style="14" customWidth="1"/>
    <col min="790" max="790" width="9.85546875" style="14" customWidth="1"/>
    <col min="791" max="791" width="16.140625" style="14" customWidth="1"/>
    <col min="792" max="792" width="15" style="14" customWidth="1"/>
    <col min="793" max="793" width="18.140625" style="14" customWidth="1"/>
    <col min="794" max="794" width="14.140625" style="14" customWidth="1"/>
    <col min="795" max="795" width="9.42578125" style="14" customWidth="1"/>
    <col min="796" max="796" width="17.5703125" style="14" customWidth="1"/>
    <col min="797" max="797" width="25.140625" style="14" customWidth="1"/>
    <col min="798" max="798" width="10.5703125" style="14" customWidth="1"/>
    <col min="799" max="1029" width="9.140625" style="14"/>
    <col min="1030" max="1030" width="4.42578125" style="14" customWidth="1"/>
    <col min="1031" max="1031" width="49.140625" style="14" customWidth="1"/>
    <col min="1032" max="1032" width="10.85546875" style="14" customWidth="1"/>
    <col min="1033" max="1042" width="0" style="14" hidden="1" customWidth="1"/>
    <col min="1043" max="1043" width="14.85546875" style="14" customWidth="1"/>
    <col min="1044" max="1044" width="13.28515625" style="14" customWidth="1"/>
    <col min="1045" max="1045" width="14.42578125" style="14" customWidth="1"/>
    <col min="1046" max="1046" width="9.85546875" style="14" customWidth="1"/>
    <col min="1047" max="1047" width="16.140625" style="14" customWidth="1"/>
    <col min="1048" max="1048" width="15" style="14" customWidth="1"/>
    <col min="1049" max="1049" width="18.140625" style="14" customWidth="1"/>
    <col min="1050" max="1050" width="14.140625" style="14" customWidth="1"/>
    <col min="1051" max="1051" width="9.42578125" style="14" customWidth="1"/>
    <col min="1052" max="1052" width="17.5703125" style="14" customWidth="1"/>
    <col min="1053" max="1053" width="25.140625" style="14" customWidth="1"/>
    <col min="1054" max="1054" width="10.5703125" style="14" customWidth="1"/>
    <col min="1055" max="1285" width="9.140625" style="14"/>
    <col min="1286" max="1286" width="4.42578125" style="14" customWidth="1"/>
    <col min="1287" max="1287" width="49.140625" style="14" customWidth="1"/>
    <col min="1288" max="1288" width="10.85546875" style="14" customWidth="1"/>
    <col min="1289" max="1298" width="0" style="14" hidden="1" customWidth="1"/>
    <col min="1299" max="1299" width="14.85546875" style="14" customWidth="1"/>
    <col min="1300" max="1300" width="13.28515625" style="14" customWidth="1"/>
    <col min="1301" max="1301" width="14.42578125" style="14" customWidth="1"/>
    <col min="1302" max="1302" width="9.85546875" style="14" customWidth="1"/>
    <col min="1303" max="1303" width="16.140625" style="14" customWidth="1"/>
    <col min="1304" max="1304" width="15" style="14" customWidth="1"/>
    <col min="1305" max="1305" width="18.140625" style="14" customWidth="1"/>
    <col min="1306" max="1306" width="14.140625" style="14" customWidth="1"/>
    <col min="1307" max="1307" width="9.42578125" style="14" customWidth="1"/>
    <col min="1308" max="1308" width="17.5703125" style="14" customWidth="1"/>
    <col min="1309" max="1309" width="25.140625" style="14" customWidth="1"/>
    <col min="1310" max="1310" width="10.5703125" style="14" customWidth="1"/>
    <col min="1311" max="1541" width="9.140625" style="14"/>
    <col min="1542" max="1542" width="4.42578125" style="14" customWidth="1"/>
    <col min="1543" max="1543" width="49.140625" style="14" customWidth="1"/>
    <col min="1544" max="1544" width="10.85546875" style="14" customWidth="1"/>
    <col min="1545" max="1554" width="0" style="14" hidden="1" customWidth="1"/>
    <col min="1555" max="1555" width="14.85546875" style="14" customWidth="1"/>
    <col min="1556" max="1556" width="13.28515625" style="14" customWidth="1"/>
    <col min="1557" max="1557" width="14.42578125" style="14" customWidth="1"/>
    <col min="1558" max="1558" width="9.85546875" style="14" customWidth="1"/>
    <col min="1559" max="1559" width="16.140625" style="14" customWidth="1"/>
    <col min="1560" max="1560" width="15" style="14" customWidth="1"/>
    <col min="1561" max="1561" width="18.140625" style="14" customWidth="1"/>
    <col min="1562" max="1562" width="14.140625" style="14" customWidth="1"/>
    <col min="1563" max="1563" width="9.42578125" style="14" customWidth="1"/>
    <col min="1564" max="1564" width="17.5703125" style="14" customWidth="1"/>
    <col min="1565" max="1565" width="25.140625" style="14" customWidth="1"/>
    <col min="1566" max="1566" width="10.5703125" style="14" customWidth="1"/>
    <col min="1567" max="1797" width="9.140625" style="14"/>
    <col min="1798" max="1798" width="4.42578125" style="14" customWidth="1"/>
    <col min="1799" max="1799" width="49.140625" style="14" customWidth="1"/>
    <col min="1800" max="1800" width="10.85546875" style="14" customWidth="1"/>
    <col min="1801" max="1810" width="0" style="14" hidden="1" customWidth="1"/>
    <col min="1811" max="1811" width="14.85546875" style="14" customWidth="1"/>
    <col min="1812" max="1812" width="13.28515625" style="14" customWidth="1"/>
    <col min="1813" max="1813" width="14.42578125" style="14" customWidth="1"/>
    <col min="1814" max="1814" width="9.85546875" style="14" customWidth="1"/>
    <col min="1815" max="1815" width="16.140625" style="14" customWidth="1"/>
    <col min="1816" max="1816" width="15" style="14" customWidth="1"/>
    <col min="1817" max="1817" width="18.140625" style="14" customWidth="1"/>
    <col min="1818" max="1818" width="14.140625" style="14" customWidth="1"/>
    <col min="1819" max="1819" width="9.42578125" style="14" customWidth="1"/>
    <col min="1820" max="1820" width="17.5703125" style="14" customWidth="1"/>
    <col min="1821" max="1821" width="25.140625" style="14" customWidth="1"/>
    <col min="1822" max="1822" width="10.5703125" style="14" customWidth="1"/>
    <col min="1823" max="2053" width="9.140625" style="14"/>
    <col min="2054" max="2054" width="4.42578125" style="14" customWidth="1"/>
    <col min="2055" max="2055" width="49.140625" style="14" customWidth="1"/>
    <col min="2056" max="2056" width="10.85546875" style="14" customWidth="1"/>
    <col min="2057" max="2066" width="0" style="14" hidden="1" customWidth="1"/>
    <col min="2067" max="2067" width="14.85546875" style="14" customWidth="1"/>
    <col min="2068" max="2068" width="13.28515625" style="14" customWidth="1"/>
    <col min="2069" max="2069" width="14.42578125" style="14" customWidth="1"/>
    <col min="2070" max="2070" width="9.85546875" style="14" customWidth="1"/>
    <col min="2071" max="2071" width="16.140625" style="14" customWidth="1"/>
    <col min="2072" max="2072" width="15" style="14" customWidth="1"/>
    <col min="2073" max="2073" width="18.140625" style="14" customWidth="1"/>
    <col min="2074" max="2074" width="14.140625" style="14" customWidth="1"/>
    <col min="2075" max="2075" width="9.42578125" style="14" customWidth="1"/>
    <col min="2076" max="2076" width="17.5703125" style="14" customWidth="1"/>
    <col min="2077" max="2077" width="25.140625" style="14" customWidth="1"/>
    <col min="2078" max="2078" width="10.5703125" style="14" customWidth="1"/>
    <col min="2079" max="2309" width="9.140625" style="14"/>
    <col min="2310" max="2310" width="4.42578125" style="14" customWidth="1"/>
    <col min="2311" max="2311" width="49.140625" style="14" customWidth="1"/>
    <col min="2312" max="2312" width="10.85546875" style="14" customWidth="1"/>
    <col min="2313" max="2322" width="0" style="14" hidden="1" customWidth="1"/>
    <col min="2323" max="2323" width="14.85546875" style="14" customWidth="1"/>
    <col min="2324" max="2324" width="13.28515625" style="14" customWidth="1"/>
    <col min="2325" max="2325" width="14.42578125" style="14" customWidth="1"/>
    <col min="2326" max="2326" width="9.85546875" style="14" customWidth="1"/>
    <col min="2327" max="2327" width="16.140625" style="14" customWidth="1"/>
    <col min="2328" max="2328" width="15" style="14" customWidth="1"/>
    <col min="2329" max="2329" width="18.140625" style="14" customWidth="1"/>
    <col min="2330" max="2330" width="14.140625" style="14" customWidth="1"/>
    <col min="2331" max="2331" width="9.42578125" style="14" customWidth="1"/>
    <col min="2332" max="2332" width="17.5703125" style="14" customWidth="1"/>
    <col min="2333" max="2333" width="25.140625" style="14" customWidth="1"/>
    <col min="2334" max="2334" width="10.5703125" style="14" customWidth="1"/>
    <col min="2335" max="2565" width="9.140625" style="14"/>
    <col min="2566" max="2566" width="4.42578125" style="14" customWidth="1"/>
    <col min="2567" max="2567" width="49.140625" style="14" customWidth="1"/>
    <col min="2568" max="2568" width="10.85546875" style="14" customWidth="1"/>
    <col min="2569" max="2578" width="0" style="14" hidden="1" customWidth="1"/>
    <col min="2579" max="2579" width="14.85546875" style="14" customWidth="1"/>
    <col min="2580" max="2580" width="13.28515625" style="14" customWidth="1"/>
    <col min="2581" max="2581" width="14.42578125" style="14" customWidth="1"/>
    <col min="2582" max="2582" width="9.85546875" style="14" customWidth="1"/>
    <col min="2583" max="2583" width="16.140625" style="14" customWidth="1"/>
    <col min="2584" max="2584" width="15" style="14" customWidth="1"/>
    <col min="2585" max="2585" width="18.140625" style="14" customWidth="1"/>
    <col min="2586" max="2586" width="14.140625" style="14" customWidth="1"/>
    <col min="2587" max="2587" width="9.42578125" style="14" customWidth="1"/>
    <col min="2588" max="2588" width="17.5703125" style="14" customWidth="1"/>
    <col min="2589" max="2589" width="25.140625" style="14" customWidth="1"/>
    <col min="2590" max="2590" width="10.5703125" style="14" customWidth="1"/>
    <col min="2591" max="2821" width="9.140625" style="14"/>
    <col min="2822" max="2822" width="4.42578125" style="14" customWidth="1"/>
    <col min="2823" max="2823" width="49.140625" style="14" customWidth="1"/>
    <col min="2824" max="2824" width="10.85546875" style="14" customWidth="1"/>
    <col min="2825" max="2834" width="0" style="14" hidden="1" customWidth="1"/>
    <col min="2835" max="2835" width="14.85546875" style="14" customWidth="1"/>
    <col min="2836" max="2836" width="13.28515625" style="14" customWidth="1"/>
    <col min="2837" max="2837" width="14.42578125" style="14" customWidth="1"/>
    <col min="2838" max="2838" width="9.85546875" style="14" customWidth="1"/>
    <col min="2839" max="2839" width="16.140625" style="14" customWidth="1"/>
    <col min="2840" max="2840" width="15" style="14" customWidth="1"/>
    <col min="2841" max="2841" width="18.140625" style="14" customWidth="1"/>
    <col min="2842" max="2842" width="14.140625" style="14" customWidth="1"/>
    <col min="2843" max="2843" width="9.42578125" style="14" customWidth="1"/>
    <col min="2844" max="2844" width="17.5703125" style="14" customWidth="1"/>
    <col min="2845" max="2845" width="25.140625" style="14" customWidth="1"/>
    <col min="2846" max="2846" width="10.5703125" style="14" customWidth="1"/>
    <col min="2847" max="3077" width="9.140625" style="14"/>
    <col min="3078" max="3078" width="4.42578125" style="14" customWidth="1"/>
    <col min="3079" max="3079" width="49.140625" style="14" customWidth="1"/>
    <col min="3080" max="3080" width="10.85546875" style="14" customWidth="1"/>
    <col min="3081" max="3090" width="0" style="14" hidden="1" customWidth="1"/>
    <col min="3091" max="3091" width="14.85546875" style="14" customWidth="1"/>
    <col min="3092" max="3092" width="13.28515625" style="14" customWidth="1"/>
    <col min="3093" max="3093" width="14.42578125" style="14" customWidth="1"/>
    <col min="3094" max="3094" width="9.85546875" style="14" customWidth="1"/>
    <col min="3095" max="3095" width="16.140625" style="14" customWidth="1"/>
    <col min="3096" max="3096" width="15" style="14" customWidth="1"/>
    <col min="3097" max="3097" width="18.140625" style="14" customWidth="1"/>
    <col min="3098" max="3098" width="14.140625" style="14" customWidth="1"/>
    <col min="3099" max="3099" width="9.42578125" style="14" customWidth="1"/>
    <col min="3100" max="3100" width="17.5703125" style="14" customWidth="1"/>
    <col min="3101" max="3101" width="25.140625" style="14" customWidth="1"/>
    <col min="3102" max="3102" width="10.5703125" style="14" customWidth="1"/>
    <col min="3103" max="3333" width="9.140625" style="14"/>
    <col min="3334" max="3334" width="4.42578125" style="14" customWidth="1"/>
    <col min="3335" max="3335" width="49.140625" style="14" customWidth="1"/>
    <col min="3336" max="3336" width="10.85546875" style="14" customWidth="1"/>
    <col min="3337" max="3346" width="0" style="14" hidden="1" customWidth="1"/>
    <col min="3347" max="3347" width="14.85546875" style="14" customWidth="1"/>
    <col min="3348" max="3348" width="13.28515625" style="14" customWidth="1"/>
    <col min="3349" max="3349" width="14.42578125" style="14" customWidth="1"/>
    <col min="3350" max="3350" width="9.85546875" style="14" customWidth="1"/>
    <col min="3351" max="3351" width="16.140625" style="14" customWidth="1"/>
    <col min="3352" max="3352" width="15" style="14" customWidth="1"/>
    <col min="3353" max="3353" width="18.140625" style="14" customWidth="1"/>
    <col min="3354" max="3354" width="14.140625" style="14" customWidth="1"/>
    <col min="3355" max="3355" width="9.42578125" style="14" customWidth="1"/>
    <col min="3356" max="3356" width="17.5703125" style="14" customWidth="1"/>
    <col min="3357" max="3357" width="25.140625" style="14" customWidth="1"/>
    <col min="3358" max="3358" width="10.5703125" style="14" customWidth="1"/>
    <col min="3359" max="3589" width="9.140625" style="14"/>
    <col min="3590" max="3590" width="4.42578125" style="14" customWidth="1"/>
    <col min="3591" max="3591" width="49.140625" style="14" customWidth="1"/>
    <col min="3592" max="3592" width="10.85546875" style="14" customWidth="1"/>
    <col min="3593" max="3602" width="0" style="14" hidden="1" customWidth="1"/>
    <col min="3603" max="3603" width="14.85546875" style="14" customWidth="1"/>
    <col min="3604" max="3604" width="13.28515625" style="14" customWidth="1"/>
    <col min="3605" max="3605" width="14.42578125" style="14" customWidth="1"/>
    <col min="3606" max="3606" width="9.85546875" style="14" customWidth="1"/>
    <col min="3607" max="3607" width="16.140625" style="14" customWidth="1"/>
    <col min="3608" max="3608" width="15" style="14" customWidth="1"/>
    <col min="3609" max="3609" width="18.140625" style="14" customWidth="1"/>
    <col min="3610" max="3610" width="14.140625" style="14" customWidth="1"/>
    <col min="3611" max="3611" width="9.42578125" style="14" customWidth="1"/>
    <col min="3612" max="3612" width="17.5703125" style="14" customWidth="1"/>
    <col min="3613" max="3613" width="25.140625" style="14" customWidth="1"/>
    <col min="3614" max="3614" width="10.5703125" style="14" customWidth="1"/>
    <col min="3615" max="3845" width="9.140625" style="14"/>
    <col min="3846" max="3846" width="4.42578125" style="14" customWidth="1"/>
    <col min="3847" max="3847" width="49.140625" style="14" customWidth="1"/>
    <col min="3848" max="3848" width="10.85546875" style="14" customWidth="1"/>
    <col min="3849" max="3858" width="0" style="14" hidden="1" customWidth="1"/>
    <col min="3859" max="3859" width="14.85546875" style="14" customWidth="1"/>
    <col min="3860" max="3860" width="13.28515625" style="14" customWidth="1"/>
    <col min="3861" max="3861" width="14.42578125" style="14" customWidth="1"/>
    <col min="3862" max="3862" width="9.85546875" style="14" customWidth="1"/>
    <col min="3863" max="3863" width="16.140625" style="14" customWidth="1"/>
    <col min="3864" max="3864" width="15" style="14" customWidth="1"/>
    <col min="3865" max="3865" width="18.140625" style="14" customWidth="1"/>
    <col min="3866" max="3866" width="14.140625" style="14" customWidth="1"/>
    <col min="3867" max="3867" width="9.42578125" style="14" customWidth="1"/>
    <col min="3868" max="3868" width="17.5703125" style="14" customWidth="1"/>
    <col min="3869" max="3869" width="25.140625" style="14" customWidth="1"/>
    <col min="3870" max="3870" width="10.5703125" style="14" customWidth="1"/>
    <col min="3871" max="4101" width="9.140625" style="14"/>
    <col min="4102" max="4102" width="4.42578125" style="14" customWidth="1"/>
    <col min="4103" max="4103" width="49.140625" style="14" customWidth="1"/>
    <col min="4104" max="4104" width="10.85546875" style="14" customWidth="1"/>
    <col min="4105" max="4114" width="0" style="14" hidden="1" customWidth="1"/>
    <col min="4115" max="4115" width="14.85546875" style="14" customWidth="1"/>
    <col min="4116" max="4116" width="13.28515625" style="14" customWidth="1"/>
    <col min="4117" max="4117" width="14.42578125" style="14" customWidth="1"/>
    <col min="4118" max="4118" width="9.85546875" style="14" customWidth="1"/>
    <col min="4119" max="4119" width="16.140625" style="14" customWidth="1"/>
    <col min="4120" max="4120" width="15" style="14" customWidth="1"/>
    <col min="4121" max="4121" width="18.140625" style="14" customWidth="1"/>
    <col min="4122" max="4122" width="14.140625" style="14" customWidth="1"/>
    <col min="4123" max="4123" width="9.42578125" style="14" customWidth="1"/>
    <col min="4124" max="4124" width="17.5703125" style="14" customWidth="1"/>
    <col min="4125" max="4125" width="25.140625" style="14" customWidth="1"/>
    <col min="4126" max="4126" width="10.5703125" style="14" customWidth="1"/>
    <col min="4127" max="4357" width="9.140625" style="14"/>
    <col min="4358" max="4358" width="4.42578125" style="14" customWidth="1"/>
    <col min="4359" max="4359" width="49.140625" style="14" customWidth="1"/>
    <col min="4360" max="4360" width="10.85546875" style="14" customWidth="1"/>
    <col min="4361" max="4370" width="0" style="14" hidden="1" customWidth="1"/>
    <col min="4371" max="4371" width="14.85546875" style="14" customWidth="1"/>
    <col min="4372" max="4372" width="13.28515625" style="14" customWidth="1"/>
    <col min="4373" max="4373" width="14.42578125" style="14" customWidth="1"/>
    <col min="4374" max="4374" width="9.85546875" style="14" customWidth="1"/>
    <col min="4375" max="4375" width="16.140625" style="14" customWidth="1"/>
    <col min="4376" max="4376" width="15" style="14" customWidth="1"/>
    <col min="4377" max="4377" width="18.140625" style="14" customWidth="1"/>
    <col min="4378" max="4378" width="14.140625" style="14" customWidth="1"/>
    <col min="4379" max="4379" width="9.42578125" style="14" customWidth="1"/>
    <col min="4380" max="4380" width="17.5703125" style="14" customWidth="1"/>
    <col min="4381" max="4381" width="25.140625" style="14" customWidth="1"/>
    <col min="4382" max="4382" width="10.5703125" style="14" customWidth="1"/>
    <col min="4383" max="4613" width="9.140625" style="14"/>
    <col min="4614" max="4614" width="4.42578125" style="14" customWidth="1"/>
    <col min="4615" max="4615" width="49.140625" style="14" customWidth="1"/>
    <col min="4616" max="4616" width="10.85546875" style="14" customWidth="1"/>
    <col min="4617" max="4626" width="0" style="14" hidden="1" customWidth="1"/>
    <col min="4627" max="4627" width="14.85546875" style="14" customWidth="1"/>
    <col min="4628" max="4628" width="13.28515625" style="14" customWidth="1"/>
    <col min="4629" max="4629" width="14.42578125" style="14" customWidth="1"/>
    <col min="4630" max="4630" width="9.85546875" style="14" customWidth="1"/>
    <col min="4631" max="4631" width="16.140625" style="14" customWidth="1"/>
    <col min="4632" max="4632" width="15" style="14" customWidth="1"/>
    <col min="4633" max="4633" width="18.140625" style="14" customWidth="1"/>
    <col min="4634" max="4634" width="14.140625" style="14" customWidth="1"/>
    <col min="4635" max="4635" width="9.42578125" style="14" customWidth="1"/>
    <col min="4636" max="4636" width="17.5703125" style="14" customWidth="1"/>
    <col min="4637" max="4637" width="25.140625" style="14" customWidth="1"/>
    <col min="4638" max="4638" width="10.5703125" style="14" customWidth="1"/>
    <col min="4639" max="4869" width="9.140625" style="14"/>
    <col min="4870" max="4870" width="4.42578125" style="14" customWidth="1"/>
    <col min="4871" max="4871" width="49.140625" style="14" customWidth="1"/>
    <col min="4872" max="4872" width="10.85546875" style="14" customWidth="1"/>
    <col min="4873" max="4882" width="0" style="14" hidden="1" customWidth="1"/>
    <col min="4883" max="4883" width="14.85546875" style="14" customWidth="1"/>
    <col min="4884" max="4884" width="13.28515625" style="14" customWidth="1"/>
    <col min="4885" max="4885" width="14.42578125" style="14" customWidth="1"/>
    <col min="4886" max="4886" width="9.85546875" style="14" customWidth="1"/>
    <col min="4887" max="4887" width="16.140625" style="14" customWidth="1"/>
    <col min="4888" max="4888" width="15" style="14" customWidth="1"/>
    <col min="4889" max="4889" width="18.140625" style="14" customWidth="1"/>
    <col min="4890" max="4890" width="14.140625" style="14" customWidth="1"/>
    <col min="4891" max="4891" width="9.42578125" style="14" customWidth="1"/>
    <col min="4892" max="4892" width="17.5703125" style="14" customWidth="1"/>
    <col min="4893" max="4893" width="25.140625" style="14" customWidth="1"/>
    <col min="4894" max="4894" width="10.5703125" style="14" customWidth="1"/>
    <col min="4895" max="5125" width="9.140625" style="14"/>
    <col min="5126" max="5126" width="4.42578125" style="14" customWidth="1"/>
    <col min="5127" max="5127" width="49.140625" style="14" customWidth="1"/>
    <col min="5128" max="5128" width="10.85546875" style="14" customWidth="1"/>
    <col min="5129" max="5138" width="0" style="14" hidden="1" customWidth="1"/>
    <col min="5139" max="5139" width="14.85546875" style="14" customWidth="1"/>
    <col min="5140" max="5140" width="13.28515625" style="14" customWidth="1"/>
    <col min="5141" max="5141" width="14.42578125" style="14" customWidth="1"/>
    <col min="5142" max="5142" width="9.85546875" style="14" customWidth="1"/>
    <col min="5143" max="5143" width="16.140625" style="14" customWidth="1"/>
    <col min="5144" max="5144" width="15" style="14" customWidth="1"/>
    <col min="5145" max="5145" width="18.140625" style="14" customWidth="1"/>
    <col min="5146" max="5146" width="14.140625" style="14" customWidth="1"/>
    <col min="5147" max="5147" width="9.42578125" style="14" customWidth="1"/>
    <col min="5148" max="5148" width="17.5703125" style="14" customWidth="1"/>
    <col min="5149" max="5149" width="25.140625" style="14" customWidth="1"/>
    <col min="5150" max="5150" width="10.5703125" style="14" customWidth="1"/>
    <col min="5151" max="5381" width="9.140625" style="14"/>
    <col min="5382" max="5382" width="4.42578125" style="14" customWidth="1"/>
    <col min="5383" max="5383" width="49.140625" style="14" customWidth="1"/>
    <col min="5384" max="5384" width="10.85546875" style="14" customWidth="1"/>
    <col min="5385" max="5394" width="0" style="14" hidden="1" customWidth="1"/>
    <col min="5395" max="5395" width="14.85546875" style="14" customWidth="1"/>
    <col min="5396" max="5396" width="13.28515625" style="14" customWidth="1"/>
    <col min="5397" max="5397" width="14.42578125" style="14" customWidth="1"/>
    <col min="5398" max="5398" width="9.85546875" style="14" customWidth="1"/>
    <col min="5399" max="5399" width="16.140625" style="14" customWidth="1"/>
    <col min="5400" max="5400" width="15" style="14" customWidth="1"/>
    <col min="5401" max="5401" width="18.140625" style="14" customWidth="1"/>
    <col min="5402" max="5402" width="14.140625" style="14" customWidth="1"/>
    <col min="5403" max="5403" width="9.42578125" style="14" customWidth="1"/>
    <col min="5404" max="5404" width="17.5703125" style="14" customWidth="1"/>
    <col min="5405" max="5405" width="25.140625" style="14" customWidth="1"/>
    <col min="5406" max="5406" width="10.5703125" style="14" customWidth="1"/>
    <col min="5407" max="5637" width="9.140625" style="14"/>
    <col min="5638" max="5638" width="4.42578125" style="14" customWidth="1"/>
    <col min="5639" max="5639" width="49.140625" style="14" customWidth="1"/>
    <col min="5640" max="5640" width="10.85546875" style="14" customWidth="1"/>
    <col min="5641" max="5650" width="0" style="14" hidden="1" customWidth="1"/>
    <col min="5651" max="5651" width="14.85546875" style="14" customWidth="1"/>
    <col min="5652" max="5652" width="13.28515625" style="14" customWidth="1"/>
    <col min="5653" max="5653" width="14.42578125" style="14" customWidth="1"/>
    <col min="5654" max="5654" width="9.85546875" style="14" customWidth="1"/>
    <col min="5655" max="5655" width="16.140625" style="14" customWidth="1"/>
    <col min="5656" max="5656" width="15" style="14" customWidth="1"/>
    <col min="5657" max="5657" width="18.140625" style="14" customWidth="1"/>
    <col min="5658" max="5658" width="14.140625" style="14" customWidth="1"/>
    <col min="5659" max="5659" width="9.42578125" style="14" customWidth="1"/>
    <col min="5660" max="5660" width="17.5703125" style="14" customWidth="1"/>
    <col min="5661" max="5661" width="25.140625" style="14" customWidth="1"/>
    <col min="5662" max="5662" width="10.5703125" style="14" customWidth="1"/>
    <col min="5663" max="5893" width="9.140625" style="14"/>
    <col min="5894" max="5894" width="4.42578125" style="14" customWidth="1"/>
    <col min="5895" max="5895" width="49.140625" style="14" customWidth="1"/>
    <col min="5896" max="5896" width="10.85546875" style="14" customWidth="1"/>
    <col min="5897" max="5906" width="0" style="14" hidden="1" customWidth="1"/>
    <col min="5907" max="5907" width="14.85546875" style="14" customWidth="1"/>
    <col min="5908" max="5908" width="13.28515625" style="14" customWidth="1"/>
    <col min="5909" max="5909" width="14.42578125" style="14" customWidth="1"/>
    <col min="5910" max="5910" width="9.85546875" style="14" customWidth="1"/>
    <col min="5911" max="5911" width="16.140625" style="14" customWidth="1"/>
    <col min="5912" max="5912" width="15" style="14" customWidth="1"/>
    <col min="5913" max="5913" width="18.140625" style="14" customWidth="1"/>
    <col min="5914" max="5914" width="14.140625" style="14" customWidth="1"/>
    <col min="5915" max="5915" width="9.42578125" style="14" customWidth="1"/>
    <col min="5916" max="5916" width="17.5703125" style="14" customWidth="1"/>
    <col min="5917" max="5917" width="25.140625" style="14" customWidth="1"/>
    <col min="5918" max="5918" width="10.5703125" style="14" customWidth="1"/>
    <col min="5919" max="6149" width="9.140625" style="14"/>
    <col min="6150" max="6150" width="4.42578125" style="14" customWidth="1"/>
    <col min="6151" max="6151" width="49.140625" style="14" customWidth="1"/>
    <col min="6152" max="6152" width="10.85546875" style="14" customWidth="1"/>
    <col min="6153" max="6162" width="0" style="14" hidden="1" customWidth="1"/>
    <col min="6163" max="6163" width="14.85546875" style="14" customWidth="1"/>
    <col min="6164" max="6164" width="13.28515625" style="14" customWidth="1"/>
    <col min="6165" max="6165" width="14.42578125" style="14" customWidth="1"/>
    <col min="6166" max="6166" width="9.85546875" style="14" customWidth="1"/>
    <col min="6167" max="6167" width="16.140625" style="14" customWidth="1"/>
    <col min="6168" max="6168" width="15" style="14" customWidth="1"/>
    <col min="6169" max="6169" width="18.140625" style="14" customWidth="1"/>
    <col min="6170" max="6170" width="14.140625" style="14" customWidth="1"/>
    <col min="6171" max="6171" width="9.42578125" style="14" customWidth="1"/>
    <col min="6172" max="6172" width="17.5703125" style="14" customWidth="1"/>
    <col min="6173" max="6173" width="25.140625" style="14" customWidth="1"/>
    <col min="6174" max="6174" width="10.5703125" style="14" customWidth="1"/>
    <col min="6175" max="6405" width="9.140625" style="14"/>
    <col min="6406" max="6406" width="4.42578125" style="14" customWidth="1"/>
    <col min="6407" max="6407" width="49.140625" style="14" customWidth="1"/>
    <col min="6408" max="6408" width="10.85546875" style="14" customWidth="1"/>
    <col min="6409" max="6418" width="0" style="14" hidden="1" customWidth="1"/>
    <col min="6419" max="6419" width="14.85546875" style="14" customWidth="1"/>
    <col min="6420" max="6420" width="13.28515625" style="14" customWidth="1"/>
    <col min="6421" max="6421" width="14.42578125" style="14" customWidth="1"/>
    <col min="6422" max="6422" width="9.85546875" style="14" customWidth="1"/>
    <col min="6423" max="6423" width="16.140625" style="14" customWidth="1"/>
    <col min="6424" max="6424" width="15" style="14" customWidth="1"/>
    <col min="6425" max="6425" width="18.140625" style="14" customWidth="1"/>
    <col min="6426" max="6426" width="14.140625" style="14" customWidth="1"/>
    <col min="6427" max="6427" width="9.42578125" style="14" customWidth="1"/>
    <col min="6428" max="6428" width="17.5703125" style="14" customWidth="1"/>
    <col min="6429" max="6429" width="25.140625" style="14" customWidth="1"/>
    <col min="6430" max="6430" width="10.5703125" style="14" customWidth="1"/>
    <col min="6431" max="6661" width="9.140625" style="14"/>
    <col min="6662" max="6662" width="4.42578125" style="14" customWidth="1"/>
    <col min="6663" max="6663" width="49.140625" style="14" customWidth="1"/>
    <col min="6664" max="6664" width="10.85546875" style="14" customWidth="1"/>
    <col min="6665" max="6674" width="0" style="14" hidden="1" customWidth="1"/>
    <col min="6675" max="6675" width="14.85546875" style="14" customWidth="1"/>
    <col min="6676" max="6676" width="13.28515625" style="14" customWidth="1"/>
    <col min="6677" max="6677" width="14.42578125" style="14" customWidth="1"/>
    <col min="6678" max="6678" width="9.85546875" style="14" customWidth="1"/>
    <col min="6679" max="6679" width="16.140625" style="14" customWidth="1"/>
    <col min="6680" max="6680" width="15" style="14" customWidth="1"/>
    <col min="6681" max="6681" width="18.140625" style="14" customWidth="1"/>
    <col min="6682" max="6682" width="14.140625" style="14" customWidth="1"/>
    <col min="6683" max="6683" width="9.42578125" style="14" customWidth="1"/>
    <col min="6684" max="6684" width="17.5703125" style="14" customWidth="1"/>
    <col min="6685" max="6685" width="25.140625" style="14" customWidth="1"/>
    <col min="6686" max="6686" width="10.5703125" style="14" customWidth="1"/>
    <col min="6687" max="6917" width="9.140625" style="14"/>
    <col min="6918" max="6918" width="4.42578125" style="14" customWidth="1"/>
    <col min="6919" max="6919" width="49.140625" style="14" customWidth="1"/>
    <col min="6920" max="6920" width="10.85546875" style="14" customWidth="1"/>
    <col min="6921" max="6930" width="0" style="14" hidden="1" customWidth="1"/>
    <col min="6931" max="6931" width="14.85546875" style="14" customWidth="1"/>
    <col min="6932" max="6932" width="13.28515625" style="14" customWidth="1"/>
    <col min="6933" max="6933" width="14.42578125" style="14" customWidth="1"/>
    <col min="6934" max="6934" width="9.85546875" style="14" customWidth="1"/>
    <col min="6935" max="6935" width="16.140625" style="14" customWidth="1"/>
    <col min="6936" max="6936" width="15" style="14" customWidth="1"/>
    <col min="6937" max="6937" width="18.140625" style="14" customWidth="1"/>
    <col min="6938" max="6938" width="14.140625" style="14" customWidth="1"/>
    <col min="6939" max="6939" width="9.42578125" style="14" customWidth="1"/>
    <col min="6940" max="6940" width="17.5703125" style="14" customWidth="1"/>
    <col min="6941" max="6941" width="25.140625" style="14" customWidth="1"/>
    <col min="6942" max="6942" width="10.5703125" style="14" customWidth="1"/>
    <col min="6943" max="7173" width="9.140625" style="14"/>
    <col min="7174" max="7174" width="4.42578125" style="14" customWidth="1"/>
    <col min="7175" max="7175" width="49.140625" style="14" customWidth="1"/>
    <col min="7176" max="7176" width="10.85546875" style="14" customWidth="1"/>
    <col min="7177" max="7186" width="0" style="14" hidden="1" customWidth="1"/>
    <col min="7187" max="7187" width="14.85546875" style="14" customWidth="1"/>
    <col min="7188" max="7188" width="13.28515625" style="14" customWidth="1"/>
    <col min="7189" max="7189" width="14.42578125" style="14" customWidth="1"/>
    <col min="7190" max="7190" width="9.85546875" style="14" customWidth="1"/>
    <col min="7191" max="7191" width="16.140625" style="14" customWidth="1"/>
    <col min="7192" max="7192" width="15" style="14" customWidth="1"/>
    <col min="7193" max="7193" width="18.140625" style="14" customWidth="1"/>
    <col min="7194" max="7194" width="14.140625" style="14" customWidth="1"/>
    <col min="7195" max="7195" width="9.42578125" style="14" customWidth="1"/>
    <col min="7196" max="7196" width="17.5703125" style="14" customWidth="1"/>
    <col min="7197" max="7197" width="25.140625" style="14" customWidth="1"/>
    <col min="7198" max="7198" width="10.5703125" style="14" customWidth="1"/>
    <col min="7199" max="7429" width="9.140625" style="14"/>
    <col min="7430" max="7430" width="4.42578125" style="14" customWidth="1"/>
    <col min="7431" max="7431" width="49.140625" style="14" customWidth="1"/>
    <col min="7432" max="7432" width="10.85546875" style="14" customWidth="1"/>
    <col min="7433" max="7442" width="0" style="14" hidden="1" customWidth="1"/>
    <col min="7443" max="7443" width="14.85546875" style="14" customWidth="1"/>
    <col min="7444" max="7444" width="13.28515625" style="14" customWidth="1"/>
    <col min="7445" max="7445" width="14.42578125" style="14" customWidth="1"/>
    <col min="7446" max="7446" width="9.85546875" style="14" customWidth="1"/>
    <col min="7447" max="7447" width="16.140625" style="14" customWidth="1"/>
    <col min="7448" max="7448" width="15" style="14" customWidth="1"/>
    <col min="7449" max="7449" width="18.140625" style="14" customWidth="1"/>
    <col min="7450" max="7450" width="14.140625" style="14" customWidth="1"/>
    <col min="7451" max="7451" width="9.42578125" style="14" customWidth="1"/>
    <col min="7452" max="7452" width="17.5703125" style="14" customWidth="1"/>
    <col min="7453" max="7453" width="25.140625" style="14" customWidth="1"/>
    <col min="7454" max="7454" width="10.5703125" style="14" customWidth="1"/>
    <col min="7455" max="7685" width="9.140625" style="14"/>
    <col min="7686" max="7686" width="4.42578125" style="14" customWidth="1"/>
    <col min="7687" max="7687" width="49.140625" style="14" customWidth="1"/>
    <col min="7688" max="7688" width="10.85546875" style="14" customWidth="1"/>
    <col min="7689" max="7698" width="0" style="14" hidden="1" customWidth="1"/>
    <col min="7699" max="7699" width="14.85546875" style="14" customWidth="1"/>
    <col min="7700" max="7700" width="13.28515625" style="14" customWidth="1"/>
    <col min="7701" max="7701" width="14.42578125" style="14" customWidth="1"/>
    <col min="7702" max="7702" width="9.85546875" style="14" customWidth="1"/>
    <col min="7703" max="7703" width="16.140625" style="14" customWidth="1"/>
    <col min="7704" max="7704" width="15" style="14" customWidth="1"/>
    <col min="7705" max="7705" width="18.140625" style="14" customWidth="1"/>
    <col min="7706" max="7706" width="14.140625" style="14" customWidth="1"/>
    <col min="7707" max="7707" width="9.42578125" style="14" customWidth="1"/>
    <col min="7708" max="7708" width="17.5703125" style="14" customWidth="1"/>
    <col min="7709" max="7709" width="25.140625" style="14" customWidth="1"/>
    <col min="7710" max="7710" width="10.5703125" style="14" customWidth="1"/>
    <col min="7711" max="7941" width="9.140625" style="14"/>
    <col min="7942" max="7942" width="4.42578125" style="14" customWidth="1"/>
    <col min="7943" max="7943" width="49.140625" style="14" customWidth="1"/>
    <col min="7944" max="7944" width="10.85546875" style="14" customWidth="1"/>
    <col min="7945" max="7954" width="0" style="14" hidden="1" customWidth="1"/>
    <col min="7955" max="7955" width="14.85546875" style="14" customWidth="1"/>
    <col min="7956" max="7956" width="13.28515625" style="14" customWidth="1"/>
    <col min="7957" max="7957" width="14.42578125" style="14" customWidth="1"/>
    <col min="7958" max="7958" width="9.85546875" style="14" customWidth="1"/>
    <col min="7959" max="7959" width="16.140625" style="14" customWidth="1"/>
    <col min="7960" max="7960" width="15" style="14" customWidth="1"/>
    <col min="7961" max="7961" width="18.140625" style="14" customWidth="1"/>
    <col min="7962" max="7962" width="14.140625" style="14" customWidth="1"/>
    <col min="7963" max="7963" width="9.42578125" style="14" customWidth="1"/>
    <col min="7964" max="7964" width="17.5703125" style="14" customWidth="1"/>
    <col min="7965" max="7965" width="25.140625" style="14" customWidth="1"/>
    <col min="7966" max="7966" width="10.5703125" style="14" customWidth="1"/>
    <col min="7967" max="8197" width="9.140625" style="14"/>
    <col min="8198" max="8198" width="4.42578125" style="14" customWidth="1"/>
    <col min="8199" max="8199" width="49.140625" style="14" customWidth="1"/>
    <col min="8200" max="8200" width="10.85546875" style="14" customWidth="1"/>
    <col min="8201" max="8210" width="0" style="14" hidden="1" customWidth="1"/>
    <col min="8211" max="8211" width="14.85546875" style="14" customWidth="1"/>
    <col min="8212" max="8212" width="13.28515625" style="14" customWidth="1"/>
    <col min="8213" max="8213" width="14.42578125" style="14" customWidth="1"/>
    <col min="8214" max="8214" width="9.85546875" style="14" customWidth="1"/>
    <col min="8215" max="8215" width="16.140625" style="14" customWidth="1"/>
    <col min="8216" max="8216" width="15" style="14" customWidth="1"/>
    <col min="8217" max="8217" width="18.140625" style="14" customWidth="1"/>
    <col min="8218" max="8218" width="14.140625" style="14" customWidth="1"/>
    <col min="8219" max="8219" width="9.42578125" style="14" customWidth="1"/>
    <col min="8220" max="8220" width="17.5703125" style="14" customWidth="1"/>
    <col min="8221" max="8221" width="25.140625" style="14" customWidth="1"/>
    <col min="8222" max="8222" width="10.5703125" style="14" customWidth="1"/>
    <col min="8223" max="8453" width="9.140625" style="14"/>
    <col min="8454" max="8454" width="4.42578125" style="14" customWidth="1"/>
    <col min="8455" max="8455" width="49.140625" style="14" customWidth="1"/>
    <col min="8456" max="8456" width="10.85546875" style="14" customWidth="1"/>
    <col min="8457" max="8466" width="0" style="14" hidden="1" customWidth="1"/>
    <col min="8467" max="8467" width="14.85546875" style="14" customWidth="1"/>
    <col min="8468" max="8468" width="13.28515625" style="14" customWidth="1"/>
    <col min="8469" max="8469" width="14.42578125" style="14" customWidth="1"/>
    <col min="8470" max="8470" width="9.85546875" style="14" customWidth="1"/>
    <col min="8471" max="8471" width="16.140625" style="14" customWidth="1"/>
    <col min="8472" max="8472" width="15" style="14" customWidth="1"/>
    <col min="8473" max="8473" width="18.140625" style="14" customWidth="1"/>
    <col min="8474" max="8474" width="14.140625" style="14" customWidth="1"/>
    <col min="8475" max="8475" width="9.42578125" style="14" customWidth="1"/>
    <col min="8476" max="8476" width="17.5703125" style="14" customWidth="1"/>
    <col min="8477" max="8477" width="25.140625" style="14" customWidth="1"/>
    <col min="8478" max="8478" width="10.5703125" style="14" customWidth="1"/>
    <col min="8479" max="8709" width="9.140625" style="14"/>
    <col min="8710" max="8710" width="4.42578125" style="14" customWidth="1"/>
    <col min="8711" max="8711" width="49.140625" style="14" customWidth="1"/>
    <col min="8712" max="8712" width="10.85546875" style="14" customWidth="1"/>
    <col min="8713" max="8722" width="0" style="14" hidden="1" customWidth="1"/>
    <col min="8723" max="8723" width="14.85546875" style="14" customWidth="1"/>
    <col min="8724" max="8724" width="13.28515625" style="14" customWidth="1"/>
    <col min="8725" max="8725" width="14.42578125" style="14" customWidth="1"/>
    <col min="8726" max="8726" width="9.85546875" style="14" customWidth="1"/>
    <col min="8727" max="8727" width="16.140625" style="14" customWidth="1"/>
    <col min="8728" max="8728" width="15" style="14" customWidth="1"/>
    <col min="8729" max="8729" width="18.140625" style="14" customWidth="1"/>
    <col min="8730" max="8730" width="14.140625" style="14" customWidth="1"/>
    <col min="8731" max="8731" width="9.42578125" style="14" customWidth="1"/>
    <col min="8732" max="8732" width="17.5703125" style="14" customWidth="1"/>
    <col min="8733" max="8733" width="25.140625" style="14" customWidth="1"/>
    <col min="8734" max="8734" width="10.5703125" style="14" customWidth="1"/>
    <col min="8735" max="8965" width="9.140625" style="14"/>
    <col min="8966" max="8966" width="4.42578125" style="14" customWidth="1"/>
    <col min="8967" max="8967" width="49.140625" style="14" customWidth="1"/>
    <col min="8968" max="8968" width="10.85546875" style="14" customWidth="1"/>
    <col min="8969" max="8978" width="0" style="14" hidden="1" customWidth="1"/>
    <col min="8979" max="8979" width="14.85546875" style="14" customWidth="1"/>
    <col min="8980" max="8980" width="13.28515625" style="14" customWidth="1"/>
    <col min="8981" max="8981" width="14.42578125" style="14" customWidth="1"/>
    <col min="8982" max="8982" width="9.85546875" style="14" customWidth="1"/>
    <col min="8983" max="8983" width="16.140625" style="14" customWidth="1"/>
    <col min="8984" max="8984" width="15" style="14" customWidth="1"/>
    <col min="8985" max="8985" width="18.140625" style="14" customWidth="1"/>
    <col min="8986" max="8986" width="14.140625" style="14" customWidth="1"/>
    <col min="8987" max="8987" width="9.42578125" style="14" customWidth="1"/>
    <col min="8988" max="8988" width="17.5703125" style="14" customWidth="1"/>
    <col min="8989" max="8989" width="25.140625" style="14" customWidth="1"/>
    <col min="8990" max="8990" width="10.5703125" style="14" customWidth="1"/>
    <col min="8991" max="9221" width="9.140625" style="14"/>
    <col min="9222" max="9222" width="4.42578125" style="14" customWidth="1"/>
    <col min="9223" max="9223" width="49.140625" style="14" customWidth="1"/>
    <col min="9224" max="9224" width="10.85546875" style="14" customWidth="1"/>
    <col min="9225" max="9234" width="0" style="14" hidden="1" customWidth="1"/>
    <col min="9235" max="9235" width="14.85546875" style="14" customWidth="1"/>
    <col min="9236" max="9236" width="13.28515625" style="14" customWidth="1"/>
    <col min="9237" max="9237" width="14.42578125" style="14" customWidth="1"/>
    <col min="9238" max="9238" width="9.85546875" style="14" customWidth="1"/>
    <col min="9239" max="9239" width="16.140625" style="14" customWidth="1"/>
    <col min="9240" max="9240" width="15" style="14" customWidth="1"/>
    <col min="9241" max="9241" width="18.140625" style="14" customWidth="1"/>
    <col min="9242" max="9242" width="14.140625" style="14" customWidth="1"/>
    <col min="9243" max="9243" width="9.42578125" style="14" customWidth="1"/>
    <col min="9244" max="9244" width="17.5703125" style="14" customWidth="1"/>
    <col min="9245" max="9245" width="25.140625" style="14" customWidth="1"/>
    <col min="9246" max="9246" width="10.5703125" style="14" customWidth="1"/>
    <col min="9247" max="9477" width="9.140625" style="14"/>
    <col min="9478" max="9478" width="4.42578125" style="14" customWidth="1"/>
    <col min="9479" max="9479" width="49.140625" style="14" customWidth="1"/>
    <col min="9480" max="9480" width="10.85546875" style="14" customWidth="1"/>
    <col min="9481" max="9490" width="0" style="14" hidden="1" customWidth="1"/>
    <col min="9491" max="9491" width="14.85546875" style="14" customWidth="1"/>
    <col min="9492" max="9492" width="13.28515625" style="14" customWidth="1"/>
    <col min="9493" max="9493" width="14.42578125" style="14" customWidth="1"/>
    <col min="9494" max="9494" width="9.85546875" style="14" customWidth="1"/>
    <col min="9495" max="9495" width="16.140625" style="14" customWidth="1"/>
    <col min="9496" max="9496" width="15" style="14" customWidth="1"/>
    <col min="9497" max="9497" width="18.140625" style="14" customWidth="1"/>
    <col min="9498" max="9498" width="14.140625" style="14" customWidth="1"/>
    <col min="9499" max="9499" width="9.42578125" style="14" customWidth="1"/>
    <col min="9500" max="9500" width="17.5703125" style="14" customWidth="1"/>
    <col min="9501" max="9501" width="25.140625" style="14" customWidth="1"/>
    <col min="9502" max="9502" width="10.5703125" style="14" customWidth="1"/>
    <col min="9503" max="9733" width="9.140625" style="14"/>
    <col min="9734" max="9734" width="4.42578125" style="14" customWidth="1"/>
    <col min="9735" max="9735" width="49.140625" style="14" customWidth="1"/>
    <col min="9736" max="9736" width="10.85546875" style="14" customWidth="1"/>
    <col min="9737" max="9746" width="0" style="14" hidden="1" customWidth="1"/>
    <col min="9747" max="9747" width="14.85546875" style="14" customWidth="1"/>
    <col min="9748" max="9748" width="13.28515625" style="14" customWidth="1"/>
    <col min="9749" max="9749" width="14.42578125" style="14" customWidth="1"/>
    <col min="9750" max="9750" width="9.85546875" style="14" customWidth="1"/>
    <col min="9751" max="9751" width="16.140625" style="14" customWidth="1"/>
    <col min="9752" max="9752" width="15" style="14" customWidth="1"/>
    <col min="9753" max="9753" width="18.140625" style="14" customWidth="1"/>
    <col min="9754" max="9754" width="14.140625" style="14" customWidth="1"/>
    <col min="9755" max="9755" width="9.42578125" style="14" customWidth="1"/>
    <col min="9756" max="9756" width="17.5703125" style="14" customWidth="1"/>
    <col min="9757" max="9757" width="25.140625" style="14" customWidth="1"/>
    <col min="9758" max="9758" width="10.5703125" style="14" customWidth="1"/>
    <col min="9759" max="9989" width="9.140625" style="14"/>
    <col min="9990" max="9990" width="4.42578125" style="14" customWidth="1"/>
    <col min="9991" max="9991" width="49.140625" style="14" customWidth="1"/>
    <col min="9992" max="9992" width="10.85546875" style="14" customWidth="1"/>
    <col min="9993" max="10002" width="0" style="14" hidden="1" customWidth="1"/>
    <col min="10003" max="10003" width="14.85546875" style="14" customWidth="1"/>
    <col min="10004" max="10004" width="13.28515625" style="14" customWidth="1"/>
    <col min="10005" max="10005" width="14.42578125" style="14" customWidth="1"/>
    <col min="10006" max="10006" width="9.85546875" style="14" customWidth="1"/>
    <col min="10007" max="10007" width="16.140625" style="14" customWidth="1"/>
    <col min="10008" max="10008" width="15" style="14" customWidth="1"/>
    <col min="10009" max="10009" width="18.140625" style="14" customWidth="1"/>
    <col min="10010" max="10010" width="14.140625" style="14" customWidth="1"/>
    <col min="10011" max="10011" width="9.42578125" style="14" customWidth="1"/>
    <col min="10012" max="10012" width="17.5703125" style="14" customWidth="1"/>
    <col min="10013" max="10013" width="25.140625" style="14" customWidth="1"/>
    <col min="10014" max="10014" width="10.5703125" style="14" customWidth="1"/>
    <col min="10015" max="10245" width="9.140625" style="14"/>
    <col min="10246" max="10246" width="4.42578125" style="14" customWidth="1"/>
    <col min="10247" max="10247" width="49.140625" style="14" customWidth="1"/>
    <col min="10248" max="10248" width="10.85546875" style="14" customWidth="1"/>
    <col min="10249" max="10258" width="0" style="14" hidden="1" customWidth="1"/>
    <col min="10259" max="10259" width="14.85546875" style="14" customWidth="1"/>
    <col min="10260" max="10260" width="13.28515625" style="14" customWidth="1"/>
    <col min="10261" max="10261" width="14.42578125" style="14" customWidth="1"/>
    <col min="10262" max="10262" width="9.85546875" style="14" customWidth="1"/>
    <col min="10263" max="10263" width="16.140625" style="14" customWidth="1"/>
    <col min="10264" max="10264" width="15" style="14" customWidth="1"/>
    <col min="10265" max="10265" width="18.140625" style="14" customWidth="1"/>
    <col min="10266" max="10266" width="14.140625" style="14" customWidth="1"/>
    <col min="10267" max="10267" width="9.42578125" style="14" customWidth="1"/>
    <col min="10268" max="10268" width="17.5703125" style="14" customWidth="1"/>
    <col min="10269" max="10269" width="25.140625" style="14" customWidth="1"/>
    <col min="10270" max="10270" width="10.5703125" style="14" customWidth="1"/>
    <col min="10271" max="10501" width="9.140625" style="14"/>
    <col min="10502" max="10502" width="4.42578125" style="14" customWidth="1"/>
    <col min="10503" max="10503" width="49.140625" style="14" customWidth="1"/>
    <col min="10504" max="10504" width="10.85546875" style="14" customWidth="1"/>
    <col min="10505" max="10514" width="0" style="14" hidden="1" customWidth="1"/>
    <col min="10515" max="10515" width="14.85546875" style="14" customWidth="1"/>
    <col min="10516" max="10516" width="13.28515625" style="14" customWidth="1"/>
    <col min="10517" max="10517" width="14.42578125" style="14" customWidth="1"/>
    <col min="10518" max="10518" width="9.85546875" style="14" customWidth="1"/>
    <col min="10519" max="10519" width="16.140625" style="14" customWidth="1"/>
    <col min="10520" max="10520" width="15" style="14" customWidth="1"/>
    <col min="10521" max="10521" width="18.140625" style="14" customWidth="1"/>
    <col min="10522" max="10522" width="14.140625" style="14" customWidth="1"/>
    <col min="10523" max="10523" width="9.42578125" style="14" customWidth="1"/>
    <col min="10524" max="10524" width="17.5703125" style="14" customWidth="1"/>
    <col min="10525" max="10525" width="25.140625" style="14" customWidth="1"/>
    <col min="10526" max="10526" width="10.5703125" style="14" customWidth="1"/>
    <col min="10527" max="10757" width="9.140625" style="14"/>
    <col min="10758" max="10758" width="4.42578125" style="14" customWidth="1"/>
    <col min="10759" max="10759" width="49.140625" style="14" customWidth="1"/>
    <col min="10760" max="10760" width="10.85546875" style="14" customWidth="1"/>
    <col min="10761" max="10770" width="0" style="14" hidden="1" customWidth="1"/>
    <col min="10771" max="10771" width="14.85546875" style="14" customWidth="1"/>
    <col min="10772" max="10772" width="13.28515625" style="14" customWidth="1"/>
    <col min="10773" max="10773" width="14.42578125" style="14" customWidth="1"/>
    <col min="10774" max="10774" width="9.85546875" style="14" customWidth="1"/>
    <col min="10775" max="10775" width="16.140625" style="14" customWidth="1"/>
    <col min="10776" max="10776" width="15" style="14" customWidth="1"/>
    <col min="10777" max="10777" width="18.140625" style="14" customWidth="1"/>
    <col min="10778" max="10778" width="14.140625" style="14" customWidth="1"/>
    <col min="10779" max="10779" width="9.42578125" style="14" customWidth="1"/>
    <col min="10780" max="10780" width="17.5703125" style="14" customWidth="1"/>
    <col min="10781" max="10781" width="25.140625" style="14" customWidth="1"/>
    <col min="10782" max="10782" width="10.5703125" style="14" customWidth="1"/>
    <col min="10783" max="11013" width="9.140625" style="14"/>
    <col min="11014" max="11014" width="4.42578125" style="14" customWidth="1"/>
    <col min="11015" max="11015" width="49.140625" style="14" customWidth="1"/>
    <col min="11016" max="11016" width="10.85546875" style="14" customWidth="1"/>
    <col min="11017" max="11026" width="0" style="14" hidden="1" customWidth="1"/>
    <col min="11027" max="11027" width="14.85546875" style="14" customWidth="1"/>
    <col min="11028" max="11028" width="13.28515625" style="14" customWidth="1"/>
    <col min="11029" max="11029" width="14.42578125" style="14" customWidth="1"/>
    <col min="11030" max="11030" width="9.85546875" style="14" customWidth="1"/>
    <col min="11031" max="11031" width="16.140625" style="14" customWidth="1"/>
    <col min="11032" max="11032" width="15" style="14" customWidth="1"/>
    <col min="11033" max="11033" width="18.140625" style="14" customWidth="1"/>
    <col min="11034" max="11034" width="14.140625" style="14" customWidth="1"/>
    <col min="11035" max="11035" width="9.42578125" style="14" customWidth="1"/>
    <col min="11036" max="11036" width="17.5703125" style="14" customWidth="1"/>
    <col min="11037" max="11037" width="25.140625" style="14" customWidth="1"/>
    <col min="11038" max="11038" width="10.5703125" style="14" customWidth="1"/>
    <col min="11039" max="11269" width="9.140625" style="14"/>
    <col min="11270" max="11270" width="4.42578125" style="14" customWidth="1"/>
    <col min="11271" max="11271" width="49.140625" style="14" customWidth="1"/>
    <col min="11272" max="11272" width="10.85546875" style="14" customWidth="1"/>
    <col min="11273" max="11282" width="0" style="14" hidden="1" customWidth="1"/>
    <col min="11283" max="11283" width="14.85546875" style="14" customWidth="1"/>
    <col min="11284" max="11284" width="13.28515625" style="14" customWidth="1"/>
    <col min="11285" max="11285" width="14.42578125" style="14" customWidth="1"/>
    <col min="11286" max="11286" width="9.85546875" style="14" customWidth="1"/>
    <col min="11287" max="11287" width="16.140625" style="14" customWidth="1"/>
    <col min="11288" max="11288" width="15" style="14" customWidth="1"/>
    <col min="11289" max="11289" width="18.140625" style="14" customWidth="1"/>
    <col min="11290" max="11290" width="14.140625" style="14" customWidth="1"/>
    <col min="11291" max="11291" width="9.42578125" style="14" customWidth="1"/>
    <col min="11292" max="11292" width="17.5703125" style="14" customWidth="1"/>
    <col min="11293" max="11293" width="25.140625" style="14" customWidth="1"/>
    <col min="11294" max="11294" width="10.5703125" style="14" customWidth="1"/>
    <col min="11295" max="11525" width="9.140625" style="14"/>
    <col min="11526" max="11526" width="4.42578125" style="14" customWidth="1"/>
    <col min="11527" max="11527" width="49.140625" style="14" customWidth="1"/>
    <col min="11528" max="11528" width="10.85546875" style="14" customWidth="1"/>
    <col min="11529" max="11538" width="0" style="14" hidden="1" customWidth="1"/>
    <col min="11539" max="11539" width="14.85546875" style="14" customWidth="1"/>
    <col min="11540" max="11540" width="13.28515625" style="14" customWidth="1"/>
    <col min="11541" max="11541" width="14.42578125" style="14" customWidth="1"/>
    <col min="11542" max="11542" width="9.85546875" style="14" customWidth="1"/>
    <col min="11543" max="11543" width="16.140625" style="14" customWidth="1"/>
    <col min="11544" max="11544" width="15" style="14" customWidth="1"/>
    <col min="11545" max="11545" width="18.140625" style="14" customWidth="1"/>
    <col min="11546" max="11546" width="14.140625" style="14" customWidth="1"/>
    <col min="11547" max="11547" width="9.42578125" style="14" customWidth="1"/>
    <col min="11548" max="11548" width="17.5703125" style="14" customWidth="1"/>
    <col min="11549" max="11549" width="25.140625" style="14" customWidth="1"/>
    <col min="11550" max="11550" width="10.5703125" style="14" customWidth="1"/>
    <col min="11551" max="11781" width="9.140625" style="14"/>
    <col min="11782" max="11782" width="4.42578125" style="14" customWidth="1"/>
    <col min="11783" max="11783" width="49.140625" style="14" customWidth="1"/>
    <col min="11784" max="11784" width="10.85546875" style="14" customWidth="1"/>
    <col min="11785" max="11794" width="0" style="14" hidden="1" customWidth="1"/>
    <col min="11795" max="11795" width="14.85546875" style="14" customWidth="1"/>
    <col min="11796" max="11796" width="13.28515625" style="14" customWidth="1"/>
    <col min="11797" max="11797" width="14.42578125" style="14" customWidth="1"/>
    <col min="11798" max="11798" width="9.85546875" style="14" customWidth="1"/>
    <col min="11799" max="11799" width="16.140625" style="14" customWidth="1"/>
    <col min="11800" max="11800" width="15" style="14" customWidth="1"/>
    <col min="11801" max="11801" width="18.140625" style="14" customWidth="1"/>
    <col min="11802" max="11802" width="14.140625" style="14" customWidth="1"/>
    <col min="11803" max="11803" width="9.42578125" style="14" customWidth="1"/>
    <col min="11804" max="11804" width="17.5703125" style="14" customWidth="1"/>
    <col min="11805" max="11805" width="25.140625" style="14" customWidth="1"/>
    <col min="11806" max="11806" width="10.5703125" style="14" customWidth="1"/>
    <col min="11807" max="12037" width="9.140625" style="14"/>
    <col min="12038" max="12038" width="4.42578125" style="14" customWidth="1"/>
    <col min="12039" max="12039" width="49.140625" style="14" customWidth="1"/>
    <col min="12040" max="12040" width="10.85546875" style="14" customWidth="1"/>
    <col min="12041" max="12050" width="0" style="14" hidden="1" customWidth="1"/>
    <col min="12051" max="12051" width="14.85546875" style="14" customWidth="1"/>
    <col min="12052" max="12052" width="13.28515625" style="14" customWidth="1"/>
    <col min="12053" max="12053" width="14.42578125" style="14" customWidth="1"/>
    <col min="12054" max="12054" width="9.85546875" style="14" customWidth="1"/>
    <col min="12055" max="12055" width="16.140625" style="14" customWidth="1"/>
    <col min="12056" max="12056" width="15" style="14" customWidth="1"/>
    <col min="12057" max="12057" width="18.140625" style="14" customWidth="1"/>
    <col min="12058" max="12058" width="14.140625" style="14" customWidth="1"/>
    <col min="12059" max="12059" width="9.42578125" style="14" customWidth="1"/>
    <col min="12060" max="12060" width="17.5703125" style="14" customWidth="1"/>
    <col min="12061" max="12061" width="25.140625" style="14" customWidth="1"/>
    <col min="12062" max="12062" width="10.5703125" style="14" customWidth="1"/>
    <col min="12063" max="12293" width="9.140625" style="14"/>
    <col min="12294" max="12294" width="4.42578125" style="14" customWidth="1"/>
    <col min="12295" max="12295" width="49.140625" style="14" customWidth="1"/>
    <col min="12296" max="12296" width="10.85546875" style="14" customWidth="1"/>
    <col min="12297" max="12306" width="0" style="14" hidden="1" customWidth="1"/>
    <col min="12307" max="12307" width="14.85546875" style="14" customWidth="1"/>
    <col min="12308" max="12308" width="13.28515625" style="14" customWidth="1"/>
    <col min="12309" max="12309" width="14.42578125" style="14" customWidth="1"/>
    <col min="12310" max="12310" width="9.85546875" style="14" customWidth="1"/>
    <col min="12311" max="12311" width="16.140625" style="14" customWidth="1"/>
    <col min="12312" max="12312" width="15" style="14" customWidth="1"/>
    <col min="12313" max="12313" width="18.140625" style="14" customWidth="1"/>
    <col min="12314" max="12314" width="14.140625" style="14" customWidth="1"/>
    <col min="12315" max="12315" width="9.42578125" style="14" customWidth="1"/>
    <col min="12316" max="12316" width="17.5703125" style="14" customWidth="1"/>
    <col min="12317" max="12317" width="25.140625" style="14" customWidth="1"/>
    <col min="12318" max="12318" width="10.5703125" style="14" customWidth="1"/>
    <col min="12319" max="12549" width="9.140625" style="14"/>
    <col min="12550" max="12550" width="4.42578125" style="14" customWidth="1"/>
    <col min="12551" max="12551" width="49.140625" style="14" customWidth="1"/>
    <col min="12552" max="12552" width="10.85546875" style="14" customWidth="1"/>
    <col min="12553" max="12562" width="0" style="14" hidden="1" customWidth="1"/>
    <col min="12563" max="12563" width="14.85546875" style="14" customWidth="1"/>
    <col min="12564" max="12564" width="13.28515625" style="14" customWidth="1"/>
    <col min="12565" max="12565" width="14.42578125" style="14" customWidth="1"/>
    <col min="12566" max="12566" width="9.85546875" style="14" customWidth="1"/>
    <col min="12567" max="12567" width="16.140625" style="14" customWidth="1"/>
    <col min="12568" max="12568" width="15" style="14" customWidth="1"/>
    <col min="12569" max="12569" width="18.140625" style="14" customWidth="1"/>
    <col min="12570" max="12570" width="14.140625" style="14" customWidth="1"/>
    <col min="12571" max="12571" width="9.42578125" style="14" customWidth="1"/>
    <col min="12572" max="12572" width="17.5703125" style="14" customWidth="1"/>
    <col min="12573" max="12573" width="25.140625" style="14" customWidth="1"/>
    <col min="12574" max="12574" width="10.5703125" style="14" customWidth="1"/>
    <col min="12575" max="12805" width="9.140625" style="14"/>
    <col min="12806" max="12806" width="4.42578125" style="14" customWidth="1"/>
    <col min="12807" max="12807" width="49.140625" style="14" customWidth="1"/>
    <col min="12808" max="12808" width="10.85546875" style="14" customWidth="1"/>
    <col min="12809" max="12818" width="0" style="14" hidden="1" customWidth="1"/>
    <col min="12819" max="12819" width="14.85546875" style="14" customWidth="1"/>
    <col min="12820" max="12820" width="13.28515625" style="14" customWidth="1"/>
    <col min="12821" max="12821" width="14.42578125" style="14" customWidth="1"/>
    <col min="12822" max="12822" width="9.85546875" style="14" customWidth="1"/>
    <col min="12823" max="12823" width="16.140625" style="14" customWidth="1"/>
    <col min="12824" max="12824" width="15" style="14" customWidth="1"/>
    <col min="12825" max="12825" width="18.140625" style="14" customWidth="1"/>
    <col min="12826" max="12826" width="14.140625" style="14" customWidth="1"/>
    <col min="12827" max="12827" width="9.42578125" style="14" customWidth="1"/>
    <col min="12828" max="12828" width="17.5703125" style="14" customWidth="1"/>
    <col min="12829" max="12829" width="25.140625" style="14" customWidth="1"/>
    <col min="12830" max="12830" width="10.5703125" style="14" customWidth="1"/>
    <col min="12831" max="13061" width="9.140625" style="14"/>
    <col min="13062" max="13062" width="4.42578125" style="14" customWidth="1"/>
    <col min="13063" max="13063" width="49.140625" style="14" customWidth="1"/>
    <col min="13064" max="13064" width="10.85546875" style="14" customWidth="1"/>
    <col min="13065" max="13074" width="0" style="14" hidden="1" customWidth="1"/>
    <col min="13075" max="13075" width="14.85546875" style="14" customWidth="1"/>
    <col min="13076" max="13076" width="13.28515625" style="14" customWidth="1"/>
    <col min="13077" max="13077" width="14.42578125" style="14" customWidth="1"/>
    <col min="13078" max="13078" width="9.85546875" style="14" customWidth="1"/>
    <col min="13079" max="13079" width="16.140625" style="14" customWidth="1"/>
    <col min="13080" max="13080" width="15" style="14" customWidth="1"/>
    <col min="13081" max="13081" width="18.140625" style="14" customWidth="1"/>
    <col min="13082" max="13082" width="14.140625" style="14" customWidth="1"/>
    <col min="13083" max="13083" width="9.42578125" style="14" customWidth="1"/>
    <col min="13084" max="13084" width="17.5703125" style="14" customWidth="1"/>
    <col min="13085" max="13085" width="25.140625" style="14" customWidth="1"/>
    <col min="13086" max="13086" width="10.5703125" style="14" customWidth="1"/>
    <col min="13087" max="13317" width="9.140625" style="14"/>
    <col min="13318" max="13318" width="4.42578125" style="14" customWidth="1"/>
    <col min="13319" max="13319" width="49.140625" style="14" customWidth="1"/>
    <col min="13320" max="13320" width="10.85546875" style="14" customWidth="1"/>
    <col min="13321" max="13330" width="0" style="14" hidden="1" customWidth="1"/>
    <col min="13331" max="13331" width="14.85546875" style="14" customWidth="1"/>
    <col min="13332" max="13332" width="13.28515625" style="14" customWidth="1"/>
    <col min="13333" max="13333" width="14.42578125" style="14" customWidth="1"/>
    <col min="13334" max="13334" width="9.85546875" style="14" customWidth="1"/>
    <col min="13335" max="13335" width="16.140625" style="14" customWidth="1"/>
    <col min="13336" max="13336" width="15" style="14" customWidth="1"/>
    <col min="13337" max="13337" width="18.140625" style="14" customWidth="1"/>
    <col min="13338" max="13338" width="14.140625" style="14" customWidth="1"/>
    <col min="13339" max="13339" width="9.42578125" style="14" customWidth="1"/>
    <col min="13340" max="13340" width="17.5703125" style="14" customWidth="1"/>
    <col min="13341" max="13341" width="25.140625" style="14" customWidth="1"/>
    <col min="13342" max="13342" width="10.5703125" style="14" customWidth="1"/>
    <col min="13343" max="13573" width="9.140625" style="14"/>
    <col min="13574" max="13574" width="4.42578125" style="14" customWidth="1"/>
    <col min="13575" max="13575" width="49.140625" style="14" customWidth="1"/>
    <col min="13576" max="13576" width="10.85546875" style="14" customWidth="1"/>
    <col min="13577" max="13586" width="0" style="14" hidden="1" customWidth="1"/>
    <col min="13587" max="13587" width="14.85546875" style="14" customWidth="1"/>
    <col min="13588" max="13588" width="13.28515625" style="14" customWidth="1"/>
    <col min="13589" max="13589" width="14.42578125" style="14" customWidth="1"/>
    <col min="13590" max="13590" width="9.85546875" style="14" customWidth="1"/>
    <col min="13591" max="13591" width="16.140625" style="14" customWidth="1"/>
    <col min="13592" max="13592" width="15" style="14" customWidth="1"/>
    <col min="13593" max="13593" width="18.140625" style="14" customWidth="1"/>
    <col min="13594" max="13594" width="14.140625" style="14" customWidth="1"/>
    <col min="13595" max="13595" width="9.42578125" style="14" customWidth="1"/>
    <col min="13596" max="13596" width="17.5703125" style="14" customWidth="1"/>
    <col min="13597" max="13597" width="25.140625" style="14" customWidth="1"/>
    <col min="13598" max="13598" width="10.5703125" style="14" customWidth="1"/>
    <col min="13599" max="13829" width="9.140625" style="14"/>
    <col min="13830" max="13830" width="4.42578125" style="14" customWidth="1"/>
    <col min="13831" max="13831" width="49.140625" style="14" customWidth="1"/>
    <col min="13832" max="13832" width="10.85546875" style="14" customWidth="1"/>
    <col min="13833" max="13842" width="0" style="14" hidden="1" customWidth="1"/>
    <col min="13843" max="13843" width="14.85546875" style="14" customWidth="1"/>
    <col min="13844" max="13844" width="13.28515625" style="14" customWidth="1"/>
    <col min="13845" max="13845" width="14.42578125" style="14" customWidth="1"/>
    <col min="13846" max="13846" width="9.85546875" style="14" customWidth="1"/>
    <col min="13847" max="13847" width="16.140625" style="14" customWidth="1"/>
    <col min="13848" max="13848" width="15" style="14" customWidth="1"/>
    <col min="13849" max="13849" width="18.140625" style="14" customWidth="1"/>
    <col min="13850" max="13850" width="14.140625" style="14" customWidth="1"/>
    <col min="13851" max="13851" width="9.42578125" style="14" customWidth="1"/>
    <col min="13852" max="13852" width="17.5703125" style="14" customWidth="1"/>
    <col min="13853" max="13853" width="25.140625" style="14" customWidth="1"/>
    <col min="13854" max="13854" width="10.5703125" style="14" customWidth="1"/>
    <col min="13855" max="14085" width="9.140625" style="14"/>
    <col min="14086" max="14086" width="4.42578125" style="14" customWidth="1"/>
    <col min="14087" max="14087" width="49.140625" style="14" customWidth="1"/>
    <col min="14088" max="14088" width="10.85546875" style="14" customWidth="1"/>
    <col min="14089" max="14098" width="0" style="14" hidden="1" customWidth="1"/>
    <col min="14099" max="14099" width="14.85546875" style="14" customWidth="1"/>
    <col min="14100" max="14100" width="13.28515625" style="14" customWidth="1"/>
    <col min="14101" max="14101" width="14.42578125" style="14" customWidth="1"/>
    <col min="14102" max="14102" width="9.85546875" style="14" customWidth="1"/>
    <col min="14103" max="14103" width="16.140625" style="14" customWidth="1"/>
    <col min="14104" max="14104" width="15" style="14" customWidth="1"/>
    <col min="14105" max="14105" width="18.140625" style="14" customWidth="1"/>
    <col min="14106" max="14106" width="14.140625" style="14" customWidth="1"/>
    <col min="14107" max="14107" width="9.42578125" style="14" customWidth="1"/>
    <col min="14108" max="14108" width="17.5703125" style="14" customWidth="1"/>
    <col min="14109" max="14109" width="25.140625" style="14" customWidth="1"/>
    <col min="14110" max="14110" width="10.5703125" style="14" customWidth="1"/>
    <col min="14111" max="14341" width="9.140625" style="14"/>
    <col min="14342" max="14342" width="4.42578125" style="14" customWidth="1"/>
    <col min="14343" max="14343" width="49.140625" style="14" customWidth="1"/>
    <col min="14344" max="14344" width="10.85546875" style="14" customWidth="1"/>
    <col min="14345" max="14354" width="0" style="14" hidden="1" customWidth="1"/>
    <col min="14355" max="14355" width="14.85546875" style="14" customWidth="1"/>
    <col min="14356" max="14356" width="13.28515625" style="14" customWidth="1"/>
    <col min="14357" max="14357" width="14.42578125" style="14" customWidth="1"/>
    <col min="14358" max="14358" width="9.85546875" style="14" customWidth="1"/>
    <col min="14359" max="14359" width="16.140625" style="14" customWidth="1"/>
    <col min="14360" max="14360" width="15" style="14" customWidth="1"/>
    <col min="14361" max="14361" width="18.140625" style="14" customWidth="1"/>
    <col min="14362" max="14362" width="14.140625" style="14" customWidth="1"/>
    <col min="14363" max="14363" width="9.42578125" style="14" customWidth="1"/>
    <col min="14364" max="14364" width="17.5703125" style="14" customWidth="1"/>
    <col min="14365" max="14365" width="25.140625" style="14" customWidth="1"/>
    <col min="14366" max="14366" width="10.5703125" style="14" customWidth="1"/>
    <col min="14367" max="14597" width="9.140625" style="14"/>
    <col min="14598" max="14598" width="4.42578125" style="14" customWidth="1"/>
    <col min="14599" max="14599" width="49.140625" style="14" customWidth="1"/>
    <col min="14600" max="14600" width="10.85546875" style="14" customWidth="1"/>
    <col min="14601" max="14610" width="0" style="14" hidden="1" customWidth="1"/>
    <col min="14611" max="14611" width="14.85546875" style="14" customWidth="1"/>
    <col min="14612" max="14612" width="13.28515625" style="14" customWidth="1"/>
    <col min="14613" max="14613" width="14.42578125" style="14" customWidth="1"/>
    <col min="14614" max="14614" width="9.85546875" style="14" customWidth="1"/>
    <col min="14615" max="14615" width="16.140625" style="14" customWidth="1"/>
    <col min="14616" max="14616" width="15" style="14" customWidth="1"/>
    <col min="14617" max="14617" width="18.140625" style="14" customWidth="1"/>
    <col min="14618" max="14618" width="14.140625" style="14" customWidth="1"/>
    <col min="14619" max="14619" width="9.42578125" style="14" customWidth="1"/>
    <col min="14620" max="14620" width="17.5703125" style="14" customWidth="1"/>
    <col min="14621" max="14621" width="25.140625" style="14" customWidth="1"/>
    <col min="14622" max="14622" width="10.5703125" style="14" customWidth="1"/>
    <col min="14623" max="14853" width="9.140625" style="14"/>
    <col min="14854" max="14854" width="4.42578125" style="14" customWidth="1"/>
    <col min="14855" max="14855" width="49.140625" style="14" customWidth="1"/>
    <col min="14856" max="14856" width="10.85546875" style="14" customWidth="1"/>
    <col min="14857" max="14866" width="0" style="14" hidden="1" customWidth="1"/>
    <col min="14867" max="14867" width="14.85546875" style="14" customWidth="1"/>
    <col min="14868" max="14868" width="13.28515625" style="14" customWidth="1"/>
    <col min="14869" max="14869" width="14.42578125" style="14" customWidth="1"/>
    <col min="14870" max="14870" width="9.85546875" style="14" customWidth="1"/>
    <col min="14871" max="14871" width="16.140625" style="14" customWidth="1"/>
    <col min="14872" max="14872" width="15" style="14" customWidth="1"/>
    <col min="14873" max="14873" width="18.140625" style="14" customWidth="1"/>
    <col min="14874" max="14874" width="14.140625" style="14" customWidth="1"/>
    <col min="14875" max="14875" width="9.42578125" style="14" customWidth="1"/>
    <col min="14876" max="14876" width="17.5703125" style="14" customWidth="1"/>
    <col min="14877" max="14877" width="25.140625" style="14" customWidth="1"/>
    <col min="14878" max="14878" width="10.5703125" style="14" customWidth="1"/>
    <col min="14879" max="15109" width="9.140625" style="14"/>
    <col min="15110" max="15110" width="4.42578125" style="14" customWidth="1"/>
    <col min="15111" max="15111" width="49.140625" style="14" customWidth="1"/>
    <col min="15112" max="15112" width="10.85546875" style="14" customWidth="1"/>
    <col min="15113" max="15122" width="0" style="14" hidden="1" customWidth="1"/>
    <col min="15123" max="15123" width="14.85546875" style="14" customWidth="1"/>
    <col min="15124" max="15124" width="13.28515625" style="14" customWidth="1"/>
    <col min="15125" max="15125" width="14.42578125" style="14" customWidth="1"/>
    <col min="15126" max="15126" width="9.85546875" style="14" customWidth="1"/>
    <col min="15127" max="15127" width="16.140625" style="14" customWidth="1"/>
    <col min="15128" max="15128" width="15" style="14" customWidth="1"/>
    <col min="15129" max="15129" width="18.140625" style="14" customWidth="1"/>
    <col min="15130" max="15130" width="14.140625" style="14" customWidth="1"/>
    <col min="15131" max="15131" width="9.42578125" style="14" customWidth="1"/>
    <col min="15132" max="15132" width="17.5703125" style="14" customWidth="1"/>
    <col min="15133" max="15133" width="25.140625" style="14" customWidth="1"/>
    <col min="15134" max="15134" width="10.5703125" style="14" customWidth="1"/>
    <col min="15135" max="15365" width="9.140625" style="14"/>
    <col min="15366" max="15366" width="4.42578125" style="14" customWidth="1"/>
    <col min="15367" max="15367" width="49.140625" style="14" customWidth="1"/>
    <col min="15368" max="15368" width="10.85546875" style="14" customWidth="1"/>
    <col min="15369" max="15378" width="0" style="14" hidden="1" customWidth="1"/>
    <col min="15379" max="15379" width="14.85546875" style="14" customWidth="1"/>
    <col min="15380" max="15380" width="13.28515625" style="14" customWidth="1"/>
    <col min="15381" max="15381" width="14.42578125" style="14" customWidth="1"/>
    <col min="15382" max="15382" width="9.85546875" style="14" customWidth="1"/>
    <col min="15383" max="15383" width="16.140625" style="14" customWidth="1"/>
    <col min="15384" max="15384" width="15" style="14" customWidth="1"/>
    <col min="15385" max="15385" width="18.140625" style="14" customWidth="1"/>
    <col min="15386" max="15386" width="14.140625" style="14" customWidth="1"/>
    <col min="15387" max="15387" width="9.42578125" style="14" customWidth="1"/>
    <col min="15388" max="15388" width="17.5703125" style="14" customWidth="1"/>
    <col min="15389" max="15389" width="25.140625" style="14" customWidth="1"/>
    <col min="15390" max="15390" width="10.5703125" style="14" customWidth="1"/>
    <col min="15391" max="15621" width="9.140625" style="14"/>
    <col min="15622" max="15622" width="4.42578125" style="14" customWidth="1"/>
    <col min="15623" max="15623" width="49.140625" style="14" customWidth="1"/>
    <col min="15624" max="15624" width="10.85546875" style="14" customWidth="1"/>
    <col min="15625" max="15634" width="0" style="14" hidden="1" customWidth="1"/>
    <col min="15635" max="15635" width="14.85546875" style="14" customWidth="1"/>
    <col min="15636" max="15636" width="13.28515625" style="14" customWidth="1"/>
    <col min="15637" max="15637" width="14.42578125" style="14" customWidth="1"/>
    <col min="15638" max="15638" width="9.85546875" style="14" customWidth="1"/>
    <col min="15639" max="15639" width="16.140625" style="14" customWidth="1"/>
    <col min="15640" max="15640" width="15" style="14" customWidth="1"/>
    <col min="15641" max="15641" width="18.140625" style="14" customWidth="1"/>
    <col min="15642" max="15642" width="14.140625" style="14" customWidth="1"/>
    <col min="15643" max="15643" width="9.42578125" style="14" customWidth="1"/>
    <col min="15644" max="15644" width="17.5703125" style="14" customWidth="1"/>
    <col min="15645" max="15645" width="25.140625" style="14" customWidth="1"/>
    <col min="15646" max="15646" width="10.5703125" style="14" customWidth="1"/>
    <col min="15647" max="15877" width="9.140625" style="14"/>
    <col min="15878" max="15878" width="4.42578125" style="14" customWidth="1"/>
    <col min="15879" max="15879" width="49.140625" style="14" customWidth="1"/>
    <col min="15880" max="15880" width="10.85546875" style="14" customWidth="1"/>
    <col min="15881" max="15890" width="0" style="14" hidden="1" customWidth="1"/>
    <col min="15891" max="15891" width="14.85546875" style="14" customWidth="1"/>
    <col min="15892" max="15892" width="13.28515625" style="14" customWidth="1"/>
    <col min="15893" max="15893" width="14.42578125" style="14" customWidth="1"/>
    <col min="15894" max="15894" width="9.85546875" style="14" customWidth="1"/>
    <col min="15895" max="15895" width="16.140625" style="14" customWidth="1"/>
    <col min="15896" max="15896" width="15" style="14" customWidth="1"/>
    <col min="15897" max="15897" width="18.140625" style="14" customWidth="1"/>
    <col min="15898" max="15898" width="14.140625" style="14" customWidth="1"/>
    <col min="15899" max="15899" width="9.42578125" style="14" customWidth="1"/>
    <col min="15900" max="15900" width="17.5703125" style="14" customWidth="1"/>
    <col min="15901" max="15901" width="25.140625" style="14" customWidth="1"/>
    <col min="15902" max="15902" width="10.5703125" style="14" customWidth="1"/>
    <col min="15903" max="16133" width="9.140625" style="14"/>
    <col min="16134" max="16134" width="4.42578125" style="14" customWidth="1"/>
    <col min="16135" max="16135" width="49.140625" style="14" customWidth="1"/>
    <col min="16136" max="16136" width="10.85546875" style="14" customWidth="1"/>
    <col min="16137" max="16146" width="0" style="14" hidden="1" customWidth="1"/>
    <col min="16147" max="16147" width="14.85546875" style="14" customWidth="1"/>
    <col min="16148" max="16148" width="13.28515625" style="14" customWidth="1"/>
    <col min="16149" max="16149" width="14.42578125" style="14" customWidth="1"/>
    <col min="16150" max="16150" width="9.85546875" style="14" customWidth="1"/>
    <col min="16151" max="16151" width="16.140625" style="14" customWidth="1"/>
    <col min="16152" max="16152" width="15" style="14" customWidth="1"/>
    <col min="16153" max="16153" width="18.140625" style="14" customWidth="1"/>
    <col min="16154" max="16154" width="14.140625" style="14" customWidth="1"/>
    <col min="16155" max="16155" width="9.42578125" style="14" customWidth="1"/>
    <col min="16156" max="16156" width="17.5703125" style="14" customWidth="1"/>
    <col min="16157" max="16157" width="25.140625" style="14" customWidth="1"/>
    <col min="16158" max="16158" width="10.5703125" style="14" customWidth="1"/>
    <col min="16159" max="16384" width="9.140625" style="14"/>
  </cols>
  <sheetData>
    <row r="1" spans="1:34" ht="7.5" customHeight="1">
      <c r="B1" s="518"/>
      <c r="C1" s="518"/>
      <c r="D1" s="518"/>
      <c r="E1" s="518"/>
      <c r="F1" s="518"/>
      <c r="G1" s="518"/>
      <c r="H1" s="518"/>
      <c r="I1" s="518"/>
      <c r="J1" s="518"/>
      <c r="K1" s="518"/>
      <c r="L1" s="518"/>
      <c r="M1" s="518"/>
      <c r="N1" s="518"/>
      <c r="O1" s="518"/>
      <c r="P1" s="518"/>
      <c r="Q1" s="518"/>
      <c r="R1" s="518"/>
      <c r="S1" s="518"/>
      <c r="T1" s="518"/>
      <c r="U1" s="518"/>
      <c r="V1" s="518"/>
      <c r="W1" s="518"/>
      <c r="X1" s="518"/>
      <c r="Y1" s="518"/>
      <c r="Z1" s="518"/>
      <c r="AA1" s="518"/>
      <c r="AB1" s="518"/>
    </row>
    <row r="2" spans="1:34" ht="17.25" customHeight="1">
      <c r="A2" s="388"/>
      <c r="B2" s="519" t="s">
        <v>56</v>
      </c>
      <c r="C2" s="519"/>
      <c r="D2" s="519"/>
      <c r="E2" s="519"/>
      <c r="F2" s="519"/>
      <c r="G2" s="519"/>
      <c r="H2" s="519"/>
      <c r="I2" s="519"/>
      <c r="J2" s="519"/>
      <c r="K2" s="519"/>
      <c r="L2" s="519"/>
      <c r="M2" s="519"/>
      <c r="N2" s="519"/>
      <c r="O2" s="519"/>
      <c r="P2" s="519"/>
      <c r="Q2" s="519"/>
      <c r="R2" s="519"/>
      <c r="S2" s="519"/>
      <c r="T2" s="519"/>
      <c r="U2" s="519"/>
      <c r="V2" s="519"/>
      <c r="W2" s="519"/>
      <c r="X2" s="519"/>
      <c r="Y2" s="519"/>
      <c r="Z2" s="519"/>
      <c r="AA2" s="519"/>
      <c r="AB2" s="519"/>
      <c r="AC2" s="16"/>
      <c r="AD2" s="16"/>
      <c r="AE2" s="16"/>
      <c r="AF2" s="16"/>
    </row>
    <row r="3" spans="1:34" ht="14.25" customHeight="1">
      <c r="B3" s="520" t="s">
        <v>67</v>
      </c>
      <c r="C3" s="520"/>
      <c r="D3" s="520"/>
      <c r="E3" s="520"/>
      <c r="F3" s="520"/>
      <c r="G3" s="520"/>
      <c r="H3" s="520"/>
      <c r="I3" s="520"/>
      <c r="J3" s="520"/>
      <c r="K3" s="520"/>
      <c r="L3" s="520"/>
      <c r="M3" s="520"/>
      <c r="N3" s="520"/>
      <c r="O3" s="520"/>
      <c r="P3" s="520"/>
      <c r="Q3" s="520"/>
      <c r="R3" s="520"/>
      <c r="S3" s="520"/>
      <c r="T3" s="520"/>
      <c r="U3" s="520"/>
      <c r="V3" s="520"/>
      <c r="W3" s="520"/>
      <c r="X3" s="520"/>
      <c r="Y3" s="520"/>
      <c r="Z3" s="520"/>
      <c r="AA3" s="520"/>
      <c r="AB3" s="520"/>
    </row>
    <row r="4" spans="1:34" s="21" customFormat="1" ht="20.25" customHeight="1">
      <c r="B4" s="521" t="s">
        <v>205</v>
      </c>
      <c r="C4" s="521"/>
      <c r="D4" s="521"/>
      <c r="E4" s="521"/>
      <c r="F4" s="521"/>
      <c r="G4" s="521"/>
      <c r="H4" s="521"/>
      <c r="I4" s="521"/>
      <c r="J4" s="521"/>
      <c r="K4" s="521"/>
      <c r="L4" s="521"/>
      <c r="M4" s="521"/>
      <c r="N4" s="521"/>
      <c r="O4" s="521"/>
      <c r="P4" s="521"/>
      <c r="Q4" s="521"/>
      <c r="R4" s="521"/>
      <c r="S4" s="521"/>
      <c r="T4" s="521"/>
      <c r="U4" s="521"/>
      <c r="V4" s="521"/>
      <c r="W4" s="521"/>
      <c r="X4" s="521"/>
      <c r="Y4" s="521"/>
      <c r="Z4" s="521"/>
      <c r="AA4" s="521"/>
      <c r="AB4" s="521"/>
      <c r="AH4" s="249"/>
    </row>
    <row r="5" spans="1:34" ht="11.25" customHeight="1">
      <c r="B5" s="257"/>
      <c r="C5" s="258"/>
      <c r="D5" s="258"/>
      <c r="E5" s="258"/>
      <c r="F5" s="258"/>
      <c r="G5" s="258"/>
      <c r="H5" s="258"/>
      <c r="I5" s="258"/>
      <c r="J5" s="258"/>
      <c r="K5" s="258"/>
      <c r="L5" s="258"/>
      <c r="M5" s="258"/>
      <c r="N5" s="258"/>
      <c r="O5" s="258"/>
      <c r="P5" s="258"/>
      <c r="Q5" s="258"/>
      <c r="R5" s="260" t="s">
        <v>49</v>
      </c>
      <c r="S5" s="258"/>
      <c r="T5" s="258"/>
      <c r="U5" s="258"/>
      <c r="V5" s="258"/>
      <c r="W5" s="258"/>
      <c r="X5" s="258"/>
      <c r="Y5" s="258"/>
      <c r="Z5" s="259"/>
      <c r="AA5" s="259"/>
      <c r="AB5" s="260" t="s">
        <v>49</v>
      </c>
    </row>
    <row r="6" spans="1:34" ht="13.5" customHeight="1">
      <c r="A6" s="522"/>
      <c r="B6" s="523" t="s">
        <v>0</v>
      </c>
      <c r="C6" s="524" t="s">
        <v>1</v>
      </c>
      <c r="D6" s="525" t="s">
        <v>239</v>
      </c>
      <c r="E6" s="526"/>
      <c r="F6" s="526"/>
      <c r="G6" s="526"/>
      <c r="H6" s="527"/>
      <c r="I6" s="528" t="s">
        <v>240</v>
      </c>
      <c r="J6" s="528"/>
      <c r="K6" s="528"/>
      <c r="L6" s="528"/>
      <c r="M6" s="529"/>
      <c r="N6" s="528" t="s">
        <v>241</v>
      </c>
      <c r="O6" s="528"/>
      <c r="P6" s="528"/>
      <c r="Q6" s="528"/>
      <c r="R6" s="530"/>
      <c r="S6" s="532" t="s">
        <v>242</v>
      </c>
      <c r="T6" s="533"/>
      <c r="U6" s="533"/>
      <c r="V6" s="533"/>
      <c r="W6" s="533"/>
      <c r="X6" s="534" t="s">
        <v>243</v>
      </c>
      <c r="Y6" s="535"/>
      <c r="Z6" s="535"/>
      <c r="AA6" s="535"/>
      <c r="AB6" s="536"/>
    </row>
    <row r="7" spans="1:34" ht="76.5" customHeight="1">
      <c r="A7" s="522"/>
      <c r="B7" s="523"/>
      <c r="C7" s="524"/>
      <c r="D7" s="130" t="s">
        <v>2</v>
      </c>
      <c r="E7" s="130" t="s">
        <v>3</v>
      </c>
      <c r="F7" s="130" t="s">
        <v>4</v>
      </c>
      <c r="G7" s="130" t="s">
        <v>5</v>
      </c>
      <c r="H7" s="131" t="s">
        <v>21</v>
      </c>
      <c r="I7" s="132" t="s">
        <v>2</v>
      </c>
      <c r="J7" s="130" t="s">
        <v>3</v>
      </c>
      <c r="K7" s="130" t="s">
        <v>4</v>
      </c>
      <c r="L7" s="130" t="s">
        <v>5</v>
      </c>
      <c r="M7" s="131" t="s">
        <v>6</v>
      </c>
      <c r="N7" s="132" t="s">
        <v>2</v>
      </c>
      <c r="O7" s="130" t="s">
        <v>3</v>
      </c>
      <c r="P7" s="130" t="s">
        <v>7</v>
      </c>
      <c r="Q7" s="130" t="s">
        <v>5</v>
      </c>
      <c r="R7" s="130" t="s">
        <v>8</v>
      </c>
      <c r="S7" s="132" t="s">
        <v>2</v>
      </c>
      <c r="T7" s="132" t="s">
        <v>3</v>
      </c>
      <c r="U7" s="130" t="s">
        <v>4</v>
      </c>
      <c r="V7" s="130" t="s">
        <v>5</v>
      </c>
      <c r="W7" s="133" t="s">
        <v>6</v>
      </c>
      <c r="X7" s="134" t="s">
        <v>2</v>
      </c>
      <c r="Y7" s="130" t="s">
        <v>3</v>
      </c>
      <c r="Z7" s="130" t="s">
        <v>7</v>
      </c>
      <c r="AA7" s="130" t="s">
        <v>5</v>
      </c>
      <c r="AB7" s="130" t="s">
        <v>8</v>
      </c>
    </row>
    <row r="8" spans="1:34" s="21" customFormat="1" ht="11.25" customHeight="1">
      <c r="A8" s="19">
        <v>1</v>
      </c>
      <c r="B8" s="20">
        <v>2</v>
      </c>
      <c r="C8" s="20">
        <v>3</v>
      </c>
      <c r="D8" s="135">
        <v>4</v>
      </c>
      <c r="E8" s="135">
        <v>5</v>
      </c>
      <c r="F8" s="135">
        <v>6</v>
      </c>
      <c r="G8" s="135">
        <v>7</v>
      </c>
      <c r="H8" s="136">
        <v>8</v>
      </c>
      <c r="I8" s="135">
        <v>4</v>
      </c>
      <c r="J8" s="135">
        <v>5</v>
      </c>
      <c r="K8" s="135">
        <v>6</v>
      </c>
      <c r="L8" s="135">
        <v>7</v>
      </c>
      <c r="M8" s="136">
        <v>8</v>
      </c>
      <c r="N8" s="389">
        <v>9</v>
      </c>
      <c r="O8" s="135">
        <v>10</v>
      </c>
      <c r="P8" s="135">
        <v>11</v>
      </c>
      <c r="Q8" s="135">
        <v>12</v>
      </c>
      <c r="R8" s="135">
        <v>13</v>
      </c>
      <c r="S8" s="389">
        <v>4</v>
      </c>
      <c r="T8" s="389">
        <v>5</v>
      </c>
      <c r="U8" s="135">
        <v>6</v>
      </c>
      <c r="V8" s="135">
        <v>7</v>
      </c>
      <c r="W8" s="136">
        <v>8</v>
      </c>
      <c r="X8" s="137">
        <v>9</v>
      </c>
      <c r="Y8" s="135">
        <v>10</v>
      </c>
      <c r="Z8" s="135">
        <v>11</v>
      </c>
      <c r="AA8" s="135">
        <v>12</v>
      </c>
      <c r="AB8" s="135">
        <v>13</v>
      </c>
    </row>
    <row r="9" spans="1:34" ht="13.5" customHeight="1">
      <c r="A9" s="22">
        <v>1</v>
      </c>
      <c r="B9" s="121" t="s">
        <v>82</v>
      </c>
      <c r="C9" s="23"/>
      <c r="D9" s="138">
        <v>1767624.5779999997</v>
      </c>
      <c r="E9" s="138">
        <v>138897.38200000001</v>
      </c>
      <c r="F9" s="88">
        <v>1628727.1959999998</v>
      </c>
      <c r="G9" s="139"/>
      <c r="H9" s="140">
        <v>18150290.182411999</v>
      </c>
      <c r="I9" s="61">
        <f>I10</f>
        <v>259009.97099999999</v>
      </c>
      <c r="J9" s="62">
        <f>J10</f>
        <v>20581.777000000002</v>
      </c>
      <c r="K9" s="62">
        <f>K10</f>
        <v>238428.19399999999</v>
      </c>
      <c r="L9" s="63"/>
      <c r="M9" s="241">
        <f>M10+M11</f>
        <v>2485434.7078180001</v>
      </c>
      <c r="N9" s="116">
        <v>253086.83499999999</v>
      </c>
      <c r="O9" s="65">
        <v>20612.538</v>
      </c>
      <c r="P9" s="65">
        <v>232474.29699999999</v>
      </c>
      <c r="Q9" s="66"/>
      <c r="R9" s="62">
        <v>2709727.6452839999</v>
      </c>
      <c r="S9" s="284">
        <f t="shared" ref="S9:U10" si="0">D9+I9</f>
        <v>2026634.5489999996</v>
      </c>
      <c r="T9" s="153">
        <f t="shared" si="0"/>
        <v>159479.15900000001</v>
      </c>
      <c r="U9" s="141">
        <f t="shared" si="0"/>
        <v>1867155.3899999997</v>
      </c>
      <c r="V9" s="142"/>
      <c r="W9" s="194">
        <f>H9+M9</f>
        <v>20635724.89023</v>
      </c>
      <c r="X9" s="289">
        <v>1858441.7389999998</v>
      </c>
      <c r="Y9" s="263">
        <v>152572.44899999996</v>
      </c>
      <c r="Z9" s="65">
        <v>1705869.29</v>
      </c>
      <c r="AA9" s="60"/>
      <c r="AB9" s="65">
        <v>18408329.290451001</v>
      </c>
      <c r="AC9" s="25"/>
    </row>
    <row r="10" spans="1:34" ht="14.25" customHeight="1">
      <c r="A10" s="522"/>
      <c r="B10" s="123" t="s">
        <v>9</v>
      </c>
      <c r="C10" s="23" t="s">
        <v>10</v>
      </c>
      <c r="D10" s="143">
        <v>1767624.5779999997</v>
      </c>
      <c r="E10" s="143">
        <v>138897.38200000001</v>
      </c>
      <c r="F10" s="71">
        <v>1628727.1959999998</v>
      </c>
      <c r="G10" s="144">
        <v>4.7720000000000011</v>
      </c>
      <c r="H10" s="145">
        <v>7772286.1793120001</v>
      </c>
      <c r="I10" s="67">
        <v>259009.97099999999</v>
      </c>
      <c r="J10" s="68">
        <f>I10-K10</f>
        <v>20581.777000000002</v>
      </c>
      <c r="K10" s="68">
        <v>238428.19399999999</v>
      </c>
      <c r="L10" s="68">
        <v>4.5970000000000004</v>
      </c>
      <c r="M10" s="242">
        <f>K10*L10</f>
        <v>1096054.4078180001</v>
      </c>
      <c r="N10" s="119">
        <v>253086.83499999999</v>
      </c>
      <c r="O10" s="70">
        <v>20612.538</v>
      </c>
      <c r="P10" s="70">
        <v>232474.29699999999</v>
      </c>
      <c r="Q10" s="71">
        <v>4.7720000000000002</v>
      </c>
      <c r="R10" s="70">
        <v>1109367.345284</v>
      </c>
      <c r="S10" s="391">
        <f t="shared" si="0"/>
        <v>2026634.5489999996</v>
      </c>
      <c r="T10" s="391">
        <f t="shared" si="0"/>
        <v>159479.15900000001</v>
      </c>
      <c r="U10" s="146">
        <f t="shared" si="0"/>
        <v>1867155.3899999997</v>
      </c>
      <c r="V10" s="147">
        <f>W10/U10</f>
        <v>4.7496532075619067</v>
      </c>
      <c r="W10" s="195">
        <f>H10+M10</f>
        <v>8868340.5871300008</v>
      </c>
      <c r="X10" s="290">
        <v>1858441.7389999998</v>
      </c>
      <c r="Y10" s="264">
        <v>152572.44899999996</v>
      </c>
      <c r="Z10" s="70">
        <v>1705869.29</v>
      </c>
      <c r="AA10" s="265">
        <v>5.0198879041142721</v>
      </c>
      <c r="AB10" s="70">
        <v>8563272.6148710009</v>
      </c>
    </row>
    <row r="11" spans="1:34" ht="14.25" customHeight="1">
      <c r="A11" s="522"/>
      <c r="B11" s="123" t="s">
        <v>11</v>
      </c>
      <c r="C11" s="23" t="s">
        <v>12</v>
      </c>
      <c r="D11" s="71"/>
      <c r="E11" s="143"/>
      <c r="F11" s="71">
        <v>2496.645</v>
      </c>
      <c r="G11" s="144">
        <v>4156.78</v>
      </c>
      <c r="H11" s="145">
        <v>10378004.003099998</v>
      </c>
      <c r="I11" s="72"/>
      <c r="J11" s="68"/>
      <c r="K11" s="69">
        <v>385</v>
      </c>
      <c r="L11" s="379">
        <v>3608.78</v>
      </c>
      <c r="M11" s="242">
        <f>K11*L11</f>
        <v>1389380.3</v>
      </c>
      <c r="N11" s="116"/>
      <c r="O11" s="65"/>
      <c r="P11" s="73">
        <v>385</v>
      </c>
      <c r="Q11" s="74">
        <v>4156.78</v>
      </c>
      <c r="R11" s="70">
        <v>1600360.2999999998</v>
      </c>
      <c r="S11" s="150"/>
      <c r="T11" s="150"/>
      <c r="U11" s="146">
        <f t="shared" ref="U11:U26" si="1">F11+K11</f>
        <v>2881.645</v>
      </c>
      <c r="V11" s="147">
        <f>W11/U11</f>
        <v>4083.5648746115498</v>
      </c>
      <c r="W11" s="195">
        <f>H11+M11</f>
        <v>11767384.303099999</v>
      </c>
      <c r="X11" s="291"/>
      <c r="Y11" s="119"/>
      <c r="Z11" s="70">
        <v>2663.4089999999997</v>
      </c>
      <c r="AA11" s="265">
        <v>3696.4118825084702</v>
      </c>
      <c r="AB11" s="70">
        <v>9845056.6755800005</v>
      </c>
    </row>
    <row r="12" spans="1:34" ht="14.25" customHeight="1">
      <c r="A12" s="22">
        <v>2</v>
      </c>
      <c r="B12" s="349" t="s">
        <v>83</v>
      </c>
      <c r="C12" s="23"/>
      <c r="D12" s="138">
        <v>221223.57799999998</v>
      </c>
      <c r="E12" s="138">
        <v>18507.204999999994</v>
      </c>
      <c r="F12" s="151">
        <v>202716.37299999999</v>
      </c>
      <c r="G12" s="152"/>
      <c r="H12" s="140">
        <v>8597602.0451830011</v>
      </c>
      <c r="I12" s="75">
        <f>I13</f>
        <v>42229.362000000001</v>
      </c>
      <c r="J12" s="62">
        <f>J13</f>
        <v>1962.4979999999996</v>
      </c>
      <c r="K12" s="75">
        <f>K13+K15</f>
        <v>40266.864000000001</v>
      </c>
      <c r="L12" s="62"/>
      <c r="M12" s="240">
        <f>M13+M14+M15</f>
        <v>1823627.0596</v>
      </c>
      <c r="N12" s="116">
        <v>17762.435000000001</v>
      </c>
      <c r="O12" s="76">
        <v>439.28300000000309</v>
      </c>
      <c r="P12" s="65">
        <v>17323.151999999998</v>
      </c>
      <c r="Q12" s="66"/>
      <c r="R12" s="65">
        <v>878118.71019199991</v>
      </c>
      <c r="S12" s="153">
        <f>D12+I12</f>
        <v>263452.94</v>
      </c>
      <c r="T12" s="153">
        <f>E12+J12</f>
        <v>20469.702999999994</v>
      </c>
      <c r="U12" s="141">
        <f t="shared" si="1"/>
        <v>242983.23699999999</v>
      </c>
      <c r="V12" s="154"/>
      <c r="W12" s="194">
        <f>H12+M12</f>
        <v>10421229.104783</v>
      </c>
      <c r="X12" s="292">
        <v>489035.92599999998</v>
      </c>
      <c r="Y12" s="116">
        <v>20690.157999999981</v>
      </c>
      <c r="Z12" s="65">
        <v>468345.76799999998</v>
      </c>
      <c r="AA12" s="266"/>
      <c r="AB12" s="65">
        <v>17176428.26582</v>
      </c>
      <c r="AC12" s="27"/>
    </row>
    <row r="13" spans="1:34" ht="14.25" customHeight="1">
      <c r="A13" s="537"/>
      <c r="B13" s="123" t="s">
        <v>39</v>
      </c>
      <c r="C13" s="23" t="s">
        <v>10</v>
      </c>
      <c r="D13" s="143"/>
      <c r="E13" s="143"/>
      <c r="F13" s="96">
        <v>202716.37299999999</v>
      </c>
      <c r="G13" s="149">
        <v>30.771000000000004</v>
      </c>
      <c r="H13" s="145">
        <v>6237785.5135830007</v>
      </c>
      <c r="I13" s="67">
        <v>42229.362000000001</v>
      </c>
      <c r="J13" s="68">
        <f>I13-K13</f>
        <v>1962.4979999999996</v>
      </c>
      <c r="K13" s="68">
        <v>40266.864000000001</v>
      </c>
      <c r="L13" s="68">
        <v>35.774999999999999</v>
      </c>
      <c r="M13" s="89">
        <f>K13*L13</f>
        <v>1440547.0596</v>
      </c>
      <c r="N13" s="119"/>
      <c r="O13" s="70"/>
      <c r="P13" s="70">
        <v>17323.151999999998</v>
      </c>
      <c r="Q13" s="78">
        <v>30.771000000000001</v>
      </c>
      <c r="R13" s="70">
        <v>533050.71019199991</v>
      </c>
      <c r="S13" s="150"/>
      <c r="T13" s="150"/>
      <c r="U13" s="146">
        <f t="shared" si="1"/>
        <v>242983.23699999999</v>
      </c>
      <c r="V13" s="154">
        <f>W13/U13</f>
        <v>31.600256330369824</v>
      </c>
      <c r="W13" s="195">
        <f t="shared" ref="W13:W21" si="2">H13+M13</f>
        <v>7678332.573183001</v>
      </c>
      <c r="X13" s="291"/>
      <c r="Y13" s="119"/>
      <c r="Z13" s="70">
        <v>467142</v>
      </c>
      <c r="AA13" s="266">
        <v>30.975138347174951</v>
      </c>
      <c r="AB13" s="60">
        <v>14469788.077776002</v>
      </c>
    </row>
    <row r="14" spans="1:34" ht="14.25" customHeight="1">
      <c r="A14" s="538"/>
      <c r="B14" s="123" t="s">
        <v>40</v>
      </c>
      <c r="C14" s="23" t="s">
        <v>12</v>
      </c>
      <c r="D14" s="143"/>
      <c r="E14" s="143"/>
      <c r="F14" s="96">
        <v>2735.48</v>
      </c>
      <c r="G14" s="149">
        <v>862.67</v>
      </c>
      <c r="H14" s="145">
        <v>2359816.5315999999</v>
      </c>
      <c r="I14" s="67"/>
      <c r="J14" s="68"/>
      <c r="K14" s="68">
        <v>400</v>
      </c>
      <c r="L14" s="379">
        <v>957.7</v>
      </c>
      <c r="M14" s="89">
        <f>K14*L14</f>
        <v>383080</v>
      </c>
      <c r="N14" s="119"/>
      <c r="O14" s="70"/>
      <c r="P14" s="71">
        <v>400</v>
      </c>
      <c r="Q14" s="78">
        <v>862.67</v>
      </c>
      <c r="R14" s="70">
        <v>345068</v>
      </c>
      <c r="S14" s="150"/>
      <c r="T14" s="150"/>
      <c r="U14" s="146">
        <f t="shared" si="1"/>
        <v>3135.48</v>
      </c>
      <c r="V14" s="147">
        <f>W14/U14</f>
        <v>874.79318369117323</v>
      </c>
      <c r="W14" s="195">
        <f t="shared" si="2"/>
        <v>2742896.5315999999</v>
      </c>
      <c r="X14" s="291"/>
      <c r="Y14" s="119"/>
      <c r="Z14" s="70">
        <v>3134.41</v>
      </c>
      <c r="AA14" s="265">
        <v>851.62561505993153</v>
      </c>
      <c r="AB14" s="60">
        <v>2669343.8440999999</v>
      </c>
    </row>
    <row r="15" spans="1:34" ht="14.25" customHeight="1">
      <c r="A15" s="392"/>
      <c r="B15" s="123" t="s">
        <v>41</v>
      </c>
      <c r="C15" s="23" t="s">
        <v>12</v>
      </c>
      <c r="D15" s="155"/>
      <c r="E15" s="143"/>
      <c r="F15" s="96">
        <v>0</v>
      </c>
      <c r="G15" s="149" t="e">
        <v>#DIV/0!</v>
      </c>
      <c r="H15" s="145">
        <v>0</v>
      </c>
      <c r="I15" s="67"/>
      <c r="J15" s="68"/>
      <c r="K15" s="79"/>
      <c r="L15" s="68">
        <v>35.774999999999999</v>
      </c>
      <c r="M15" s="89">
        <f>K15*L15</f>
        <v>0</v>
      </c>
      <c r="N15" s="286"/>
      <c r="O15" s="70"/>
      <c r="P15" s="71"/>
      <c r="Q15" s="78">
        <v>30.771000000000001</v>
      </c>
      <c r="R15" s="70">
        <v>0</v>
      </c>
      <c r="S15" s="150"/>
      <c r="T15" s="150"/>
      <c r="U15" s="146">
        <f t="shared" si="1"/>
        <v>0</v>
      </c>
      <c r="V15" s="147" t="e">
        <f>W15/U15</f>
        <v>#DIV/0!</v>
      </c>
      <c r="W15" s="195">
        <f t="shared" si="2"/>
        <v>0</v>
      </c>
      <c r="X15" s="293"/>
      <c r="Y15" s="146"/>
      <c r="Z15" s="146">
        <v>1203.768</v>
      </c>
      <c r="AA15" s="149"/>
      <c r="AB15" s="146">
        <v>37296.343944</v>
      </c>
    </row>
    <row r="16" spans="1:34" ht="14.25" customHeight="1">
      <c r="A16" s="22">
        <v>3</v>
      </c>
      <c r="B16" s="349" t="s">
        <v>115</v>
      </c>
      <c r="C16" s="23" t="s">
        <v>10</v>
      </c>
      <c r="D16" s="156">
        <v>4442.16</v>
      </c>
      <c r="E16" s="138">
        <v>195.60999999999956</v>
      </c>
      <c r="F16" s="88">
        <v>4246.55</v>
      </c>
      <c r="G16" s="157"/>
      <c r="H16" s="140">
        <v>121183.40363777705</v>
      </c>
      <c r="I16" s="83">
        <v>130406.22</v>
      </c>
      <c r="J16" s="64">
        <f>I16-K16</f>
        <v>4646.8500000000058</v>
      </c>
      <c r="K16" s="62">
        <v>125759.37</v>
      </c>
      <c r="L16" s="68"/>
      <c r="M16" s="240">
        <f>M17+M20+M21</f>
        <v>3557883.1248232536</v>
      </c>
      <c r="N16" s="238">
        <v>0</v>
      </c>
      <c r="O16" s="239">
        <v>0</v>
      </c>
      <c r="P16" s="239">
        <v>0</v>
      </c>
      <c r="Q16" s="234"/>
      <c r="R16" s="233">
        <v>0</v>
      </c>
      <c r="S16" s="153">
        <f>D16+I16</f>
        <v>134848.38</v>
      </c>
      <c r="T16" s="153">
        <f>E16+J16</f>
        <v>4842.4600000000055</v>
      </c>
      <c r="U16" s="141">
        <f t="shared" si="1"/>
        <v>130005.92</v>
      </c>
      <c r="V16" s="158"/>
      <c r="W16" s="140">
        <f>H16+M16</f>
        <v>3679066.5284610307</v>
      </c>
      <c r="X16" s="294">
        <v>262860.48</v>
      </c>
      <c r="Y16" s="141">
        <v>10316.429999999978</v>
      </c>
      <c r="Z16" s="141">
        <v>252544.05000000002</v>
      </c>
      <c r="AA16" s="159"/>
      <c r="AB16" s="138">
        <v>7000875.3176621841</v>
      </c>
      <c r="AC16" s="27"/>
    </row>
    <row r="17" spans="1:30" ht="14.25" customHeight="1">
      <c r="A17" s="522"/>
      <c r="B17" s="123" t="s">
        <v>13</v>
      </c>
      <c r="C17" s="23"/>
      <c r="D17" s="143"/>
      <c r="E17" s="143"/>
      <c r="F17" s="143">
        <v>0</v>
      </c>
      <c r="G17" s="144"/>
      <c r="H17" s="145">
        <v>0</v>
      </c>
      <c r="I17" s="85"/>
      <c r="J17" s="69"/>
      <c r="K17" s="272">
        <f>K18</f>
        <v>0</v>
      </c>
      <c r="L17" s="68"/>
      <c r="M17" s="89">
        <f>M18+M19</f>
        <v>0</v>
      </c>
      <c r="N17" s="237"/>
      <c r="O17" s="235"/>
      <c r="P17" s="235">
        <v>0</v>
      </c>
      <c r="Q17" s="234"/>
      <c r="R17" s="235">
        <v>0</v>
      </c>
      <c r="S17" s="150"/>
      <c r="T17" s="150"/>
      <c r="U17" s="146">
        <f t="shared" si="1"/>
        <v>0</v>
      </c>
      <c r="V17" s="154"/>
      <c r="W17" s="160">
        <f>H17+M17</f>
        <v>0</v>
      </c>
      <c r="X17" s="161"/>
      <c r="Y17" s="146"/>
      <c r="Z17" s="244">
        <v>87239.245999999999</v>
      </c>
      <c r="AA17" s="147"/>
      <c r="AB17" s="174">
        <v>2913790.8163999999</v>
      </c>
      <c r="AC17" s="27"/>
    </row>
    <row r="18" spans="1:30" ht="14.25" customHeight="1">
      <c r="A18" s="522"/>
      <c r="B18" s="123" t="s">
        <v>14</v>
      </c>
      <c r="C18" s="28" t="s">
        <v>10</v>
      </c>
      <c r="D18" s="162"/>
      <c r="E18" s="143"/>
      <c r="F18" s="71">
        <v>0</v>
      </c>
      <c r="G18" s="144" t="e">
        <v>#DIV/0!</v>
      </c>
      <c r="H18" s="145">
        <v>0</v>
      </c>
      <c r="I18" s="273"/>
      <c r="J18" s="69"/>
      <c r="K18" s="69">
        <v>0</v>
      </c>
      <c r="L18" s="69">
        <v>35</v>
      </c>
      <c r="M18" s="89">
        <f>K18*L18</f>
        <v>0</v>
      </c>
      <c r="N18" s="236"/>
      <c r="O18" s="234"/>
      <c r="P18" s="235">
        <v>0</v>
      </c>
      <c r="Q18" s="234">
        <v>33.4</v>
      </c>
      <c r="R18" s="235">
        <v>0</v>
      </c>
      <c r="S18" s="164"/>
      <c r="T18" s="164"/>
      <c r="U18" s="163">
        <f t="shared" si="1"/>
        <v>0</v>
      </c>
      <c r="V18" s="165" t="e">
        <f>W18/U18</f>
        <v>#DIV/0!</v>
      </c>
      <c r="W18" s="166">
        <f t="shared" si="2"/>
        <v>0</v>
      </c>
      <c r="X18" s="167"/>
      <c r="Y18" s="143"/>
      <c r="Z18" s="244">
        <v>87239.245999999999</v>
      </c>
      <c r="AA18" s="147">
        <v>33.4</v>
      </c>
      <c r="AB18" s="174">
        <v>2913790.8163999999</v>
      </c>
      <c r="AC18" s="27"/>
    </row>
    <row r="19" spans="1:30" ht="14.25" customHeight="1">
      <c r="A19" s="522"/>
      <c r="B19" s="123" t="s">
        <v>15</v>
      </c>
      <c r="C19" s="23" t="s">
        <v>12</v>
      </c>
      <c r="D19" s="143"/>
      <c r="E19" s="143"/>
      <c r="F19" s="71">
        <v>0</v>
      </c>
      <c r="G19" s="144"/>
      <c r="H19" s="145">
        <v>0</v>
      </c>
      <c r="I19" s="85"/>
      <c r="J19" s="69"/>
      <c r="K19" s="69">
        <v>0</v>
      </c>
      <c r="L19" s="68"/>
      <c r="M19" s="89">
        <f>K19*L19</f>
        <v>0</v>
      </c>
      <c r="N19" s="237"/>
      <c r="O19" s="234"/>
      <c r="P19" s="235">
        <v>0</v>
      </c>
      <c r="Q19" s="234"/>
      <c r="R19" s="235">
        <v>0</v>
      </c>
      <c r="S19" s="164"/>
      <c r="T19" s="164"/>
      <c r="U19" s="146">
        <f t="shared" si="1"/>
        <v>0</v>
      </c>
      <c r="V19" s="154"/>
      <c r="W19" s="166">
        <f t="shared" si="2"/>
        <v>0</v>
      </c>
      <c r="X19" s="161"/>
      <c r="Y19" s="146"/>
      <c r="Z19" s="245">
        <v>0</v>
      </c>
      <c r="AA19" s="169"/>
      <c r="AB19" s="73">
        <v>0</v>
      </c>
    </row>
    <row r="20" spans="1:30" ht="29.25" customHeight="1">
      <c r="A20" s="522"/>
      <c r="B20" s="122" t="s">
        <v>213</v>
      </c>
      <c r="C20" s="37" t="s">
        <v>10</v>
      </c>
      <c r="D20" s="162"/>
      <c r="E20" s="143"/>
      <c r="F20" s="162">
        <v>4182.5439999999999</v>
      </c>
      <c r="G20" s="144">
        <v>28.973611189213326</v>
      </c>
      <c r="H20" s="145">
        <v>121183.40363777705</v>
      </c>
      <c r="I20" s="273"/>
      <c r="J20" s="69"/>
      <c r="K20" s="68">
        <v>100105.978</v>
      </c>
      <c r="L20" s="82"/>
      <c r="M20" s="89">
        <f>189/3.05*477.85*K20/1000</f>
        <v>2964241.3967212136</v>
      </c>
      <c r="N20" s="236"/>
      <c r="O20" s="234"/>
      <c r="P20" s="79">
        <v>0</v>
      </c>
      <c r="Q20" s="66"/>
      <c r="R20" s="68">
        <v>0</v>
      </c>
      <c r="S20" s="170"/>
      <c r="T20" s="170"/>
      <c r="U20" s="155">
        <f t="shared" si="1"/>
        <v>104288.522</v>
      </c>
      <c r="V20" s="171">
        <f>W20/U20</f>
        <v>29.585468670837916</v>
      </c>
      <c r="W20" s="166">
        <f t="shared" si="2"/>
        <v>3085424.8003589907</v>
      </c>
      <c r="X20" s="167"/>
      <c r="Y20" s="143"/>
      <c r="Z20" s="244">
        <v>162270.81</v>
      </c>
      <c r="AA20" s="144">
        <v>25.186812719195672</v>
      </c>
      <c r="AB20" s="174">
        <v>4087084.5012621842</v>
      </c>
    </row>
    <row r="21" spans="1:30" ht="14.25" customHeight="1">
      <c r="A21" s="522"/>
      <c r="B21" s="122" t="s">
        <v>47</v>
      </c>
      <c r="C21" s="37" t="s">
        <v>10</v>
      </c>
      <c r="D21" s="162"/>
      <c r="E21" s="143"/>
      <c r="F21" s="162">
        <v>0</v>
      </c>
      <c r="G21" s="144"/>
      <c r="H21" s="145">
        <v>0</v>
      </c>
      <c r="I21" s="273"/>
      <c r="J21" s="69"/>
      <c r="K21" s="68">
        <v>23201.083999999999</v>
      </c>
      <c r="L21" s="82"/>
      <c r="M21" s="89">
        <f>K21*0.053*482.77</f>
        <v>593641.7281020399</v>
      </c>
      <c r="N21" s="80"/>
      <c r="O21" s="68"/>
      <c r="P21" s="79">
        <v>0</v>
      </c>
      <c r="Q21" s="66"/>
      <c r="R21" s="68"/>
      <c r="S21" s="170"/>
      <c r="T21" s="170"/>
      <c r="U21" s="155">
        <f t="shared" si="1"/>
        <v>23201.083999999999</v>
      </c>
      <c r="V21" s="171"/>
      <c r="W21" s="166">
        <f t="shared" si="2"/>
        <v>593641.7281020399</v>
      </c>
      <c r="X21" s="167"/>
      <c r="Y21" s="143"/>
      <c r="Z21" s="244"/>
      <c r="AA21" s="144"/>
      <c r="AB21" s="143"/>
    </row>
    <row r="22" spans="1:30" ht="14.25" customHeight="1">
      <c r="A22" s="522"/>
      <c r="B22" s="123" t="s">
        <v>46</v>
      </c>
      <c r="C22" s="23" t="s">
        <v>10</v>
      </c>
      <c r="D22" s="143"/>
      <c r="E22" s="143"/>
      <c r="F22" s="143">
        <v>64.006</v>
      </c>
      <c r="G22" s="144"/>
      <c r="H22" s="145"/>
      <c r="I22" s="85"/>
      <c r="J22" s="69"/>
      <c r="K22" s="68">
        <v>2452.308</v>
      </c>
      <c r="L22" s="68"/>
      <c r="M22" s="89"/>
      <c r="N22" s="67"/>
      <c r="O22" s="68"/>
      <c r="P22" s="235">
        <v>0</v>
      </c>
      <c r="Q22" s="82"/>
      <c r="R22" s="68"/>
      <c r="S22" s="172"/>
      <c r="T22" s="172"/>
      <c r="U22" s="155">
        <f t="shared" si="1"/>
        <v>2516.3139999999999</v>
      </c>
      <c r="V22" s="173"/>
      <c r="W22" s="166"/>
      <c r="X22" s="167"/>
      <c r="Y22" s="143"/>
      <c r="Z22" s="244">
        <v>3033.9940000000001</v>
      </c>
      <c r="AA22" s="144"/>
      <c r="AB22" s="174"/>
    </row>
    <row r="23" spans="1:30" ht="14.25" customHeight="1">
      <c r="A23" s="22">
        <v>4</v>
      </c>
      <c r="B23" s="349" t="s">
        <v>84</v>
      </c>
      <c r="C23" s="23"/>
      <c r="D23" s="175">
        <v>0</v>
      </c>
      <c r="E23" s="175">
        <v>0</v>
      </c>
      <c r="F23" s="175">
        <v>0</v>
      </c>
      <c r="G23" s="144"/>
      <c r="H23" s="176">
        <v>0</v>
      </c>
      <c r="I23" s="83">
        <v>0</v>
      </c>
      <c r="J23" s="64">
        <f>J24</f>
        <v>0</v>
      </c>
      <c r="K23" s="64">
        <f>K24</f>
        <v>0</v>
      </c>
      <c r="L23" s="84"/>
      <c r="M23" s="241">
        <f>M24+M25</f>
        <v>0</v>
      </c>
      <c r="N23" s="238">
        <v>0</v>
      </c>
      <c r="O23" s="239">
        <v>0</v>
      </c>
      <c r="P23" s="239">
        <v>0</v>
      </c>
      <c r="Q23" s="239"/>
      <c r="R23" s="239">
        <v>0</v>
      </c>
      <c r="S23" s="177">
        <f>D23+I23</f>
        <v>0</v>
      </c>
      <c r="T23" s="177">
        <f>E23+J23</f>
        <v>0</v>
      </c>
      <c r="U23" s="178">
        <f t="shared" si="1"/>
        <v>0</v>
      </c>
      <c r="V23" s="179"/>
      <c r="W23" s="180">
        <f>W24+W25</f>
        <v>0</v>
      </c>
      <c r="X23" s="181">
        <v>0</v>
      </c>
      <c r="Y23" s="175">
        <v>0</v>
      </c>
      <c r="Z23" s="178">
        <v>0</v>
      </c>
      <c r="AA23" s="169"/>
      <c r="AB23" s="175">
        <v>0</v>
      </c>
    </row>
    <row r="24" spans="1:30" ht="14.25" customHeight="1">
      <c r="A24" s="522"/>
      <c r="B24" s="380" t="s">
        <v>9</v>
      </c>
      <c r="C24" s="23" t="s">
        <v>10</v>
      </c>
      <c r="D24" s="174">
        <v>0</v>
      </c>
      <c r="E24" s="174">
        <v>0</v>
      </c>
      <c r="F24" s="182">
        <v>0</v>
      </c>
      <c r="G24" s="183" t="e">
        <v>#DIV/0!</v>
      </c>
      <c r="H24" s="184">
        <v>0</v>
      </c>
      <c r="I24" s="247">
        <v>0</v>
      </c>
      <c r="J24" s="248">
        <f>I24-K24</f>
        <v>0</v>
      </c>
      <c r="K24" s="69">
        <v>0</v>
      </c>
      <c r="L24" s="68">
        <f>25.771</f>
        <v>25.771000000000001</v>
      </c>
      <c r="M24" s="242">
        <f>K24*L24</f>
        <v>0</v>
      </c>
      <c r="N24" s="237">
        <v>0</v>
      </c>
      <c r="O24" s="235">
        <v>0</v>
      </c>
      <c r="P24" s="235">
        <v>0</v>
      </c>
      <c r="Q24" s="68">
        <v>25.771000000000001</v>
      </c>
      <c r="R24" s="235">
        <v>0</v>
      </c>
      <c r="S24" s="185">
        <f>D24+I24</f>
        <v>0</v>
      </c>
      <c r="T24" s="185">
        <f>E24+J24</f>
        <v>0</v>
      </c>
      <c r="U24" s="168">
        <f t="shared" si="1"/>
        <v>0</v>
      </c>
      <c r="V24" s="169" t="e">
        <f>W24/U24</f>
        <v>#DIV/0!</v>
      </c>
      <c r="W24" s="186">
        <f t="shared" ref="W24:W32" si="3">H24+M24</f>
        <v>0</v>
      </c>
      <c r="X24" s="187">
        <v>0</v>
      </c>
      <c r="Y24" s="174">
        <v>0</v>
      </c>
      <c r="Z24" s="168">
        <v>0</v>
      </c>
      <c r="AA24" s="169" t="e">
        <v>#DIV/0!</v>
      </c>
      <c r="AB24" s="174">
        <v>0</v>
      </c>
    </row>
    <row r="25" spans="1:30" ht="14.25" customHeight="1">
      <c r="A25" s="522"/>
      <c r="B25" s="123" t="s">
        <v>11</v>
      </c>
      <c r="C25" s="23" t="s">
        <v>12</v>
      </c>
      <c r="D25" s="174"/>
      <c r="E25" s="174"/>
      <c r="F25" s="182">
        <v>0</v>
      </c>
      <c r="G25" s="183" t="e">
        <v>#DIV/0!</v>
      </c>
      <c r="H25" s="184">
        <v>0</v>
      </c>
      <c r="I25" s="85"/>
      <c r="J25" s="69"/>
      <c r="K25" s="69">
        <v>0</v>
      </c>
      <c r="L25" s="68">
        <f>484.53</f>
        <v>484.53</v>
      </c>
      <c r="M25" s="242">
        <f>K25*L25</f>
        <v>0</v>
      </c>
      <c r="N25" s="237"/>
      <c r="O25" s="235"/>
      <c r="P25" s="235">
        <v>0</v>
      </c>
      <c r="Q25" s="68">
        <v>484.53</v>
      </c>
      <c r="R25" s="235">
        <v>0</v>
      </c>
      <c r="S25" s="185"/>
      <c r="T25" s="185"/>
      <c r="U25" s="168">
        <f t="shared" si="1"/>
        <v>0</v>
      </c>
      <c r="V25" s="169" t="e">
        <f>W25/U25</f>
        <v>#DIV/0!</v>
      </c>
      <c r="W25" s="186">
        <f t="shared" si="3"/>
        <v>0</v>
      </c>
      <c r="X25" s="187"/>
      <c r="Y25" s="174"/>
      <c r="Z25" s="168">
        <v>0</v>
      </c>
      <c r="AA25" s="169" t="e">
        <v>#DIV/0!</v>
      </c>
      <c r="AB25" s="174">
        <v>0</v>
      </c>
    </row>
    <row r="26" spans="1:30" ht="27" customHeight="1">
      <c r="A26" s="314">
        <v>5</v>
      </c>
      <c r="B26" s="381" t="s">
        <v>85</v>
      </c>
      <c r="C26" s="23"/>
      <c r="D26" s="138">
        <v>997192.79800000018</v>
      </c>
      <c r="E26" s="138">
        <v>33751.640000000014</v>
      </c>
      <c r="F26" s="88">
        <v>963441.15800000017</v>
      </c>
      <c r="G26" s="157"/>
      <c r="H26" s="140">
        <v>29615067.852864858</v>
      </c>
      <c r="I26" s="61">
        <v>74129.236000000004</v>
      </c>
      <c r="J26" s="62">
        <f>I26-K26</f>
        <v>2554.6739999999991</v>
      </c>
      <c r="K26" s="75">
        <v>71574.562000000005</v>
      </c>
      <c r="L26" s="82"/>
      <c r="M26" s="240">
        <f>M27+M32</f>
        <v>1929313.7509868001</v>
      </c>
      <c r="N26" s="116">
        <v>143162.06400000001</v>
      </c>
      <c r="O26" s="65">
        <v>4884.0080000000016</v>
      </c>
      <c r="P26" s="65">
        <v>138278.05600000001</v>
      </c>
      <c r="Q26" s="66"/>
      <c r="R26" s="65">
        <v>3760120.7665477097</v>
      </c>
      <c r="S26" s="188">
        <f>D26+I26</f>
        <v>1071322.0340000002</v>
      </c>
      <c r="T26" s="188">
        <f>E26+J26</f>
        <v>36306.314000000013</v>
      </c>
      <c r="U26" s="141">
        <f t="shared" si="1"/>
        <v>1035015.7200000002</v>
      </c>
      <c r="V26" s="154"/>
      <c r="W26" s="189">
        <f t="shared" si="3"/>
        <v>31544381.603851657</v>
      </c>
      <c r="X26" s="190">
        <v>863304.37600000005</v>
      </c>
      <c r="Y26" s="138">
        <v>29308.552000000032</v>
      </c>
      <c r="Z26" s="141">
        <v>833995.82399999991</v>
      </c>
      <c r="AA26" s="147"/>
      <c r="AB26" s="255">
        <f>AB27+AB32</f>
        <v>20219607.400324792</v>
      </c>
      <c r="AC26" s="250"/>
    </row>
    <row r="27" spans="1:30" ht="14.25" customHeight="1">
      <c r="A27" s="522"/>
      <c r="B27" s="123" t="s">
        <v>13</v>
      </c>
      <c r="C27" s="23"/>
      <c r="D27" s="143"/>
      <c r="E27" s="143"/>
      <c r="F27" s="143">
        <v>437194.72400000005</v>
      </c>
      <c r="G27" s="144"/>
      <c r="H27" s="145">
        <v>14921094.274364002</v>
      </c>
      <c r="I27" s="67"/>
      <c r="J27" s="82"/>
      <c r="K27" s="68">
        <f>K28+K30</f>
        <v>55592.578999999998</v>
      </c>
      <c r="L27" s="68"/>
      <c r="M27" s="89">
        <f>M28+M29+M30</f>
        <v>1401236.3465</v>
      </c>
      <c r="N27" s="119"/>
      <c r="O27" s="70"/>
      <c r="P27" s="70">
        <v>102313.18</v>
      </c>
      <c r="Q27" s="66"/>
      <c r="R27" s="70">
        <v>2733860.8629800002</v>
      </c>
      <c r="S27" s="172"/>
      <c r="T27" s="172"/>
      <c r="U27" s="146">
        <f t="shared" ref="U27:U50" si="4">F27+K27</f>
        <v>492787.30300000007</v>
      </c>
      <c r="V27" s="154"/>
      <c r="W27" s="148">
        <f t="shared" si="3"/>
        <v>16322330.620864002</v>
      </c>
      <c r="X27" s="261"/>
      <c r="Y27" s="143"/>
      <c r="Z27" s="146">
        <v>456296.098</v>
      </c>
      <c r="AA27" s="147"/>
      <c r="AB27" s="68">
        <f>AB28+AB29+AB30</f>
        <v>9945229.3538960014</v>
      </c>
      <c r="AC27" s="251"/>
    </row>
    <row r="28" spans="1:30" ht="14.25" customHeight="1">
      <c r="A28" s="522"/>
      <c r="B28" s="123" t="s">
        <v>45</v>
      </c>
      <c r="C28" s="23" t="s">
        <v>10</v>
      </c>
      <c r="D28" s="143"/>
      <c r="E28" s="143"/>
      <c r="F28" s="71">
        <v>370806.24300000002</v>
      </c>
      <c r="G28" s="144">
        <v>15.111000000000001</v>
      </c>
      <c r="H28" s="145">
        <v>5603253.1379730003</v>
      </c>
      <c r="I28" s="67"/>
      <c r="J28" s="68"/>
      <c r="K28" s="71">
        <f>55592.579-1726.003</f>
        <v>53866.576000000001</v>
      </c>
      <c r="L28" s="74">
        <v>18.5</v>
      </c>
      <c r="M28" s="89">
        <f>K28*L28</f>
        <v>996531.65599999996</v>
      </c>
      <c r="N28" s="282"/>
      <c r="O28" s="70"/>
      <c r="P28" s="119">
        <v>98082.744999999995</v>
      </c>
      <c r="Q28" s="71"/>
      <c r="R28" s="70">
        <v>1482128.3596950001</v>
      </c>
      <c r="S28" s="172"/>
      <c r="T28" s="172"/>
      <c r="U28" s="146">
        <f t="shared" si="4"/>
        <v>424672.81900000002</v>
      </c>
      <c r="V28" s="147">
        <f>W28/U28</f>
        <v>15.540869343872465</v>
      </c>
      <c r="W28" s="148">
        <f t="shared" si="3"/>
        <v>6599784.7939730007</v>
      </c>
      <c r="X28" s="167"/>
      <c r="Y28" s="143"/>
      <c r="Z28" s="146">
        <v>437306.092</v>
      </c>
      <c r="AA28" s="147"/>
      <c r="AB28" s="68">
        <v>6455821.0734090004</v>
      </c>
      <c r="AC28" s="246"/>
      <c r="AD28" s="246"/>
    </row>
    <row r="29" spans="1:30" ht="14.25" customHeight="1">
      <c r="A29" s="522"/>
      <c r="B29" s="382" t="s">
        <v>15</v>
      </c>
      <c r="C29" s="23" t="s">
        <v>12</v>
      </c>
      <c r="D29" s="73"/>
      <c r="E29" s="143"/>
      <c r="F29" s="71">
        <v>1540</v>
      </c>
      <c r="G29" s="191">
        <v>5399.1200000000008</v>
      </c>
      <c r="H29" s="145">
        <v>8314644.8000000007</v>
      </c>
      <c r="I29" s="72"/>
      <c r="J29" s="68"/>
      <c r="K29" s="71">
        <v>113.55</v>
      </c>
      <c r="L29" s="74">
        <v>3564.11</v>
      </c>
      <c r="M29" s="89">
        <f>K29*L29</f>
        <v>404704.69050000003</v>
      </c>
      <c r="N29" s="287"/>
      <c r="O29" s="71"/>
      <c r="P29" s="72">
        <v>220</v>
      </c>
      <c r="Q29" s="71"/>
      <c r="R29" s="70">
        <v>1187806.3999999999</v>
      </c>
      <c r="S29" s="193"/>
      <c r="T29" s="192"/>
      <c r="U29" s="146">
        <f>F29+K29</f>
        <v>1653.55</v>
      </c>
      <c r="V29" s="154">
        <f>W29/U29</f>
        <v>5273.1090626228424</v>
      </c>
      <c r="W29" s="195">
        <f t="shared" si="3"/>
        <v>8719349.4905000012</v>
      </c>
      <c r="X29" s="197"/>
      <c r="Y29" s="143"/>
      <c r="Z29" s="143">
        <v>1327.5700000000002</v>
      </c>
      <c r="AA29" s="147"/>
      <c r="AB29" s="243">
        <v>3209077.3471999997</v>
      </c>
      <c r="AC29" s="252"/>
    </row>
    <row r="30" spans="1:30" ht="14.25" customHeight="1">
      <c r="A30" s="522"/>
      <c r="B30" s="382" t="s">
        <v>44</v>
      </c>
      <c r="C30" s="23" t="s">
        <v>10</v>
      </c>
      <c r="D30" s="73"/>
      <c r="E30" s="143"/>
      <c r="F30" s="71">
        <v>67065.77399999999</v>
      </c>
      <c r="G30" s="191"/>
      <c r="H30" s="145">
        <v>1003196.336391</v>
      </c>
      <c r="I30" s="72"/>
      <c r="J30" s="68"/>
      <c r="K30" s="71">
        <v>1726.0029999999999</v>
      </c>
      <c r="L30" s="379"/>
      <c r="M30" s="89">
        <f>K30*L30</f>
        <v>0</v>
      </c>
      <c r="N30" s="287"/>
      <c r="O30" s="71"/>
      <c r="P30" s="72">
        <v>4230.4350000000004</v>
      </c>
      <c r="Q30" s="68"/>
      <c r="R30" s="68">
        <v>63926.103285000012</v>
      </c>
      <c r="S30" s="193"/>
      <c r="T30" s="193"/>
      <c r="U30" s="146">
        <f t="shared" si="4"/>
        <v>68791.776999999987</v>
      </c>
      <c r="V30" s="154"/>
      <c r="W30" s="195">
        <f t="shared" si="3"/>
        <v>1003196.336391</v>
      </c>
      <c r="X30" s="197"/>
      <c r="Y30" s="143"/>
      <c r="Z30" s="143">
        <v>18990.006000000001</v>
      </c>
      <c r="AA30" s="147"/>
      <c r="AB30" s="68">
        <v>280330.93328700005</v>
      </c>
      <c r="AC30" s="246"/>
    </row>
    <row r="31" spans="1:30" ht="18" customHeight="1">
      <c r="A31" s="522"/>
      <c r="B31" s="383" t="s">
        <v>206</v>
      </c>
      <c r="C31" s="256" t="s">
        <v>10</v>
      </c>
      <c r="D31" s="73"/>
      <c r="E31" s="143"/>
      <c r="F31" s="71">
        <v>85975.273000000001</v>
      </c>
      <c r="G31" s="191"/>
      <c r="H31" s="145">
        <v>0</v>
      </c>
      <c r="I31" s="72"/>
      <c r="J31" s="68"/>
      <c r="K31" s="71">
        <v>0</v>
      </c>
      <c r="L31" s="68"/>
      <c r="M31" s="89">
        <f>K31*L31</f>
        <v>0</v>
      </c>
      <c r="N31" s="287"/>
      <c r="O31" s="71"/>
      <c r="P31" s="72"/>
      <c r="Q31" s="68"/>
      <c r="R31" s="68"/>
      <c r="S31" s="193"/>
      <c r="T31" s="193"/>
      <c r="U31" s="146">
        <f t="shared" si="4"/>
        <v>85975.273000000001</v>
      </c>
      <c r="V31" s="154"/>
      <c r="W31" s="362">
        <f t="shared" si="3"/>
        <v>0</v>
      </c>
      <c r="X31" s="197"/>
      <c r="Y31" s="143"/>
      <c r="Z31" s="143"/>
      <c r="AA31" s="147"/>
      <c r="AB31" s="68"/>
      <c r="AC31" s="246"/>
    </row>
    <row r="32" spans="1:30" ht="14.25" customHeight="1">
      <c r="A32" s="537"/>
      <c r="B32" s="123" t="s">
        <v>16</v>
      </c>
      <c r="C32" s="23" t="s">
        <v>10</v>
      </c>
      <c r="D32" s="143"/>
      <c r="E32" s="143"/>
      <c r="F32" s="143">
        <v>464572.402</v>
      </c>
      <c r="G32" s="144">
        <v>29.971503133717917</v>
      </c>
      <c r="H32" s="145">
        <v>13923933.20238186</v>
      </c>
      <c r="I32" s="67"/>
      <c r="J32" s="68"/>
      <c r="K32" s="82">
        <v>17362.68</v>
      </c>
      <c r="L32" s="68"/>
      <c r="M32" s="89">
        <f>189/3*482.77*K32/1000</f>
        <v>528077.40448679996</v>
      </c>
      <c r="N32" s="91"/>
      <c r="O32" s="68"/>
      <c r="P32" s="68">
        <v>39612.478999999999</v>
      </c>
      <c r="Q32" s="68"/>
      <c r="R32" s="68">
        <v>1026259.9035677101</v>
      </c>
      <c r="S32" s="172"/>
      <c r="T32" s="172"/>
      <c r="U32" s="143">
        <f>F32+K32</f>
        <v>481935.08199999999</v>
      </c>
      <c r="V32" s="144">
        <f>W32/U32</f>
        <v>29.987463346502466</v>
      </c>
      <c r="W32" s="160">
        <f t="shared" si="3"/>
        <v>14452010.60686866</v>
      </c>
      <c r="X32" s="167"/>
      <c r="Y32" s="143"/>
      <c r="Z32" s="143">
        <v>395479.34</v>
      </c>
      <c r="AA32" s="147"/>
      <c r="AB32" s="68">
        <v>10274378.04642879</v>
      </c>
      <c r="AC32" s="246"/>
    </row>
    <row r="33" spans="1:29" ht="14.25" customHeight="1">
      <c r="A33" s="539"/>
      <c r="B33" s="123" t="s">
        <v>17</v>
      </c>
      <c r="C33" s="23" t="s">
        <v>10</v>
      </c>
      <c r="D33" s="143"/>
      <c r="E33" s="143"/>
      <c r="F33" s="143">
        <v>10715.102999999999</v>
      </c>
      <c r="G33" s="144"/>
      <c r="H33" s="145">
        <v>0</v>
      </c>
      <c r="I33" s="67"/>
      <c r="J33" s="68"/>
      <c r="K33" s="82">
        <v>345.30599999999998</v>
      </c>
      <c r="L33" s="68"/>
      <c r="M33" s="89"/>
      <c r="N33" s="67"/>
      <c r="O33" s="68"/>
      <c r="P33" s="70"/>
      <c r="Q33" s="82"/>
      <c r="R33" s="68"/>
      <c r="S33" s="172"/>
      <c r="T33" s="172"/>
      <c r="U33" s="143">
        <f t="shared" si="4"/>
        <v>11060.409</v>
      </c>
      <c r="V33" s="144"/>
      <c r="W33" s="160"/>
      <c r="X33" s="167"/>
      <c r="Y33" s="143"/>
      <c r="Z33" s="143"/>
      <c r="AA33" s="144"/>
      <c r="AB33" s="143"/>
    </row>
    <row r="34" spans="1:29" ht="14.25" customHeight="1">
      <c r="A34" s="539"/>
      <c r="B34" s="123" t="s">
        <v>48</v>
      </c>
      <c r="C34" s="23" t="s">
        <v>10</v>
      </c>
      <c r="D34" s="143"/>
      <c r="E34" s="143"/>
      <c r="F34" s="143">
        <v>114999.872</v>
      </c>
      <c r="G34" s="144"/>
      <c r="H34" s="145">
        <v>770040.37611900014</v>
      </c>
      <c r="I34" s="67"/>
      <c r="J34" s="68"/>
      <c r="K34" s="68"/>
      <c r="L34" s="68"/>
      <c r="M34" s="89"/>
      <c r="N34" s="67"/>
      <c r="O34" s="68"/>
      <c r="P34" s="70"/>
      <c r="Q34" s="82"/>
      <c r="R34" s="68"/>
      <c r="S34" s="172"/>
      <c r="T34" s="172"/>
      <c r="U34" s="143">
        <f t="shared" si="4"/>
        <v>114999.872</v>
      </c>
      <c r="V34" s="144"/>
      <c r="W34" s="160"/>
      <c r="X34" s="167"/>
      <c r="Y34" s="143"/>
      <c r="Z34" s="143"/>
      <c r="AA34" s="144"/>
      <c r="AB34" s="296"/>
    </row>
    <row r="35" spans="1:29" ht="14.25" customHeight="1">
      <c r="A35" s="540"/>
      <c r="B35" s="123" t="s">
        <v>210</v>
      </c>
      <c r="C35" s="23" t="s">
        <v>10</v>
      </c>
      <c r="D35" s="143"/>
      <c r="E35" s="143"/>
      <c r="F35" s="143">
        <v>69266.570000000007</v>
      </c>
      <c r="G35" s="144"/>
      <c r="H35" s="145">
        <v>0</v>
      </c>
      <c r="I35" s="67"/>
      <c r="J35" s="68"/>
      <c r="K35" s="68"/>
      <c r="L35" s="87"/>
      <c r="M35" s="89"/>
      <c r="N35" s="67"/>
      <c r="O35" s="68"/>
      <c r="P35" s="70">
        <v>8915.8979999999992</v>
      </c>
      <c r="Q35" s="82"/>
      <c r="R35" s="68"/>
      <c r="S35" s="172"/>
      <c r="T35" s="172"/>
      <c r="U35" s="143">
        <f t="shared" si="4"/>
        <v>69266.570000000007</v>
      </c>
      <c r="V35" s="68"/>
      <c r="W35" s="160"/>
      <c r="X35" s="167"/>
      <c r="Y35" s="143"/>
      <c r="Z35" s="143">
        <v>137419.81599999999</v>
      </c>
      <c r="AA35" s="144"/>
      <c r="AB35" s="143"/>
    </row>
    <row r="36" spans="1:29" ht="14.25" customHeight="1">
      <c r="A36" s="29">
        <v>6</v>
      </c>
      <c r="B36" s="384" t="s">
        <v>86</v>
      </c>
      <c r="C36" s="23"/>
      <c r="D36" s="141">
        <v>333625.66399999999</v>
      </c>
      <c r="E36" s="141">
        <v>6361.2900000000118</v>
      </c>
      <c r="F36" s="141">
        <v>327264.37399999995</v>
      </c>
      <c r="G36" s="144"/>
      <c r="H36" s="194">
        <v>2368499.122498</v>
      </c>
      <c r="I36" s="61">
        <f>I37</f>
        <v>71175.744000000006</v>
      </c>
      <c r="J36" s="62">
        <f>J37</f>
        <v>1514.3150000000023</v>
      </c>
      <c r="K36" s="88">
        <f>K37</f>
        <v>69661.429000000004</v>
      </c>
      <c r="L36" s="71"/>
      <c r="M36" s="240">
        <f>M37+M38</f>
        <v>566683.05191499996</v>
      </c>
      <c r="N36" s="116">
        <v>79967.785000000003</v>
      </c>
      <c r="O36" s="65">
        <v>1643.0950000000012</v>
      </c>
      <c r="P36" s="65">
        <v>78324.69</v>
      </c>
      <c r="Q36" s="66"/>
      <c r="R36" s="65">
        <v>426113.20763000002</v>
      </c>
      <c r="S36" s="188">
        <f>D36+I36</f>
        <v>404801.408</v>
      </c>
      <c r="T36" s="138">
        <f>E36+J36</f>
        <v>7875.6050000000141</v>
      </c>
      <c r="U36" s="138">
        <f t="shared" si="4"/>
        <v>396925.80299999996</v>
      </c>
      <c r="V36" s="173"/>
      <c r="W36" s="189">
        <f>H36+M36</f>
        <v>2935182.1744130002</v>
      </c>
      <c r="X36" s="190">
        <v>425019.89800000004</v>
      </c>
      <c r="Y36" s="138">
        <v>8000.158999999996</v>
      </c>
      <c r="Z36" s="138">
        <v>417019.739</v>
      </c>
      <c r="AA36" s="157"/>
      <c r="AB36" s="138">
        <v>2481884.3604539996</v>
      </c>
      <c r="AC36" s="253"/>
    </row>
    <row r="37" spans="1:29" ht="14.25" customHeight="1">
      <c r="A37" s="538"/>
      <c r="B37" s="123" t="s">
        <v>14</v>
      </c>
      <c r="C37" s="23" t="s">
        <v>10</v>
      </c>
      <c r="D37" s="146">
        <v>333625.66399999999</v>
      </c>
      <c r="E37" s="146">
        <v>6361.2900000000118</v>
      </c>
      <c r="F37" s="71">
        <v>327264.37399999995</v>
      </c>
      <c r="G37" s="149">
        <v>1.7270000000000005</v>
      </c>
      <c r="H37" s="195">
        <v>565185.57389800006</v>
      </c>
      <c r="I37" s="67">
        <v>71175.744000000006</v>
      </c>
      <c r="J37" s="68">
        <f>I37-K37</f>
        <v>1514.3150000000023</v>
      </c>
      <c r="K37" s="71">
        <v>69661.429000000004</v>
      </c>
      <c r="L37" s="71">
        <v>4.1349999999999998</v>
      </c>
      <c r="M37" s="89">
        <f>K37*L37</f>
        <v>288050.00891500001</v>
      </c>
      <c r="N37" s="119">
        <v>79967.785000000003</v>
      </c>
      <c r="O37" s="70">
        <v>1643.0950000000012</v>
      </c>
      <c r="P37" s="70">
        <v>78324.69</v>
      </c>
      <c r="Q37" s="66">
        <v>1.7270000000000001</v>
      </c>
      <c r="R37" s="70">
        <v>135266.73963000003</v>
      </c>
      <c r="S37" s="172">
        <f>D37+I37</f>
        <v>404801.408</v>
      </c>
      <c r="T37" s="143">
        <f>E37+J37</f>
        <v>7875.6050000000141</v>
      </c>
      <c r="U37" s="143">
        <f t="shared" si="4"/>
        <v>396925.80299999996</v>
      </c>
      <c r="V37" s="144">
        <f>W37/U37</f>
        <v>2.1496097667729606</v>
      </c>
      <c r="W37" s="347">
        <f>H37+M37</f>
        <v>853235.58281300007</v>
      </c>
      <c r="X37" s="167">
        <v>425019.89800000004</v>
      </c>
      <c r="Y37" s="143">
        <v>8000.158999999996</v>
      </c>
      <c r="Z37" s="143">
        <v>417019.739</v>
      </c>
      <c r="AA37" s="157">
        <v>0.95461691719585495</v>
      </c>
      <c r="AB37" s="143">
        <v>398094.09765400004</v>
      </c>
      <c r="AC37" s="253"/>
    </row>
    <row r="38" spans="1:29" ht="14.25" customHeight="1">
      <c r="A38" s="541"/>
      <c r="B38" s="123" t="s">
        <v>15</v>
      </c>
      <c r="C38" s="23" t="s">
        <v>12</v>
      </c>
      <c r="D38" s="146"/>
      <c r="E38" s="146"/>
      <c r="F38" s="71">
        <v>2755.38</v>
      </c>
      <c r="G38" s="149">
        <v>654.47000000000014</v>
      </c>
      <c r="H38" s="195">
        <v>1803313.5486000003</v>
      </c>
      <c r="I38" s="67"/>
      <c r="J38" s="68"/>
      <c r="K38" s="71">
        <v>442.38</v>
      </c>
      <c r="L38" s="74">
        <v>629.85</v>
      </c>
      <c r="M38" s="89">
        <f>K38*L38</f>
        <v>278633.04300000001</v>
      </c>
      <c r="N38" s="90"/>
      <c r="O38" s="81"/>
      <c r="P38" s="81">
        <v>444.4</v>
      </c>
      <c r="Q38" s="66">
        <v>654.47</v>
      </c>
      <c r="R38" s="70">
        <v>290846.46799999999</v>
      </c>
      <c r="S38" s="172"/>
      <c r="T38" s="143"/>
      <c r="U38" s="143">
        <f t="shared" si="4"/>
        <v>3197.76</v>
      </c>
      <c r="V38" s="196">
        <f>W38/U38</f>
        <v>651.06405471329936</v>
      </c>
      <c r="W38" s="347">
        <f>H38+M38</f>
        <v>2081946.5916000004</v>
      </c>
      <c r="X38" s="197"/>
      <c r="Y38" s="143"/>
      <c r="Z38" s="143">
        <v>3189.4300000000003</v>
      </c>
      <c r="AA38" s="144">
        <v>653.34252916665343</v>
      </c>
      <c r="AB38" s="143">
        <v>2083790.2627999997</v>
      </c>
      <c r="AC38" s="27"/>
    </row>
    <row r="39" spans="1:29" ht="14.25" customHeight="1">
      <c r="A39" s="542">
        <v>7</v>
      </c>
      <c r="B39" s="349" t="s">
        <v>257</v>
      </c>
      <c r="C39" s="28"/>
      <c r="D39" s="353">
        <v>409553.58899999998</v>
      </c>
      <c r="E39" s="141">
        <v>3080.8339999999953</v>
      </c>
      <c r="F39" s="88">
        <v>406472.755</v>
      </c>
      <c r="G39" s="350"/>
      <c r="H39" s="194">
        <v>3185269.3511499995</v>
      </c>
      <c r="I39" s="83">
        <v>0</v>
      </c>
      <c r="J39" s="64">
        <f>I39-K39</f>
        <v>0</v>
      </c>
      <c r="K39" s="351">
        <v>0</v>
      </c>
      <c r="L39" s="351"/>
      <c r="M39" s="241">
        <v>0</v>
      </c>
      <c r="N39" s="355">
        <v>73006.349000000002</v>
      </c>
      <c r="O39" s="356">
        <v>597.25900000000547</v>
      </c>
      <c r="P39" s="376">
        <v>72409.09</v>
      </c>
      <c r="Q39" s="377"/>
      <c r="R39" s="65">
        <v>578927.19444999995</v>
      </c>
      <c r="S39" s="188">
        <f>D39+I39</f>
        <v>409553.58899999998</v>
      </c>
      <c r="T39" s="138">
        <f>E39+J39</f>
        <v>3080.8339999999953</v>
      </c>
      <c r="U39" s="138">
        <f>F39+K39</f>
        <v>406472.755</v>
      </c>
      <c r="V39" s="360"/>
      <c r="W39" s="361">
        <f>H39+M39</f>
        <v>3185269.3511499995</v>
      </c>
      <c r="X39" s="364">
        <v>491861.73000000004</v>
      </c>
      <c r="Y39" s="198">
        <v>4178.4180000000124</v>
      </c>
      <c r="Z39" s="198">
        <v>487683.31200000003</v>
      </c>
      <c r="AA39" s="198"/>
      <c r="AB39" s="198">
        <v>4271705.1365639996</v>
      </c>
      <c r="AC39" s="27"/>
    </row>
    <row r="40" spans="1:29" ht="14.25" customHeight="1">
      <c r="A40" s="543"/>
      <c r="B40" s="123" t="s">
        <v>13</v>
      </c>
      <c r="C40" s="28"/>
      <c r="D40" s="354"/>
      <c r="E40" s="146"/>
      <c r="F40" s="71">
        <v>406472.755</v>
      </c>
      <c r="G40" s="149"/>
      <c r="H40" s="195">
        <v>3185269.3511499995</v>
      </c>
      <c r="I40" s="67"/>
      <c r="J40" s="68"/>
      <c r="K40" s="73">
        <v>0</v>
      </c>
      <c r="L40" s="74"/>
      <c r="M40" s="242">
        <v>0</v>
      </c>
      <c r="N40" s="90"/>
      <c r="O40" s="81"/>
      <c r="P40" s="81">
        <v>72409.09</v>
      </c>
      <c r="Q40" s="66"/>
      <c r="R40" s="70">
        <v>578927.19444999995</v>
      </c>
      <c r="S40" s="172"/>
      <c r="T40" s="143"/>
      <c r="U40" s="143">
        <f t="shared" ref="U40:W44" si="5">F40+K40</f>
        <v>406472.755</v>
      </c>
      <c r="V40" s="196"/>
      <c r="W40" s="347">
        <f t="shared" si="5"/>
        <v>3185269.3511499995</v>
      </c>
      <c r="X40" s="197"/>
      <c r="Y40" s="143"/>
      <c r="Z40" s="143">
        <v>505399.16100000008</v>
      </c>
      <c r="AA40" s="144"/>
      <c r="AB40" s="143">
        <v>4271705.1365639996</v>
      </c>
      <c r="AC40" s="27"/>
    </row>
    <row r="41" spans="1:29" ht="14.25" customHeight="1">
      <c r="A41" s="543"/>
      <c r="B41" s="123" t="s">
        <v>43</v>
      </c>
      <c r="C41" s="28" t="s">
        <v>10</v>
      </c>
      <c r="D41" s="354"/>
      <c r="E41" s="146"/>
      <c r="F41" s="71">
        <v>406472.755</v>
      </c>
      <c r="G41" s="149">
        <v>6.6479999999999997</v>
      </c>
      <c r="H41" s="195">
        <v>2702230.87524</v>
      </c>
      <c r="I41" s="67"/>
      <c r="J41" s="68"/>
      <c r="K41" s="73">
        <v>0</v>
      </c>
      <c r="L41" s="74"/>
      <c r="M41" s="242">
        <v>0</v>
      </c>
      <c r="N41" s="90"/>
      <c r="O41" s="81"/>
      <c r="P41" s="81">
        <v>72409.09</v>
      </c>
      <c r="Q41" s="66">
        <v>6.6479999999999997</v>
      </c>
      <c r="R41" s="70">
        <v>481375.63031999994</v>
      </c>
      <c r="S41" s="172"/>
      <c r="T41" s="143"/>
      <c r="U41" s="143">
        <f t="shared" si="5"/>
        <v>406472.755</v>
      </c>
      <c r="V41" s="196"/>
      <c r="W41" s="347">
        <f t="shared" si="5"/>
        <v>2702230.87524</v>
      </c>
      <c r="X41" s="197"/>
      <c r="Y41" s="143"/>
      <c r="Z41" s="143">
        <v>505399.16100000008</v>
      </c>
      <c r="AA41" s="144">
        <v>6.807351576774777</v>
      </c>
      <c r="AB41" s="143">
        <v>3440429.7755339998</v>
      </c>
      <c r="AC41" s="27"/>
    </row>
    <row r="42" spans="1:29" ht="12.75" customHeight="1">
      <c r="A42" s="543"/>
      <c r="B42" s="123" t="s">
        <v>15</v>
      </c>
      <c r="C42" s="28" t="s">
        <v>12</v>
      </c>
      <c r="D42" s="354"/>
      <c r="E42" s="146"/>
      <c r="F42" s="71">
        <v>1929.761</v>
      </c>
      <c r="G42" s="149">
        <v>250.31</v>
      </c>
      <c r="H42" s="195">
        <v>483038.47590999998</v>
      </c>
      <c r="I42" s="67"/>
      <c r="J42" s="68"/>
      <c r="K42" s="73">
        <v>0</v>
      </c>
      <c r="L42" s="74"/>
      <c r="M42" s="242">
        <v>0</v>
      </c>
      <c r="N42" s="90"/>
      <c r="O42" s="81"/>
      <c r="P42" s="81">
        <v>389.72300000000001</v>
      </c>
      <c r="Q42" s="66">
        <v>250.31</v>
      </c>
      <c r="R42" s="70">
        <v>97551.564129999999</v>
      </c>
      <c r="S42" s="172"/>
      <c r="T42" s="143"/>
      <c r="U42" s="143">
        <f t="shared" si="5"/>
        <v>1929.761</v>
      </c>
      <c r="V42" s="196"/>
      <c r="W42" s="347">
        <f t="shared" si="5"/>
        <v>483038.47590999998</v>
      </c>
      <c r="X42" s="197"/>
      <c r="Y42" s="143"/>
      <c r="Z42" s="143">
        <v>3201.0329999999999</v>
      </c>
      <c r="AA42" s="144">
        <v>259.68971923438465</v>
      </c>
      <c r="AB42" s="143">
        <v>831275.36103000003</v>
      </c>
      <c r="AC42" s="27"/>
    </row>
    <row r="43" spans="1:29" ht="14.25" customHeight="1">
      <c r="A43" s="543"/>
      <c r="B43" s="123" t="s">
        <v>16</v>
      </c>
      <c r="C43" s="28" t="s">
        <v>10</v>
      </c>
      <c r="D43" s="354"/>
      <c r="E43" s="146"/>
      <c r="F43" s="71">
        <v>0</v>
      </c>
      <c r="G43" s="149" t="e">
        <v>#DIV/0!</v>
      </c>
      <c r="H43" s="195">
        <v>0</v>
      </c>
      <c r="I43" s="67"/>
      <c r="J43" s="68"/>
      <c r="K43" s="73">
        <v>0</v>
      </c>
      <c r="L43" s="74"/>
      <c r="M43" s="242">
        <v>0</v>
      </c>
      <c r="N43" s="90"/>
      <c r="O43" s="81"/>
      <c r="P43" s="81"/>
      <c r="Q43" s="66">
        <v>6.6479999999999997</v>
      </c>
      <c r="R43" s="70">
        <v>0</v>
      </c>
      <c r="S43" s="172"/>
      <c r="T43" s="143"/>
      <c r="U43" s="244">
        <f t="shared" si="5"/>
        <v>0</v>
      </c>
      <c r="V43" s="196"/>
      <c r="W43" s="363">
        <f t="shared" si="5"/>
        <v>0</v>
      </c>
      <c r="X43" s="197"/>
      <c r="Y43" s="143"/>
      <c r="Z43" s="143">
        <v>0</v>
      </c>
      <c r="AA43" s="144" t="e">
        <v>#DIV/0!</v>
      </c>
      <c r="AB43" s="143">
        <v>0</v>
      </c>
      <c r="AC43" s="27"/>
    </row>
    <row r="44" spans="1:29" ht="14.25" customHeight="1">
      <c r="A44" s="544"/>
      <c r="B44" s="123" t="s">
        <v>18</v>
      </c>
      <c r="C44" s="28" t="s">
        <v>10</v>
      </c>
      <c r="D44" s="354"/>
      <c r="E44" s="146"/>
      <c r="F44" s="71">
        <v>0</v>
      </c>
      <c r="G44" s="149" t="e">
        <v>#DIV/0!</v>
      </c>
      <c r="H44" s="195">
        <v>0</v>
      </c>
      <c r="I44" s="67"/>
      <c r="J44" s="68"/>
      <c r="K44" s="73">
        <v>0</v>
      </c>
      <c r="L44" s="74"/>
      <c r="M44" s="242">
        <v>0</v>
      </c>
      <c r="N44" s="90"/>
      <c r="O44" s="81"/>
      <c r="P44" s="81"/>
      <c r="Q44" s="66">
        <v>6.6479999999999997</v>
      </c>
      <c r="R44" s="66">
        <v>0</v>
      </c>
      <c r="S44" s="172"/>
      <c r="T44" s="143"/>
      <c r="U44" s="244">
        <f t="shared" si="5"/>
        <v>0</v>
      </c>
      <c r="V44" s="196"/>
      <c r="W44" s="363">
        <f t="shared" si="5"/>
        <v>0</v>
      </c>
      <c r="X44" s="197"/>
      <c r="Y44" s="143"/>
      <c r="Z44" s="143">
        <v>17715.848999999998</v>
      </c>
      <c r="AA44" s="144">
        <v>6.8340000000000005</v>
      </c>
      <c r="AB44" s="143">
        <v>121070.112066</v>
      </c>
      <c r="AC44" s="27"/>
    </row>
    <row r="45" spans="1:29" ht="27" customHeight="1">
      <c r="A45" s="29">
        <v>8</v>
      </c>
      <c r="B45" s="385" t="s">
        <v>258</v>
      </c>
      <c r="C45" s="26"/>
      <c r="D45" s="353">
        <v>70528.941000000006</v>
      </c>
      <c r="E45" s="141">
        <v>535.08200000000943</v>
      </c>
      <c r="F45" s="88">
        <v>69993.858999999997</v>
      </c>
      <c r="G45" s="157"/>
      <c r="H45" s="140">
        <v>549408.316032</v>
      </c>
      <c r="I45" s="61">
        <v>74103.152000000002</v>
      </c>
      <c r="J45" s="62">
        <f>I45-K45</f>
        <v>548.32099999999627</v>
      </c>
      <c r="K45" s="88">
        <v>73554.831000000006</v>
      </c>
      <c r="L45" s="68"/>
      <c r="M45" s="240">
        <f>M46+M49</f>
        <v>807881.30862200004</v>
      </c>
      <c r="N45" s="375">
        <v>0</v>
      </c>
      <c r="O45" s="357">
        <f>N45-P45</f>
        <v>0</v>
      </c>
      <c r="P45" s="357">
        <v>0</v>
      </c>
      <c r="Q45" s="357"/>
      <c r="R45" s="357">
        <v>0</v>
      </c>
      <c r="S45" s="188">
        <f>D45+I45</f>
        <v>144632.09299999999</v>
      </c>
      <c r="T45" s="138">
        <f>E45+J45</f>
        <v>1083.4030000000057</v>
      </c>
      <c r="U45" s="138">
        <f>F45+K45</f>
        <v>143548.69</v>
      </c>
      <c r="V45" s="173"/>
      <c r="W45" s="189">
        <f t="shared" ref="W45:W50" si="6">H45+M45</f>
        <v>1357289.6246540002</v>
      </c>
      <c r="X45" s="365">
        <v>0</v>
      </c>
      <c r="Y45" s="366">
        <f>X45-Z45</f>
        <v>0</v>
      </c>
      <c r="Z45" s="366">
        <v>0</v>
      </c>
      <c r="AA45" s="367"/>
      <c r="AB45" s="366">
        <v>0</v>
      </c>
    </row>
    <row r="46" spans="1:29" ht="14.25" customHeight="1">
      <c r="A46" s="538"/>
      <c r="B46" s="123" t="s">
        <v>13</v>
      </c>
      <c r="C46" s="23"/>
      <c r="D46" s="146"/>
      <c r="E46" s="146"/>
      <c r="F46" s="146">
        <v>69993.858999999997</v>
      </c>
      <c r="G46" s="144"/>
      <c r="H46" s="195">
        <v>549408.316032</v>
      </c>
      <c r="I46" s="67"/>
      <c r="J46" s="77"/>
      <c r="K46" s="68">
        <f>K47</f>
        <v>73554.831000000006</v>
      </c>
      <c r="L46" s="68"/>
      <c r="M46" s="89">
        <f>M47+M48</f>
        <v>807881.30862200004</v>
      </c>
      <c r="N46" s="373"/>
      <c r="O46" s="359"/>
      <c r="P46" s="359">
        <v>0</v>
      </c>
      <c r="Q46" s="358"/>
      <c r="R46" s="359">
        <v>0</v>
      </c>
      <c r="S46" s="172"/>
      <c r="T46" s="143"/>
      <c r="U46" s="143">
        <f t="shared" si="4"/>
        <v>143548.69</v>
      </c>
      <c r="V46" s="173"/>
      <c r="W46" s="160">
        <f t="shared" si="6"/>
        <v>1357289.6246540002</v>
      </c>
      <c r="X46" s="368"/>
      <c r="Y46" s="244"/>
      <c r="Z46" s="244">
        <v>0</v>
      </c>
      <c r="AA46" s="369"/>
      <c r="AB46" s="244">
        <v>0</v>
      </c>
      <c r="AC46" s="27"/>
    </row>
    <row r="47" spans="1:29" ht="14.25" customHeight="1">
      <c r="A47" s="538"/>
      <c r="B47" s="123" t="s">
        <v>43</v>
      </c>
      <c r="C47" s="23" t="s">
        <v>10</v>
      </c>
      <c r="D47" s="146"/>
      <c r="E47" s="146"/>
      <c r="F47" s="71">
        <v>69993.858999999997</v>
      </c>
      <c r="G47" s="149">
        <v>6.6479999999999997</v>
      </c>
      <c r="H47" s="145">
        <v>465319.17463199998</v>
      </c>
      <c r="I47" s="67"/>
      <c r="J47" s="68"/>
      <c r="K47" s="71">
        <v>73554.831000000006</v>
      </c>
      <c r="L47" s="71">
        <v>4.5620000000000003</v>
      </c>
      <c r="M47" s="89">
        <f>K47*L47</f>
        <v>335557.13902200002</v>
      </c>
      <c r="N47" s="374"/>
      <c r="O47" s="359"/>
      <c r="P47" s="359">
        <v>0</v>
      </c>
      <c r="Q47" s="358"/>
      <c r="R47" s="359">
        <v>0</v>
      </c>
      <c r="S47" s="172"/>
      <c r="T47" s="143"/>
      <c r="U47" s="143">
        <f t="shared" si="4"/>
        <v>143548.69</v>
      </c>
      <c r="V47" s="144">
        <f t="shared" ref="V47:V110" si="7">W47/U47</f>
        <v>5.5791265921966957</v>
      </c>
      <c r="W47" s="347">
        <f t="shared" si="6"/>
        <v>800876.31365399994</v>
      </c>
      <c r="X47" s="368"/>
      <c r="Y47" s="244"/>
      <c r="Z47" s="244">
        <v>0</v>
      </c>
      <c r="AA47" s="369"/>
      <c r="AB47" s="244">
        <v>0</v>
      </c>
    </row>
    <row r="48" spans="1:29" ht="14.25" customHeight="1">
      <c r="A48" s="538"/>
      <c r="B48" s="123" t="s">
        <v>15</v>
      </c>
      <c r="C48" s="23" t="s">
        <v>12</v>
      </c>
      <c r="D48" s="146"/>
      <c r="E48" s="146"/>
      <c r="F48" s="71">
        <v>335.94</v>
      </c>
      <c r="G48" s="149">
        <v>250.30999999999997</v>
      </c>
      <c r="H48" s="145">
        <v>84089.141399999993</v>
      </c>
      <c r="I48" s="352"/>
      <c r="J48" s="68"/>
      <c r="K48" s="71">
        <v>398.68</v>
      </c>
      <c r="L48" s="74">
        <v>1184.72</v>
      </c>
      <c r="M48" s="89">
        <f>K48*L48</f>
        <v>472324.16960000002</v>
      </c>
      <c r="N48" s="373"/>
      <c r="O48" s="359"/>
      <c r="P48" s="359">
        <v>0</v>
      </c>
      <c r="Q48" s="358"/>
      <c r="R48" s="359">
        <v>0</v>
      </c>
      <c r="S48" s="172"/>
      <c r="T48" s="143"/>
      <c r="U48" s="143">
        <f t="shared" si="4"/>
        <v>734.62</v>
      </c>
      <c r="V48" s="144">
        <f t="shared" si="7"/>
        <v>757.41650240940896</v>
      </c>
      <c r="W48" s="347">
        <f t="shared" si="6"/>
        <v>556413.31099999999</v>
      </c>
      <c r="X48" s="370"/>
      <c r="Y48" s="244"/>
      <c r="Z48" s="244">
        <v>0</v>
      </c>
      <c r="AA48" s="369"/>
      <c r="AB48" s="244">
        <v>0</v>
      </c>
      <c r="AC48" s="21"/>
    </row>
    <row r="49" spans="1:30" s="21" customFormat="1" ht="14.25" customHeight="1">
      <c r="A49" s="30"/>
      <c r="B49" s="123" t="s">
        <v>16</v>
      </c>
      <c r="C49" s="28" t="s">
        <v>10</v>
      </c>
      <c r="D49" s="143"/>
      <c r="E49" s="143"/>
      <c r="F49" s="174">
        <v>0</v>
      </c>
      <c r="G49" s="183" t="e">
        <v>#DIV/0!</v>
      </c>
      <c r="H49" s="184">
        <v>0</v>
      </c>
      <c r="I49" s="91"/>
      <c r="J49" s="68"/>
      <c r="K49" s="73">
        <v>0</v>
      </c>
      <c r="L49" s="71"/>
      <c r="M49" s="242">
        <f>K49*L49</f>
        <v>0</v>
      </c>
      <c r="N49" s="85"/>
      <c r="O49" s="69"/>
      <c r="P49" s="69">
        <v>0</v>
      </c>
      <c r="Q49" s="272"/>
      <c r="R49" s="69">
        <v>0</v>
      </c>
      <c r="S49" s="185"/>
      <c r="T49" s="174"/>
      <c r="U49" s="143">
        <f t="shared" si="4"/>
        <v>0</v>
      </c>
      <c r="V49" s="183" t="e">
        <f t="shared" si="7"/>
        <v>#DIV/0!</v>
      </c>
      <c r="W49" s="186">
        <f t="shared" si="6"/>
        <v>0</v>
      </c>
      <c r="X49" s="370"/>
      <c r="Y49" s="244"/>
      <c r="Z49" s="73">
        <v>0</v>
      </c>
      <c r="AA49" s="369"/>
      <c r="AB49" s="244">
        <v>0</v>
      </c>
    </row>
    <row r="50" spans="1:30" s="21" customFormat="1" ht="14.25" customHeight="1">
      <c r="A50" s="31"/>
      <c r="B50" s="123" t="s">
        <v>18</v>
      </c>
      <c r="C50" s="28" t="s">
        <v>10</v>
      </c>
      <c r="D50" s="143"/>
      <c r="E50" s="143"/>
      <c r="F50" s="143">
        <v>0</v>
      </c>
      <c r="G50" s="144" t="e">
        <v>#DIV/0!</v>
      </c>
      <c r="H50" s="145">
        <v>0</v>
      </c>
      <c r="I50" s="77"/>
      <c r="J50" s="77"/>
      <c r="K50" s="77"/>
      <c r="L50" s="92"/>
      <c r="M50" s="283"/>
      <c r="N50" s="85"/>
      <c r="O50" s="69"/>
      <c r="P50" s="69">
        <v>0</v>
      </c>
      <c r="Q50" s="272"/>
      <c r="R50" s="69">
        <v>0</v>
      </c>
      <c r="S50" s="172"/>
      <c r="T50" s="143"/>
      <c r="U50" s="143">
        <f t="shared" si="4"/>
        <v>0</v>
      </c>
      <c r="V50" s="144" t="e">
        <f t="shared" si="7"/>
        <v>#DIV/0!</v>
      </c>
      <c r="W50" s="347">
        <f t="shared" si="6"/>
        <v>0</v>
      </c>
      <c r="X50" s="370"/>
      <c r="Y50" s="244"/>
      <c r="Z50" s="73">
        <v>0</v>
      </c>
      <c r="AA50" s="369"/>
      <c r="AB50" s="371">
        <v>0</v>
      </c>
    </row>
    <row r="51" spans="1:30" s="14" customFormat="1" ht="16.5" customHeight="1">
      <c r="A51" s="22">
        <v>9</v>
      </c>
      <c r="B51" s="386" t="s">
        <v>19</v>
      </c>
      <c r="C51" s="23"/>
      <c r="D51" s="141">
        <f>SUM(D52:D232)</f>
        <v>602524.25200000044</v>
      </c>
      <c r="E51" s="141">
        <f>D51-F51</f>
        <v>12064.029000000795</v>
      </c>
      <c r="F51" s="138">
        <f>SUM(F52:F232)</f>
        <v>590460.22299999965</v>
      </c>
      <c r="G51" s="198"/>
      <c r="H51" s="140">
        <f>SUM(H52:H232)</f>
        <v>11366810.484022994</v>
      </c>
      <c r="I51" s="93">
        <f>SUM(I52:I232)</f>
        <v>48515.533999999978</v>
      </c>
      <c r="J51" s="62">
        <f>I51-K51</f>
        <v>1070.5549999999639</v>
      </c>
      <c r="K51" s="62">
        <f>SUM(K52:K232)</f>
        <v>47444.979000000014</v>
      </c>
      <c r="L51" s="62"/>
      <c r="M51" s="240">
        <f>SUM(M52:M232)</f>
        <v>949470.23948599957</v>
      </c>
      <c r="N51" s="93">
        <f>SUM(N52:N232)</f>
        <v>40227.325999999994</v>
      </c>
      <c r="O51" s="62">
        <f>N51-P51</f>
        <v>1108.3379999999888</v>
      </c>
      <c r="P51" s="62">
        <f>SUM(P52:P232)</f>
        <v>39118.988000000005</v>
      </c>
      <c r="Q51" s="62"/>
      <c r="R51" s="62">
        <f>SUM(R52:R232)</f>
        <v>756014.68908906681</v>
      </c>
      <c r="S51" s="188">
        <f>SUM(S52:S232)</f>
        <v>651039.7859999995</v>
      </c>
      <c r="T51" s="141">
        <f>S51-U51</f>
        <v>13134.584000000148</v>
      </c>
      <c r="U51" s="138">
        <f>SUM(U52:U232)</f>
        <v>637905.20199999935</v>
      </c>
      <c r="V51" s="198"/>
      <c r="W51" s="189">
        <f>SUM(W52:W232)</f>
        <v>12316280.723508997</v>
      </c>
      <c r="X51" s="199">
        <f>SUM(X52:X232)</f>
        <v>541926.58000000007</v>
      </c>
      <c r="Y51" s="141">
        <f>X51-Z51</f>
        <v>11214.942000000039</v>
      </c>
      <c r="Z51" s="141">
        <f>SUM(Z52:Z232)</f>
        <v>530711.63800000004</v>
      </c>
      <c r="AA51" s="159"/>
      <c r="AB51" s="141">
        <f>SUM(AB52:AB232)</f>
        <v>10265771.826049965</v>
      </c>
      <c r="AC51" s="32"/>
    </row>
    <row r="52" spans="1:30" s="14" customFormat="1" ht="15.75" customHeight="1">
      <c r="A52" s="5">
        <v>1</v>
      </c>
      <c r="B52" s="2" t="s">
        <v>53</v>
      </c>
      <c r="C52" s="23" t="s">
        <v>10</v>
      </c>
      <c r="D52" s="146">
        <v>67504.044000000009</v>
      </c>
      <c r="E52" s="146">
        <v>1045.3640000000014</v>
      </c>
      <c r="F52" s="150">
        <v>66458.680000000008</v>
      </c>
      <c r="G52" s="144">
        <v>21.402115727637081</v>
      </c>
      <c r="H52" s="195">
        <v>1422356.3604660002</v>
      </c>
      <c r="I52" s="94">
        <v>4943.1959999999999</v>
      </c>
      <c r="J52" s="68">
        <f>I52-K52</f>
        <v>71.914999999999964</v>
      </c>
      <c r="K52" s="68">
        <v>4871.2809999999999</v>
      </c>
      <c r="L52" s="68">
        <v>23.631</v>
      </c>
      <c r="M52" s="89">
        <f>K52*L52</f>
        <v>115113.24131100001</v>
      </c>
      <c r="N52" s="91">
        <v>3903.0120000000002</v>
      </c>
      <c r="O52" s="68">
        <v>54.855000000000018</v>
      </c>
      <c r="P52" s="68">
        <v>3848.1570000000002</v>
      </c>
      <c r="Q52" s="68">
        <v>21.061</v>
      </c>
      <c r="R52" s="68">
        <v>81046.034576999999</v>
      </c>
      <c r="S52" s="172">
        <f>D52+I52</f>
        <v>72447.240000000005</v>
      </c>
      <c r="T52" s="146">
        <f>S52-U52</f>
        <v>1117.278999999995</v>
      </c>
      <c r="U52" s="146">
        <f>F52+K52</f>
        <v>71329.96100000001</v>
      </c>
      <c r="V52" s="147">
        <f>W52/U52</f>
        <v>21.554331170558189</v>
      </c>
      <c r="W52" s="200">
        <f>H52+M52</f>
        <v>1537469.6017770001</v>
      </c>
      <c r="X52" s="202">
        <v>50133.851999999999</v>
      </c>
      <c r="Y52" s="146">
        <v>853.19899999999325</v>
      </c>
      <c r="Z52" s="146">
        <v>49280.653000000006</v>
      </c>
      <c r="AA52" s="149">
        <v>21.060999999999996</v>
      </c>
      <c r="AB52" s="143">
        <v>1037899.832833</v>
      </c>
      <c r="AC52" s="33"/>
    </row>
    <row r="53" spans="1:30" s="14" customFormat="1" ht="15.75" customHeight="1">
      <c r="A53" s="5">
        <v>2</v>
      </c>
      <c r="B53" s="3" t="s">
        <v>54</v>
      </c>
      <c r="C53" s="23" t="s">
        <v>10</v>
      </c>
      <c r="D53" s="142">
        <v>9477.9730000000018</v>
      </c>
      <c r="E53" s="142">
        <v>81.733000000001994</v>
      </c>
      <c r="F53" s="391">
        <v>9396.24</v>
      </c>
      <c r="G53" s="144">
        <v>14.14097841051314</v>
      </c>
      <c r="H53" s="195">
        <v>132872.02698</v>
      </c>
      <c r="I53" s="97">
        <v>252.298</v>
      </c>
      <c r="J53" s="68">
        <f t="shared" ref="J53:J78" si="8">I53-K53</f>
        <v>2.5939999999999941</v>
      </c>
      <c r="K53" s="68">
        <v>249.70400000000001</v>
      </c>
      <c r="L53" s="71">
        <v>15.750999999999999</v>
      </c>
      <c r="M53" s="89">
        <f>K53*L53</f>
        <v>3933.087704</v>
      </c>
      <c r="N53" s="97">
        <v>680.4</v>
      </c>
      <c r="O53" s="68">
        <v>4.4379999999999882</v>
      </c>
      <c r="P53" s="98">
        <v>675.96199999999999</v>
      </c>
      <c r="Q53" s="71">
        <v>14.039</v>
      </c>
      <c r="R53" s="68">
        <v>9489.8305179999988</v>
      </c>
      <c r="S53" s="172">
        <f t="shared" ref="S53:S116" si="9">D53+I53</f>
        <v>9730.2710000000025</v>
      </c>
      <c r="T53" s="146">
        <f t="shared" ref="T53:T116" si="10">S53-U53</f>
        <v>84.327000000002954</v>
      </c>
      <c r="U53" s="146">
        <f>F53+K53</f>
        <v>9645.9439999999995</v>
      </c>
      <c r="V53" s="147">
        <f t="shared" si="7"/>
        <v>14.182656947210145</v>
      </c>
      <c r="W53" s="148">
        <f>H53+M53</f>
        <v>136805.114684</v>
      </c>
      <c r="X53" s="202">
        <v>7447.9800000000005</v>
      </c>
      <c r="Y53" s="146">
        <v>40.173999999999978</v>
      </c>
      <c r="Z53" s="146">
        <v>7407.8060000000005</v>
      </c>
      <c r="AA53" s="149">
        <v>14.038999999999998</v>
      </c>
      <c r="AB53" s="143">
        <v>103998.188434</v>
      </c>
      <c r="AC53" s="33"/>
      <c r="AD53" s="27"/>
    </row>
    <row r="54" spans="1:30" s="14" customFormat="1" ht="15.75" customHeight="1">
      <c r="A54" s="5">
        <v>3</v>
      </c>
      <c r="B54" s="3" t="s">
        <v>199</v>
      </c>
      <c r="C54" s="23" t="s">
        <v>10</v>
      </c>
      <c r="D54" s="142">
        <v>2480.9949999999999</v>
      </c>
      <c r="E54" s="142">
        <v>45.463999999999942</v>
      </c>
      <c r="F54" s="391">
        <v>2435.5309999999999</v>
      </c>
      <c r="G54" s="144">
        <v>21.405845611080295</v>
      </c>
      <c r="H54" s="195">
        <v>52134.600567000001</v>
      </c>
      <c r="I54" s="97">
        <v>178.328</v>
      </c>
      <c r="J54" s="68">
        <f t="shared" si="8"/>
        <v>4.5600000000000023</v>
      </c>
      <c r="K54" s="60">
        <v>173.768</v>
      </c>
      <c r="L54" s="71">
        <v>23.631</v>
      </c>
      <c r="M54" s="89">
        <f t="shared" ref="M54:M117" si="11">K54*L54</f>
        <v>4106.311608</v>
      </c>
      <c r="N54" s="97">
        <v>132.96600000000001</v>
      </c>
      <c r="O54" s="68">
        <v>19.496000000000009</v>
      </c>
      <c r="P54" s="60">
        <v>113.47</v>
      </c>
      <c r="Q54" s="71">
        <v>21.061</v>
      </c>
      <c r="R54" s="68">
        <v>2389.7916700000001</v>
      </c>
      <c r="S54" s="172">
        <f t="shared" si="9"/>
        <v>2659.3229999999999</v>
      </c>
      <c r="T54" s="146">
        <f t="shared" si="10"/>
        <v>50.023999999999887</v>
      </c>
      <c r="U54" s="146">
        <f t="shared" ref="U54:U117" si="12">F54+K54</f>
        <v>2609.299</v>
      </c>
      <c r="V54" s="147">
        <f t="shared" si="7"/>
        <v>21.554031245556757</v>
      </c>
      <c r="W54" s="148">
        <f t="shared" ref="W54:W117" si="13">H54+M54</f>
        <v>56240.912175000005</v>
      </c>
      <c r="X54" s="202">
        <v>2578.0929999999998</v>
      </c>
      <c r="Y54" s="146">
        <v>232.48399999999992</v>
      </c>
      <c r="Z54" s="146">
        <v>2345.6089999999999</v>
      </c>
      <c r="AA54" s="149">
        <v>21.061000000000003</v>
      </c>
      <c r="AB54" s="143">
        <v>49400.871149000006</v>
      </c>
      <c r="AC54" s="33"/>
      <c r="AD54" s="27"/>
    </row>
    <row r="55" spans="1:30" s="14" customFormat="1" ht="15.75" customHeight="1">
      <c r="A55" s="5">
        <v>4</v>
      </c>
      <c r="B55" s="3" t="s">
        <v>55</v>
      </c>
      <c r="C55" s="23" t="s">
        <v>10</v>
      </c>
      <c r="D55" s="142">
        <v>1035.097</v>
      </c>
      <c r="E55" s="142">
        <v>63.420000000000073</v>
      </c>
      <c r="F55" s="391">
        <v>971.67699999999991</v>
      </c>
      <c r="G55" s="144">
        <v>14.308562829005934</v>
      </c>
      <c r="H55" s="195">
        <v>13903.301403999998</v>
      </c>
      <c r="I55" s="97">
        <v>140.68700000000001</v>
      </c>
      <c r="J55" s="68">
        <f t="shared" si="8"/>
        <v>9.9010000000000105</v>
      </c>
      <c r="K55" s="60">
        <v>130.786</v>
      </c>
      <c r="L55" s="71">
        <v>15.750999999999999</v>
      </c>
      <c r="M55" s="89">
        <f t="shared" si="11"/>
        <v>2060.0102859999997</v>
      </c>
      <c r="N55" s="97">
        <v>103.855</v>
      </c>
      <c r="O55" s="68">
        <v>9.8430000000000035</v>
      </c>
      <c r="P55" s="60">
        <v>94.012</v>
      </c>
      <c r="Q55" s="71">
        <v>14.039</v>
      </c>
      <c r="R55" s="68">
        <v>1319.834468</v>
      </c>
      <c r="S55" s="172">
        <f t="shared" si="9"/>
        <v>1175.7840000000001</v>
      </c>
      <c r="T55" s="146">
        <f t="shared" si="10"/>
        <v>73.32100000000014</v>
      </c>
      <c r="U55" s="146">
        <f t="shared" si="12"/>
        <v>1102.463</v>
      </c>
      <c r="V55" s="147">
        <f t="shared" si="7"/>
        <v>14.47968021602539</v>
      </c>
      <c r="W55" s="148">
        <f t="shared" si="13"/>
        <v>15963.311689999999</v>
      </c>
      <c r="X55" s="202">
        <v>1142.7730000000001</v>
      </c>
      <c r="Y55" s="146">
        <v>25.337000000000216</v>
      </c>
      <c r="Z55" s="146">
        <v>1117.4359999999999</v>
      </c>
      <c r="AA55" s="149">
        <v>14.039</v>
      </c>
      <c r="AB55" s="143">
        <v>15687.684003999999</v>
      </c>
      <c r="AC55" s="33"/>
      <c r="AD55" s="27"/>
    </row>
    <row r="56" spans="1:30" s="14" customFormat="1" ht="15.75" customHeight="1">
      <c r="A56" s="5">
        <v>5</v>
      </c>
      <c r="B56" s="3" t="s">
        <v>57</v>
      </c>
      <c r="C56" s="23" t="s">
        <v>10</v>
      </c>
      <c r="D56" s="142">
        <v>1578.1000000000001</v>
      </c>
      <c r="E56" s="142">
        <v>62.410999999999831</v>
      </c>
      <c r="F56" s="391">
        <v>1515.6890000000003</v>
      </c>
      <c r="G56" s="144">
        <v>14.259760065554341</v>
      </c>
      <c r="H56" s="195">
        <v>21613.361473999998</v>
      </c>
      <c r="I56" s="97">
        <v>150.46799999999999</v>
      </c>
      <c r="J56" s="68">
        <f t="shared" si="8"/>
        <v>3.4979999999999905</v>
      </c>
      <c r="K56" s="60">
        <v>146.97</v>
      </c>
      <c r="L56" s="71">
        <v>15.750999999999999</v>
      </c>
      <c r="M56" s="89">
        <f t="shared" si="11"/>
        <v>2314.9244699999999</v>
      </c>
      <c r="N56" s="97">
        <v>212.10400000000001</v>
      </c>
      <c r="O56" s="68">
        <v>12.347000000000008</v>
      </c>
      <c r="P56" s="60">
        <v>199.75700000000001</v>
      </c>
      <c r="Q56" s="71">
        <v>14.039</v>
      </c>
      <c r="R56" s="68">
        <v>2804.3885230000001</v>
      </c>
      <c r="S56" s="172">
        <f t="shared" si="9"/>
        <v>1728.5680000000002</v>
      </c>
      <c r="T56" s="146">
        <f t="shared" si="10"/>
        <v>65.908999999999878</v>
      </c>
      <c r="U56" s="146">
        <f t="shared" si="12"/>
        <v>1662.6590000000003</v>
      </c>
      <c r="V56" s="147">
        <f t="shared" si="7"/>
        <v>14.391577553785828</v>
      </c>
      <c r="W56" s="148">
        <f t="shared" si="13"/>
        <v>23928.285943999996</v>
      </c>
      <c r="X56" s="202">
        <v>1957.4640000000002</v>
      </c>
      <c r="Y56" s="146">
        <v>90.755000000000109</v>
      </c>
      <c r="Z56" s="146">
        <v>1866.7090000000001</v>
      </c>
      <c r="AA56" s="149">
        <v>14.039</v>
      </c>
      <c r="AB56" s="143">
        <v>26206.727651000001</v>
      </c>
      <c r="AC56" s="33"/>
      <c r="AD56" s="27"/>
    </row>
    <row r="57" spans="1:30" s="14" customFormat="1" ht="15.75" customHeight="1">
      <c r="A57" s="5">
        <v>6</v>
      </c>
      <c r="B57" s="3" t="s">
        <v>200</v>
      </c>
      <c r="C57" s="23" t="s">
        <v>10</v>
      </c>
      <c r="D57" s="142">
        <v>9908.9669999999987</v>
      </c>
      <c r="E57" s="142">
        <v>340.28599999999824</v>
      </c>
      <c r="F57" s="391">
        <v>9568.6810000000005</v>
      </c>
      <c r="G57" s="144">
        <v>14.343948649348846</v>
      </c>
      <c r="H57" s="195">
        <v>137252.66890599998</v>
      </c>
      <c r="I57" s="97">
        <v>1105.0450000000001</v>
      </c>
      <c r="J57" s="68">
        <f t="shared" si="8"/>
        <v>33.817000000000007</v>
      </c>
      <c r="K57" s="60">
        <v>1071.2280000000001</v>
      </c>
      <c r="L57" s="71">
        <v>15.750999999999999</v>
      </c>
      <c r="M57" s="89">
        <f t="shared" si="11"/>
        <v>16872.912228000001</v>
      </c>
      <c r="N57" s="97">
        <v>913.26599999999996</v>
      </c>
      <c r="O57" s="68">
        <v>38.940999999999917</v>
      </c>
      <c r="P57" s="60">
        <v>874.32500000000005</v>
      </c>
      <c r="Q57" s="71">
        <v>14.039</v>
      </c>
      <c r="R57" s="68">
        <v>12274.648675</v>
      </c>
      <c r="S57" s="172">
        <f t="shared" si="9"/>
        <v>11014.011999999999</v>
      </c>
      <c r="T57" s="146">
        <f t="shared" si="10"/>
        <v>374.10299999999916</v>
      </c>
      <c r="U57" s="146">
        <f t="shared" si="12"/>
        <v>10639.909</v>
      </c>
      <c r="V57" s="147">
        <f t="shared" si="7"/>
        <v>14.485610838776909</v>
      </c>
      <c r="W57" s="148">
        <f t="shared" si="13"/>
        <v>154125.58113399998</v>
      </c>
      <c r="X57" s="202">
        <v>10125.303</v>
      </c>
      <c r="Y57" s="146">
        <v>344.28600000000006</v>
      </c>
      <c r="Z57" s="146">
        <v>9781.0169999999998</v>
      </c>
      <c r="AA57" s="149">
        <v>14.039</v>
      </c>
      <c r="AB57" s="143">
        <v>137315.697663</v>
      </c>
      <c r="AC57" s="254"/>
      <c r="AD57" s="27"/>
    </row>
    <row r="58" spans="1:30" s="14" customFormat="1" ht="15.75" customHeight="1">
      <c r="A58" s="5">
        <v>7</v>
      </c>
      <c r="B58" s="1" t="s">
        <v>58</v>
      </c>
      <c r="C58" s="23" t="s">
        <v>10</v>
      </c>
      <c r="D58" s="142">
        <v>3093.6480000000001</v>
      </c>
      <c r="E58" s="142">
        <v>91.716000000000349</v>
      </c>
      <c r="F58" s="391">
        <v>3001.9319999999998</v>
      </c>
      <c r="G58" s="144">
        <v>16.399999999999999</v>
      </c>
      <c r="H58" s="195">
        <v>49231.684799999988</v>
      </c>
      <c r="I58" s="97">
        <v>401.31799999999998</v>
      </c>
      <c r="J58" s="68">
        <f t="shared" si="8"/>
        <v>15.630999999999972</v>
      </c>
      <c r="K58" s="70">
        <v>385.68700000000001</v>
      </c>
      <c r="L58" s="71">
        <v>16.399999999999999</v>
      </c>
      <c r="M58" s="89">
        <f t="shared" si="11"/>
        <v>6325.2667999999994</v>
      </c>
      <c r="N58" s="97">
        <v>348.92500000000001</v>
      </c>
      <c r="O58" s="68">
        <v>5.5960000000000036</v>
      </c>
      <c r="P58" s="60">
        <v>343.32900000000001</v>
      </c>
      <c r="Q58" s="71">
        <v>14.344662670499725</v>
      </c>
      <c r="R58" s="68">
        <v>4924.93869</v>
      </c>
      <c r="S58" s="172">
        <f t="shared" si="9"/>
        <v>3494.9660000000003</v>
      </c>
      <c r="T58" s="146">
        <f t="shared" si="10"/>
        <v>107.34700000000066</v>
      </c>
      <c r="U58" s="146">
        <f t="shared" si="12"/>
        <v>3387.6189999999997</v>
      </c>
      <c r="V58" s="147">
        <f t="shared" si="7"/>
        <v>16.399999999999999</v>
      </c>
      <c r="W58" s="148">
        <f t="shared" si="13"/>
        <v>55556.951599999986</v>
      </c>
      <c r="X58" s="202">
        <v>3085.0420000000004</v>
      </c>
      <c r="Y58" s="146">
        <v>82.555000000000291</v>
      </c>
      <c r="Z58" s="146">
        <v>3002.4870000000001</v>
      </c>
      <c r="AA58" s="149">
        <v>13.801171225054429</v>
      </c>
      <c r="AB58" s="143">
        <v>41437.837187999998</v>
      </c>
      <c r="AC58" s="33"/>
      <c r="AD58" s="27"/>
    </row>
    <row r="59" spans="1:30" s="14" customFormat="1" ht="15.75" customHeight="1">
      <c r="A59" s="5">
        <v>8</v>
      </c>
      <c r="B59" s="1" t="s">
        <v>59</v>
      </c>
      <c r="C59" s="23" t="s">
        <v>10</v>
      </c>
      <c r="D59" s="142">
        <v>5091.0599999999995</v>
      </c>
      <c r="E59" s="142">
        <v>17.447999999999411</v>
      </c>
      <c r="F59" s="391">
        <v>5073.6120000000001</v>
      </c>
      <c r="G59" s="144">
        <v>21.531964964013806</v>
      </c>
      <c r="H59" s="195">
        <v>109244.83582500002</v>
      </c>
      <c r="I59" s="97">
        <v>774.64800000000002</v>
      </c>
      <c r="J59" s="68">
        <f t="shared" si="8"/>
        <v>4.5529999999999973</v>
      </c>
      <c r="K59" s="70">
        <v>770.09500000000003</v>
      </c>
      <c r="L59" s="71">
        <v>23.631</v>
      </c>
      <c r="M59" s="89">
        <f t="shared" si="11"/>
        <v>18198.114945000001</v>
      </c>
      <c r="N59" s="97">
        <v>792.28800000000001</v>
      </c>
      <c r="O59" s="68">
        <v>4.5600000000000591</v>
      </c>
      <c r="P59" s="60">
        <v>787.72799999999995</v>
      </c>
      <c r="Q59" s="71">
        <v>21.061</v>
      </c>
      <c r="R59" s="68">
        <v>16590.339408</v>
      </c>
      <c r="S59" s="172">
        <f t="shared" si="9"/>
        <v>5865.7079999999996</v>
      </c>
      <c r="T59" s="146">
        <f t="shared" si="10"/>
        <v>22.000999999999294</v>
      </c>
      <c r="U59" s="146">
        <f t="shared" si="12"/>
        <v>5843.7070000000003</v>
      </c>
      <c r="V59" s="147">
        <f t="shared" si="7"/>
        <v>21.80857985692986</v>
      </c>
      <c r="W59" s="148">
        <f t="shared" si="13"/>
        <v>127442.95077000002</v>
      </c>
      <c r="X59" s="202">
        <v>6097.0920000000006</v>
      </c>
      <c r="Y59" s="146">
        <v>68.427000000000589</v>
      </c>
      <c r="Z59" s="146">
        <v>6028.665</v>
      </c>
      <c r="AA59" s="149">
        <v>21.061000000000003</v>
      </c>
      <c r="AB59" s="143">
        <v>126969.71356500001</v>
      </c>
      <c r="AC59" s="33"/>
      <c r="AD59" s="27"/>
    </row>
    <row r="60" spans="1:30" s="14" customFormat="1" ht="15.75" customHeight="1">
      <c r="A60" s="5">
        <v>9</v>
      </c>
      <c r="B60" s="1" t="s">
        <v>201</v>
      </c>
      <c r="C60" s="23" t="s">
        <v>10</v>
      </c>
      <c r="D60" s="142">
        <v>31810.554999999997</v>
      </c>
      <c r="E60" s="142">
        <v>564.91999999999825</v>
      </c>
      <c r="F60" s="391">
        <v>31245.634999999998</v>
      </c>
      <c r="G60" s="144">
        <v>14.405444057833998</v>
      </c>
      <c r="H60" s="195">
        <v>450107.24704399996</v>
      </c>
      <c r="I60" s="97">
        <v>901.98699999999997</v>
      </c>
      <c r="J60" s="68">
        <f t="shared" si="8"/>
        <v>41.956000000000017</v>
      </c>
      <c r="K60" s="70">
        <v>860.03099999999995</v>
      </c>
      <c r="L60" s="71">
        <v>15.750999999999999</v>
      </c>
      <c r="M60" s="89">
        <f t="shared" si="11"/>
        <v>13546.348280999999</v>
      </c>
      <c r="N60" s="97">
        <v>272.90199999999999</v>
      </c>
      <c r="O60" s="68">
        <v>11.435999999999979</v>
      </c>
      <c r="P60" s="70">
        <v>261.46600000000001</v>
      </c>
      <c r="Q60" s="71">
        <v>14.039</v>
      </c>
      <c r="R60" s="68">
        <v>3670.7211740000002</v>
      </c>
      <c r="S60" s="172">
        <f t="shared" si="9"/>
        <v>32712.541999999998</v>
      </c>
      <c r="T60" s="146">
        <f t="shared" si="10"/>
        <v>606.8760000000002</v>
      </c>
      <c r="U60" s="146">
        <f t="shared" si="12"/>
        <v>32105.665999999997</v>
      </c>
      <c r="V60" s="147">
        <f t="shared" si="7"/>
        <v>14.441488157417448</v>
      </c>
      <c r="W60" s="148">
        <f t="shared" si="13"/>
        <v>463653.59532499994</v>
      </c>
      <c r="X60" s="202">
        <v>31629.276000000002</v>
      </c>
      <c r="Y60" s="146">
        <v>534.66100000000733</v>
      </c>
      <c r="Z60" s="146">
        <v>31094.614999999994</v>
      </c>
      <c r="AA60" s="149">
        <v>14.039000000000003</v>
      </c>
      <c r="AB60" s="143">
        <v>436537.29998500005</v>
      </c>
      <c r="AC60" s="33"/>
      <c r="AD60" s="27"/>
    </row>
    <row r="61" spans="1:30" s="14" customFormat="1" ht="15.75" customHeight="1">
      <c r="A61" s="5">
        <v>10</v>
      </c>
      <c r="B61" s="1" t="s">
        <v>60</v>
      </c>
      <c r="C61" s="23" t="s">
        <v>10</v>
      </c>
      <c r="D61" s="142">
        <v>1641.4559999999999</v>
      </c>
      <c r="E61" s="142">
        <v>51.528999999999769</v>
      </c>
      <c r="F61" s="391">
        <v>1589.9270000000001</v>
      </c>
      <c r="G61" s="144">
        <v>19.527000000000001</v>
      </c>
      <c r="H61" s="195">
        <v>31046.504529000002</v>
      </c>
      <c r="I61" s="97">
        <v>68.88</v>
      </c>
      <c r="J61" s="68">
        <f t="shared" si="8"/>
        <v>3.75</v>
      </c>
      <c r="K61" s="68">
        <v>65.13</v>
      </c>
      <c r="L61" s="71">
        <v>19.527000000000001</v>
      </c>
      <c r="M61" s="89">
        <f t="shared" si="11"/>
        <v>1271.79351</v>
      </c>
      <c r="N61" s="97">
        <v>104.616</v>
      </c>
      <c r="O61" s="68">
        <v>4.7270000000000039</v>
      </c>
      <c r="P61" s="70">
        <v>99.888999999999996</v>
      </c>
      <c r="Q61" s="71">
        <v>19.527000000000001</v>
      </c>
      <c r="R61" s="68">
        <v>1950.5325030000001</v>
      </c>
      <c r="S61" s="172">
        <f t="shared" si="9"/>
        <v>1710.3359999999998</v>
      </c>
      <c r="T61" s="146">
        <f t="shared" si="10"/>
        <v>55.278999999999542</v>
      </c>
      <c r="U61" s="146">
        <f t="shared" si="12"/>
        <v>1655.0570000000002</v>
      </c>
      <c r="V61" s="147">
        <f t="shared" si="7"/>
        <v>19.526999999999997</v>
      </c>
      <c r="W61" s="148">
        <f t="shared" si="13"/>
        <v>32318.298039000001</v>
      </c>
      <c r="X61" s="202">
        <v>2041.2839999999997</v>
      </c>
      <c r="Y61" s="146">
        <v>72.130999999999631</v>
      </c>
      <c r="Z61" s="146">
        <v>1969.153</v>
      </c>
      <c r="AA61" s="149">
        <v>17.00121733862224</v>
      </c>
      <c r="AB61" s="143">
        <v>33477.998125999999</v>
      </c>
      <c r="AC61" s="33"/>
      <c r="AD61" s="27"/>
    </row>
    <row r="62" spans="1:30" s="14" customFormat="1" ht="15.75" customHeight="1">
      <c r="A62" s="5">
        <v>11</v>
      </c>
      <c r="B62" s="3" t="s">
        <v>61</v>
      </c>
      <c r="C62" s="23" t="s">
        <v>10</v>
      </c>
      <c r="D62" s="142">
        <v>1498.0819999999999</v>
      </c>
      <c r="E62" s="142">
        <v>73.513999999999669</v>
      </c>
      <c r="F62" s="150">
        <v>1424.5680000000002</v>
      </c>
      <c r="G62" s="144">
        <v>22.416896646562321</v>
      </c>
      <c r="H62" s="195">
        <v>31934.393622</v>
      </c>
      <c r="I62" s="97">
        <v>561.54</v>
      </c>
      <c r="J62" s="68">
        <f t="shared" si="8"/>
        <v>29.01299999999992</v>
      </c>
      <c r="K62" s="68">
        <v>532.52700000000004</v>
      </c>
      <c r="L62" s="71">
        <v>23.631</v>
      </c>
      <c r="M62" s="89">
        <f t="shared" si="11"/>
        <v>12584.145537</v>
      </c>
      <c r="N62" s="97">
        <v>775.30799999999999</v>
      </c>
      <c r="O62" s="68">
        <v>44.765999999999963</v>
      </c>
      <c r="P62" s="70">
        <v>730.54200000000003</v>
      </c>
      <c r="Q62" s="71">
        <v>21.061</v>
      </c>
      <c r="R62" s="68">
        <v>15385.945062000001</v>
      </c>
      <c r="S62" s="172">
        <f t="shared" si="9"/>
        <v>2059.6219999999998</v>
      </c>
      <c r="T62" s="146">
        <f t="shared" si="10"/>
        <v>102.52699999999959</v>
      </c>
      <c r="U62" s="146">
        <f t="shared" si="12"/>
        <v>1957.0950000000003</v>
      </c>
      <c r="V62" s="147">
        <f t="shared" si="7"/>
        <v>22.747255068864821</v>
      </c>
      <c r="W62" s="148">
        <f t="shared" si="13"/>
        <v>44518.539159</v>
      </c>
      <c r="X62" s="202">
        <v>2488.4279999999999</v>
      </c>
      <c r="Y62" s="146">
        <v>142.23900000000003</v>
      </c>
      <c r="Z62" s="146">
        <v>2346.1889999999999</v>
      </c>
      <c r="AA62" s="149">
        <v>21.061</v>
      </c>
      <c r="AB62" s="143">
        <v>49413.086529</v>
      </c>
      <c r="AC62" s="33"/>
      <c r="AD62" s="27"/>
    </row>
    <row r="63" spans="1:30" s="14" customFormat="1" ht="15.75" customHeight="1">
      <c r="A63" s="5">
        <v>12</v>
      </c>
      <c r="B63" s="1" t="s">
        <v>62</v>
      </c>
      <c r="C63" s="23" t="s">
        <v>10</v>
      </c>
      <c r="D63" s="142">
        <v>3451.8850000000002</v>
      </c>
      <c r="E63" s="142">
        <v>91.000000000000455</v>
      </c>
      <c r="F63" s="391">
        <v>3360.8849999999998</v>
      </c>
      <c r="G63" s="144">
        <v>11.658333333333333</v>
      </c>
      <c r="H63" s="195">
        <v>39182.317624999996</v>
      </c>
      <c r="I63" s="97">
        <v>324.95299999999997</v>
      </c>
      <c r="J63" s="68">
        <f t="shared" si="8"/>
        <v>10.687999999999988</v>
      </c>
      <c r="K63" s="70">
        <v>314.26499999999999</v>
      </c>
      <c r="L63" s="71">
        <f>13.99/1.2</f>
        <v>11.658333333333333</v>
      </c>
      <c r="M63" s="89">
        <f t="shared" si="11"/>
        <v>3663.8061249999996</v>
      </c>
      <c r="N63" s="97">
        <v>115.902</v>
      </c>
      <c r="O63" s="68">
        <v>6.9030000000000058</v>
      </c>
      <c r="P63" s="70">
        <v>108.999</v>
      </c>
      <c r="Q63" s="71">
        <v>11.658333333333333</v>
      </c>
      <c r="R63" s="68">
        <v>1270.7466749999999</v>
      </c>
      <c r="S63" s="172">
        <f t="shared" si="9"/>
        <v>3776.8380000000002</v>
      </c>
      <c r="T63" s="146">
        <f t="shared" si="10"/>
        <v>101.68800000000056</v>
      </c>
      <c r="U63" s="146">
        <f t="shared" si="12"/>
        <v>3675.1499999999996</v>
      </c>
      <c r="V63" s="147">
        <f t="shared" si="7"/>
        <v>11.658333333333335</v>
      </c>
      <c r="W63" s="148">
        <f t="shared" si="13"/>
        <v>42846.123749999999</v>
      </c>
      <c r="X63" s="202">
        <v>1986.318</v>
      </c>
      <c r="Y63" s="146">
        <v>65.427999999999884</v>
      </c>
      <c r="Z63" s="146">
        <v>1920.89</v>
      </c>
      <c r="AA63" s="149">
        <v>11.658333333333333</v>
      </c>
      <c r="AB63" s="143">
        <v>22394.375916666668</v>
      </c>
      <c r="AC63" s="33"/>
      <c r="AD63" s="27"/>
    </row>
    <row r="64" spans="1:30" s="14" customFormat="1" ht="15.75" customHeight="1">
      <c r="A64" s="7">
        <v>13</v>
      </c>
      <c r="B64" s="303" t="s">
        <v>220</v>
      </c>
      <c r="C64" s="28" t="s">
        <v>10</v>
      </c>
      <c r="D64" s="135">
        <v>1718.28</v>
      </c>
      <c r="E64" s="135">
        <v>152.1690000000001</v>
      </c>
      <c r="F64" s="389">
        <v>1566.1109999999999</v>
      </c>
      <c r="G64" s="144">
        <v>21.46063272909775</v>
      </c>
      <c r="H64" s="145">
        <v>33609.732984000002</v>
      </c>
      <c r="I64" s="97">
        <v>145.19999999999999</v>
      </c>
      <c r="J64" s="68">
        <f t="shared" si="8"/>
        <v>20.873999999999995</v>
      </c>
      <c r="K64" s="68">
        <v>124.32599999999999</v>
      </c>
      <c r="L64" s="71">
        <v>23.631</v>
      </c>
      <c r="M64" s="89">
        <f t="shared" si="11"/>
        <v>2937.9477059999999</v>
      </c>
      <c r="N64" s="97">
        <v>167.4</v>
      </c>
      <c r="O64" s="68">
        <v>17.703000000000003</v>
      </c>
      <c r="P64" s="98">
        <v>149.697</v>
      </c>
      <c r="Q64" s="71">
        <v>21.061</v>
      </c>
      <c r="R64" s="68">
        <v>3152.768517</v>
      </c>
      <c r="S64" s="172">
        <f t="shared" si="9"/>
        <v>1863.48</v>
      </c>
      <c r="T64" s="146">
        <f t="shared" si="10"/>
        <v>173.04300000000012</v>
      </c>
      <c r="U64" s="146">
        <f t="shared" si="12"/>
        <v>1690.4369999999999</v>
      </c>
      <c r="V64" s="147">
        <f t="shared" si="7"/>
        <v>21.620255998892596</v>
      </c>
      <c r="W64" s="148">
        <f t="shared" si="13"/>
        <v>36547.680690000001</v>
      </c>
      <c r="X64" s="202">
        <v>1607.7600000000002</v>
      </c>
      <c r="Y64" s="146">
        <v>199.26800000000048</v>
      </c>
      <c r="Z64" s="146">
        <v>1408.4919999999997</v>
      </c>
      <c r="AA64" s="149">
        <v>21.061000000000003</v>
      </c>
      <c r="AB64" s="143">
        <v>29664.250012</v>
      </c>
      <c r="AC64" s="33"/>
      <c r="AD64" s="27"/>
    </row>
    <row r="65" spans="1:30" s="14" customFormat="1" ht="15.75" customHeight="1">
      <c r="A65" s="5">
        <v>14</v>
      </c>
      <c r="B65" s="303" t="s">
        <v>63</v>
      </c>
      <c r="C65" s="23" t="s">
        <v>10</v>
      </c>
      <c r="D65" s="142">
        <v>3681.6749999999997</v>
      </c>
      <c r="E65" s="142">
        <v>17.296999999999116</v>
      </c>
      <c r="F65" s="391">
        <v>3664.3780000000006</v>
      </c>
      <c r="G65" s="144">
        <v>14.372827136556324</v>
      </c>
      <c r="H65" s="195">
        <v>52667.471556999997</v>
      </c>
      <c r="I65" s="97">
        <v>437.774</v>
      </c>
      <c r="J65" s="68">
        <f t="shared" si="8"/>
        <v>1.0090000000000146</v>
      </c>
      <c r="K65" s="60">
        <v>436.76499999999999</v>
      </c>
      <c r="L65" s="71">
        <v>15.750999999999999</v>
      </c>
      <c r="M65" s="89">
        <f t="shared" si="11"/>
        <v>6879.4855149999994</v>
      </c>
      <c r="N65" s="97">
        <v>156.36600000000001</v>
      </c>
      <c r="O65" s="68">
        <v>0.75</v>
      </c>
      <c r="P65" s="60">
        <v>155.61600000000001</v>
      </c>
      <c r="Q65" s="71">
        <v>14.039</v>
      </c>
      <c r="R65" s="68">
        <v>2184.6930240000002</v>
      </c>
      <c r="S65" s="172">
        <f t="shared" si="9"/>
        <v>4119.4489999999996</v>
      </c>
      <c r="T65" s="146">
        <f t="shared" si="10"/>
        <v>18.305999999998676</v>
      </c>
      <c r="U65" s="146">
        <f t="shared" si="12"/>
        <v>4101.1430000000009</v>
      </c>
      <c r="V65" s="147">
        <f t="shared" si="7"/>
        <v>14.519600285091251</v>
      </c>
      <c r="W65" s="148">
        <f t="shared" si="13"/>
        <v>59546.957071999997</v>
      </c>
      <c r="X65" s="202">
        <v>2848.0059999999999</v>
      </c>
      <c r="Y65" s="146">
        <v>15.89699999999948</v>
      </c>
      <c r="Z65" s="146">
        <v>2832.1090000000004</v>
      </c>
      <c r="AA65" s="149">
        <v>14.038999999999998</v>
      </c>
      <c r="AB65" s="143">
        <v>39759.978251</v>
      </c>
      <c r="AC65" s="33"/>
      <c r="AD65" s="27"/>
    </row>
    <row r="66" spans="1:30" s="14" customFormat="1" ht="15.75" customHeight="1">
      <c r="A66" s="5">
        <v>15</v>
      </c>
      <c r="B66" s="297" t="s">
        <v>74</v>
      </c>
      <c r="C66" s="28" t="s">
        <v>10</v>
      </c>
      <c r="D66" s="135">
        <v>0</v>
      </c>
      <c r="E66" s="135">
        <v>0</v>
      </c>
      <c r="F66" s="389">
        <v>0</v>
      </c>
      <c r="G66" s="144" t="e">
        <v>#DIV/0!</v>
      </c>
      <c r="H66" s="145">
        <v>0</v>
      </c>
      <c r="I66" s="262">
        <v>0</v>
      </c>
      <c r="J66" s="82">
        <f t="shared" si="8"/>
        <v>0</v>
      </c>
      <c r="K66" s="82">
        <v>0</v>
      </c>
      <c r="L66" s="71"/>
      <c r="M66" s="89">
        <f t="shared" si="11"/>
        <v>0</v>
      </c>
      <c r="N66" s="97">
        <v>0</v>
      </c>
      <c r="O66" s="68">
        <v>0</v>
      </c>
      <c r="P66" s="68">
        <v>0</v>
      </c>
      <c r="Q66" s="71">
        <v>10.11</v>
      </c>
      <c r="R66" s="68">
        <v>0</v>
      </c>
      <c r="S66" s="172">
        <f t="shared" si="9"/>
        <v>0</v>
      </c>
      <c r="T66" s="146">
        <f t="shared" si="10"/>
        <v>0</v>
      </c>
      <c r="U66" s="143">
        <f t="shared" si="12"/>
        <v>0</v>
      </c>
      <c r="V66" s="144" t="e">
        <f t="shared" si="7"/>
        <v>#DIV/0!</v>
      </c>
      <c r="W66" s="160">
        <f t="shared" si="13"/>
        <v>0</v>
      </c>
      <c r="X66" s="202">
        <v>0</v>
      </c>
      <c r="Y66" s="146">
        <v>0</v>
      </c>
      <c r="Z66" s="146">
        <v>0</v>
      </c>
      <c r="AA66" s="149" t="e">
        <v>#DIV/0!</v>
      </c>
      <c r="AB66" s="143">
        <v>0</v>
      </c>
      <c r="AC66" s="33"/>
      <c r="AD66" s="27"/>
    </row>
    <row r="67" spans="1:30" s="14" customFormat="1" ht="15.75" customHeight="1">
      <c r="A67" s="5">
        <v>16</v>
      </c>
      <c r="B67" s="298" t="s">
        <v>75</v>
      </c>
      <c r="C67" s="23" t="s">
        <v>10</v>
      </c>
      <c r="D67" s="142">
        <v>0</v>
      </c>
      <c r="E67" s="142">
        <v>0</v>
      </c>
      <c r="F67" s="391">
        <v>0</v>
      </c>
      <c r="G67" s="144" t="e">
        <v>#DIV/0!</v>
      </c>
      <c r="H67" s="195">
        <v>0</v>
      </c>
      <c r="I67" s="262">
        <v>0</v>
      </c>
      <c r="J67" s="68">
        <f t="shared" si="8"/>
        <v>0</v>
      </c>
      <c r="K67" s="82">
        <v>0</v>
      </c>
      <c r="L67" s="71"/>
      <c r="M67" s="89">
        <f t="shared" si="11"/>
        <v>0</v>
      </c>
      <c r="N67" s="97">
        <v>0</v>
      </c>
      <c r="O67" s="68">
        <v>0</v>
      </c>
      <c r="P67" s="68">
        <v>0</v>
      </c>
      <c r="Q67" s="71">
        <v>14.039</v>
      </c>
      <c r="R67" s="68">
        <v>0</v>
      </c>
      <c r="S67" s="172">
        <f t="shared" si="9"/>
        <v>0</v>
      </c>
      <c r="T67" s="146">
        <f t="shared" si="10"/>
        <v>0</v>
      </c>
      <c r="U67" s="146">
        <f t="shared" si="12"/>
        <v>0</v>
      </c>
      <c r="V67" s="147" t="e">
        <f t="shared" si="7"/>
        <v>#DIV/0!</v>
      </c>
      <c r="W67" s="148">
        <f t="shared" si="13"/>
        <v>0</v>
      </c>
      <c r="X67" s="202">
        <v>2360.02</v>
      </c>
      <c r="Y67" s="146">
        <v>113.45200000000023</v>
      </c>
      <c r="Z67" s="146">
        <v>2246.5679999999998</v>
      </c>
      <c r="AA67" s="149">
        <v>14.039000000000001</v>
      </c>
      <c r="AB67" s="143">
        <v>31539.568152</v>
      </c>
      <c r="AC67" s="33"/>
      <c r="AD67" s="27"/>
    </row>
    <row r="68" spans="1:30" s="14" customFormat="1" ht="15.75" customHeight="1">
      <c r="A68" s="6">
        <v>17</v>
      </c>
      <c r="B68" s="308" t="s">
        <v>65</v>
      </c>
      <c r="C68" s="34" t="s">
        <v>10</v>
      </c>
      <c r="D68" s="203">
        <v>2223.9090000000001</v>
      </c>
      <c r="E68" s="203">
        <v>17.169000000000324</v>
      </c>
      <c r="F68" s="206">
        <v>2206.7399999999998</v>
      </c>
      <c r="G68" s="171">
        <v>21.525090020120182</v>
      </c>
      <c r="H68" s="205">
        <v>47500.277151000002</v>
      </c>
      <c r="I68" s="103">
        <v>18.332999999999998</v>
      </c>
      <c r="J68" s="101">
        <f t="shared" si="8"/>
        <v>4.399999999999693E-2</v>
      </c>
      <c r="K68" s="104">
        <v>18.289000000000001</v>
      </c>
      <c r="L68" s="102">
        <v>23.631</v>
      </c>
      <c r="M68" s="275">
        <f t="shared" si="11"/>
        <v>432.18735900000001</v>
      </c>
      <c r="N68" s="103">
        <v>18.234000000000002</v>
      </c>
      <c r="O68" s="101">
        <v>0.15800000000000125</v>
      </c>
      <c r="P68" s="104">
        <v>18.076000000000001</v>
      </c>
      <c r="Q68" s="102">
        <v>21.061</v>
      </c>
      <c r="R68" s="101">
        <v>380.69863600000002</v>
      </c>
      <c r="S68" s="285">
        <f t="shared" si="9"/>
        <v>2242.2420000000002</v>
      </c>
      <c r="T68" s="207">
        <f t="shared" si="10"/>
        <v>17.213000000000193</v>
      </c>
      <c r="U68" s="207">
        <f t="shared" si="12"/>
        <v>2225.029</v>
      </c>
      <c r="V68" s="144">
        <f t="shared" si="7"/>
        <v>21.542399901304659</v>
      </c>
      <c r="W68" s="208">
        <f t="shared" si="13"/>
        <v>47932.464510000005</v>
      </c>
      <c r="X68" s="295">
        <v>2012.607</v>
      </c>
      <c r="Y68" s="207">
        <v>21.503999999999678</v>
      </c>
      <c r="Z68" s="207">
        <v>1991.1030000000003</v>
      </c>
      <c r="AA68" s="279">
        <v>19.197275471434676</v>
      </c>
      <c r="AB68" s="207">
        <v>38223.752783000004</v>
      </c>
      <c r="AC68" s="33"/>
      <c r="AD68" s="27"/>
    </row>
    <row r="69" spans="1:30" s="14" customFormat="1" ht="15.75" customHeight="1">
      <c r="A69" s="7">
        <v>18</v>
      </c>
      <c r="B69" s="3" t="s">
        <v>64</v>
      </c>
      <c r="C69" s="23" t="s">
        <v>10</v>
      </c>
      <c r="D69" s="142">
        <v>695.60399999999993</v>
      </c>
      <c r="E69" s="142">
        <v>57.225999999999885</v>
      </c>
      <c r="F69" s="391">
        <v>638.37800000000004</v>
      </c>
      <c r="G69" s="144">
        <v>14.338447205260831</v>
      </c>
      <c r="H69" s="195">
        <v>9153.3492499999993</v>
      </c>
      <c r="I69" s="97">
        <v>73.8</v>
      </c>
      <c r="J69" s="68">
        <f t="shared" si="8"/>
        <v>4.0159999999999911</v>
      </c>
      <c r="K69" s="70">
        <v>69.784000000000006</v>
      </c>
      <c r="L69" s="71">
        <v>15.750999999999999</v>
      </c>
      <c r="M69" s="89">
        <f t="shared" si="11"/>
        <v>1099.167784</v>
      </c>
      <c r="N69" s="97">
        <v>106.608</v>
      </c>
      <c r="O69" s="68">
        <v>7.2199999999999989</v>
      </c>
      <c r="P69" s="60">
        <v>99.388000000000005</v>
      </c>
      <c r="Q69" s="71">
        <v>14.039</v>
      </c>
      <c r="R69" s="68">
        <v>1395.3081320000001</v>
      </c>
      <c r="S69" s="172">
        <f t="shared" si="9"/>
        <v>769.40399999999988</v>
      </c>
      <c r="T69" s="146">
        <f t="shared" si="10"/>
        <v>61.241999999999848</v>
      </c>
      <c r="U69" s="146">
        <f t="shared" si="12"/>
        <v>708.16200000000003</v>
      </c>
      <c r="V69" s="144">
        <f t="shared" si="7"/>
        <v>14.477643581553371</v>
      </c>
      <c r="W69" s="148">
        <f t="shared" si="13"/>
        <v>10252.517033999999</v>
      </c>
      <c r="X69" s="202">
        <v>778.39200000000005</v>
      </c>
      <c r="Y69" s="146">
        <v>55.141999999999939</v>
      </c>
      <c r="Z69" s="146">
        <v>723.25000000000011</v>
      </c>
      <c r="AA69" s="149">
        <v>14.038999999999996</v>
      </c>
      <c r="AB69" s="143">
        <v>10153.706749999999</v>
      </c>
      <c r="AC69" s="33"/>
      <c r="AD69" s="27"/>
    </row>
    <row r="70" spans="1:30" s="14" customFormat="1" ht="15.75" customHeight="1">
      <c r="A70" s="7">
        <v>19</v>
      </c>
      <c r="B70" s="3" t="s">
        <v>66</v>
      </c>
      <c r="C70" s="23" t="s">
        <v>10</v>
      </c>
      <c r="D70" s="142">
        <v>8790.48</v>
      </c>
      <c r="E70" s="142">
        <v>246.33099999999831</v>
      </c>
      <c r="F70" s="391">
        <v>8544.1490000000013</v>
      </c>
      <c r="G70" s="144">
        <v>9.5642031645281431</v>
      </c>
      <c r="H70" s="195">
        <v>81717.976903999981</v>
      </c>
      <c r="I70" s="97">
        <v>1231.92</v>
      </c>
      <c r="J70" s="68">
        <f t="shared" si="8"/>
        <v>24.104000000000042</v>
      </c>
      <c r="K70" s="70">
        <v>1207.816</v>
      </c>
      <c r="L70" s="71">
        <v>10.502000000000001</v>
      </c>
      <c r="M70" s="89">
        <f t="shared" si="11"/>
        <v>12684.483632000001</v>
      </c>
      <c r="N70" s="97">
        <v>1328.76</v>
      </c>
      <c r="O70" s="68">
        <v>44.483999999999924</v>
      </c>
      <c r="P70" s="60">
        <v>1284.2760000000001</v>
      </c>
      <c r="Q70" s="71">
        <v>9.3610000000000007</v>
      </c>
      <c r="R70" s="68">
        <v>12022.107636000001</v>
      </c>
      <c r="S70" s="172">
        <f t="shared" si="9"/>
        <v>10022.4</v>
      </c>
      <c r="T70" s="146">
        <f t="shared" si="10"/>
        <v>270.43499999999767</v>
      </c>
      <c r="U70" s="146">
        <f t="shared" si="12"/>
        <v>9751.965000000002</v>
      </c>
      <c r="V70" s="144">
        <f t="shared" si="7"/>
        <v>9.6803526813313994</v>
      </c>
      <c r="W70" s="148">
        <f t="shared" si="13"/>
        <v>94402.460535999984</v>
      </c>
      <c r="X70" s="202">
        <v>9812.6999999999989</v>
      </c>
      <c r="Y70" s="146">
        <v>268.1299999999992</v>
      </c>
      <c r="Z70" s="146">
        <v>9544.57</v>
      </c>
      <c r="AA70" s="149">
        <v>7.9135006221338431</v>
      </c>
      <c r="AB70" s="143">
        <v>75530.96063300001</v>
      </c>
      <c r="AC70" s="33"/>
      <c r="AD70" s="27"/>
    </row>
    <row r="71" spans="1:30" s="14" customFormat="1" ht="15.75" customHeight="1">
      <c r="A71" s="7">
        <v>20</v>
      </c>
      <c r="B71" s="3" t="s">
        <v>226</v>
      </c>
      <c r="C71" s="23" t="s">
        <v>10</v>
      </c>
      <c r="D71" s="142">
        <v>1799.8509999999997</v>
      </c>
      <c r="E71" s="142">
        <v>26.746999999999616</v>
      </c>
      <c r="F71" s="391">
        <v>1773.104</v>
      </c>
      <c r="G71" s="144">
        <v>22.076890928563696</v>
      </c>
      <c r="H71" s="195">
        <v>39144.623613000003</v>
      </c>
      <c r="I71" s="97">
        <v>459.79399999999998</v>
      </c>
      <c r="J71" s="68">
        <f t="shared" si="8"/>
        <v>6.8039999999999736</v>
      </c>
      <c r="K71" s="70">
        <v>452.99</v>
      </c>
      <c r="L71" s="71">
        <v>23.631</v>
      </c>
      <c r="M71" s="89">
        <f t="shared" si="11"/>
        <v>10704.606690000001</v>
      </c>
      <c r="N71" s="97">
        <v>390.63099999999997</v>
      </c>
      <c r="O71" s="68">
        <v>5.2229999999999563</v>
      </c>
      <c r="P71" s="70">
        <v>385.40800000000002</v>
      </c>
      <c r="Q71" s="71">
        <v>21.061</v>
      </c>
      <c r="R71" s="68">
        <v>8117.0778880000007</v>
      </c>
      <c r="S71" s="172">
        <f t="shared" si="9"/>
        <v>2259.6449999999995</v>
      </c>
      <c r="T71" s="146">
        <f t="shared" si="10"/>
        <v>33.550999999999476</v>
      </c>
      <c r="U71" s="146">
        <f t="shared" si="12"/>
        <v>2226.0940000000001</v>
      </c>
      <c r="V71" s="144">
        <f t="shared" si="7"/>
        <v>22.393138071887353</v>
      </c>
      <c r="W71" s="148">
        <f t="shared" si="13"/>
        <v>49849.230303000004</v>
      </c>
      <c r="X71" s="202">
        <v>2383.2779999999998</v>
      </c>
      <c r="Y71" s="146">
        <v>34.905999999999949</v>
      </c>
      <c r="Z71" s="146">
        <v>2348.3719999999998</v>
      </c>
      <c r="AA71" s="149">
        <v>21.061</v>
      </c>
      <c r="AB71" s="143">
        <v>49459.062692</v>
      </c>
      <c r="AC71" s="33"/>
      <c r="AD71" s="27"/>
    </row>
    <row r="72" spans="1:30" s="14" customFormat="1" ht="15.75" customHeight="1">
      <c r="A72" s="7">
        <v>21</v>
      </c>
      <c r="B72" s="3" t="s">
        <v>253</v>
      </c>
      <c r="C72" s="23" t="s">
        <v>10</v>
      </c>
      <c r="D72" s="142">
        <v>778.53</v>
      </c>
      <c r="E72" s="142">
        <v>58.018000000000029</v>
      </c>
      <c r="F72" s="391">
        <v>720.51199999999994</v>
      </c>
      <c r="G72" s="144">
        <v>18.115000000000002</v>
      </c>
      <c r="H72" s="195">
        <v>13052.07488</v>
      </c>
      <c r="I72" s="97">
        <v>81.66</v>
      </c>
      <c r="J72" s="68">
        <f t="shared" si="8"/>
        <v>5.8010000000000019</v>
      </c>
      <c r="K72" s="98">
        <v>75.858999999999995</v>
      </c>
      <c r="L72" s="71">
        <v>18.114999999999998</v>
      </c>
      <c r="M72" s="89">
        <f t="shared" si="11"/>
        <v>1374.1857849999999</v>
      </c>
      <c r="N72" s="97">
        <v>68.64</v>
      </c>
      <c r="O72" s="68">
        <v>5.4960000000000022</v>
      </c>
      <c r="P72" s="98">
        <v>63.143999999999998</v>
      </c>
      <c r="Q72" s="71">
        <v>18.114999999999998</v>
      </c>
      <c r="R72" s="68">
        <v>1143.8535599999998</v>
      </c>
      <c r="S72" s="172">
        <f t="shared" si="9"/>
        <v>860.18999999999994</v>
      </c>
      <c r="T72" s="146">
        <f t="shared" si="10"/>
        <v>63.81899999999996</v>
      </c>
      <c r="U72" s="146">
        <f t="shared" si="12"/>
        <v>796.37099999999998</v>
      </c>
      <c r="V72" s="144">
        <f t="shared" si="7"/>
        <v>18.114999999999998</v>
      </c>
      <c r="W72" s="148">
        <f t="shared" si="13"/>
        <v>14426.260665</v>
      </c>
      <c r="X72" s="202">
        <v>960.38599999999997</v>
      </c>
      <c r="Y72" s="146">
        <v>60.614000000000033</v>
      </c>
      <c r="Z72" s="146">
        <v>899.77199999999993</v>
      </c>
      <c r="AA72" s="149">
        <v>17.088146268165712</v>
      </c>
      <c r="AB72" s="143">
        <v>15375.435543999998</v>
      </c>
      <c r="AC72" s="33"/>
      <c r="AD72" s="27"/>
    </row>
    <row r="73" spans="1:30" s="14" customFormat="1" ht="15.75" customHeight="1">
      <c r="A73" s="7">
        <v>22</v>
      </c>
      <c r="B73" s="3" t="s">
        <v>254</v>
      </c>
      <c r="C73" s="23" t="s">
        <v>10</v>
      </c>
      <c r="D73" s="142">
        <v>2146.6510000000003</v>
      </c>
      <c r="E73" s="142">
        <v>57.719000000000051</v>
      </c>
      <c r="F73" s="391">
        <v>2088.9320000000002</v>
      </c>
      <c r="G73" s="144">
        <v>21.438015606539604</v>
      </c>
      <c r="H73" s="195">
        <v>44782.556816999997</v>
      </c>
      <c r="I73" s="97">
        <v>200.77</v>
      </c>
      <c r="J73" s="68">
        <f t="shared" si="8"/>
        <v>4.1009999999999991</v>
      </c>
      <c r="K73" s="60">
        <v>196.66900000000001</v>
      </c>
      <c r="L73" s="71">
        <v>23.631</v>
      </c>
      <c r="M73" s="89">
        <f t="shared" si="11"/>
        <v>4647.4851390000003</v>
      </c>
      <c r="N73" s="97">
        <v>91.16</v>
      </c>
      <c r="O73" s="68">
        <v>1.3119999999999976</v>
      </c>
      <c r="P73" s="60">
        <v>89.847999999999999</v>
      </c>
      <c r="Q73" s="71">
        <v>21.061</v>
      </c>
      <c r="R73" s="68">
        <v>1892.288728</v>
      </c>
      <c r="S73" s="172">
        <f t="shared" si="9"/>
        <v>2347.4210000000003</v>
      </c>
      <c r="T73" s="146">
        <f t="shared" si="10"/>
        <v>61.820000000000164</v>
      </c>
      <c r="U73" s="146">
        <f t="shared" si="12"/>
        <v>2285.6010000000001</v>
      </c>
      <c r="V73" s="144">
        <f t="shared" si="7"/>
        <v>21.626715229823578</v>
      </c>
      <c r="W73" s="148">
        <f t="shared" si="13"/>
        <v>49430.041956000001</v>
      </c>
      <c r="X73" s="202">
        <v>2156.3919999999998</v>
      </c>
      <c r="Y73" s="146">
        <v>69.547999999999774</v>
      </c>
      <c r="Z73" s="146">
        <v>2086.8440000000001</v>
      </c>
      <c r="AA73" s="149">
        <v>21.061</v>
      </c>
      <c r="AB73" s="143">
        <v>43951.021484000004</v>
      </c>
      <c r="AC73" s="33"/>
      <c r="AD73" s="27"/>
    </row>
    <row r="74" spans="1:30" s="14" customFormat="1" ht="15.75" customHeight="1">
      <c r="A74" s="7">
        <v>23</v>
      </c>
      <c r="B74" s="3" t="s">
        <v>68</v>
      </c>
      <c r="C74" s="23" t="s">
        <v>10</v>
      </c>
      <c r="D74" s="142">
        <v>2545.75</v>
      </c>
      <c r="E74" s="142">
        <v>90.402000000000044</v>
      </c>
      <c r="F74" s="391">
        <v>2455.348</v>
      </c>
      <c r="G74" s="144">
        <v>14.23317986208065</v>
      </c>
      <c r="H74" s="195">
        <v>34947.409707999999</v>
      </c>
      <c r="I74" s="97">
        <v>146.13999999999999</v>
      </c>
      <c r="J74" s="68">
        <f t="shared" si="8"/>
        <v>6.3439999999999941</v>
      </c>
      <c r="K74" s="70">
        <v>139.79599999999999</v>
      </c>
      <c r="L74" s="71">
        <v>15.750999999999999</v>
      </c>
      <c r="M74" s="89">
        <f t="shared" si="11"/>
        <v>2201.9267959999997</v>
      </c>
      <c r="N74" s="97">
        <v>0</v>
      </c>
      <c r="O74" s="68">
        <v>0</v>
      </c>
      <c r="P74" s="60">
        <v>0</v>
      </c>
      <c r="Q74" s="71">
        <v>14.039</v>
      </c>
      <c r="R74" s="68">
        <v>0</v>
      </c>
      <c r="S74" s="172">
        <f t="shared" si="9"/>
        <v>2691.89</v>
      </c>
      <c r="T74" s="146">
        <f t="shared" si="10"/>
        <v>96.746000000000095</v>
      </c>
      <c r="U74" s="146">
        <f t="shared" si="12"/>
        <v>2595.1439999999998</v>
      </c>
      <c r="V74" s="144">
        <f t="shared" si="7"/>
        <v>14.314942255227457</v>
      </c>
      <c r="W74" s="148">
        <f t="shared" si="13"/>
        <v>37149.336503999999</v>
      </c>
      <c r="X74" s="202">
        <v>1968.3389999999999</v>
      </c>
      <c r="Y74" s="146">
        <v>107.70700000000011</v>
      </c>
      <c r="Z74" s="146">
        <v>1860.6319999999998</v>
      </c>
      <c r="AA74" s="149">
        <v>14.039000000000001</v>
      </c>
      <c r="AB74" s="143">
        <v>26121.412648000001</v>
      </c>
      <c r="AC74" s="33"/>
      <c r="AD74" s="27"/>
    </row>
    <row r="75" spans="1:30" s="14" customFormat="1" ht="15.75" customHeight="1">
      <c r="A75" s="8">
        <v>24</v>
      </c>
      <c r="B75" s="309" t="s">
        <v>227</v>
      </c>
      <c r="C75" s="34" t="s">
        <v>10</v>
      </c>
      <c r="D75" s="203">
        <v>76.373999999999995</v>
      </c>
      <c r="E75" s="203">
        <v>8.867999999999995</v>
      </c>
      <c r="F75" s="204">
        <v>67.506</v>
      </c>
      <c r="G75" s="144">
        <v>21.168000000000003</v>
      </c>
      <c r="H75" s="205">
        <v>1428.9670080000001</v>
      </c>
      <c r="I75" s="100">
        <v>0</v>
      </c>
      <c r="J75" s="101">
        <f t="shared" si="8"/>
        <v>0</v>
      </c>
      <c r="K75" s="101">
        <v>0</v>
      </c>
      <c r="L75" s="102">
        <v>23.631</v>
      </c>
      <c r="M75" s="275">
        <f t="shared" si="11"/>
        <v>0</v>
      </c>
      <c r="N75" s="100">
        <v>4.3440000000000003</v>
      </c>
      <c r="O75" s="101">
        <v>1.2710000000000004</v>
      </c>
      <c r="P75" s="101">
        <v>3.073</v>
      </c>
      <c r="Q75" s="102">
        <v>21.061</v>
      </c>
      <c r="R75" s="101">
        <v>64.720452999999992</v>
      </c>
      <c r="S75" s="285">
        <f t="shared" si="9"/>
        <v>76.373999999999995</v>
      </c>
      <c r="T75" s="207">
        <f t="shared" si="10"/>
        <v>8.867999999999995</v>
      </c>
      <c r="U75" s="207">
        <f t="shared" si="12"/>
        <v>67.506</v>
      </c>
      <c r="V75" s="144">
        <f t="shared" si="7"/>
        <v>21.168000000000003</v>
      </c>
      <c r="W75" s="208">
        <f t="shared" si="13"/>
        <v>1428.9670080000001</v>
      </c>
      <c r="X75" s="295">
        <v>116.17999999999999</v>
      </c>
      <c r="Y75" s="207">
        <v>13.018999999999991</v>
      </c>
      <c r="Z75" s="207">
        <v>103.161</v>
      </c>
      <c r="AA75" s="279">
        <v>21.061</v>
      </c>
      <c r="AB75" s="207">
        <v>2172.6738209999999</v>
      </c>
      <c r="AC75" s="33"/>
      <c r="AD75" s="27"/>
    </row>
    <row r="76" spans="1:30" s="14" customFormat="1" ht="15.75" customHeight="1">
      <c r="A76" s="7">
        <v>25</v>
      </c>
      <c r="B76" s="3" t="s">
        <v>69</v>
      </c>
      <c r="C76" s="23" t="s">
        <v>10</v>
      </c>
      <c r="D76" s="142">
        <v>55.201999999999998</v>
      </c>
      <c r="E76" s="142">
        <v>0</v>
      </c>
      <c r="F76" s="391">
        <v>55.201999999999998</v>
      </c>
      <c r="G76" s="144">
        <v>16.255000000000003</v>
      </c>
      <c r="H76" s="195">
        <v>897.30851000000007</v>
      </c>
      <c r="I76" s="97">
        <v>0</v>
      </c>
      <c r="J76" s="66">
        <f t="shared" si="8"/>
        <v>0</v>
      </c>
      <c r="K76" s="70">
        <v>0</v>
      </c>
      <c r="L76" s="71">
        <f>19.506/1.2</f>
        <v>16.255000000000003</v>
      </c>
      <c r="M76" s="89">
        <f t="shared" si="11"/>
        <v>0</v>
      </c>
      <c r="N76" s="97">
        <v>0</v>
      </c>
      <c r="O76" s="68">
        <v>0</v>
      </c>
      <c r="P76" s="70">
        <v>0</v>
      </c>
      <c r="Q76" s="71">
        <v>16.255000000000003</v>
      </c>
      <c r="R76" s="68">
        <v>0</v>
      </c>
      <c r="S76" s="172">
        <f t="shared" si="9"/>
        <v>55.201999999999998</v>
      </c>
      <c r="T76" s="146">
        <f t="shared" si="10"/>
        <v>0</v>
      </c>
      <c r="U76" s="146">
        <f t="shared" si="12"/>
        <v>55.201999999999998</v>
      </c>
      <c r="V76" s="144">
        <f t="shared" si="7"/>
        <v>16.255000000000003</v>
      </c>
      <c r="W76" s="148">
        <f t="shared" si="13"/>
        <v>897.30851000000007</v>
      </c>
      <c r="X76" s="202">
        <v>0</v>
      </c>
      <c r="Y76" s="146">
        <v>0</v>
      </c>
      <c r="Z76" s="146">
        <v>0</v>
      </c>
      <c r="AA76" s="149" t="e">
        <v>#DIV/0!</v>
      </c>
      <c r="AB76" s="143">
        <v>0</v>
      </c>
      <c r="AC76" s="33"/>
      <c r="AD76" s="27"/>
    </row>
    <row r="77" spans="1:30" s="14" customFormat="1" ht="15.75" customHeight="1">
      <c r="A77" s="7">
        <v>26</v>
      </c>
      <c r="B77" s="3" t="s">
        <v>70</v>
      </c>
      <c r="C77" s="23" t="s">
        <v>10</v>
      </c>
      <c r="D77" s="142">
        <v>3206.46</v>
      </c>
      <c r="E77" s="142">
        <v>91.69800000000032</v>
      </c>
      <c r="F77" s="391">
        <v>3114.7619999999997</v>
      </c>
      <c r="G77" s="144">
        <v>17.250000000000004</v>
      </c>
      <c r="H77" s="195">
        <v>53729.644500000002</v>
      </c>
      <c r="I77" s="97">
        <v>489.42</v>
      </c>
      <c r="J77" s="68">
        <f>I77-K77</f>
        <v>15.19300000000004</v>
      </c>
      <c r="K77" s="70">
        <v>474.22699999999998</v>
      </c>
      <c r="L77" s="71">
        <f>20.7/1.2</f>
        <v>17.25</v>
      </c>
      <c r="M77" s="89">
        <f t="shared" si="11"/>
        <v>8180.4157499999992</v>
      </c>
      <c r="N77" s="97">
        <v>491.97</v>
      </c>
      <c r="O77" s="68">
        <v>15.248000000000047</v>
      </c>
      <c r="P77" s="70">
        <v>476.72199999999998</v>
      </c>
      <c r="Q77" s="71">
        <v>17.25</v>
      </c>
      <c r="R77" s="68">
        <v>8223.4544999999998</v>
      </c>
      <c r="S77" s="172">
        <f t="shared" si="9"/>
        <v>3695.88</v>
      </c>
      <c r="T77" s="146">
        <f t="shared" si="10"/>
        <v>106.89100000000053</v>
      </c>
      <c r="U77" s="146">
        <f t="shared" si="12"/>
        <v>3588.9889999999996</v>
      </c>
      <c r="V77" s="144">
        <f t="shared" si="7"/>
        <v>17.250000000000004</v>
      </c>
      <c r="W77" s="148">
        <f t="shared" si="13"/>
        <v>61910.060250000002</v>
      </c>
      <c r="X77" s="202">
        <v>3774.42</v>
      </c>
      <c r="Y77" s="146">
        <v>101.78300000000036</v>
      </c>
      <c r="Z77" s="146">
        <v>3672.6369999999997</v>
      </c>
      <c r="AA77" s="149">
        <v>17.250000000000004</v>
      </c>
      <c r="AB77" s="143">
        <v>63352.988250000002</v>
      </c>
      <c r="AC77" s="33"/>
      <c r="AD77" s="27"/>
    </row>
    <row r="78" spans="1:30" s="14" customFormat="1" ht="15.75" customHeight="1">
      <c r="A78" s="7">
        <v>27</v>
      </c>
      <c r="B78" s="3" t="s">
        <v>71</v>
      </c>
      <c r="C78" s="28" t="s">
        <v>10</v>
      </c>
      <c r="D78" s="135">
        <v>2855.7</v>
      </c>
      <c r="E78" s="135">
        <v>116.90200000000004</v>
      </c>
      <c r="F78" s="389">
        <v>2738.7979999999998</v>
      </c>
      <c r="G78" s="144">
        <v>21.545735517186738</v>
      </c>
      <c r="H78" s="145">
        <v>59009.417343000001</v>
      </c>
      <c r="I78" s="97">
        <v>257.76</v>
      </c>
      <c r="J78" s="68">
        <f t="shared" si="8"/>
        <v>19.228999999999985</v>
      </c>
      <c r="K78" s="70">
        <v>238.53100000000001</v>
      </c>
      <c r="L78" s="71">
        <v>23.631</v>
      </c>
      <c r="M78" s="89">
        <f t="shared" si="11"/>
        <v>5636.7260610000003</v>
      </c>
      <c r="N78" s="97">
        <v>263.52</v>
      </c>
      <c r="O78" s="68">
        <v>22.942999999999984</v>
      </c>
      <c r="P78" s="70">
        <v>240.577</v>
      </c>
      <c r="Q78" s="71">
        <v>21.061</v>
      </c>
      <c r="R78" s="68">
        <v>5066.7921969999998</v>
      </c>
      <c r="S78" s="172">
        <f t="shared" si="9"/>
        <v>3113.46</v>
      </c>
      <c r="T78" s="143">
        <f t="shared" si="10"/>
        <v>136.13100000000031</v>
      </c>
      <c r="U78" s="143">
        <f t="shared" si="12"/>
        <v>2977.3289999999997</v>
      </c>
      <c r="V78" s="144">
        <f t="shared" si="7"/>
        <v>21.712798083114095</v>
      </c>
      <c r="W78" s="148">
        <f t="shared" si="13"/>
        <v>64646.143404000002</v>
      </c>
      <c r="X78" s="202">
        <v>3136.59</v>
      </c>
      <c r="Y78" s="146">
        <v>144.10999999999967</v>
      </c>
      <c r="Z78" s="146">
        <v>2992.4800000000005</v>
      </c>
      <c r="AA78" s="149">
        <v>21.060999999999996</v>
      </c>
      <c r="AB78" s="143">
        <v>63024.621279999999</v>
      </c>
      <c r="AC78" s="33"/>
      <c r="AD78" s="27"/>
    </row>
    <row r="79" spans="1:30" s="14" customFormat="1" ht="15.75" customHeight="1">
      <c r="A79" s="9">
        <v>28</v>
      </c>
      <c r="B79" s="3" t="s">
        <v>198</v>
      </c>
      <c r="C79" s="28" t="s">
        <v>10</v>
      </c>
      <c r="D79" s="135">
        <v>126.48000000000002</v>
      </c>
      <c r="E79" s="135">
        <v>9.2270000000000039</v>
      </c>
      <c r="F79" s="209">
        <v>117.25300000000001</v>
      </c>
      <c r="G79" s="171">
        <v>21.662463246142956</v>
      </c>
      <c r="H79" s="145">
        <v>2539.9888030000002</v>
      </c>
      <c r="I79" s="99">
        <v>19.931999999999999</v>
      </c>
      <c r="J79" s="68">
        <f>I79-K79</f>
        <v>1.2519999999999989</v>
      </c>
      <c r="K79" s="105">
        <v>18.68</v>
      </c>
      <c r="L79" s="71">
        <v>23.631</v>
      </c>
      <c r="M79" s="89">
        <f t="shared" si="11"/>
        <v>441.42707999999999</v>
      </c>
      <c r="N79" s="99">
        <v>0</v>
      </c>
      <c r="O79" s="68">
        <v>0</v>
      </c>
      <c r="P79" s="105">
        <v>0</v>
      </c>
      <c r="Q79" s="71">
        <v>15.401</v>
      </c>
      <c r="R79" s="68">
        <v>0</v>
      </c>
      <c r="S79" s="172">
        <f t="shared" si="9"/>
        <v>146.41200000000001</v>
      </c>
      <c r="T79" s="143">
        <f t="shared" si="10"/>
        <v>10.478999999999985</v>
      </c>
      <c r="U79" s="143">
        <f t="shared" si="12"/>
        <v>135.93300000000002</v>
      </c>
      <c r="V79" s="144">
        <f t="shared" si="7"/>
        <v>21.932980828790651</v>
      </c>
      <c r="W79" s="148">
        <f t="shared" si="13"/>
        <v>2981.4158830000001</v>
      </c>
      <c r="X79" s="202">
        <v>321.96000000000004</v>
      </c>
      <c r="Y79" s="146">
        <v>19.744000000000085</v>
      </c>
      <c r="Z79" s="146">
        <v>302.21599999999995</v>
      </c>
      <c r="AA79" s="149">
        <v>15.401000000000003</v>
      </c>
      <c r="AB79" s="143">
        <v>4654.4286160000001</v>
      </c>
      <c r="AC79" s="33"/>
      <c r="AD79" s="27"/>
    </row>
    <row r="80" spans="1:30" s="14" customFormat="1" ht="15.75" customHeight="1">
      <c r="A80" s="7">
        <v>29</v>
      </c>
      <c r="B80" s="3" t="s">
        <v>72</v>
      </c>
      <c r="C80" s="23" t="s">
        <v>10</v>
      </c>
      <c r="D80" s="142">
        <v>0</v>
      </c>
      <c r="E80" s="142">
        <v>0</v>
      </c>
      <c r="F80" s="391">
        <v>0</v>
      </c>
      <c r="G80" s="144" t="e">
        <v>#DIV/0!</v>
      </c>
      <c r="H80" s="195">
        <v>0</v>
      </c>
      <c r="I80" s="97">
        <v>0</v>
      </c>
      <c r="J80" s="68">
        <f>I80-K80</f>
        <v>0</v>
      </c>
      <c r="K80" s="70">
        <v>0</v>
      </c>
      <c r="L80" s="71">
        <f>20.6244/1.2</f>
        <v>17.187000000000001</v>
      </c>
      <c r="M80" s="89">
        <f t="shared" si="11"/>
        <v>0</v>
      </c>
      <c r="N80" s="97">
        <v>0</v>
      </c>
      <c r="O80" s="68">
        <v>0</v>
      </c>
      <c r="P80" s="70">
        <v>0</v>
      </c>
      <c r="Q80" s="71">
        <v>17.187000000000001</v>
      </c>
      <c r="R80" s="68">
        <v>0</v>
      </c>
      <c r="S80" s="172">
        <f t="shared" si="9"/>
        <v>0</v>
      </c>
      <c r="T80" s="146">
        <f t="shared" si="10"/>
        <v>0</v>
      </c>
      <c r="U80" s="146">
        <f t="shared" si="12"/>
        <v>0</v>
      </c>
      <c r="V80" s="144" t="e">
        <f t="shared" si="7"/>
        <v>#DIV/0!</v>
      </c>
      <c r="W80" s="148">
        <f t="shared" si="13"/>
        <v>0</v>
      </c>
      <c r="X80" s="202">
        <v>0</v>
      </c>
      <c r="Y80" s="146">
        <v>0</v>
      </c>
      <c r="Z80" s="146">
        <v>0</v>
      </c>
      <c r="AA80" s="149" t="e">
        <v>#DIV/0!</v>
      </c>
      <c r="AB80" s="143">
        <v>0</v>
      </c>
      <c r="AC80" s="33"/>
      <c r="AD80" s="27"/>
    </row>
    <row r="81" spans="1:30" s="14" customFormat="1" ht="15.75" customHeight="1">
      <c r="A81" s="7">
        <v>30</v>
      </c>
      <c r="B81" s="3" t="s">
        <v>73</v>
      </c>
      <c r="C81" s="23" t="s">
        <v>10</v>
      </c>
      <c r="D81" s="142">
        <v>3389.8800000000006</v>
      </c>
      <c r="E81" s="142">
        <v>80.955999999999676</v>
      </c>
      <c r="F81" s="391">
        <v>3308.9240000000009</v>
      </c>
      <c r="G81" s="144">
        <v>15.645999999999995</v>
      </c>
      <c r="H81" s="195">
        <v>51771.424904</v>
      </c>
      <c r="I81" s="97">
        <v>0</v>
      </c>
      <c r="J81" s="68">
        <f t="shared" ref="J81:J144" si="14">I81-K81</f>
        <v>0</v>
      </c>
      <c r="K81" s="68">
        <v>0</v>
      </c>
      <c r="L81" s="71">
        <v>15.646000000000001</v>
      </c>
      <c r="M81" s="89">
        <f t="shared" si="11"/>
        <v>0</v>
      </c>
      <c r="N81" s="97">
        <v>0</v>
      </c>
      <c r="O81" s="68">
        <v>0</v>
      </c>
      <c r="P81" s="68">
        <v>0</v>
      </c>
      <c r="Q81" s="71">
        <v>15.646000000000001</v>
      </c>
      <c r="R81" s="68">
        <v>0</v>
      </c>
      <c r="S81" s="172">
        <f t="shared" si="9"/>
        <v>3389.8800000000006</v>
      </c>
      <c r="T81" s="146">
        <f t="shared" si="10"/>
        <v>80.955999999999676</v>
      </c>
      <c r="U81" s="146">
        <f t="shared" si="12"/>
        <v>3308.9240000000009</v>
      </c>
      <c r="V81" s="144">
        <f t="shared" si="7"/>
        <v>15.645999999999995</v>
      </c>
      <c r="W81" s="148">
        <f t="shared" si="13"/>
        <v>51771.424904</v>
      </c>
      <c r="X81" s="202">
        <v>3476.5540000000001</v>
      </c>
      <c r="Y81" s="146">
        <v>88.271999999999935</v>
      </c>
      <c r="Z81" s="146">
        <v>3388.2820000000002</v>
      </c>
      <c r="AA81" s="149">
        <v>15.086020860719387</v>
      </c>
      <c r="AB81" s="143">
        <v>51115.692934000006</v>
      </c>
      <c r="AC81" s="33"/>
      <c r="AD81" s="27"/>
    </row>
    <row r="82" spans="1:30" s="14" customFormat="1" ht="15.75" customHeight="1">
      <c r="A82" s="7">
        <v>31</v>
      </c>
      <c r="B82" s="3" t="s">
        <v>76</v>
      </c>
      <c r="C82" s="23" t="s">
        <v>10</v>
      </c>
      <c r="D82" s="142">
        <v>18688.331999999999</v>
      </c>
      <c r="E82" s="142">
        <v>122.19599999999991</v>
      </c>
      <c r="F82" s="391">
        <v>18566.135999999999</v>
      </c>
      <c r="G82" s="144">
        <v>21.397302612078249</v>
      </c>
      <c r="H82" s="195">
        <v>397265.23032899998</v>
      </c>
      <c r="I82" s="97">
        <v>1165.1279999999999</v>
      </c>
      <c r="J82" s="68">
        <f t="shared" si="14"/>
        <v>11.718999999999824</v>
      </c>
      <c r="K82" s="68">
        <v>1153.4090000000001</v>
      </c>
      <c r="L82" s="71">
        <v>23.631</v>
      </c>
      <c r="M82" s="89">
        <f t="shared" si="11"/>
        <v>27256.208079000004</v>
      </c>
      <c r="N82" s="97">
        <v>1209.5999999999999</v>
      </c>
      <c r="O82" s="68">
        <v>5.4749999999999091</v>
      </c>
      <c r="P82" s="70">
        <v>1204.125</v>
      </c>
      <c r="Q82" s="71">
        <v>21.061</v>
      </c>
      <c r="R82" s="68">
        <v>25360.076625000002</v>
      </c>
      <c r="S82" s="172">
        <f t="shared" si="9"/>
        <v>19853.46</v>
      </c>
      <c r="T82" s="146">
        <f t="shared" si="10"/>
        <v>133.91500000000087</v>
      </c>
      <c r="U82" s="146">
        <f t="shared" si="12"/>
        <v>19719.544999999998</v>
      </c>
      <c r="V82" s="144">
        <f t="shared" si="7"/>
        <v>21.527953023662565</v>
      </c>
      <c r="W82" s="148">
        <f t="shared" si="13"/>
        <v>424521.43840799999</v>
      </c>
      <c r="X82" s="202">
        <v>20895.179999999997</v>
      </c>
      <c r="Y82" s="146">
        <v>97.883999999994558</v>
      </c>
      <c r="Z82" s="146">
        <v>20797.296000000002</v>
      </c>
      <c r="AA82" s="149">
        <v>21.060999999999996</v>
      </c>
      <c r="AB82" s="143">
        <v>438011.85105599998</v>
      </c>
      <c r="AC82" s="33"/>
      <c r="AD82" s="27"/>
    </row>
    <row r="83" spans="1:30" s="14" customFormat="1" ht="15.75" customHeight="1">
      <c r="A83" s="7">
        <v>32</v>
      </c>
      <c r="B83" s="3" t="s">
        <v>77</v>
      </c>
      <c r="C83" s="23" t="s">
        <v>10</v>
      </c>
      <c r="D83" s="142">
        <v>0</v>
      </c>
      <c r="E83" s="142">
        <v>0</v>
      </c>
      <c r="F83" s="391">
        <v>0</v>
      </c>
      <c r="G83" s="144" t="e">
        <v>#DIV/0!</v>
      </c>
      <c r="H83" s="195">
        <v>0</v>
      </c>
      <c r="I83" s="97">
        <v>0</v>
      </c>
      <c r="J83" s="68">
        <f t="shared" si="14"/>
        <v>0</v>
      </c>
      <c r="K83" s="70">
        <v>0</v>
      </c>
      <c r="L83" s="71">
        <f>15.891</f>
        <v>15.891</v>
      </c>
      <c r="M83" s="89">
        <f t="shared" si="11"/>
        <v>0</v>
      </c>
      <c r="N83" s="97">
        <v>0</v>
      </c>
      <c r="O83" s="68">
        <v>0</v>
      </c>
      <c r="P83" s="70">
        <v>0</v>
      </c>
      <c r="Q83" s="71">
        <v>15.891</v>
      </c>
      <c r="R83" s="68">
        <v>0</v>
      </c>
      <c r="S83" s="172">
        <f t="shared" si="9"/>
        <v>0</v>
      </c>
      <c r="T83" s="146">
        <f t="shared" si="10"/>
        <v>0</v>
      </c>
      <c r="U83" s="146">
        <f t="shared" si="12"/>
        <v>0</v>
      </c>
      <c r="V83" s="144" t="e">
        <f t="shared" si="7"/>
        <v>#DIV/0!</v>
      </c>
      <c r="W83" s="148">
        <f t="shared" si="13"/>
        <v>0</v>
      </c>
      <c r="X83" s="202">
        <v>0</v>
      </c>
      <c r="Y83" s="146">
        <v>0</v>
      </c>
      <c r="Z83" s="146">
        <v>0</v>
      </c>
      <c r="AA83" s="149" t="e">
        <v>#DIV/0!</v>
      </c>
      <c r="AB83" s="143">
        <v>0</v>
      </c>
      <c r="AC83" s="33"/>
      <c r="AD83" s="27"/>
    </row>
    <row r="84" spans="1:30" s="14" customFormat="1" ht="15.75" customHeight="1">
      <c r="A84" s="7">
        <v>33</v>
      </c>
      <c r="B84" s="3" t="s">
        <v>78</v>
      </c>
      <c r="C84" s="23" t="s">
        <v>10</v>
      </c>
      <c r="D84" s="142">
        <v>3096.3999999999996</v>
      </c>
      <c r="E84" s="142">
        <v>106.44799999999941</v>
      </c>
      <c r="F84" s="391">
        <v>2989.9520000000002</v>
      </c>
      <c r="G84" s="144">
        <v>17.609000000000002</v>
      </c>
      <c r="H84" s="195">
        <v>52650.064768000011</v>
      </c>
      <c r="I84" s="97">
        <v>908</v>
      </c>
      <c r="J84" s="68">
        <f t="shared" si="14"/>
        <v>38.768000000000029</v>
      </c>
      <c r="K84" s="70">
        <v>869.23199999999997</v>
      </c>
      <c r="L84" s="71">
        <v>17.609000000000002</v>
      </c>
      <c r="M84" s="89">
        <f t="shared" si="11"/>
        <v>15306.306288000002</v>
      </c>
      <c r="N84" s="97">
        <v>407.4</v>
      </c>
      <c r="O84" s="68">
        <v>25.157999999999959</v>
      </c>
      <c r="P84" s="70">
        <v>382.24200000000002</v>
      </c>
      <c r="Q84" s="71">
        <v>17.609000000000002</v>
      </c>
      <c r="R84" s="68">
        <v>6730.899378000001</v>
      </c>
      <c r="S84" s="172">
        <f t="shared" si="9"/>
        <v>4004.3999999999996</v>
      </c>
      <c r="T84" s="146">
        <f t="shared" si="10"/>
        <v>145.21599999999944</v>
      </c>
      <c r="U84" s="146">
        <f t="shared" si="12"/>
        <v>3859.1840000000002</v>
      </c>
      <c r="V84" s="144">
        <f t="shared" si="7"/>
        <v>17.609000000000005</v>
      </c>
      <c r="W84" s="148">
        <f t="shared" si="13"/>
        <v>67956.371056000018</v>
      </c>
      <c r="X84" s="202">
        <v>2898</v>
      </c>
      <c r="Y84" s="146">
        <v>127.52599999999984</v>
      </c>
      <c r="Z84" s="146">
        <v>2770.4740000000002</v>
      </c>
      <c r="AA84" s="149">
        <v>17.609000000000002</v>
      </c>
      <c r="AB84" s="143">
        <v>48785.276666000005</v>
      </c>
      <c r="AC84" s="33"/>
      <c r="AD84" s="27"/>
    </row>
    <row r="85" spans="1:30" s="14" customFormat="1" ht="15.75" customHeight="1">
      <c r="A85" s="7">
        <v>34</v>
      </c>
      <c r="B85" s="317" t="s">
        <v>221</v>
      </c>
      <c r="C85" s="23" t="s">
        <v>10</v>
      </c>
      <c r="D85" s="142">
        <v>1215.6209999999999</v>
      </c>
      <c r="E85" s="142">
        <v>15.864999999999782</v>
      </c>
      <c r="F85" s="391">
        <v>1199.7560000000001</v>
      </c>
      <c r="G85" s="144">
        <v>12.928393416661388</v>
      </c>
      <c r="H85" s="195">
        <v>15510.917572</v>
      </c>
      <c r="I85" s="97">
        <v>183.02500000000001</v>
      </c>
      <c r="J85" s="68">
        <f t="shared" si="14"/>
        <v>3.3689999999999998</v>
      </c>
      <c r="K85" s="68">
        <v>179.65600000000001</v>
      </c>
      <c r="L85" s="318">
        <f>M85/K85</f>
        <v>14.403075878345282</v>
      </c>
      <c r="M85" s="89">
        <v>2587.5990000000002</v>
      </c>
      <c r="N85" s="97">
        <v>234.09399999999999</v>
      </c>
      <c r="O85" s="68">
        <v>0</v>
      </c>
      <c r="P85" s="70">
        <v>234.09399999999999</v>
      </c>
      <c r="Q85" s="71">
        <v>9.9416666666666664</v>
      </c>
      <c r="R85" s="68">
        <v>2327.2845166666666</v>
      </c>
      <c r="S85" s="172">
        <f t="shared" si="9"/>
        <v>1398.646</v>
      </c>
      <c r="T85" s="146">
        <f t="shared" si="10"/>
        <v>19.233999999999924</v>
      </c>
      <c r="U85" s="146">
        <f>F85+K85</f>
        <v>1379.412</v>
      </c>
      <c r="V85" s="144">
        <f t="shared" si="7"/>
        <v>13.120457536979524</v>
      </c>
      <c r="W85" s="148">
        <f t="shared" si="13"/>
        <v>18098.516572</v>
      </c>
      <c r="X85" s="202">
        <v>1195.845</v>
      </c>
      <c r="Y85" s="146">
        <v>8.3489999999999327</v>
      </c>
      <c r="Z85" s="146">
        <v>1187.4960000000001</v>
      </c>
      <c r="AA85" s="149">
        <v>9.9416666666666647</v>
      </c>
      <c r="AB85" s="143">
        <v>11805.689399999999</v>
      </c>
      <c r="AC85" s="33"/>
      <c r="AD85" s="27"/>
    </row>
    <row r="86" spans="1:30" s="14" customFormat="1" ht="15.75" customHeight="1">
      <c r="A86" s="7">
        <v>35</v>
      </c>
      <c r="B86" s="3" t="s">
        <v>79</v>
      </c>
      <c r="C86" s="28" t="s">
        <v>10</v>
      </c>
      <c r="D86" s="135">
        <v>1411.5719999999999</v>
      </c>
      <c r="E86" s="135">
        <v>70.121000000000095</v>
      </c>
      <c r="F86" s="389">
        <v>1341.4509999999998</v>
      </c>
      <c r="G86" s="144">
        <v>13.212000000000002</v>
      </c>
      <c r="H86" s="145">
        <v>17723.250612</v>
      </c>
      <c r="I86" s="97">
        <v>0</v>
      </c>
      <c r="J86" s="82">
        <f t="shared" si="14"/>
        <v>0</v>
      </c>
      <c r="K86" s="68">
        <v>0</v>
      </c>
      <c r="L86" s="71">
        <f>13.212</f>
        <v>13.212</v>
      </c>
      <c r="M86" s="89">
        <f t="shared" si="11"/>
        <v>0</v>
      </c>
      <c r="N86" s="100">
        <v>0</v>
      </c>
      <c r="O86" s="101">
        <v>0</v>
      </c>
      <c r="P86" s="101">
        <v>0</v>
      </c>
      <c r="Q86" s="102">
        <v>13.212</v>
      </c>
      <c r="R86" s="101">
        <v>0</v>
      </c>
      <c r="S86" s="285">
        <f t="shared" si="9"/>
        <v>1411.5719999999999</v>
      </c>
      <c r="T86" s="207">
        <f t="shared" si="10"/>
        <v>70.121000000000095</v>
      </c>
      <c r="U86" s="207">
        <f t="shared" si="12"/>
        <v>1341.4509999999998</v>
      </c>
      <c r="V86" s="144">
        <f t="shared" si="7"/>
        <v>13.212000000000002</v>
      </c>
      <c r="W86" s="208">
        <f t="shared" si="13"/>
        <v>17723.250612</v>
      </c>
      <c r="X86" s="295">
        <v>1326.9499999999998</v>
      </c>
      <c r="Y86" s="207">
        <v>73.076999999999771</v>
      </c>
      <c r="Z86" s="207">
        <v>1253.873</v>
      </c>
      <c r="AA86" s="279">
        <v>13.211999999999998</v>
      </c>
      <c r="AB86" s="207">
        <v>16566.170075999999</v>
      </c>
      <c r="AC86" s="33"/>
      <c r="AD86" s="27"/>
    </row>
    <row r="87" spans="1:30" s="14" customFormat="1" ht="15.75" customHeight="1">
      <c r="A87" s="7">
        <v>36</v>
      </c>
      <c r="B87" s="3" t="s">
        <v>214</v>
      </c>
      <c r="C87" s="23" t="s">
        <v>10</v>
      </c>
      <c r="D87" s="142">
        <v>3748.0150000000003</v>
      </c>
      <c r="E87" s="142">
        <v>50.301000000000386</v>
      </c>
      <c r="F87" s="391">
        <v>3697.7139999999999</v>
      </c>
      <c r="G87" s="144">
        <v>21.489183255925148</v>
      </c>
      <c r="H87" s="195">
        <v>79460.853774000003</v>
      </c>
      <c r="I87" s="97">
        <v>403.99200000000002</v>
      </c>
      <c r="J87" s="68">
        <f t="shared" si="14"/>
        <v>4.5459999999999923</v>
      </c>
      <c r="K87" s="70">
        <v>399.44600000000003</v>
      </c>
      <c r="L87" s="71">
        <v>23.631</v>
      </c>
      <c r="M87" s="89">
        <f t="shared" si="11"/>
        <v>9439.3084260000014</v>
      </c>
      <c r="N87" s="97">
        <v>530.39</v>
      </c>
      <c r="O87" s="68">
        <v>0</v>
      </c>
      <c r="P87" s="70">
        <v>530.39</v>
      </c>
      <c r="Q87" s="71">
        <v>21.061</v>
      </c>
      <c r="R87" s="68">
        <v>11170.54379</v>
      </c>
      <c r="S87" s="172">
        <f t="shared" si="9"/>
        <v>4152.0070000000005</v>
      </c>
      <c r="T87" s="146">
        <f t="shared" si="10"/>
        <v>54.847000000000662</v>
      </c>
      <c r="U87" s="146">
        <f t="shared" si="12"/>
        <v>4097.16</v>
      </c>
      <c r="V87" s="144">
        <f t="shared" si="7"/>
        <v>21.697996221773131</v>
      </c>
      <c r="W87" s="148">
        <f t="shared" si="13"/>
        <v>88900.162200000006</v>
      </c>
      <c r="X87" s="202">
        <v>4079.4329999999995</v>
      </c>
      <c r="Y87" s="146">
        <v>0</v>
      </c>
      <c r="Z87" s="146">
        <v>4079.4329999999995</v>
      </c>
      <c r="AA87" s="149">
        <v>21.061000000000003</v>
      </c>
      <c r="AB87" s="143">
        <v>85916.938413000011</v>
      </c>
      <c r="AC87" s="33"/>
      <c r="AD87" s="27"/>
    </row>
    <row r="88" spans="1:30" s="14" customFormat="1" ht="15.75" customHeight="1">
      <c r="A88" s="7">
        <v>37</v>
      </c>
      <c r="B88" s="3" t="s">
        <v>80</v>
      </c>
      <c r="C88" s="23" t="s">
        <v>10</v>
      </c>
      <c r="D88" s="142">
        <v>513.96199999999999</v>
      </c>
      <c r="E88" s="142">
        <v>7.1379999999999768</v>
      </c>
      <c r="F88" s="391">
        <v>506.82400000000001</v>
      </c>
      <c r="G88" s="144">
        <v>21.358460388616162</v>
      </c>
      <c r="H88" s="195">
        <v>10824.980327999998</v>
      </c>
      <c r="I88" s="97">
        <v>47.719000000000001</v>
      </c>
      <c r="J88" s="68">
        <f t="shared" si="14"/>
        <v>1.0530000000000044</v>
      </c>
      <c r="K88" s="70">
        <v>46.665999999999997</v>
      </c>
      <c r="L88" s="71">
        <v>23.631</v>
      </c>
      <c r="M88" s="89">
        <f t="shared" si="11"/>
        <v>1102.764246</v>
      </c>
      <c r="N88" s="97">
        <v>50.24</v>
      </c>
      <c r="O88" s="68">
        <v>1.0140000000000029</v>
      </c>
      <c r="P88" s="70">
        <v>49.225999999999999</v>
      </c>
      <c r="Q88" s="71">
        <v>21.061</v>
      </c>
      <c r="R88" s="68">
        <v>1036.7487859999999</v>
      </c>
      <c r="S88" s="172">
        <f t="shared" si="9"/>
        <v>561.68100000000004</v>
      </c>
      <c r="T88" s="146">
        <f t="shared" si="10"/>
        <v>8.1910000000000309</v>
      </c>
      <c r="U88" s="146">
        <f t="shared" si="12"/>
        <v>553.49</v>
      </c>
      <c r="V88" s="144">
        <f t="shared" si="7"/>
        <v>21.550063368805215</v>
      </c>
      <c r="W88" s="148">
        <f t="shared" si="13"/>
        <v>11927.744573999998</v>
      </c>
      <c r="X88" s="202">
        <v>607.76</v>
      </c>
      <c r="Y88" s="146">
        <v>8.34599999999989</v>
      </c>
      <c r="Z88" s="146">
        <v>599.4140000000001</v>
      </c>
      <c r="AA88" s="149">
        <v>21.060999999999993</v>
      </c>
      <c r="AB88" s="143">
        <v>12624.258253999998</v>
      </c>
      <c r="AC88" s="33"/>
      <c r="AD88" s="27"/>
    </row>
    <row r="89" spans="1:30" s="14" customFormat="1" ht="15.75" customHeight="1">
      <c r="A89" s="7">
        <v>38</v>
      </c>
      <c r="B89" s="3" t="s">
        <v>81</v>
      </c>
      <c r="C89" s="23" t="s">
        <v>10</v>
      </c>
      <c r="D89" s="142">
        <v>1290.96</v>
      </c>
      <c r="E89" s="142">
        <v>54.732999999999947</v>
      </c>
      <c r="F89" s="391">
        <v>1236.2270000000001</v>
      </c>
      <c r="G89" s="144">
        <v>14.11</v>
      </c>
      <c r="H89" s="195">
        <v>17443.162970000001</v>
      </c>
      <c r="I89" s="97">
        <v>0</v>
      </c>
      <c r="J89" s="68">
        <f t="shared" si="14"/>
        <v>0</v>
      </c>
      <c r="K89" s="70">
        <v>0</v>
      </c>
      <c r="L89" s="71">
        <v>15.750999999999999</v>
      </c>
      <c r="M89" s="89">
        <f t="shared" si="11"/>
        <v>0</v>
      </c>
      <c r="N89" s="97">
        <v>0</v>
      </c>
      <c r="O89" s="68">
        <v>0</v>
      </c>
      <c r="P89" s="70">
        <v>0</v>
      </c>
      <c r="Q89" s="71">
        <v>14.039</v>
      </c>
      <c r="R89" s="68">
        <v>0</v>
      </c>
      <c r="S89" s="172">
        <f t="shared" si="9"/>
        <v>1290.96</v>
      </c>
      <c r="T89" s="146">
        <f t="shared" si="10"/>
        <v>54.732999999999947</v>
      </c>
      <c r="U89" s="146">
        <f t="shared" si="12"/>
        <v>1236.2270000000001</v>
      </c>
      <c r="V89" s="144">
        <f t="shared" si="7"/>
        <v>14.11</v>
      </c>
      <c r="W89" s="148">
        <f t="shared" si="13"/>
        <v>17443.162970000001</v>
      </c>
      <c r="X89" s="202">
        <v>1327.7670000000001</v>
      </c>
      <c r="Y89" s="146">
        <v>42.997000000000071</v>
      </c>
      <c r="Z89" s="146">
        <v>1284.77</v>
      </c>
      <c r="AA89" s="149">
        <v>14.039000000000001</v>
      </c>
      <c r="AB89" s="143">
        <v>18036.886030000001</v>
      </c>
      <c r="AC89" s="33"/>
      <c r="AD89" s="27"/>
    </row>
    <row r="90" spans="1:30" s="14" customFormat="1" ht="15.75" customHeight="1">
      <c r="A90" s="6">
        <v>39</v>
      </c>
      <c r="B90" s="309" t="s">
        <v>87</v>
      </c>
      <c r="C90" s="34" t="s">
        <v>10</v>
      </c>
      <c r="D90" s="203">
        <v>1293.3120000000001</v>
      </c>
      <c r="E90" s="203">
        <v>38.442000000000007</v>
      </c>
      <c r="F90" s="206">
        <v>1254.8700000000001</v>
      </c>
      <c r="G90" s="171">
        <v>21.403155487819451</v>
      </c>
      <c r="H90" s="205">
        <v>26858.177726999998</v>
      </c>
      <c r="I90" s="103">
        <v>104.208</v>
      </c>
      <c r="J90" s="101">
        <f t="shared" si="14"/>
        <v>5.8359999999999985</v>
      </c>
      <c r="K90" s="104">
        <v>98.372</v>
      </c>
      <c r="L90" s="102">
        <v>23.631</v>
      </c>
      <c r="M90" s="275">
        <f t="shared" si="11"/>
        <v>2324.6287320000001</v>
      </c>
      <c r="N90" s="103">
        <v>107.652</v>
      </c>
      <c r="O90" s="101">
        <v>5.203000000000003</v>
      </c>
      <c r="P90" s="104">
        <v>102.449</v>
      </c>
      <c r="Q90" s="102">
        <v>21.061</v>
      </c>
      <c r="R90" s="101">
        <v>2157.6783890000002</v>
      </c>
      <c r="S90" s="285">
        <f t="shared" si="9"/>
        <v>1397.5200000000002</v>
      </c>
      <c r="T90" s="207">
        <f t="shared" si="10"/>
        <v>44.27800000000002</v>
      </c>
      <c r="U90" s="207">
        <f t="shared" si="12"/>
        <v>1353.2420000000002</v>
      </c>
      <c r="V90" s="144">
        <f t="shared" si="7"/>
        <v>21.565105471896377</v>
      </c>
      <c r="W90" s="208">
        <f t="shared" si="13"/>
        <v>29182.806458999999</v>
      </c>
      <c r="X90" s="295">
        <v>1388.816</v>
      </c>
      <c r="Y90" s="207">
        <v>15.973000000000184</v>
      </c>
      <c r="Z90" s="207">
        <v>1372.8429999999998</v>
      </c>
      <c r="AA90" s="279">
        <v>21.061</v>
      </c>
      <c r="AB90" s="207">
        <v>28913.446422999998</v>
      </c>
      <c r="AC90" s="33"/>
      <c r="AD90" s="27"/>
    </row>
    <row r="91" spans="1:30" s="14" customFormat="1" ht="15.75" customHeight="1">
      <c r="A91" s="7">
        <v>40</v>
      </c>
      <c r="B91" s="3" t="s">
        <v>88</v>
      </c>
      <c r="C91" s="23" t="s">
        <v>10</v>
      </c>
      <c r="D91" s="142">
        <v>0</v>
      </c>
      <c r="E91" s="142">
        <v>0</v>
      </c>
      <c r="F91" s="391">
        <v>0</v>
      </c>
      <c r="G91" s="144" t="e">
        <v>#DIV/0!</v>
      </c>
      <c r="H91" s="195">
        <v>0</v>
      </c>
      <c r="I91" s="97">
        <v>0</v>
      </c>
      <c r="J91" s="68">
        <f t="shared" si="14"/>
        <v>0</v>
      </c>
      <c r="K91" s="70">
        <v>0</v>
      </c>
      <c r="L91" s="71">
        <v>15.750999999999999</v>
      </c>
      <c r="M91" s="89">
        <f t="shared" si="11"/>
        <v>0</v>
      </c>
      <c r="N91" s="97">
        <v>0</v>
      </c>
      <c r="O91" s="68">
        <v>0</v>
      </c>
      <c r="P91" s="70">
        <v>0</v>
      </c>
      <c r="Q91" s="71">
        <v>14.039</v>
      </c>
      <c r="R91" s="68">
        <v>0</v>
      </c>
      <c r="S91" s="172">
        <f t="shared" si="9"/>
        <v>0</v>
      </c>
      <c r="T91" s="146">
        <f t="shared" si="10"/>
        <v>0</v>
      </c>
      <c r="U91" s="146">
        <f t="shared" si="12"/>
        <v>0</v>
      </c>
      <c r="V91" s="144" t="e">
        <f t="shared" si="7"/>
        <v>#DIV/0!</v>
      </c>
      <c r="W91" s="148">
        <f t="shared" si="13"/>
        <v>0</v>
      </c>
      <c r="X91" s="202">
        <v>0</v>
      </c>
      <c r="Y91" s="146">
        <v>0</v>
      </c>
      <c r="Z91" s="146">
        <v>0</v>
      </c>
      <c r="AA91" s="149" t="e">
        <v>#DIV/0!</v>
      </c>
      <c r="AB91" s="143">
        <v>0</v>
      </c>
      <c r="AC91" s="33"/>
      <c r="AD91" s="27"/>
    </row>
    <row r="92" spans="1:30" s="14" customFormat="1" ht="15.75" customHeight="1">
      <c r="A92" s="7">
        <v>41</v>
      </c>
      <c r="B92" s="3" t="s">
        <v>108</v>
      </c>
      <c r="C92" s="23" t="s">
        <v>10</v>
      </c>
      <c r="D92" s="142">
        <v>1427.902</v>
      </c>
      <c r="E92" s="142">
        <v>85.837999999999965</v>
      </c>
      <c r="F92" s="391">
        <v>1342.0640000000001</v>
      </c>
      <c r="G92" s="144">
        <v>14.70579765421023</v>
      </c>
      <c r="H92" s="195">
        <v>19736.121622999999</v>
      </c>
      <c r="I92" s="97">
        <v>420.50700000000001</v>
      </c>
      <c r="J92" s="68">
        <f t="shared" si="14"/>
        <v>9.5000000000027285E-2</v>
      </c>
      <c r="K92" s="70">
        <v>420.41199999999998</v>
      </c>
      <c r="L92" s="71">
        <v>15.750999999999999</v>
      </c>
      <c r="M92" s="89">
        <f t="shared" si="11"/>
        <v>6621.9094119999991</v>
      </c>
      <c r="N92" s="97">
        <v>402.92</v>
      </c>
      <c r="O92" s="68">
        <v>9.0000000000031832E-2</v>
      </c>
      <c r="P92" s="70">
        <v>402.83</v>
      </c>
      <c r="Q92" s="71">
        <v>14.039</v>
      </c>
      <c r="R92" s="68">
        <v>5655.3303699999997</v>
      </c>
      <c r="S92" s="172">
        <f t="shared" si="9"/>
        <v>1848.4090000000001</v>
      </c>
      <c r="T92" s="146">
        <f t="shared" si="10"/>
        <v>85.932999999999993</v>
      </c>
      <c r="U92" s="146">
        <f t="shared" si="12"/>
        <v>1762.4760000000001</v>
      </c>
      <c r="V92" s="144">
        <f t="shared" si="7"/>
        <v>14.955114869649288</v>
      </c>
      <c r="W92" s="148">
        <f t="shared" si="13"/>
        <v>26358.031035</v>
      </c>
      <c r="X92" s="202">
        <v>1546.9070000000002</v>
      </c>
      <c r="Y92" s="146">
        <v>0.30500000000006366</v>
      </c>
      <c r="Z92" s="146">
        <v>1546.6020000000001</v>
      </c>
      <c r="AA92" s="149">
        <v>14.038999999999998</v>
      </c>
      <c r="AB92" s="143">
        <v>21712.745477999997</v>
      </c>
      <c r="AC92" s="33"/>
      <c r="AD92" s="27"/>
    </row>
    <row r="93" spans="1:30" s="14" customFormat="1" ht="15.75" customHeight="1">
      <c r="A93" s="7">
        <v>42</v>
      </c>
      <c r="B93" s="298" t="s">
        <v>89</v>
      </c>
      <c r="C93" s="23" t="s">
        <v>10</v>
      </c>
      <c r="D93" s="142">
        <v>995.51800000000003</v>
      </c>
      <c r="E93" s="142">
        <v>16.055999999999926</v>
      </c>
      <c r="F93" s="391">
        <v>979.4620000000001</v>
      </c>
      <c r="G93" s="144">
        <v>16.083999999999996</v>
      </c>
      <c r="H93" s="195">
        <v>15753.666807999998</v>
      </c>
      <c r="I93" s="97">
        <v>145.26499999999999</v>
      </c>
      <c r="J93" s="68">
        <f t="shared" si="14"/>
        <v>1.5089999999999861</v>
      </c>
      <c r="K93" s="68">
        <v>143.756</v>
      </c>
      <c r="L93" s="71">
        <v>16.084</v>
      </c>
      <c r="M93" s="89">
        <f t="shared" si="11"/>
        <v>2312.1715039999999</v>
      </c>
      <c r="N93" s="97">
        <v>147.03800000000001</v>
      </c>
      <c r="O93" s="68">
        <v>1.0670000000000073</v>
      </c>
      <c r="P93" s="68">
        <v>145.971</v>
      </c>
      <c r="Q93" s="71">
        <v>16.084</v>
      </c>
      <c r="R93" s="68">
        <v>2347.797564</v>
      </c>
      <c r="S93" s="172">
        <f t="shared" si="9"/>
        <v>1140.7829999999999</v>
      </c>
      <c r="T93" s="146">
        <f t="shared" si="10"/>
        <v>17.564999999999827</v>
      </c>
      <c r="U93" s="146">
        <f t="shared" si="12"/>
        <v>1123.2180000000001</v>
      </c>
      <c r="V93" s="144">
        <f t="shared" si="7"/>
        <v>16.084</v>
      </c>
      <c r="W93" s="148">
        <f t="shared" si="13"/>
        <v>18065.838312</v>
      </c>
      <c r="X93" s="202">
        <v>1121.723</v>
      </c>
      <c r="Y93" s="146">
        <v>14.733999999999924</v>
      </c>
      <c r="Z93" s="146">
        <v>1106.989</v>
      </c>
      <c r="AA93" s="149">
        <v>13.578192346988089</v>
      </c>
      <c r="AB93" s="143">
        <v>15030.909567999999</v>
      </c>
      <c r="AC93" s="33"/>
      <c r="AD93" s="27"/>
    </row>
    <row r="94" spans="1:30" s="14" customFormat="1" ht="15.75" customHeight="1">
      <c r="A94" s="7">
        <v>43</v>
      </c>
      <c r="B94" s="298" t="s">
        <v>90</v>
      </c>
      <c r="C94" s="23" t="s">
        <v>10</v>
      </c>
      <c r="D94" s="142">
        <v>1109.296</v>
      </c>
      <c r="E94" s="142">
        <v>99.185000000000059</v>
      </c>
      <c r="F94" s="391">
        <v>1010.111</v>
      </c>
      <c r="G94" s="144">
        <v>14.408435856059382</v>
      </c>
      <c r="H94" s="195">
        <v>14554.119550999998</v>
      </c>
      <c r="I94" s="97">
        <v>192.6</v>
      </c>
      <c r="J94" s="68">
        <f t="shared" si="14"/>
        <v>18.85899999999998</v>
      </c>
      <c r="K94" s="68">
        <v>173.74100000000001</v>
      </c>
      <c r="L94" s="71">
        <v>15.750999999999999</v>
      </c>
      <c r="M94" s="89">
        <f t="shared" si="11"/>
        <v>2736.5944910000003</v>
      </c>
      <c r="N94" s="97">
        <v>161.65899999999999</v>
      </c>
      <c r="O94" s="68">
        <v>3.0149999999999864</v>
      </c>
      <c r="P94" s="70">
        <v>158.64400000000001</v>
      </c>
      <c r="Q94" s="71">
        <v>14.039</v>
      </c>
      <c r="R94" s="68">
        <v>2227.2031160000001</v>
      </c>
      <c r="S94" s="172">
        <f t="shared" si="9"/>
        <v>1301.896</v>
      </c>
      <c r="T94" s="146">
        <f t="shared" si="10"/>
        <v>118.04399999999987</v>
      </c>
      <c r="U94" s="146">
        <f t="shared" si="12"/>
        <v>1183.8520000000001</v>
      </c>
      <c r="V94" s="144">
        <f t="shared" si="7"/>
        <v>14.60546930021658</v>
      </c>
      <c r="W94" s="148">
        <f t="shared" si="13"/>
        <v>17290.714042</v>
      </c>
      <c r="X94" s="202">
        <v>1191.549</v>
      </c>
      <c r="Y94" s="146">
        <v>34.690999999999804</v>
      </c>
      <c r="Z94" s="146">
        <v>1156.8580000000002</v>
      </c>
      <c r="AA94" s="149">
        <v>12.418257305563861</v>
      </c>
      <c r="AB94" s="143">
        <v>14366.160309999999</v>
      </c>
      <c r="AC94" s="33"/>
      <c r="AD94" s="27"/>
    </row>
    <row r="95" spans="1:30" s="14" customFormat="1" ht="15.75" customHeight="1">
      <c r="A95" s="7">
        <v>44</v>
      </c>
      <c r="B95" s="3" t="s">
        <v>91</v>
      </c>
      <c r="C95" s="23" t="s">
        <v>10</v>
      </c>
      <c r="D95" s="142">
        <v>9093.871000000001</v>
      </c>
      <c r="E95" s="142">
        <v>67.2549999999992</v>
      </c>
      <c r="F95" s="391">
        <v>9026.6160000000018</v>
      </c>
      <c r="G95" s="144">
        <v>21.295570109330001</v>
      </c>
      <c r="H95" s="195">
        <v>192226.93387799998</v>
      </c>
      <c r="I95" s="97">
        <v>257.27999999999997</v>
      </c>
      <c r="J95" s="68">
        <f t="shared" si="14"/>
        <v>3.2659999999999627</v>
      </c>
      <c r="K95" s="70">
        <v>254.01400000000001</v>
      </c>
      <c r="L95" s="71">
        <v>23.631</v>
      </c>
      <c r="M95" s="89">
        <f t="shared" si="11"/>
        <v>6002.6048340000007</v>
      </c>
      <c r="N95" s="97">
        <v>167.52</v>
      </c>
      <c r="O95" s="68">
        <v>8.0060000000000002</v>
      </c>
      <c r="P95" s="70">
        <v>159.51400000000001</v>
      </c>
      <c r="Q95" s="71">
        <v>21.061</v>
      </c>
      <c r="R95" s="68">
        <v>3359.5243540000001</v>
      </c>
      <c r="S95" s="172">
        <f t="shared" si="9"/>
        <v>9351.1510000000017</v>
      </c>
      <c r="T95" s="146">
        <f t="shared" si="10"/>
        <v>70.52100000000064</v>
      </c>
      <c r="U95" s="146">
        <f t="shared" si="12"/>
        <v>9280.630000000001</v>
      </c>
      <c r="V95" s="144">
        <f t="shared" si="7"/>
        <v>21.3594916198577</v>
      </c>
      <c r="W95" s="148">
        <f t="shared" si="13"/>
        <v>198229.53871199998</v>
      </c>
      <c r="X95" s="202">
        <v>6662.1600000000008</v>
      </c>
      <c r="Y95" s="146">
        <v>86.005000000000109</v>
      </c>
      <c r="Z95" s="146">
        <v>6576.1550000000007</v>
      </c>
      <c r="AA95" s="149">
        <v>21.060999999999996</v>
      </c>
      <c r="AB95" s="143">
        <v>138500.400455</v>
      </c>
      <c r="AC95" s="33"/>
      <c r="AD95" s="27"/>
    </row>
    <row r="96" spans="1:30" s="14" customFormat="1" ht="15.75" customHeight="1">
      <c r="A96" s="8">
        <v>45</v>
      </c>
      <c r="B96" s="309" t="s">
        <v>92</v>
      </c>
      <c r="C96" s="34" t="s">
        <v>10</v>
      </c>
      <c r="D96" s="203">
        <v>333.32599999999996</v>
      </c>
      <c r="E96" s="203">
        <v>12.795000000000016</v>
      </c>
      <c r="F96" s="204">
        <v>320.53099999999995</v>
      </c>
      <c r="G96" s="144">
        <v>14.346875023008698</v>
      </c>
      <c r="H96" s="205">
        <v>4598.6181980000001</v>
      </c>
      <c r="I96" s="100">
        <v>48.87</v>
      </c>
      <c r="J96" s="101">
        <f t="shared" si="14"/>
        <v>0.42499999999999716</v>
      </c>
      <c r="K96" s="101">
        <v>48.445</v>
      </c>
      <c r="L96" s="102">
        <v>15.750999999999999</v>
      </c>
      <c r="M96" s="275">
        <f t="shared" si="11"/>
        <v>763.05719499999998</v>
      </c>
      <c r="N96" s="97">
        <v>48.351999999999997</v>
      </c>
      <c r="O96" s="68">
        <v>0.80999999999999517</v>
      </c>
      <c r="P96" s="68">
        <v>47.542000000000002</v>
      </c>
      <c r="Q96" s="71">
        <v>14.039</v>
      </c>
      <c r="R96" s="68">
        <v>667.442138</v>
      </c>
      <c r="S96" s="285">
        <f>D96+I96</f>
        <v>382.19599999999997</v>
      </c>
      <c r="T96" s="207">
        <f t="shared" si="10"/>
        <v>13.220000000000027</v>
      </c>
      <c r="U96" s="207">
        <f>F96+K96</f>
        <v>368.97599999999994</v>
      </c>
      <c r="V96" s="144">
        <f t="shared" si="7"/>
        <v>14.531230738584627</v>
      </c>
      <c r="W96" s="208">
        <f>H96+M96</f>
        <v>5361.6753930000004</v>
      </c>
      <c r="X96" s="295">
        <v>383.67299999999994</v>
      </c>
      <c r="Y96" s="207">
        <v>5.8229999999999222</v>
      </c>
      <c r="Z96" s="207">
        <v>377.85</v>
      </c>
      <c r="AA96" s="279">
        <v>14.039</v>
      </c>
      <c r="AB96" s="207">
        <v>5304.6361500000003</v>
      </c>
      <c r="AC96" s="33"/>
      <c r="AD96" s="27"/>
    </row>
    <row r="97" spans="1:30" s="14" customFormat="1" ht="15.75" customHeight="1">
      <c r="A97" s="8">
        <v>46</v>
      </c>
      <c r="B97" s="309" t="s">
        <v>94</v>
      </c>
      <c r="C97" s="34" t="s">
        <v>10</v>
      </c>
      <c r="D97" s="203">
        <v>722.76</v>
      </c>
      <c r="E97" s="203">
        <v>32.432999999999993</v>
      </c>
      <c r="F97" s="204">
        <v>690.327</v>
      </c>
      <c r="G97" s="144">
        <v>21.414911176877048</v>
      </c>
      <c r="H97" s="205">
        <v>14783.291388000001</v>
      </c>
      <c r="I97" s="100">
        <v>76.927999999999997</v>
      </c>
      <c r="J97" s="101">
        <f t="shared" si="14"/>
        <v>3.8909999999999911</v>
      </c>
      <c r="K97" s="101">
        <v>73.037000000000006</v>
      </c>
      <c r="L97" s="102">
        <v>23.631</v>
      </c>
      <c r="M97" s="275">
        <f t="shared" si="11"/>
        <v>1725.9373470000003</v>
      </c>
      <c r="N97" s="100">
        <v>74.12</v>
      </c>
      <c r="O97" s="101">
        <v>4.4879999999999995</v>
      </c>
      <c r="P97" s="101">
        <v>69.632000000000005</v>
      </c>
      <c r="Q97" s="102">
        <v>21.061</v>
      </c>
      <c r="R97" s="101">
        <v>1466.5195520000002</v>
      </c>
      <c r="S97" s="285">
        <f t="shared" si="9"/>
        <v>799.68799999999999</v>
      </c>
      <c r="T97" s="207">
        <f t="shared" si="10"/>
        <v>36.323999999999955</v>
      </c>
      <c r="U97" s="207">
        <f t="shared" si="12"/>
        <v>763.36400000000003</v>
      </c>
      <c r="V97" s="144">
        <f t="shared" si="7"/>
        <v>21.626941714568673</v>
      </c>
      <c r="W97" s="208">
        <f t="shared" si="13"/>
        <v>16509.228735000001</v>
      </c>
      <c r="X97" s="295">
        <v>775.84799999999996</v>
      </c>
      <c r="Y97" s="207">
        <v>38.128999999999905</v>
      </c>
      <c r="Z97" s="207">
        <v>737.71900000000005</v>
      </c>
      <c r="AA97" s="279">
        <v>21.061</v>
      </c>
      <c r="AB97" s="207">
        <v>15537.099859</v>
      </c>
      <c r="AC97" s="33"/>
      <c r="AD97" s="27"/>
    </row>
    <row r="98" spans="1:30" s="14" customFormat="1" ht="15.75" customHeight="1">
      <c r="A98" s="7">
        <v>47</v>
      </c>
      <c r="B98" s="3" t="s">
        <v>93</v>
      </c>
      <c r="C98" s="23" t="s">
        <v>10</v>
      </c>
      <c r="D98" s="142">
        <v>43.596000000000004</v>
      </c>
      <c r="E98" s="142">
        <v>3.2290000000000063</v>
      </c>
      <c r="F98" s="391">
        <v>40.366999999999997</v>
      </c>
      <c r="G98" s="144">
        <v>14.11</v>
      </c>
      <c r="H98" s="195">
        <v>569.57836999999995</v>
      </c>
      <c r="I98" s="97">
        <v>0</v>
      </c>
      <c r="J98" s="68">
        <f t="shared" si="14"/>
        <v>0</v>
      </c>
      <c r="K98" s="70">
        <v>0</v>
      </c>
      <c r="L98" s="71">
        <v>15.750999999999999</v>
      </c>
      <c r="M98" s="89">
        <f t="shared" si="11"/>
        <v>0</v>
      </c>
      <c r="N98" s="97">
        <v>0</v>
      </c>
      <c r="O98" s="68">
        <v>0</v>
      </c>
      <c r="P98" s="70">
        <v>0</v>
      </c>
      <c r="Q98" s="71">
        <v>14.039</v>
      </c>
      <c r="R98" s="68">
        <v>0</v>
      </c>
      <c r="S98" s="172">
        <f t="shared" si="9"/>
        <v>43.596000000000004</v>
      </c>
      <c r="T98" s="146">
        <f t="shared" si="10"/>
        <v>3.2290000000000063</v>
      </c>
      <c r="U98" s="146">
        <f t="shared" si="12"/>
        <v>40.366999999999997</v>
      </c>
      <c r="V98" s="144">
        <f t="shared" si="7"/>
        <v>14.11</v>
      </c>
      <c r="W98" s="148">
        <f t="shared" si="13"/>
        <v>569.57836999999995</v>
      </c>
      <c r="X98" s="202">
        <v>0</v>
      </c>
      <c r="Y98" s="146">
        <v>0</v>
      </c>
      <c r="Z98" s="146">
        <v>0</v>
      </c>
      <c r="AA98" s="149" t="e">
        <v>#DIV/0!</v>
      </c>
      <c r="AB98" s="143">
        <v>0</v>
      </c>
      <c r="AC98" s="33"/>
      <c r="AD98" s="27"/>
    </row>
    <row r="99" spans="1:30" s="14" customFormat="1" ht="15.75" customHeight="1">
      <c r="A99" s="8">
        <v>48</v>
      </c>
      <c r="B99" s="309" t="s">
        <v>95</v>
      </c>
      <c r="C99" s="34" t="s">
        <v>10</v>
      </c>
      <c r="D99" s="203">
        <v>559.17600000000004</v>
      </c>
      <c r="E99" s="203">
        <v>13.104000000000156</v>
      </c>
      <c r="F99" s="204">
        <v>546.07199999999989</v>
      </c>
      <c r="G99" s="144">
        <v>21.524483518656883</v>
      </c>
      <c r="H99" s="205">
        <v>11753.917763999998</v>
      </c>
      <c r="I99" s="100">
        <v>80.376000000000005</v>
      </c>
      <c r="J99" s="101">
        <f t="shared" si="14"/>
        <v>1.4939999999999998</v>
      </c>
      <c r="K99" s="101">
        <v>78.882000000000005</v>
      </c>
      <c r="L99" s="102">
        <v>23.631</v>
      </c>
      <c r="M99" s="275">
        <f t="shared" si="11"/>
        <v>1864.0605420000002</v>
      </c>
      <c r="N99" s="100">
        <v>84.331999999999994</v>
      </c>
      <c r="O99" s="101">
        <v>1.7759999999999962</v>
      </c>
      <c r="P99" s="101">
        <v>82.555999999999997</v>
      </c>
      <c r="Q99" s="102">
        <v>21.061</v>
      </c>
      <c r="R99" s="101">
        <v>1738.711916</v>
      </c>
      <c r="S99" s="285">
        <f t="shared" si="9"/>
        <v>639.55200000000002</v>
      </c>
      <c r="T99" s="207">
        <f t="shared" si="10"/>
        <v>14.59800000000007</v>
      </c>
      <c r="U99" s="207">
        <f t="shared" si="12"/>
        <v>624.95399999999995</v>
      </c>
      <c r="V99" s="144">
        <f t="shared" si="7"/>
        <v>21.79036906076287</v>
      </c>
      <c r="W99" s="208">
        <f t="shared" si="13"/>
        <v>13617.978305999997</v>
      </c>
      <c r="X99" s="295">
        <v>653.76400000000001</v>
      </c>
      <c r="Y99" s="207">
        <v>16.125999999999976</v>
      </c>
      <c r="Z99" s="207">
        <v>637.63800000000003</v>
      </c>
      <c r="AA99" s="279">
        <v>21.060999999999996</v>
      </c>
      <c r="AB99" s="207">
        <v>13429.293917999999</v>
      </c>
      <c r="AC99" s="33"/>
      <c r="AD99" s="27"/>
    </row>
    <row r="100" spans="1:30" s="14" customFormat="1" ht="15.75" customHeight="1">
      <c r="A100" s="7">
        <v>49</v>
      </c>
      <c r="B100" s="3" t="s">
        <v>237</v>
      </c>
      <c r="C100" s="23" t="s">
        <v>10</v>
      </c>
      <c r="D100" s="142">
        <v>267.29700000000003</v>
      </c>
      <c r="E100" s="142">
        <v>0.29300000000000637</v>
      </c>
      <c r="F100" s="391">
        <v>267.00400000000002</v>
      </c>
      <c r="G100" s="144">
        <v>21.167999999999999</v>
      </c>
      <c r="H100" s="195">
        <v>5651.9406720000006</v>
      </c>
      <c r="I100" s="97">
        <v>0</v>
      </c>
      <c r="J100" s="82">
        <f t="shared" si="14"/>
        <v>0</v>
      </c>
      <c r="K100" s="70">
        <v>0</v>
      </c>
      <c r="L100" s="71">
        <v>23.631</v>
      </c>
      <c r="M100" s="89">
        <f t="shared" si="11"/>
        <v>0</v>
      </c>
      <c r="N100" s="97">
        <v>2.3690000000000002</v>
      </c>
      <c r="O100" s="68">
        <v>0</v>
      </c>
      <c r="P100" s="70">
        <v>2.3690000000000002</v>
      </c>
      <c r="Q100" s="71">
        <v>21.061</v>
      </c>
      <c r="R100" s="68">
        <v>49.893509000000002</v>
      </c>
      <c r="S100" s="172">
        <f t="shared" si="9"/>
        <v>267.29700000000003</v>
      </c>
      <c r="T100" s="146">
        <f t="shared" si="10"/>
        <v>0.29300000000000637</v>
      </c>
      <c r="U100" s="146">
        <f t="shared" si="12"/>
        <v>267.00400000000002</v>
      </c>
      <c r="V100" s="144">
        <f t="shared" si="7"/>
        <v>21.167999999999999</v>
      </c>
      <c r="W100" s="148">
        <f t="shared" si="13"/>
        <v>5651.9406720000006</v>
      </c>
      <c r="X100" s="202">
        <v>361.85500000000002</v>
      </c>
      <c r="Y100" s="146">
        <v>14.245999999999981</v>
      </c>
      <c r="Z100" s="146">
        <v>347.60900000000004</v>
      </c>
      <c r="AA100" s="149">
        <v>21.061</v>
      </c>
      <c r="AB100" s="143">
        <v>7320.9931490000008</v>
      </c>
      <c r="AC100" s="33"/>
      <c r="AD100" s="27"/>
    </row>
    <row r="101" spans="1:30" s="14" customFormat="1" ht="15.75" customHeight="1">
      <c r="A101" s="6">
        <v>50</v>
      </c>
      <c r="B101" s="309" t="s">
        <v>96</v>
      </c>
      <c r="C101" s="34" t="s">
        <v>10</v>
      </c>
      <c r="D101" s="203">
        <v>60.27</v>
      </c>
      <c r="E101" s="203">
        <v>2.2169999999999987</v>
      </c>
      <c r="F101" s="206">
        <v>58.053000000000004</v>
      </c>
      <c r="G101" s="171">
        <v>21.167999999999999</v>
      </c>
      <c r="H101" s="205">
        <v>1228.865904</v>
      </c>
      <c r="I101" s="103">
        <v>0</v>
      </c>
      <c r="J101" s="101">
        <f t="shared" si="14"/>
        <v>0</v>
      </c>
      <c r="K101" s="104">
        <v>0</v>
      </c>
      <c r="L101" s="102">
        <v>23.631</v>
      </c>
      <c r="M101" s="275">
        <f t="shared" si="11"/>
        <v>0</v>
      </c>
      <c r="N101" s="103">
        <v>0</v>
      </c>
      <c r="O101" s="101">
        <v>0</v>
      </c>
      <c r="P101" s="104">
        <v>0</v>
      </c>
      <c r="Q101" s="102">
        <v>21.061</v>
      </c>
      <c r="R101" s="101">
        <v>0</v>
      </c>
      <c r="S101" s="285">
        <f t="shared" si="9"/>
        <v>60.27</v>
      </c>
      <c r="T101" s="207">
        <f t="shared" si="10"/>
        <v>2.2169999999999987</v>
      </c>
      <c r="U101" s="207">
        <f t="shared" si="12"/>
        <v>58.053000000000004</v>
      </c>
      <c r="V101" s="144">
        <f t="shared" si="7"/>
        <v>21.167999999999999</v>
      </c>
      <c r="W101" s="208">
        <f t="shared" si="13"/>
        <v>1228.865904</v>
      </c>
      <c r="X101" s="295">
        <v>128.21</v>
      </c>
      <c r="Y101" s="207">
        <v>11.269000000000005</v>
      </c>
      <c r="Z101" s="207">
        <v>116.941</v>
      </c>
      <c r="AA101" s="279">
        <v>21.060999999999996</v>
      </c>
      <c r="AB101" s="207">
        <v>2462.8944009999996</v>
      </c>
      <c r="AC101" s="33"/>
      <c r="AD101" s="27"/>
    </row>
    <row r="102" spans="1:30" s="14" customFormat="1" ht="15.75" customHeight="1">
      <c r="A102" s="7">
        <v>51</v>
      </c>
      <c r="B102" s="3" t="s">
        <v>97</v>
      </c>
      <c r="C102" s="23" t="s">
        <v>10</v>
      </c>
      <c r="D102" s="142">
        <v>3594.6400000000003</v>
      </c>
      <c r="E102" s="142">
        <v>75.782000000000153</v>
      </c>
      <c r="F102" s="391">
        <v>3518.8580000000002</v>
      </c>
      <c r="G102" s="144">
        <v>21.270994511571651</v>
      </c>
      <c r="H102" s="195">
        <v>74849.609205000001</v>
      </c>
      <c r="I102" s="97">
        <v>31.175999999999998</v>
      </c>
      <c r="J102" s="68">
        <f t="shared" si="14"/>
        <v>1.4539999999999971</v>
      </c>
      <c r="K102" s="70">
        <v>29.722000000000001</v>
      </c>
      <c r="L102" s="71">
        <v>23.631</v>
      </c>
      <c r="M102" s="89">
        <f t="shared" si="11"/>
        <v>702.36058200000002</v>
      </c>
      <c r="N102" s="97">
        <v>19.367999999999999</v>
      </c>
      <c r="O102" s="68">
        <v>1.3219999999999992</v>
      </c>
      <c r="P102" s="70">
        <v>18.045999999999999</v>
      </c>
      <c r="Q102" s="71">
        <v>21.061</v>
      </c>
      <c r="R102" s="68">
        <v>380.06680599999999</v>
      </c>
      <c r="S102" s="172">
        <f t="shared" si="9"/>
        <v>3625.8160000000003</v>
      </c>
      <c r="T102" s="143">
        <f t="shared" si="10"/>
        <v>77.235999999999876</v>
      </c>
      <c r="U102" s="146">
        <f t="shared" si="12"/>
        <v>3548.5800000000004</v>
      </c>
      <c r="V102" s="144">
        <f t="shared" si="7"/>
        <v>21.290761314948512</v>
      </c>
      <c r="W102" s="148">
        <f t="shared" si="13"/>
        <v>75551.969786999995</v>
      </c>
      <c r="X102" s="202">
        <v>3130.194</v>
      </c>
      <c r="Y102" s="146">
        <v>5.7720000000003893</v>
      </c>
      <c r="Z102" s="146">
        <v>3124.4219999999996</v>
      </c>
      <c r="AA102" s="149">
        <v>21.061000000000003</v>
      </c>
      <c r="AB102" s="143">
        <v>65803.451742000005</v>
      </c>
      <c r="AC102" s="33"/>
      <c r="AD102" s="27"/>
    </row>
    <row r="103" spans="1:30" s="14" customFormat="1" ht="15.75" customHeight="1">
      <c r="A103" s="7">
        <v>52</v>
      </c>
      <c r="B103" s="3" t="s">
        <v>98</v>
      </c>
      <c r="C103" s="23" t="s">
        <v>10</v>
      </c>
      <c r="D103" s="142">
        <v>7404.442</v>
      </c>
      <c r="E103" s="142">
        <v>260.43800000000101</v>
      </c>
      <c r="F103" s="391">
        <v>7144.003999999999</v>
      </c>
      <c r="G103" s="144">
        <v>14.219853219567069</v>
      </c>
      <c r="H103" s="195">
        <v>101586.68828</v>
      </c>
      <c r="I103" s="97">
        <v>433.404</v>
      </c>
      <c r="J103" s="68">
        <f t="shared" si="14"/>
        <v>14.062000000000012</v>
      </c>
      <c r="K103" s="70">
        <v>419.34199999999998</v>
      </c>
      <c r="L103" s="71">
        <v>15.750999999999999</v>
      </c>
      <c r="M103" s="89">
        <f t="shared" si="11"/>
        <v>6605.0558419999998</v>
      </c>
      <c r="N103" s="97">
        <v>438.11099999999999</v>
      </c>
      <c r="O103" s="68">
        <v>11.558999999999969</v>
      </c>
      <c r="P103" s="70">
        <v>426.55200000000002</v>
      </c>
      <c r="Q103" s="71">
        <v>14.039</v>
      </c>
      <c r="R103" s="68">
        <v>5988.3635279999999</v>
      </c>
      <c r="S103" s="172">
        <f t="shared" si="9"/>
        <v>7837.8459999999995</v>
      </c>
      <c r="T103" s="146">
        <f t="shared" si="10"/>
        <v>274.50000000000091</v>
      </c>
      <c r="U103" s="146">
        <f t="shared" si="12"/>
        <v>7563.3459999999986</v>
      </c>
      <c r="V103" s="144">
        <f t="shared" si="7"/>
        <v>14.304746090156398</v>
      </c>
      <c r="W103" s="148">
        <f t="shared" si="13"/>
        <v>108191.744122</v>
      </c>
      <c r="X103" s="202">
        <v>6444.9</v>
      </c>
      <c r="Y103" s="146">
        <v>211.19000000000051</v>
      </c>
      <c r="Z103" s="146">
        <v>6233.7099999999991</v>
      </c>
      <c r="AA103" s="149">
        <v>14.039</v>
      </c>
      <c r="AB103" s="143">
        <v>87515.05468999999</v>
      </c>
      <c r="AC103" s="33"/>
      <c r="AD103" s="27"/>
    </row>
    <row r="104" spans="1:30" s="14" customFormat="1" ht="15.75" customHeight="1">
      <c r="A104" s="7">
        <v>53</v>
      </c>
      <c r="B104" s="298" t="s">
        <v>99</v>
      </c>
      <c r="C104" s="23" t="s">
        <v>10</v>
      </c>
      <c r="D104" s="142">
        <v>1904.1220000000001</v>
      </c>
      <c r="E104" s="142">
        <v>27.976000000000113</v>
      </c>
      <c r="F104" s="391">
        <v>1876.146</v>
      </c>
      <c r="G104" s="144">
        <v>21.397907621261883</v>
      </c>
      <c r="H104" s="195">
        <v>40145.598791999997</v>
      </c>
      <c r="I104" s="97">
        <v>69.66</v>
      </c>
      <c r="J104" s="68">
        <f t="shared" si="14"/>
        <v>1.6799999999999926</v>
      </c>
      <c r="K104" s="70">
        <v>67.98</v>
      </c>
      <c r="L104" s="71">
        <v>23.631</v>
      </c>
      <c r="M104" s="89">
        <f t="shared" si="11"/>
        <v>1606.4353800000001</v>
      </c>
      <c r="N104" s="97">
        <v>29.68</v>
      </c>
      <c r="O104" s="68">
        <v>1.1920000000000002</v>
      </c>
      <c r="P104" s="70">
        <v>28.488</v>
      </c>
      <c r="Q104" s="71">
        <v>21.061</v>
      </c>
      <c r="R104" s="68">
        <v>599.98576800000001</v>
      </c>
      <c r="S104" s="172">
        <f t="shared" si="9"/>
        <v>1973.7820000000002</v>
      </c>
      <c r="T104" s="146">
        <f t="shared" si="10"/>
        <v>29.656000000000176</v>
      </c>
      <c r="U104" s="146">
        <f t="shared" si="12"/>
        <v>1944.126</v>
      </c>
      <c r="V104" s="144">
        <f t="shared" si="7"/>
        <v>21.475991870897257</v>
      </c>
      <c r="W104" s="148">
        <f t="shared" si="13"/>
        <v>41752.034172</v>
      </c>
      <c r="X104" s="202">
        <v>1603.66</v>
      </c>
      <c r="Y104" s="146">
        <v>41.176000000000158</v>
      </c>
      <c r="Z104" s="146">
        <v>1562.4839999999999</v>
      </c>
      <c r="AA104" s="149">
        <v>21.061000000000003</v>
      </c>
      <c r="AB104" s="143">
        <v>32907.475524000001</v>
      </c>
      <c r="AC104" s="33"/>
      <c r="AD104" s="27"/>
    </row>
    <row r="105" spans="1:30" s="14" customFormat="1" ht="15.75" customHeight="1">
      <c r="A105" s="7">
        <v>54</v>
      </c>
      <c r="B105" s="298" t="s">
        <v>100</v>
      </c>
      <c r="C105" s="23" t="s">
        <v>10</v>
      </c>
      <c r="D105" s="142">
        <v>2168.4290000000001</v>
      </c>
      <c r="E105" s="142">
        <v>10.157000000000153</v>
      </c>
      <c r="F105" s="391">
        <v>2158.2719999999999</v>
      </c>
      <c r="G105" s="144">
        <v>21.179203069399964</v>
      </c>
      <c r="H105" s="195">
        <v>45710.480966999996</v>
      </c>
      <c r="I105" s="97">
        <v>0</v>
      </c>
      <c r="J105" s="68">
        <f t="shared" si="14"/>
        <v>0</v>
      </c>
      <c r="K105" s="70">
        <v>0</v>
      </c>
      <c r="L105" s="71">
        <v>23.631</v>
      </c>
      <c r="M105" s="89">
        <f t="shared" si="11"/>
        <v>0</v>
      </c>
      <c r="N105" s="97">
        <v>0</v>
      </c>
      <c r="O105" s="68">
        <v>0</v>
      </c>
      <c r="P105" s="70">
        <v>0</v>
      </c>
      <c r="Q105" s="71">
        <v>21.061</v>
      </c>
      <c r="R105" s="68">
        <v>0</v>
      </c>
      <c r="S105" s="172">
        <f t="shared" si="9"/>
        <v>2168.4290000000001</v>
      </c>
      <c r="T105" s="146">
        <f t="shared" si="10"/>
        <v>10.157000000000153</v>
      </c>
      <c r="U105" s="146">
        <f t="shared" si="12"/>
        <v>2158.2719999999999</v>
      </c>
      <c r="V105" s="144">
        <f t="shared" si="7"/>
        <v>21.179203069399964</v>
      </c>
      <c r="W105" s="148">
        <f t="shared" si="13"/>
        <v>45710.480966999996</v>
      </c>
      <c r="X105" s="202">
        <v>1732.0529999999999</v>
      </c>
      <c r="Y105" s="146">
        <v>0.41399999999998727</v>
      </c>
      <c r="Z105" s="146">
        <v>1731.6389999999999</v>
      </c>
      <c r="AA105" s="149">
        <v>21.061</v>
      </c>
      <c r="AB105" s="143">
        <v>36470.048978999999</v>
      </c>
      <c r="AC105" s="33"/>
      <c r="AD105" s="27"/>
    </row>
    <row r="106" spans="1:30" s="14" customFormat="1" ht="15.75" customHeight="1">
      <c r="A106" s="7">
        <v>55</v>
      </c>
      <c r="B106" s="298" t="s">
        <v>101</v>
      </c>
      <c r="C106" s="23" t="s">
        <v>10</v>
      </c>
      <c r="D106" s="142">
        <v>375.41</v>
      </c>
      <c r="E106" s="142">
        <v>6.4999999999997726E-2</v>
      </c>
      <c r="F106" s="391">
        <v>375.34500000000003</v>
      </c>
      <c r="G106" s="144">
        <v>14.109999999999998</v>
      </c>
      <c r="H106" s="195">
        <v>5296.1179499999998</v>
      </c>
      <c r="I106" s="97">
        <v>0</v>
      </c>
      <c r="J106" s="68">
        <f t="shared" si="14"/>
        <v>0</v>
      </c>
      <c r="K106" s="70">
        <v>0</v>
      </c>
      <c r="L106" s="71">
        <v>15.750999999999999</v>
      </c>
      <c r="M106" s="89">
        <f t="shared" si="11"/>
        <v>0</v>
      </c>
      <c r="N106" s="97">
        <v>0</v>
      </c>
      <c r="O106" s="68">
        <v>0</v>
      </c>
      <c r="P106" s="70">
        <v>0</v>
      </c>
      <c r="Q106" s="71">
        <v>14.039</v>
      </c>
      <c r="R106" s="68">
        <v>0</v>
      </c>
      <c r="S106" s="172">
        <f t="shared" si="9"/>
        <v>375.41</v>
      </c>
      <c r="T106" s="146">
        <f t="shared" si="10"/>
        <v>6.4999999999997726E-2</v>
      </c>
      <c r="U106" s="146">
        <f t="shared" si="12"/>
        <v>375.34500000000003</v>
      </c>
      <c r="V106" s="144">
        <f t="shared" si="7"/>
        <v>14.109999999999998</v>
      </c>
      <c r="W106" s="148">
        <f t="shared" si="13"/>
        <v>5296.1179499999998</v>
      </c>
      <c r="X106" s="202">
        <v>0</v>
      </c>
      <c r="Y106" s="146">
        <v>0</v>
      </c>
      <c r="Z106" s="146">
        <v>0</v>
      </c>
      <c r="AA106" s="149" t="e">
        <v>#DIV/0!</v>
      </c>
      <c r="AB106" s="143">
        <v>0</v>
      </c>
      <c r="AC106" s="33"/>
      <c r="AD106" s="27"/>
    </row>
    <row r="107" spans="1:30" s="14" customFormat="1" ht="15.75" customHeight="1">
      <c r="A107" s="7">
        <v>56</v>
      </c>
      <c r="B107" s="298" t="s">
        <v>102</v>
      </c>
      <c r="C107" s="23" t="s">
        <v>10</v>
      </c>
      <c r="D107" s="142">
        <v>1320.1039999999998</v>
      </c>
      <c r="E107" s="142">
        <v>77.181999999999789</v>
      </c>
      <c r="F107" s="391">
        <v>1242.922</v>
      </c>
      <c r="G107" s="144">
        <v>9.600650262848351</v>
      </c>
      <c r="H107" s="195">
        <v>11932.859425999999</v>
      </c>
      <c r="I107" s="97">
        <v>216</v>
      </c>
      <c r="J107" s="68">
        <f t="shared" si="14"/>
        <v>10.625</v>
      </c>
      <c r="K107" s="70">
        <v>205.375</v>
      </c>
      <c r="L107" s="71">
        <v>10.502000000000001</v>
      </c>
      <c r="M107" s="89">
        <f t="shared" si="11"/>
        <v>2156.84825</v>
      </c>
      <c r="N107" s="97">
        <v>208.14</v>
      </c>
      <c r="O107" s="68">
        <v>2.8259999999999934</v>
      </c>
      <c r="P107" s="70">
        <v>205.31399999999999</v>
      </c>
      <c r="Q107" s="71">
        <v>9.3610000000000007</v>
      </c>
      <c r="R107" s="68">
        <v>1921.944354</v>
      </c>
      <c r="S107" s="172">
        <f t="shared" si="9"/>
        <v>1536.1039999999998</v>
      </c>
      <c r="T107" s="146">
        <f t="shared" si="10"/>
        <v>87.806999999999789</v>
      </c>
      <c r="U107" s="146">
        <f t="shared" si="12"/>
        <v>1448.297</v>
      </c>
      <c r="V107" s="144">
        <f t="shared" si="7"/>
        <v>9.7284656917745451</v>
      </c>
      <c r="W107" s="148">
        <f t="shared" si="13"/>
        <v>14089.707675999998</v>
      </c>
      <c r="X107" s="202">
        <v>1467.12</v>
      </c>
      <c r="Y107" s="146">
        <v>35.557999999999765</v>
      </c>
      <c r="Z107" s="146">
        <v>1431.5620000000001</v>
      </c>
      <c r="AA107" s="149">
        <v>9.3609999999999989</v>
      </c>
      <c r="AB107" s="143">
        <v>13400.851881999999</v>
      </c>
      <c r="AC107" s="33"/>
      <c r="AD107" s="27"/>
    </row>
    <row r="108" spans="1:30" s="14" customFormat="1" ht="15.75" customHeight="1">
      <c r="A108" s="8">
        <v>57</v>
      </c>
      <c r="B108" s="310" t="s">
        <v>103</v>
      </c>
      <c r="C108" s="34" t="s">
        <v>10</v>
      </c>
      <c r="D108" s="203">
        <v>475.08</v>
      </c>
      <c r="E108" s="203">
        <v>22.113999999999976</v>
      </c>
      <c r="F108" s="204">
        <v>452.96600000000001</v>
      </c>
      <c r="G108" s="144">
        <v>21.31050584812105</v>
      </c>
      <c r="H108" s="205">
        <v>9652.9345919999996</v>
      </c>
      <c r="I108" s="100">
        <v>0</v>
      </c>
      <c r="J108" s="101">
        <f t="shared" si="14"/>
        <v>0</v>
      </c>
      <c r="K108" s="101">
        <v>0</v>
      </c>
      <c r="L108" s="102">
        <v>23.631</v>
      </c>
      <c r="M108" s="275">
        <f t="shared" si="11"/>
        <v>0</v>
      </c>
      <c r="N108" s="100">
        <v>0</v>
      </c>
      <c r="O108" s="101">
        <v>0</v>
      </c>
      <c r="P108" s="101">
        <v>0</v>
      </c>
      <c r="Q108" s="102">
        <v>21.061</v>
      </c>
      <c r="R108" s="101">
        <v>0</v>
      </c>
      <c r="S108" s="285">
        <f t="shared" si="9"/>
        <v>475.08</v>
      </c>
      <c r="T108" s="207">
        <f t="shared" si="10"/>
        <v>22.113999999999976</v>
      </c>
      <c r="U108" s="207">
        <f t="shared" si="12"/>
        <v>452.96600000000001</v>
      </c>
      <c r="V108" s="144">
        <f t="shared" si="7"/>
        <v>21.31050584812105</v>
      </c>
      <c r="W108" s="208">
        <f t="shared" si="13"/>
        <v>9652.9345919999996</v>
      </c>
      <c r="X108" s="295">
        <v>370.48</v>
      </c>
      <c r="Y108" s="207">
        <v>13.377999999999986</v>
      </c>
      <c r="Z108" s="207">
        <v>357.10200000000003</v>
      </c>
      <c r="AA108" s="279">
        <v>21.060999999999996</v>
      </c>
      <c r="AB108" s="207">
        <v>7520.9252219999998</v>
      </c>
      <c r="AC108" s="33"/>
      <c r="AD108" s="27"/>
    </row>
    <row r="109" spans="1:30" s="14" customFormat="1" ht="15.75" customHeight="1">
      <c r="A109" s="8">
        <v>58</v>
      </c>
      <c r="B109" s="310" t="s">
        <v>104</v>
      </c>
      <c r="C109" s="34" t="s">
        <v>10</v>
      </c>
      <c r="D109" s="203">
        <v>1648.7340000000002</v>
      </c>
      <c r="E109" s="203">
        <v>66.038999999999987</v>
      </c>
      <c r="F109" s="204">
        <v>1582.6950000000002</v>
      </c>
      <c r="G109" s="144">
        <v>14.338403203396735</v>
      </c>
      <c r="H109" s="205">
        <v>22693.319057999997</v>
      </c>
      <c r="I109" s="100">
        <v>180.655</v>
      </c>
      <c r="J109" s="101">
        <f t="shared" si="14"/>
        <v>5.2930000000000064</v>
      </c>
      <c r="K109" s="101">
        <v>175.36199999999999</v>
      </c>
      <c r="L109" s="102">
        <v>15.750999999999999</v>
      </c>
      <c r="M109" s="275">
        <f t="shared" si="11"/>
        <v>2762.1268619999996</v>
      </c>
      <c r="N109" s="97">
        <v>164.71</v>
      </c>
      <c r="O109" s="68">
        <v>4.7280000000000086</v>
      </c>
      <c r="P109" s="70">
        <v>159.982</v>
      </c>
      <c r="Q109" s="71">
        <v>14.039</v>
      </c>
      <c r="R109" s="68">
        <v>2245.987298</v>
      </c>
      <c r="S109" s="172">
        <f t="shared" si="9"/>
        <v>1829.3890000000001</v>
      </c>
      <c r="T109" s="146">
        <f t="shared" si="10"/>
        <v>71.33199999999988</v>
      </c>
      <c r="U109" s="146">
        <f t="shared" si="12"/>
        <v>1758.0570000000002</v>
      </c>
      <c r="V109" s="144">
        <f t="shared" si="7"/>
        <v>14.479306370612553</v>
      </c>
      <c r="W109" s="148">
        <f t="shared" si="13"/>
        <v>25455.445919999998</v>
      </c>
      <c r="X109" s="202">
        <v>1371.422</v>
      </c>
      <c r="Y109" s="146">
        <v>39.401000000000067</v>
      </c>
      <c r="Z109" s="146">
        <v>1332.021</v>
      </c>
      <c r="AA109" s="149">
        <v>14.039</v>
      </c>
      <c r="AB109" s="143">
        <v>18700.242818999999</v>
      </c>
      <c r="AC109" s="33"/>
      <c r="AD109" s="27"/>
    </row>
    <row r="110" spans="1:30" s="14" customFormat="1" ht="15.75" customHeight="1">
      <c r="A110" s="7">
        <v>59</v>
      </c>
      <c r="B110" s="297" t="s">
        <v>106</v>
      </c>
      <c r="C110" s="23" t="s">
        <v>10</v>
      </c>
      <c r="D110" s="142">
        <v>882.11999999999989</v>
      </c>
      <c r="E110" s="142">
        <v>56.767999999999802</v>
      </c>
      <c r="F110" s="391">
        <v>825.35200000000009</v>
      </c>
      <c r="G110" s="144">
        <v>21.503383183175174</v>
      </c>
      <c r="H110" s="195">
        <v>17747.860316999999</v>
      </c>
      <c r="I110" s="97">
        <v>65.88</v>
      </c>
      <c r="J110" s="68">
        <f t="shared" si="14"/>
        <v>0.16400000000000148</v>
      </c>
      <c r="K110" s="70">
        <v>65.715999999999994</v>
      </c>
      <c r="L110" s="71">
        <v>23.631</v>
      </c>
      <c r="M110" s="89">
        <f t="shared" si="11"/>
        <v>1552.9347959999998</v>
      </c>
      <c r="N110" s="97">
        <v>41.56</v>
      </c>
      <c r="O110" s="68">
        <v>3.1370000000000005</v>
      </c>
      <c r="P110" s="70">
        <v>38.423000000000002</v>
      </c>
      <c r="Q110" s="71">
        <v>21.061</v>
      </c>
      <c r="R110" s="68">
        <v>809.22680300000002</v>
      </c>
      <c r="S110" s="172">
        <f t="shared" si="9"/>
        <v>947.99999999999989</v>
      </c>
      <c r="T110" s="146">
        <f t="shared" si="10"/>
        <v>56.931999999999789</v>
      </c>
      <c r="U110" s="146">
        <f t="shared" si="12"/>
        <v>891.0680000000001</v>
      </c>
      <c r="V110" s="144">
        <f t="shared" si="7"/>
        <v>21.660294290671416</v>
      </c>
      <c r="W110" s="148">
        <f t="shared" si="13"/>
        <v>19300.795113</v>
      </c>
      <c r="X110" s="202">
        <v>491.18300000000005</v>
      </c>
      <c r="Y110" s="146">
        <v>21.781000000000063</v>
      </c>
      <c r="Z110" s="146">
        <v>469.40199999999999</v>
      </c>
      <c r="AA110" s="149">
        <v>21.061000000000003</v>
      </c>
      <c r="AB110" s="143">
        <v>9886.075522000001</v>
      </c>
      <c r="AC110" s="33"/>
      <c r="AD110" s="27"/>
    </row>
    <row r="111" spans="1:30" s="14" customFormat="1" ht="15.75" customHeight="1">
      <c r="A111" s="7">
        <v>60</v>
      </c>
      <c r="B111" s="3" t="s">
        <v>215</v>
      </c>
      <c r="C111" s="23" t="s">
        <v>10</v>
      </c>
      <c r="D111" s="142">
        <v>1886.4019999999998</v>
      </c>
      <c r="E111" s="142">
        <v>35.649999999999864</v>
      </c>
      <c r="F111" s="391">
        <v>1850.752</v>
      </c>
      <c r="G111" s="144">
        <v>21.314944091374752</v>
      </c>
      <c r="H111" s="195">
        <v>39448.675407000002</v>
      </c>
      <c r="I111" s="97">
        <v>30.06</v>
      </c>
      <c r="J111" s="68">
        <f t="shared" si="14"/>
        <v>0.9599999999999973</v>
      </c>
      <c r="K111" s="70">
        <v>29.1</v>
      </c>
      <c r="L111" s="71">
        <v>23.631</v>
      </c>
      <c r="M111" s="89">
        <f t="shared" si="11"/>
        <v>687.66210000000001</v>
      </c>
      <c r="N111" s="97">
        <v>20.015999999999998</v>
      </c>
      <c r="O111" s="68">
        <v>1.014999999999997</v>
      </c>
      <c r="P111" s="70">
        <v>19.001000000000001</v>
      </c>
      <c r="Q111" s="71">
        <v>21.061</v>
      </c>
      <c r="R111" s="68">
        <v>400.18006100000002</v>
      </c>
      <c r="S111" s="172">
        <f t="shared" si="9"/>
        <v>1916.4619999999998</v>
      </c>
      <c r="T111" s="146">
        <f t="shared" si="10"/>
        <v>36.6099999999999</v>
      </c>
      <c r="U111" s="146">
        <f t="shared" si="12"/>
        <v>1879.8519999999999</v>
      </c>
      <c r="V111" s="144">
        <f t="shared" ref="V111:V174" si="15">W111/U111</f>
        <v>21.350796502597017</v>
      </c>
      <c r="W111" s="148">
        <f t="shared" si="13"/>
        <v>40136.337507000004</v>
      </c>
      <c r="X111" s="202">
        <v>1773.5219999999999</v>
      </c>
      <c r="Y111" s="146">
        <v>26.185999999999922</v>
      </c>
      <c r="Z111" s="146">
        <v>1747.336</v>
      </c>
      <c r="AA111" s="149">
        <v>21.060999999999996</v>
      </c>
      <c r="AB111" s="143">
        <v>36800.643495999997</v>
      </c>
      <c r="AC111" s="33"/>
      <c r="AD111" s="27"/>
    </row>
    <row r="112" spans="1:30" s="14" customFormat="1" ht="15.75" customHeight="1">
      <c r="A112" s="9">
        <v>61</v>
      </c>
      <c r="B112" s="3" t="s">
        <v>107</v>
      </c>
      <c r="C112" s="23" t="s">
        <v>10</v>
      </c>
      <c r="D112" s="142">
        <v>5855.1799999999994</v>
      </c>
      <c r="E112" s="142">
        <v>14.890999999999622</v>
      </c>
      <c r="F112" s="201">
        <v>5840.2889999999998</v>
      </c>
      <c r="G112" s="171">
        <v>14.44763646319557</v>
      </c>
      <c r="H112" s="195">
        <v>84378.372311999992</v>
      </c>
      <c r="I112" s="99">
        <v>1405.877</v>
      </c>
      <c r="J112" s="68">
        <f t="shared" si="14"/>
        <v>3.1019999999998618</v>
      </c>
      <c r="K112" s="105">
        <v>1402.7750000000001</v>
      </c>
      <c r="L112" s="71">
        <v>15.750999999999999</v>
      </c>
      <c r="M112" s="89">
        <f t="shared" si="11"/>
        <v>22095.109025000002</v>
      </c>
      <c r="N112" s="99">
        <v>823.24199999999996</v>
      </c>
      <c r="O112" s="68">
        <v>2.3779999999999291</v>
      </c>
      <c r="P112" s="105">
        <v>820.86400000000003</v>
      </c>
      <c r="Q112" s="71">
        <v>14.039</v>
      </c>
      <c r="R112" s="68">
        <v>11524.109696</v>
      </c>
      <c r="S112" s="172">
        <f t="shared" si="9"/>
        <v>7261.0569999999989</v>
      </c>
      <c r="T112" s="146">
        <f t="shared" si="10"/>
        <v>17.992999999998574</v>
      </c>
      <c r="U112" s="146">
        <f t="shared" si="12"/>
        <v>7243.0640000000003</v>
      </c>
      <c r="V112" s="144">
        <f t="shared" si="15"/>
        <v>14.70006082191183</v>
      </c>
      <c r="W112" s="148">
        <f t="shared" si="13"/>
        <v>106473.48133699999</v>
      </c>
      <c r="X112" s="202">
        <v>5758.2849999999999</v>
      </c>
      <c r="Y112" s="146">
        <v>15.567000000000917</v>
      </c>
      <c r="Z112" s="146">
        <v>5742.7179999999989</v>
      </c>
      <c r="AA112" s="149">
        <v>14.039000000000001</v>
      </c>
      <c r="AB112" s="143">
        <v>80622.018001999997</v>
      </c>
      <c r="AC112" s="33"/>
      <c r="AD112" s="27"/>
    </row>
    <row r="113" spans="1:30" s="14" customFormat="1" ht="15.75" customHeight="1">
      <c r="A113" s="7">
        <v>62</v>
      </c>
      <c r="B113" s="3" t="s">
        <v>216</v>
      </c>
      <c r="C113" s="23" t="s">
        <v>10</v>
      </c>
      <c r="D113" s="142">
        <v>4244.7300000000005</v>
      </c>
      <c r="E113" s="142">
        <v>205.15500000000111</v>
      </c>
      <c r="F113" s="391">
        <v>4039.5749999999994</v>
      </c>
      <c r="G113" s="144">
        <v>21.36028237351702</v>
      </c>
      <c r="H113" s="195">
        <v>86286.462669</v>
      </c>
      <c r="I113" s="97">
        <v>177.18</v>
      </c>
      <c r="J113" s="68">
        <f t="shared" si="14"/>
        <v>15.350999999999999</v>
      </c>
      <c r="K113" s="70">
        <v>161.82900000000001</v>
      </c>
      <c r="L113" s="71">
        <v>23.631</v>
      </c>
      <c r="M113" s="89">
        <f t="shared" si="11"/>
        <v>3824.1810990000004</v>
      </c>
      <c r="N113" s="97">
        <v>140.65199999999999</v>
      </c>
      <c r="O113" s="68">
        <v>5.8649999999999807</v>
      </c>
      <c r="P113" s="70">
        <v>134.78700000000001</v>
      </c>
      <c r="Q113" s="71">
        <v>21.061</v>
      </c>
      <c r="R113" s="68">
        <v>2838.7490070000003</v>
      </c>
      <c r="S113" s="172">
        <f t="shared" si="9"/>
        <v>4421.9100000000008</v>
      </c>
      <c r="T113" s="146">
        <f t="shared" si="10"/>
        <v>220.50600000000122</v>
      </c>
      <c r="U113" s="146">
        <f t="shared" si="12"/>
        <v>4201.4039999999995</v>
      </c>
      <c r="V113" s="144">
        <f t="shared" si="15"/>
        <v>21.447745507930208</v>
      </c>
      <c r="W113" s="148">
        <f t="shared" si="13"/>
        <v>90110.643767999994</v>
      </c>
      <c r="X113" s="202">
        <v>4172.6039999999994</v>
      </c>
      <c r="Y113" s="146">
        <v>142.61200000000008</v>
      </c>
      <c r="Z113" s="146">
        <v>4029.9919999999993</v>
      </c>
      <c r="AA113" s="149">
        <v>21.061000000000003</v>
      </c>
      <c r="AB113" s="143">
        <v>84875.661512000006</v>
      </c>
      <c r="AC113" s="33"/>
      <c r="AD113" s="27"/>
    </row>
    <row r="114" spans="1:30" s="14" customFormat="1" ht="15.75" customHeight="1">
      <c r="A114" s="7">
        <v>63</v>
      </c>
      <c r="B114" s="3" t="s">
        <v>105</v>
      </c>
      <c r="C114" s="23" t="s">
        <v>10</v>
      </c>
      <c r="D114" s="142">
        <v>1007.814</v>
      </c>
      <c r="E114" s="142">
        <v>44.269999999999982</v>
      </c>
      <c r="F114" s="391">
        <v>963.54399999999998</v>
      </c>
      <c r="G114" s="144">
        <v>16.095907478018649</v>
      </c>
      <c r="H114" s="195">
        <v>15509.115075</v>
      </c>
      <c r="I114" s="97">
        <v>194.76</v>
      </c>
      <c r="J114" s="68">
        <f t="shared" si="14"/>
        <v>14.414999999999992</v>
      </c>
      <c r="K114" s="68">
        <v>180.345</v>
      </c>
      <c r="L114" s="71">
        <v>15.731</v>
      </c>
      <c r="M114" s="89">
        <f t="shared" si="11"/>
        <v>2837.0071950000001</v>
      </c>
      <c r="N114" s="97">
        <v>179.49600000000001</v>
      </c>
      <c r="O114" s="68">
        <v>9.2820000000000107</v>
      </c>
      <c r="P114" s="68">
        <v>170.214</v>
      </c>
      <c r="Q114" s="71">
        <v>16.812999999999999</v>
      </c>
      <c r="R114" s="68">
        <v>2861.8079819999998</v>
      </c>
      <c r="S114" s="172">
        <f t="shared" si="9"/>
        <v>1202.5740000000001</v>
      </c>
      <c r="T114" s="146">
        <f t="shared" si="10"/>
        <v>58.685000000000173</v>
      </c>
      <c r="U114" s="146">
        <f t="shared" si="12"/>
        <v>1143.8889999999999</v>
      </c>
      <c r="V114" s="144">
        <f t="shared" si="15"/>
        <v>16.03837633721454</v>
      </c>
      <c r="W114" s="148">
        <f t="shared" si="13"/>
        <v>18346.12227</v>
      </c>
      <c r="X114" s="202">
        <v>1213.317</v>
      </c>
      <c r="Y114" s="146">
        <v>34.08199999999988</v>
      </c>
      <c r="Z114" s="146">
        <v>1179.2350000000001</v>
      </c>
      <c r="AA114" s="149">
        <v>15.251429221486806</v>
      </c>
      <c r="AB114" s="143">
        <v>17985.019137999996</v>
      </c>
      <c r="AC114" s="33"/>
      <c r="AD114" s="27"/>
    </row>
    <row r="115" spans="1:30" s="14" customFormat="1" ht="15.75" customHeight="1">
      <c r="A115" s="7">
        <v>64</v>
      </c>
      <c r="B115" s="303" t="s">
        <v>217</v>
      </c>
      <c r="C115" s="23" t="s">
        <v>10</v>
      </c>
      <c r="D115" s="142">
        <v>5369.4120000000003</v>
      </c>
      <c r="E115" s="142">
        <v>114.94900000000052</v>
      </c>
      <c r="F115" s="391">
        <v>5254.4629999999997</v>
      </c>
      <c r="G115" s="144">
        <v>21.495344356407116</v>
      </c>
      <c r="H115" s="195">
        <v>112946.491593</v>
      </c>
      <c r="I115" s="97">
        <v>795.096</v>
      </c>
      <c r="J115" s="68">
        <f t="shared" si="14"/>
        <v>17.801000000000045</v>
      </c>
      <c r="K115" s="70">
        <v>777.29499999999996</v>
      </c>
      <c r="L115" s="71">
        <v>23.631</v>
      </c>
      <c r="M115" s="89">
        <f t="shared" si="11"/>
        <v>18368.258145</v>
      </c>
      <c r="N115" s="97">
        <v>833.50800000000004</v>
      </c>
      <c r="O115" s="68">
        <v>24.516000000000076</v>
      </c>
      <c r="P115" s="70">
        <v>808.99199999999996</v>
      </c>
      <c r="Q115" s="71">
        <v>21.061</v>
      </c>
      <c r="R115" s="68">
        <v>17038.180511999999</v>
      </c>
      <c r="S115" s="172">
        <f t="shared" si="9"/>
        <v>6164.5079999999998</v>
      </c>
      <c r="T115" s="146">
        <f t="shared" si="10"/>
        <v>132.75</v>
      </c>
      <c r="U115" s="146">
        <f t="shared" si="12"/>
        <v>6031.7579999999998</v>
      </c>
      <c r="V115" s="144">
        <f t="shared" si="15"/>
        <v>21.770560048662428</v>
      </c>
      <c r="W115" s="148">
        <f t="shared" si="13"/>
        <v>131314.74973799998</v>
      </c>
      <c r="X115" s="202">
        <v>6270.6480000000001</v>
      </c>
      <c r="Y115" s="146">
        <v>140.81400000000031</v>
      </c>
      <c r="Z115" s="146">
        <v>6129.8339999999998</v>
      </c>
      <c r="AA115" s="149">
        <v>21.060999999999996</v>
      </c>
      <c r="AB115" s="143">
        <v>129100.43387399998</v>
      </c>
      <c r="AC115" s="33"/>
      <c r="AD115" s="27"/>
    </row>
    <row r="116" spans="1:30" s="14" customFormat="1" ht="15.75" customHeight="1">
      <c r="A116" s="8">
        <v>65</v>
      </c>
      <c r="B116" s="310" t="s">
        <v>218</v>
      </c>
      <c r="C116" s="34" t="s">
        <v>10</v>
      </c>
      <c r="D116" s="203">
        <v>599.4</v>
      </c>
      <c r="E116" s="203">
        <v>40.488000000000056</v>
      </c>
      <c r="F116" s="204">
        <v>558.91199999999992</v>
      </c>
      <c r="G116" s="144">
        <v>21.406186243988323</v>
      </c>
      <c r="H116" s="205">
        <v>11964.174365999999</v>
      </c>
      <c r="I116" s="100">
        <v>40.176000000000002</v>
      </c>
      <c r="J116" s="101">
        <f t="shared" si="14"/>
        <v>3.2510000000000048</v>
      </c>
      <c r="K116" s="101">
        <v>36.924999999999997</v>
      </c>
      <c r="L116" s="102">
        <v>23.631</v>
      </c>
      <c r="M116" s="275">
        <f t="shared" si="11"/>
        <v>872.57467499999996</v>
      </c>
      <c r="N116" s="100">
        <v>10.811999999999999</v>
      </c>
      <c r="O116" s="101">
        <v>3.4789999999999992</v>
      </c>
      <c r="P116" s="101">
        <v>7.3330000000000002</v>
      </c>
      <c r="Q116" s="102">
        <v>21.061</v>
      </c>
      <c r="R116" s="101">
        <v>154.440313</v>
      </c>
      <c r="S116" s="285">
        <f t="shared" si="9"/>
        <v>639.57600000000002</v>
      </c>
      <c r="T116" s="207">
        <f t="shared" si="10"/>
        <v>43.739000000000146</v>
      </c>
      <c r="U116" s="207">
        <f t="shared" si="12"/>
        <v>595.83699999999988</v>
      </c>
      <c r="V116" s="144">
        <f t="shared" si="15"/>
        <v>21.544061615844605</v>
      </c>
      <c r="W116" s="208">
        <f t="shared" si="13"/>
        <v>12836.749040999999</v>
      </c>
      <c r="X116" s="295">
        <v>292.62099999999998</v>
      </c>
      <c r="Y116" s="207">
        <v>35.947999999999979</v>
      </c>
      <c r="Z116" s="207">
        <v>256.673</v>
      </c>
      <c r="AA116" s="279">
        <v>21.061</v>
      </c>
      <c r="AB116" s="207">
        <v>5405.7900529999997</v>
      </c>
      <c r="AC116" s="33"/>
      <c r="AD116" s="27"/>
    </row>
    <row r="117" spans="1:30" s="14" customFormat="1" ht="15.75" customHeight="1">
      <c r="A117" s="7">
        <v>66</v>
      </c>
      <c r="B117" s="303" t="s">
        <v>109</v>
      </c>
      <c r="C117" s="23" t="s">
        <v>10</v>
      </c>
      <c r="D117" s="142">
        <v>2038.46</v>
      </c>
      <c r="E117" s="142">
        <v>22.211000000000013</v>
      </c>
      <c r="F117" s="391">
        <v>2016.249</v>
      </c>
      <c r="G117" s="144">
        <v>14.359349107178726</v>
      </c>
      <c r="H117" s="195">
        <v>28952.023278000001</v>
      </c>
      <c r="I117" s="97">
        <v>306.2</v>
      </c>
      <c r="J117" s="68">
        <f t="shared" si="14"/>
        <v>2.2239999999999895</v>
      </c>
      <c r="K117" s="70">
        <v>303.976</v>
      </c>
      <c r="L117" s="71">
        <v>15.750999999999999</v>
      </c>
      <c r="M117" s="89">
        <f t="shared" si="11"/>
        <v>4787.9259759999995</v>
      </c>
      <c r="N117" s="97">
        <v>291.52</v>
      </c>
      <c r="O117" s="68">
        <v>2.1970000000000027</v>
      </c>
      <c r="P117" s="70">
        <v>289.32299999999998</v>
      </c>
      <c r="Q117" s="71">
        <v>14.039</v>
      </c>
      <c r="R117" s="68">
        <v>4061.8055969999996</v>
      </c>
      <c r="S117" s="172">
        <f t="shared" ref="S117:S180" si="16">D117+I117</f>
        <v>2344.66</v>
      </c>
      <c r="T117" s="146">
        <f t="shared" ref="T117:T180" si="17">S117-U117</f>
        <v>24.434999999999945</v>
      </c>
      <c r="U117" s="146">
        <f t="shared" si="12"/>
        <v>2320.2249999999999</v>
      </c>
      <c r="V117" s="144">
        <f t="shared" si="15"/>
        <v>14.541671283603961</v>
      </c>
      <c r="W117" s="148">
        <f t="shared" si="13"/>
        <v>33739.949253999999</v>
      </c>
      <c r="X117" s="202">
        <v>2594.2400000000002</v>
      </c>
      <c r="Y117" s="146">
        <v>16.621000000000549</v>
      </c>
      <c r="Z117" s="146">
        <v>2577.6189999999997</v>
      </c>
      <c r="AA117" s="149">
        <v>14.039</v>
      </c>
      <c r="AB117" s="143">
        <v>36187.193140999996</v>
      </c>
      <c r="AC117" s="33"/>
      <c r="AD117" s="27"/>
    </row>
    <row r="118" spans="1:30" s="14" customFormat="1" ht="15.75" customHeight="1">
      <c r="A118" s="7">
        <v>67</v>
      </c>
      <c r="B118" s="303" t="s">
        <v>110</v>
      </c>
      <c r="C118" s="23" t="s">
        <v>10</v>
      </c>
      <c r="D118" s="142">
        <v>2850.3389999999999</v>
      </c>
      <c r="E118" s="142">
        <v>3.0799999999999272</v>
      </c>
      <c r="F118" s="391">
        <v>2847.259</v>
      </c>
      <c r="G118" s="144">
        <v>21.535391328642739</v>
      </c>
      <c r="H118" s="195">
        <v>61316.836778999997</v>
      </c>
      <c r="I118" s="97">
        <v>424.91699999999997</v>
      </c>
      <c r="J118" s="68">
        <f t="shared" si="14"/>
        <v>1.0819999999999936</v>
      </c>
      <c r="K118" s="70">
        <v>423.83499999999998</v>
      </c>
      <c r="L118" s="71">
        <v>23.631</v>
      </c>
      <c r="M118" s="89">
        <f t="shared" ref="M118:M181" si="18">K118*L118</f>
        <v>10015.644885</v>
      </c>
      <c r="N118" s="97">
        <v>422.46</v>
      </c>
      <c r="O118" s="68">
        <v>1.8309999999999604</v>
      </c>
      <c r="P118" s="70">
        <v>420.62900000000002</v>
      </c>
      <c r="Q118" s="71">
        <v>21.061</v>
      </c>
      <c r="R118" s="68">
        <v>8858.8673689999996</v>
      </c>
      <c r="S118" s="172">
        <f t="shared" si="16"/>
        <v>3275.2559999999999</v>
      </c>
      <c r="T118" s="146">
        <f t="shared" si="17"/>
        <v>4.1619999999998072</v>
      </c>
      <c r="U118" s="146">
        <f t="shared" ref="U118:U181" si="19">F118+K118</f>
        <v>3271.0940000000001</v>
      </c>
      <c r="V118" s="144">
        <f t="shared" si="15"/>
        <v>21.806918928040584</v>
      </c>
      <c r="W118" s="148">
        <f t="shared" ref="W118:W181" si="20">H118+M118</f>
        <v>71332.481663999992</v>
      </c>
      <c r="X118" s="202">
        <v>3052.3390000000004</v>
      </c>
      <c r="Y118" s="146">
        <v>4.0650000000005093</v>
      </c>
      <c r="Z118" s="146">
        <v>3048.2739999999999</v>
      </c>
      <c r="AA118" s="149">
        <v>21.061</v>
      </c>
      <c r="AB118" s="143">
        <v>64199.698713999998</v>
      </c>
      <c r="AC118" s="33"/>
      <c r="AD118" s="27"/>
    </row>
    <row r="119" spans="1:30" s="14" customFormat="1" ht="15.75" customHeight="1">
      <c r="A119" s="7">
        <v>68</v>
      </c>
      <c r="B119" s="303" t="s">
        <v>111</v>
      </c>
      <c r="C119" s="23" t="s">
        <v>10</v>
      </c>
      <c r="D119" s="142">
        <v>2271.7200000000003</v>
      </c>
      <c r="E119" s="142">
        <v>50.463999999999942</v>
      </c>
      <c r="F119" s="391">
        <v>2221.2560000000003</v>
      </c>
      <c r="G119" s="144">
        <v>21.362600037096126</v>
      </c>
      <c r="H119" s="195">
        <v>47451.803507999997</v>
      </c>
      <c r="I119" s="97">
        <v>70.128</v>
      </c>
      <c r="J119" s="68">
        <f t="shared" si="14"/>
        <v>0</v>
      </c>
      <c r="K119" s="70">
        <v>70.128</v>
      </c>
      <c r="L119" s="71">
        <v>23.631</v>
      </c>
      <c r="M119" s="89">
        <f t="shared" si="18"/>
        <v>1657.1947680000001</v>
      </c>
      <c r="N119" s="97">
        <v>54.015999999999998</v>
      </c>
      <c r="O119" s="68">
        <v>0</v>
      </c>
      <c r="P119" s="70">
        <v>54.015999999999998</v>
      </c>
      <c r="Q119" s="71">
        <v>21.061</v>
      </c>
      <c r="R119" s="68">
        <v>1137.6309759999999</v>
      </c>
      <c r="S119" s="172">
        <f t="shared" si="16"/>
        <v>2341.8480000000004</v>
      </c>
      <c r="T119" s="146">
        <f t="shared" si="17"/>
        <v>50.463999999999942</v>
      </c>
      <c r="U119" s="146">
        <f t="shared" si="19"/>
        <v>2291.3840000000005</v>
      </c>
      <c r="V119" s="144">
        <f t="shared" si="15"/>
        <v>21.432024608708094</v>
      </c>
      <c r="W119" s="148">
        <f t="shared" si="20"/>
        <v>49108.998275999998</v>
      </c>
      <c r="X119" s="202">
        <v>1776.5160000000003</v>
      </c>
      <c r="Y119" s="146">
        <v>22.878000000000156</v>
      </c>
      <c r="Z119" s="146">
        <v>1753.6380000000001</v>
      </c>
      <c r="AA119" s="149">
        <v>21.060999999999996</v>
      </c>
      <c r="AB119" s="143">
        <v>36933.369917999997</v>
      </c>
      <c r="AC119" s="33"/>
      <c r="AD119" s="27"/>
    </row>
    <row r="120" spans="1:30" s="14" customFormat="1" ht="15.75" customHeight="1">
      <c r="A120" s="7">
        <v>69</v>
      </c>
      <c r="B120" s="303" t="s">
        <v>112</v>
      </c>
      <c r="C120" s="23" t="s">
        <v>10</v>
      </c>
      <c r="D120" s="142">
        <v>1781.723</v>
      </c>
      <c r="E120" s="142">
        <v>16.942000000000007</v>
      </c>
      <c r="F120" s="391">
        <v>1764.7809999999999</v>
      </c>
      <c r="G120" s="144">
        <v>21.260508641015516</v>
      </c>
      <c r="H120" s="195">
        <v>37520.1417</v>
      </c>
      <c r="I120" s="97">
        <v>20.314</v>
      </c>
      <c r="J120" s="68">
        <f t="shared" si="14"/>
        <v>8.6999999999999744E-2</v>
      </c>
      <c r="K120" s="70">
        <v>20.227</v>
      </c>
      <c r="L120" s="71">
        <v>23.631</v>
      </c>
      <c r="M120" s="89">
        <f t="shared" si="18"/>
        <v>477.98423700000001</v>
      </c>
      <c r="N120" s="97">
        <v>33.095999999999997</v>
      </c>
      <c r="O120" s="68">
        <v>8.9999999999932356E-3</v>
      </c>
      <c r="P120" s="70">
        <v>33.087000000000003</v>
      </c>
      <c r="Q120" s="71">
        <v>21.061</v>
      </c>
      <c r="R120" s="68">
        <v>696.84530700000005</v>
      </c>
      <c r="S120" s="172">
        <f t="shared" si="16"/>
        <v>1802.037</v>
      </c>
      <c r="T120" s="146">
        <f t="shared" si="17"/>
        <v>17.028999999999996</v>
      </c>
      <c r="U120" s="146">
        <f t="shared" si="19"/>
        <v>1785.008</v>
      </c>
      <c r="V120" s="144">
        <f t="shared" si="15"/>
        <v>21.287370105344063</v>
      </c>
      <c r="W120" s="148">
        <f t="shared" si="20"/>
        <v>37998.125936999997</v>
      </c>
      <c r="X120" s="202">
        <v>1633.4649999999999</v>
      </c>
      <c r="Y120" s="146">
        <v>48.852000000000089</v>
      </c>
      <c r="Z120" s="146">
        <v>1584.6129999999998</v>
      </c>
      <c r="AA120" s="149">
        <v>21.061000000000003</v>
      </c>
      <c r="AB120" s="143">
        <v>33373.534393000002</v>
      </c>
      <c r="AC120" s="33"/>
      <c r="AD120" s="27"/>
    </row>
    <row r="121" spans="1:30" s="14" customFormat="1" ht="15.75" customHeight="1">
      <c r="A121" s="7">
        <v>70</v>
      </c>
      <c r="B121" s="3" t="s">
        <v>122</v>
      </c>
      <c r="C121" s="23" t="s">
        <v>10</v>
      </c>
      <c r="D121" s="142">
        <v>2289.27</v>
      </c>
      <c r="E121" s="142">
        <v>36.98700000000008</v>
      </c>
      <c r="F121" s="391">
        <v>2252.2829999999999</v>
      </c>
      <c r="G121" s="144">
        <v>14.110000000000001</v>
      </c>
      <c r="H121" s="195">
        <v>31779.71313</v>
      </c>
      <c r="I121" s="97">
        <v>0</v>
      </c>
      <c r="J121" s="68">
        <f t="shared" si="14"/>
        <v>0</v>
      </c>
      <c r="K121" s="70">
        <v>0</v>
      </c>
      <c r="L121" s="71">
        <v>15.750999999999999</v>
      </c>
      <c r="M121" s="89">
        <f t="shared" si="18"/>
        <v>0</v>
      </c>
      <c r="N121" s="97">
        <v>0</v>
      </c>
      <c r="O121" s="68">
        <v>0</v>
      </c>
      <c r="P121" s="70">
        <v>0</v>
      </c>
      <c r="Q121" s="71">
        <v>14.039</v>
      </c>
      <c r="R121" s="68">
        <v>0</v>
      </c>
      <c r="S121" s="172">
        <f t="shared" si="16"/>
        <v>2289.27</v>
      </c>
      <c r="T121" s="146">
        <f t="shared" si="17"/>
        <v>36.98700000000008</v>
      </c>
      <c r="U121" s="146">
        <f t="shared" si="19"/>
        <v>2252.2829999999999</v>
      </c>
      <c r="V121" s="144">
        <f t="shared" si="15"/>
        <v>14.110000000000001</v>
      </c>
      <c r="W121" s="148">
        <f t="shared" si="20"/>
        <v>31779.71313</v>
      </c>
      <c r="X121" s="202">
        <v>2276.0700000000002</v>
      </c>
      <c r="Y121" s="146">
        <v>26.7150000000006</v>
      </c>
      <c r="Z121" s="146">
        <v>2249.3549999999996</v>
      </c>
      <c r="AA121" s="149">
        <v>14.039000000000001</v>
      </c>
      <c r="AB121" s="143">
        <v>31578.694844999998</v>
      </c>
      <c r="AC121" s="33"/>
      <c r="AD121" s="27"/>
    </row>
    <row r="122" spans="1:30" s="14" customFormat="1" ht="15.75" customHeight="1">
      <c r="A122" s="8">
        <v>71</v>
      </c>
      <c r="B122" s="310" t="s">
        <v>116</v>
      </c>
      <c r="C122" s="34" t="s">
        <v>10</v>
      </c>
      <c r="D122" s="203">
        <v>1519.3050000000001</v>
      </c>
      <c r="E122" s="203">
        <v>109.14500000000021</v>
      </c>
      <c r="F122" s="204">
        <v>1410.1599999999999</v>
      </c>
      <c r="G122" s="144">
        <v>22.228367121461396</v>
      </c>
      <c r="H122" s="205">
        <v>31345.554179999999</v>
      </c>
      <c r="I122" s="100">
        <v>235.584</v>
      </c>
      <c r="J122" s="101">
        <f t="shared" si="14"/>
        <v>7.671999999999997</v>
      </c>
      <c r="K122" s="101">
        <v>227.91200000000001</v>
      </c>
      <c r="L122" s="102">
        <v>23.631</v>
      </c>
      <c r="M122" s="275">
        <f t="shared" si="18"/>
        <v>5385.7884720000002</v>
      </c>
      <c r="N122" s="100">
        <v>210.50399999999999</v>
      </c>
      <c r="O122" s="101">
        <v>4.7399999999999807</v>
      </c>
      <c r="P122" s="101">
        <v>205.76400000000001</v>
      </c>
      <c r="Q122" s="102">
        <v>21.061</v>
      </c>
      <c r="R122" s="101">
        <v>4333.5956040000001</v>
      </c>
      <c r="S122" s="285">
        <f t="shared" si="16"/>
        <v>1754.8890000000001</v>
      </c>
      <c r="T122" s="207">
        <f t="shared" si="17"/>
        <v>116.81700000000023</v>
      </c>
      <c r="U122" s="207">
        <f t="shared" si="19"/>
        <v>1638.0719999999999</v>
      </c>
      <c r="V122" s="144">
        <f t="shared" si="15"/>
        <v>22.423521464257984</v>
      </c>
      <c r="W122" s="208">
        <f t="shared" si="20"/>
        <v>36731.342651999999</v>
      </c>
      <c r="X122" s="295">
        <v>2410.7089999999998</v>
      </c>
      <c r="Y122" s="207">
        <v>53.996999999999844</v>
      </c>
      <c r="Z122" s="207">
        <v>2356.712</v>
      </c>
      <c r="AA122" s="279">
        <v>21.061</v>
      </c>
      <c r="AB122" s="207">
        <v>49634.711431999996</v>
      </c>
      <c r="AC122" s="33"/>
      <c r="AD122" s="27"/>
    </row>
    <row r="123" spans="1:30" s="14" customFormat="1" ht="15.75" customHeight="1">
      <c r="A123" s="7">
        <v>72</v>
      </c>
      <c r="B123" s="303" t="s">
        <v>113</v>
      </c>
      <c r="C123" s="23" t="s">
        <v>10</v>
      </c>
      <c r="D123" s="142">
        <v>14654.800999999998</v>
      </c>
      <c r="E123" s="142">
        <v>95.934999999997672</v>
      </c>
      <c r="F123" s="391">
        <v>14558.866</v>
      </c>
      <c r="G123" s="144">
        <v>14.396010706603109</v>
      </c>
      <c r="H123" s="195">
        <v>209589.59081199998</v>
      </c>
      <c r="I123" s="97">
        <v>2591.7429999999999</v>
      </c>
      <c r="J123" s="68">
        <f t="shared" si="14"/>
        <v>21.161000000000058</v>
      </c>
      <c r="K123" s="70">
        <v>2570.5819999999999</v>
      </c>
      <c r="L123" s="71">
        <v>15.750999999999999</v>
      </c>
      <c r="M123" s="89">
        <f t="shared" si="18"/>
        <v>40489.237082</v>
      </c>
      <c r="N123" s="97">
        <v>2479.6379999999999</v>
      </c>
      <c r="O123" s="68">
        <v>46.577999999999975</v>
      </c>
      <c r="P123" s="70">
        <v>2433.06</v>
      </c>
      <c r="Q123" s="71">
        <v>14.039</v>
      </c>
      <c r="R123" s="68">
        <v>34157.729339999998</v>
      </c>
      <c r="S123" s="172">
        <f t="shared" si="16"/>
        <v>17246.543999999998</v>
      </c>
      <c r="T123" s="146">
        <f t="shared" si="17"/>
        <v>117.09599999999773</v>
      </c>
      <c r="U123" s="146">
        <f t="shared" si="19"/>
        <v>17129.448</v>
      </c>
      <c r="V123" s="144">
        <f t="shared" si="15"/>
        <v>14.599351239689684</v>
      </c>
      <c r="W123" s="148">
        <f t="shared" si="20"/>
        <v>250078.82789399999</v>
      </c>
      <c r="X123" s="202">
        <v>16033.576999999997</v>
      </c>
      <c r="Y123" s="146">
        <v>245.70699999999852</v>
      </c>
      <c r="Z123" s="146">
        <v>15787.869999999999</v>
      </c>
      <c r="AA123" s="149">
        <v>14.039000000000001</v>
      </c>
      <c r="AB123" s="143">
        <v>221645.90693</v>
      </c>
      <c r="AC123" s="33"/>
      <c r="AD123" s="27"/>
    </row>
    <row r="124" spans="1:30" s="14" customFormat="1" ht="15.75" customHeight="1">
      <c r="A124" s="7">
        <v>73</v>
      </c>
      <c r="B124" s="303" t="s">
        <v>114</v>
      </c>
      <c r="C124" s="23" t="s">
        <v>10</v>
      </c>
      <c r="D124" s="142">
        <v>1602.9599999999998</v>
      </c>
      <c r="E124" s="142">
        <v>19.759999999999764</v>
      </c>
      <c r="F124" s="391">
        <v>1583.2</v>
      </c>
      <c r="G124" s="144">
        <v>21.413565704901462</v>
      </c>
      <c r="H124" s="195">
        <v>33901.957223999998</v>
      </c>
      <c r="I124" s="97">
        <v>147.1</v>
      </c>
      <c r="J124" s="68">
        <f t="shared" si="14"/>
        <v>3.8400000000000034</v>
      </c>
      <c r="K124" s="70">
        <v>143.26</v>
      </c>
      <c r="L124" s="71">
        <v>23.631</v>
      </c>
      <c r="M124" s="89">
        <f t="shared" si="18"/>
        <v>3385.3770599999998</v>
      </c>
      <c r="N124" s="97">
        <v>36.159999999999997</v>
      </c>
      <c r="O124" s="68">
        <v>2.0999999999999943</v>
      </c>
      <c r="P124" s="70">
        <v>34.06</v>
      </c>
      <c r="Q124" s="71">
        <v>21.061</v>
      </c>
      <c r="R124" s="68">
        <v>717.33766000000003</v>
      </c>
      <c r="S124" s="172">
        <f t="shared" si="16"/>
        <v>1750.0599999999997</v>
      </c>
      <c r="T124" s="146">
        <f t="shared" si="17"/>
        <v>23.599999999999682</v>
      </c>
      <c r="U124" s="146">
        <f t="shared" si="19"/>
        <v>1726.46</v>
      </c>
      <c r="V124" s="144">
        <f t="shared" si="15"/>
        <v>21.597566282450792</v>
      </c>
      <c r="W124" s="148">
        <f t="shared" si="20"/>
        <v>37287.334283999997</v>
      </c>
      <c r="X124" s="202">
        <v>1526.0800000000002</v>
      </c>
      <c r="Y124" s="146">
        <v>17.980000000000246</v>
      </c>
      <c r="Z124" s="146">
        <v>1508.1</v>
      </c>
      <c r="AA124" s="149">
        <v>21.061000000000003</v>
      </c>
      <c r="AB124" s="143">
        <v>31762.094100000002</v>
      </c>
      <c r="AC124" s="33"/>
      <c r="AD124" s="27"/>
    </row>
    <row r="125" spans="1:30" s="14" customFormat="1" ht="15.75" customHeight="1">
      <c r="A125" s="7">
        <v>74</v>
      </c>
      <c r="B125" s="303" t="s">
        <v>117</v>
      </c>
      <c r="C125" s="23" t="s">
        <v>10</v>
      </c>
      <c r="D125" s="142">
        <v>2363.779</v>
      </c>
      <c r="E125" s="142">
        <v>42.421000000000276</v>
      </c>
      <c r="F125" s="391">
        <v>2321.3579999999997</v>
      </c>
      <c r="G125" s="144">
        <v>21.337416807747882</v>
      </c>
      <c r="H125" s="195">
        <v>49531.783206</v>
      </c>
      <c r="I125" s="97">
        <v>148.41</v>
      </c>
      <c r="J125" s="68">
        <f t="shared" si="14"/>
        <v>3.9780000000000086</v>
      </c>
      <c r="K125" s="70">
        <v>144.43199999999999</v>
      </c>
      <c r="L125" s="71">
        <v>23.631</v>
      </c>
      <c r="M125" s="89">
        <f t="shared" si="18"/>
        <v>3413.0725919999995</v>
      </c>
      <c r="N125" s="97">
        <v>151.488</v>
      </c>
      <c r="O125" s="68">
        <v>0.79200000000000159</v>
      </c>
      <c r="P125" s="70">
        <v>150.696</v>
      </c>
      <c r="Q125" s="71">
        <v>21.061</v>
      </c>
      <c r="R125" s="68">
        <v>3173.8084559999998</v>
      </c>
      <c r="S125" s="172">
        <f t="shared" si="16"/>
        <v>2512.1889999999999</v>
      </c>
      <c r="T125" s="146">
        <f t="shared" si="17"/>
        <v>46.399000000000342</v>
      </c>
      <c r="U125" s="146">
        <f t="shared" si="19"/>
        <v>2465.7899999999995</v>
      </c>
      <c r="V125" s="144">
        <f t="shared" si="15"/>
        <v>21.471761909165018</v>
      </c>
      <c r="W125" s="148">
        <f>H125+M125</f>
        <v>52944.855797999997</v>
      </c>
      <c r="X125" s="202">
        <v>1237.769</v>
      </c>
      <c r="Y125" s="146">
        <v>31.919000000000096</v>
      </c>
      <c r="Z125" s="146">
        <v>1205.8499999999999</v>
      </c>
      <c r="AA125" s="149">
        <v>21.061</v>
      </c>
      <c r="AB125" s="143">
        <v>25396.406849999999</v>
      </c>
      <c r="AC125" s="33"/>
      <c r="AD125" s="27"/>
    </row>
    <row r="126" spans="1:30" s="14" customFormat="1" ht="15.75" customHeight="1">
      <c r="A126" s="7">
        <v>75</v>
      </c>
      <c r="B126" s="303" t="s">
        <v>118</v>
      </c>
      <c r="C126" s="23" t="s">
        <v>10</v>
      </c>
      <c r="D126" s="142">
        <v>4063.951</v>
      </c>
      <c r="E126" s="142">
        <v>195.62099999999964</v>
      </c>
      <c r="F126" s="391">
        <v>3868.3300000000004</v>
      </c>
      <c r="G126" s="144">
        <v>21.342834523683344</v>
      </c>
      <c r="H126" s="195">
        <v>82561.127072999996</v>
      </c>
      <c r="I126" s="97">
        <v>162.184</v>
      </c>
      <c r="J126" s="68">
        <f t="shared" si="14"/>
        <v>25.611999999999995</v>
      </c>
      <c r="K126" s="70">
        <v>136.572</v>
      </c>
      <c r="L126" s="71">
        <v>23.631</v>
      </c>
      <c r="M126" s="89">
        <f t="shared" si="18"/>
        <v>3227.3329320000003</v>
      </c>
      <c r="N126" s="97">
        <v>182.39</v>
      </c>
      <c r="O126" s="68">
        <v>28.716999999999985</v>
      </c>
      <c r="P126" s="70">
        <v>153.673</v>
      </c>
      <c r="Q126" s="71">
        <v>21.061</v>
      </c>
      <c r="R126" s="68">
        <v>3236.5070529999998</v>
      </c>
      <c r="S126" s="172">
        <f t="shared" si="16"/>
        <v>4226.1350000000002</v>
      </c>
      <c r="T126" s="146">
        <f t="shared" si="17"/>
        <v>221.23299999999972</v>
      </c>
      <c r="U126" s="146">
        <f t="shared" si="19"/>
        <v>4004.9020000000005</v>
      </c>
      <c r="V126" s="144">
        <f t="shared" si="15"/>
        <v>21.420863732745516</v>
      </c>
      <c r="W126" s="148">
        <f t="shared" si="20"/>
        <v>85788.460005000001</v>
      </c>
      <c r="X126" s="202">
        <v>3514.634</v>
      </c>
      <c r="Y126" s="146">
        <v>169.8090000000002</v>
      </c>
      <c r="Z126" s="146">
        <v>3344.8249999999998</v>
      </c>
      <c r="AA126" s="149">
        <v>21.061</v>
      </c>
      <c r="AB126" s="143">
        <v>70445.359324999998</v>
      </c>
      <c r="AC126" s="33"/>
      <c r="AD126" s="27"/>
    </row>
    <row r="127" spans="1:30" s="14" customFormat="1" ht="15.75" customHeight="1">
      <c r="A127" s="8">
        <v>76</v>
      </c>
      <c r="B127" s="310" t="s">
        <v>219</v>
      </c>
      <c r="C127" s="34" t="s">
        <v>10</v>
      </c>
      <c r="D127" s="203">
        <v>929.80799999999999</v>
      </c>
      <c r="E127" s="203">
        <v>27.865999999999985</v>
      </c>
      <c r="F127" s="204">
        <v>901.94200000000001</v>
      </c>
      <c r="G127" s="144">
        <v>21.307138410230369</v>
      </c>
      <c r="H127" s="205">
        <v>19217.803032</v>
      </c>
      <c r="I127" s="100">
        <v>38.795999999999999</v>
      </c>
      <c r="J127" s="101">
        <f t="shared" si="14"/>
        <v>3.4660000000000011</v>
      </c>
      <c r="K127" s="101">
        <v>35.33</v>
      </c>
      <c r="L127" s="102">
        <v>23.631</v>
      </c>
      <c r="M127" s="275">
        <f t="shared" si="18"/>
        <v>834.88322999999991</v>
      </c>
      <c r="N127" s="100">
        <v>24.468</v>
      </c>
      <c r="O127" s="101">
        <v>3.1939999999999991</v>
      </c>
      <c r="P127" s="101">
        <v>21.274000000000001</v>
      </c>
      <c r="Q127" s="102">
        <v>21.061</v>
      </c>
      <c r="R127" s="101">
        <v>448.051714</v>
      </c>
      <c r="S127" s="285">
        <f t="shared" si="16"/>
        <v>968.60400000000004</v>
      </c>
      <c r="T127" s="207">
        <f t="shared" si="17"/>
        <v>31.331999999999994</v>
      </c>
      <c r="U127" s="207">
        <f t="shared" si="19"/>
        <v>937.27200000000005</v>
      </c>
      <c r="V127" s="144">
        <f t="shared" si="15"/>
        <v>21.394735212403656</v>
      </c>
      <c r="W127" s="208">
        <f t="shared" si="20"/>
        <v>20052.686261999999</v>
      </c>
      <c r="X127" s="295">
        <v>767.59299999999985</v>
      </c>
      <c r="Y127" s="207">
        <v>36.091999999999757</v>
      </c>
      <c r="Z127" s="207">
        <v>731.50100000000009</v>
      </c>
      <c r="AA127" s="279">
        <v>21.060999999999996</v>
      </c>
      <c r="AB127" s="207">
        <v>15406.142560999999</v>
      </c>
      <c r="AC127" s="33"/>
      <c r="AD127" s="27"/>
    </row>
    <row r="128" spans="1:30" s="14" customFormat="1" ht="15.75" customHeight="1">
      <c r="A128" s="7">
        <v>77</v>
      </c>
      <c r="B128" s="303" t="s">
        <v>119</v>
      </c>
      <c r="C128" s="23" t="s">
        <v>10</v>
      </c>
      <c r="D128" s="142">
        <v>2572.2180000000003</v>
      </c>
      <c r="E128" s="142">
        <v>39.607000000000426</v>
      </c>
      <c r="F128" s="391">
        <v>2532.6109999999999</v>
      </c>
      <c r="G128" s="144">
        <v>14.350314159971665</v>
      </c>
      <c r="H128" s="195">
        <v>36343.763494999999</v>
      </c>
      <c r="I128" s="97">
        <v>372.036</v>
      </c>
      <c r="J128" s="82">
        <f t="shared" si="14"/>
        <v>7.3870000000000005</v>
      </c>
      <c r="K128" s="70">
        <v>364.649</v>
      </c>
      <c r="L128" s="71">
        <v>15.750999999999999</v>
      </c>
      <c r="M128" s="89">
        <f t="shared" si="18"/>
        <v>5743.5863989999998</v>
      </c>
      <c r="N128" s="97">
        <v>346.32</v>
      </c>
      <c r="O128" s="68">
        <v>5.1329999999999814</v>
      </c>
      <c r="P128" s="70">
        <v>341.18700000000001</v>
      </c>
      <c r="Q128" s="71">
        <v>14.039</v>
      </c>
      <c r="R128" s="68">
        <v>4789.924293</v>
      </c>
      <c r="S128" s="172">
        <f t="shared" si="16"/>
        <v>2944.2540000000004</v>
      </c>
      <c r="T128" s="146">
        <f t="shared" si="17"/>
        <v>46.994000000000597</v>
      </c>
      <c r="U128" s="146">
        <f t="shared" si="19"/>
        <v>2897.2599999999998</v>
      </c>
      <c r="V128" s="144">
        <f t="shared" si="15"/>
        <v>14.52660441037394</v>
      </c>
      <c r="W128" s="148">
        <f t="shared" si="20"/>
        <v>42087.349893999999</v>
      </c>
      <c r="X128" s="202">
        <v>3155.4659999999999</v>
      </c>
      <c r="Y128" s="146">
        <v>53.460999999999785</v>
      </c>
      <c r="Z128" s="146">
        <v>3102.0050000000001</v>
      </c>
      <c r="AA128" s="149">
        <v>14.038999999999998</v>
      </c>
      <c r="AB128" s="143">
        <v>43549.048194999996</v>
      </c>
      <c r="AC128" s="33"/>
      <c r="AD128" s="27"/>
    </row>
    <row r="129" spans="1:30" s="14" customFormat="1" ht="15.75" customHeight="1">
      <c r="A129" s="7">
        <v>78</v>
      </c>
      <c r="B129" s="303" t="s">
        <v>120</v>
      </c>
      <c r="C129" s="23" t="s">
        <v>10</v>
      </c>
      <c r="D129" s="142">
        <v>3630.1369999999997</v>
      </c>
      <c r="E129" s="142">
        <v>121.17399999999998</v>
      </c>
      <c r="F129" s="391">
        <v>3508.9629999999997</v>
      </c>
      <c r="G129" s="144">
        <v>21.317087825377467</v>
      </c>
      <c r="H129" s="195">
        <v>74800.872446999987</v>
      </c>
      <c r="I129" s="97">
        <v>175.00899999999999</v>
      </c>
      <c r="J129" s="68">
        <f t="shared" si="14"/>
        <v>4.8349999999999795</v>
      </c>
      <c r="K129" s="70">
        <v>170.17400000000001</v>
      </c>
      <c r="L129" s="71">
        <v>23.631</v>
      </c>
      <c r="M129" s="89">
        <f t="shared" si="18"/>
        <v>4021.3817940000004</v>
      </c>
      <c r="N129" s="97">
        <v>134.47800000000001</v>
      </c>
      <c r="O129" s="68">
        <v>6.1310000000000002</v>
      </c>
      <c r="P129" s="70">
        <v>128.34700000000001</v>
      </c>
      <c r="Q129" s="71">
        <v>21.061</v>
      </c>
      <c r="R129" s="68">
        <v>2703.1161670000001</v>
      </c>
      <c r="S129" s="172">
        <f t="shared" si="16"/>
        <v>3805.1459999999997</v>
      </c>
      <c r="T129" s="146">
        <f t="shared" si="17"/>
        <v>126.00900000000001</v>
      </c>
      <c r="U129" s="146">
        <f t="shared" si="19"/>
        <v>3679.1369999999997</v>
      </c>
      <c r="V129" s="144">
        <f t="shared" si="15"/>
        <v>21.424115014200339</v>
      </c>
      <c r="W129" s="148">
        <f t="shared" si="20"/>
        <v>78822.254240999988</v>
      </c>
      <c r="X129" s="202">
        <v>3433.1970000000006</v>
      </c>
      <c r="Y129" s="146">
        <v>146.77199999999993</v>
      </c>
      <c r="Z129" s="146">
        <v>3286.4250000000006</v>
      </c>
      <c r="AA129" s="149">
        <v>21.060999999999993</v>
      </c>
      <c r="AB129" s="143">
        <v>69215.396924999994</v>
      </c>
      <c r="AC129" s="33"/>
      <c r="AD129" s="27"/>
    </row>
    <row r="130" spans="1:30" s="14" customFormat="1" ht="15.75" customHeight="1">
      <c r="A130" s="7">
        <v>79</v>
      </c>
      <c r="B130" s="303" t="s">
        <v>121</v>
      </c>
      <c r="C130" s="23" t="s">
        <v>10</v>
      </c>
      <c r="D130" s="142">
        <v>5296.518</v>
      </c>
      <c r="E130" s="142">
        <v>24.010000000000218</v>
      </c>
      <c r="F130" s="391">
        <v>5272.5079999999998</v>
      </c>
      <c r="G130" s="144">
        <v>21.831949984333832</v>
      </c>
      <c r="H130" s="195">
        <v>115109.13094800001</v>
      </c>
      <c r="I130" s="97">
        <v>507.86399999999998</v>
      </c>
      <c r="J130" s="68">
        <f t="shared" si="14"/>
        <v>0</v>
      </c>
      <c r="K130" s="70">
        <v>507.86399999999998</v>
      </c>
      <c r="L130" s="71">
        <v>23.631</v>
      </c>
      <c r="M130" s="89">
        <f t="shared" si="18"/>
        <v>12001.334183999999</v>
      </c>
      <c r="N130" s="97">
        <v>422.55099999999999</v>
      </c>
      <c r="O130" s="68">
        <v>0</v>
      </c>
      <c r="P130" s="70">
        <v>422.55099999999999</v>
      </c>
      <c r="Q130" s="71">
        <v>21.061</v>
      </c>
      <c r="R130" s="68">
        <v>8899.346610999999</v>
      </c>
      <c r="S130" s="172">
        <f t="shared" si="16"/>
        <v>5804.3819999999996</v>
      </c>
      <c r="T130" s="146">
        <f t="shared" si="17"/>
        <v>24.010000000000218</v>
      </c>
      <c r="U130" s="146">
        <f t="shared" si="19"/>
        <v>5780.3719999999994</v>
      </c>
      <c r="V130" s="144">
        <f t="shared" si="15"/>
        <v>21.990014679332063</v>
      </c>
      <c r="W130" s="148">
        <f t="shared" si="20"/>
        <v>127110.46513200001</v>
      </c>
      <c r="X130" s="202">
        <v>5773.3239999999996</v>
      </c>
      <c r="Y130" s="146">
        <v>0</v>
      </c>
      <c r="Z130" s="146">
        <v>5773.3239999999996</v>
      </c>
      <c r="AA130" s="149">
        <v>21.061</v>
      </c>
      <c r="AB130" s="143">
        <v>121591.97676399999</v>
      </c>
      <c r="AC130" s="33"/>
      <c r="AD130" s="27"/>
    </row>
    <row r="131" spans="1:30" s="14" customFormat="1" ht="15.75" customHeight="1">
      <c r="A131" s="7">
        <v>80</v>
      </c>
      <c r="B131" s="303" t="s">
        <v>160</v>
      </c>
      <c r="C131" s="23" t="s">
        <v>10</v>
      </c>
      <c r="D131" s="142">
        <v>1288.32</v>
      </c>
      <c r="E131" s="142">
        <v>14.554000000000087</v>
      </c>
      <c r="F131" s="391">
        <v>1273.7659999999998</v>
      </c>
      <c r="G131" s="144">
        <v>21.326473085323368</v>
      </c>
      <c r="H131" s="195">
        <v>27164.936316000003</v>
      </c>
      <c r="I131" s="97">
        <v>34.764000000000003</v>
      </c>
      <c r="J131" s="68">
        <f t="shared" si="14"/>
        <v>0.84300000000000352</v>
      </c>
      <c r="K131" s="70">
        <v>33.920999999999999</v>
      </c>
      <c r="L131" s="71">
        <v>23.631</v>
      </c>
      <c r="M131" s="89">
        <f t="shared" si="18"/>
        <v>801.58715099999995</v>
      </c>
      <c r="N131" s="97">
        <v>22.98</v>
      </c>
      <c r="O131" s="68">
        <v>2.9589999999999996</v>
      </c>
      <c r="P131" s="70">
        <v>20.021000000000001</v>
      </c>
      <c r="Q131" s="71">
        <v>21.061</v>
      </c>
      <c r="R131" s="68">
        <v>421.66228100000001</v>
      </c>
      <c r="S131" s="172">
        <f t="shared" si="16"/>
        <v>1323.0839999999998</v>
      </c>
      <c r="T131" s="146">
        <f t="shared" si="17"/>
        <v>15.396999999999935</v>
      </c>
      <c r="U131" s="146">
        <f t="shared" si="19"/>
        <v>1307.6869999999999</v>
      </c>
      <c r="V131" s="144">
        <f t="shared" si="15"/>
        <v>21.386251807198516</v>
      </c>
      <c r="W131" s="148">
        <f t="shared" si="20"/>
        <v>27966.523467000003</v>
      </c>
      <c r="X131" s="202">
        <v>1329.2950000000003</v>
      </c>
      <c r="Y131" s="146">
        <v>16.055000000000518</v>
      </c>
      <c r="Z131" s="146">
        <v>1313.2399999999998</v>
      </c>
      <c r="AA131" s="149">
        <v>21.061000000000003</v>
      </c>
      <c r="AB131" s="143">
        <v>27658.147639999999</v>
      </c>
      <c r="AC131" s="33"/>
      <c r="AD131" s="27"/>
    </row>
    <row r="132" spans="1:30" s="14" customFormat="1" ht="15.75" customHeight="1">
      <c r="A132" s="8">
        <v>81</v>
      </c>
      <c r="B132" s="311" t="s">
        <v>123</v>
      </c>
      <c r="C132" s="34" t="s">
        <v>10</v>
      </c>
      <c r="D132" s="142">
        <v>560.899</v>
      </c>
      <c r="E132" s="142">
        <v>0.47699999999997544</v>
      </c>
      <c r="F132" s="391">
        <v>560.42200000000003</v>
      </c>
      <c r="G132" s="144">
        <v>14.382435129241891</v>
      </c>
      <c r="H132" s="195">
        <v>8060.2330599999996</v>
      </c>
      <c r="I132" s="100">
        <v>0</v>
      </c>
      <c r="J132" s="101">
        <f t="shared" si="14"/>
        <v>0</v>
      </c>
      <c r="K132" s="101">
        <v>0</v>
      </c>
      <c r="L132" s="102">
        <v>15.750999999999999</v>
      </c>
      <c r="M132" s="275">
        <f t="shared" si="18"/>
        <v>0</v>
      </c>
      <c r="N132" s="97">
        <v>0</v>
      </c>
      <c r="O132" s="68">
        <v>0</v>
      </c>
      <c r="P132" s="70">
        <v>0</v>
      </c>
      <c r="Q132" s="71">
        <v>14.039</v>
      </c>
      <c r="R132" s="68">
        <v>0</v>
      </c>
      <c r="S132" s="172">
        <f t="shared" si="16"/>
        <v>560.899</v>
      </c>
      <c r="T132" s="146">
        <f t="shared" si="17"/>
        <v>0.47699999999997544</v>
      </c>
      <c r="U132" s="146">
        <f t="shared" si="19"/>
        <v>560.42200000000003</v>
      </c>
      <c r="V132" s="144">
        <f t="shared" si="15"/>
        <v>14.382435129241891</v>
      </c>
      <c r="W132" s="148">
        <f t="shared" si="20"/>
        <v>8060.2330599999996</v>
      </c>
      <c r="X132" s="202">
        <v>507.33099999999996</v>
      </c>
      <c r="Y132" s="146">
        <v>0.6099999999999568</v>
      </c>
      <c r="Z132" s="146">
        <v>506.721</v>
      </c>
      <c r="AA132" s="149">
        <v>14.039</v>
      </c>
      <c r="AB132" s="143">
        <v>7113.856119</v>
      </c>
      <c r="AC132" s="33"/>
      <c r="AD132" s="27"/>
    </row>
    <row r="133" spans="1:30" s="14" customFormat="1" ht="15.75" customHeight="1">
      <c r="A133" s="7">
        <v>82</v>
      </c>
      <c r="B133" s="303" t="s">
        <v>124</v>
      </c>
      <c r="C133" s="23" t="s">
        <v>10</v>
      </c>
      <c r="D133" s="142">
        <v>1270.6020000000001</v>
      </c>
      <c r="E133" s="142">
        <v>50.506000000000313</v>
      </c>
      <c r="F133" s="391">
        <v>1220.0959999999998</v>
      </c>
      <c r="G133" s="144">
        <v>21.305759689401494</v>
      </c>
      <c r="H133" s="195">
        <v>25995.072174000001</v>
      </c>
      <c r="I133" s="97">
        <v>47.634</v>
      </c>
      <c r="J133" s="68">
        <f t="shared" si="14"/>
        <v>3.8000000000003809E-2</v>
      </c>
      <c r="K133" s="70">
        <v>47.595999999999997</v>
      </c>
      <c r="L133" s="71">
        <v>23.631</v>
      </c>
      <c r="M133" s="89">
        <f t="shared" si="18"/>
        <v>1124.741076</v>
      </c>
      <c r="N133" s="97">
        <v>53.558</v>
      </c>
      <c r="O133" s="68">
        <v>0</v>
      </c>
      <c r="P133" s="70">
        <v>53.558</v>
      </c>
      <c r="Q133" s="71">
        <v>21.061</v>
      </c>
      <c r="R133" s="68">
        <v>1127.985038</v>
      </c>
      <c r="S133" s="172">
        <f t="shared" si="16"/>
        <v>1318.2360000000001</v>
      </c>
      <c r="T133" s="146">
        <f t="shared" si="17"/>
        <v>50.544000000000324</v>
      </c>
      <c r="U133" s="146">
        <f t="shared" si="19"/>
        <v>1267.6919999999998</v>
      </c>
      <c r="V133" s="144">
        <f t="shared" si="15"/>
        <v>21.393061761058682</v>
      </c>
      <c r="W133" s="148">
        <f t="shared" si="20"/>
        <v>27119.813249999999</v>
      </c>
      <c r="X133" s="202">
        <v>1159.8920000000001</v>
      </c>
      <c r="Y133" s="146">
        <v>17.614000000000033</v>
      </c>
      <c r="Z133" s="146">
        <v>1142.278</v>
      </c>
      <c r="AA133" s="149">
        <v>21.060999999999996</v>
      </c>
      <c r="AB133" s="143">
        <v>24057.516957999997</v>
      </c>
      <c r="AC133" s="33"/>
      <c r="AD133" s="27"/>
    </row>
    <row r="134" spans="1:30" s="14" customFormat="1" ht="15.75" customHeight="1">
      <c r="A134" s="7">
        <v>83</v>
      </c>
      <c r="B134" s="3" t="s">
        <v>125</v>
      </c>
      <c r="C134" s="23" t="s">
        <v>10</v>
      </c>
      <c r="D134" s="142">
        <v>1505.6999999999998</v>
      </c>
      <c r="E134" s="142">
        <v>56.31699999999978</v>
      </c>
      <c r="F134" s="391">
        <v>1449.383</v>
      </c>
      <c r="G134" s="144">
        <v>21.516875280032949</v>
      </c>
      <c r="H134" s="195">
        <v>31186.193243999998</v>
      </c>
      <c r="I134" s="97">
        <v>0</v>
      </c>
      <c r="J134" s="68">
        <f t="shared" si="14"/>
        <v>0</v>
      </c>
      <c r="K134" s="70">
        <v>0</v>
      </c>
      <c r="L134" s="71">
        <v>23.631</v>
      </c>
      <c r="M134" s="89">
        <f t="shared" si="18"/>
        <v>0</v>
      </c>
      <c r="N134" s="97">
        <v>0</v>
      </c>
      <c r="O134" s="68">
        <v>0</v>
      </c>
      <c r="P134" s="70">
        <v>0</v>
      </c>
      <c r="Q134" s="71">
        <v>21.061</v>
      </c>
      <c r="R134" s="68">
        <v>0</v>
      </c>
      <c r="S134" s="172">
        <f t="shared" si="16"/>
        <v>1505.6999999999998</v>
      </c>
      <c r="T134" s="146">
        <f t="shared" si="17"/>
        <v>56.31699999999978</v>
      </c>
      <c r="U134" s="146">
        <f t="shared" si="19"/>
        <v>1449.383</v>
      </c>
      <c r="V134" s="144">
        <f t="shared" si="15"/>
        <v>21.516875280032949</v>
      </c>
      <c r="W134" s="148">
        <f t="shared" si="20"/>
        <v>31186.193243999998</v>
      </c>
      <c r="X134" s="202">
        <v>1542.962</v>
      </c>
      <c r="Y134" s="146">
        <v>43.856999999999971</v>
      </c>
      <c r="Z134" s="146">
        <v>1499.105</v>
      </c>
      <c r="AA134" s="149">
        <v>21.061</v>
      </c>
      <c r="AB134" s="143">
        <v>31572.650405</v>
      </c>
      <c r="AC134" s="33"/>
      <c r="AD134" s="27"/>
    </row>
    <row r="135" spans="1:30" s="14" customFormat="1" ht="15.75" customHeight="1">
      <c r="A135" s="7">
        <v>84</v>
      </c>
      <c r="B135" s="297" t="s">
        <v>126</v>
      </c>
      <c r="C135" s="23" t="s">
        <v>10</v>
      </c>
      <c r="D135" s="142">
        <v>2785.9199999999996</v>
      </c>
      <c r="E135" s="142">
        <v>109.0359999999996</v>
      </c>
      <c r="F135" s="391">
        <v>2676.884</v>
      </c>
      <c r="G135" s="144">
        <v>21.58026352430662</v>
      </c>
      <c r="H135" s="195">
        <v>57767.862143999999</v>
      </c>
      <c r="I135" s="97">
        <v>424.10399999999998</v>
      </c>
      <c r="J135" s="68">
        <f t="shared" si="14"/>
        <v>16.671999999999969</v>
      </c>
      <c r="K135" s="70">
        <v>407.43200000000002</v>
      </c>
      <c r="L135" s="71">
        <v>23.631</v>
      </c>
      <c r="M135" s="89">
        <f t="shared" si="18"/>
        <v>9628.025592</v>
      </c>
      <c r="N135" s="97">
        <v>475.608</v>
      </c>
      <c r="O135" s="68">
        <v>24.331999999999994</v>
      </c>
      <c r="P135" s="70">
        <v>451.27600000000001</v>
      </c>
      <c r="Q135" s="71">
        <v>21.061</v>
      </c>
      <c r="R135" s="68">
        <v>9504.3238359999996</v>
      </c>
      <c r="S135" s="172">
        <f t="shared" si="16"/>
        <v>3210.0239999999994</v>
      </c>
      <c r="T135" s="146">
        <f t="shared" si="17"/>
        <v>125.70799999999963</v>
      </c>
      <c r="U135" s="146">
        <f t="shared" si="19"/>
        <v>3084.3159999999998</v>
      </c>
      <c r="V135" s="144">
        <f t="shared" si="15"/>
        <v>21.851161727916338</v>
      </c>
      <c r="W135" s="148">
        <f t="shared" si="20"/>
        <v>67395.887736000004</v>
      </c>
      <c r="X135" s="202">
        <v>3654.2070000000003</v>
      </c>
      <c r="Y135" s="146">
        <v>188.16900000000078</v>
      </c>
      <c r="Z135" s="146">
        <v>3466.0379999999996</v>
      </c>
      <c r="AA135" s="149">
        <v>21.061000000000003</v>
      </c>
      <c r="AB135" s="143">
        <v>72998.226318000001</v>
      </c>
      <c r="AC135" s="33"/>
      <c r="AD135" s="27"/>
    </row>
    <row r="136" spans="1:30" s="14" customFormat="1" ht="15.75" customHeight="1">
      <c r="A136" s="7">
        <v>85</v>
      </c>
      <c r="B136" s="297" t="s">
        <v>127</v>
      </c>
      <c r="C136" s="23" t="s">
        <v>10</v>
      </c>
      <c r="D136" s="142">
        <v>2945.7240000000002</v>
      </c>
      <c r="E136" s="142">
        <v>118.26300000000037</v>
      </c>
      <c r="F136" s="391">
        <v>2827.4609999999998</v>
      </c>
      <c r="G136" s="144">
        <v>21.167999999999999</v>
      </c>
      <c r="H136" s="195">
        <v>59851.694447999995</v>
      </c>
      <c r="I136" s="97">
        <v>0</v>
      </c>
      <c r="J136" s="68">
        <f t="shared" si="14"/>
        <v>0</v>
      </c>
      <c r="K136" s="70">
        <v>0</v>
      </c>
      <c r="L136" s="71">
        <v>23.631</v>
      </c>
      <c r="M136" s="89">
        <f t="shared" si="18"/>
        <v>0</v>
      </c>
      <c r="N136" s="97">
        <v>0</v>
      </c>
      <c r="O136" s="68">
        <v>0</v>
      </c>
      <c r="P136" s="70">
        <v>0</v>
      </c>
      <c r="Q136" s="71">
        <v>21.061</v>
      </c>
      <c r="R136" s="68">
        <v>0</v>
      </c>
      <c r="S136" s="172">
        <f t="shared" si="16"/>
        <v>2945.7240000000002</v>
      </c>
      <c r="T136" s="146">
        <f t="shared" si="17"/>
        <v>118.26300000000037</v>
      </c>
      <c r="U136" s="146">
        <f t="shared" si="19"/>
        <v>2827.4609999999998</v>
      </c>
      <c r="V136" s="144">
        <f t="shared" si="15"/>
        <v>21.167999999999999</v>
      </c>
      <c r="W136" s="148">
        <f t="shared" si="20"/>
        <v>59851.694447999995</v>
      </c>
      <c r="X136" s="202">
        <v>3249.0280000000002</v>
      </c>
      <c r="Y136" s="146">
        <v>71.480000000000473</v>
      </c>
      <c r="Z136" s="146">
        <v>3177.5479999999998</v>
      </c>
      <c r="AA136" s="149">
        <v>21.060999999999996</v>
      </c>
      <c r="AB136" s="143">
        <v>66922.338427999988</v>
      </c>
      <c r="AC136" s="33"/>
      <c r="AD136" s="27"/>
    </row>
    <row r="137" spans="1:30" s="14" customFormat="1" ht="15.75" customHeight="1">
      <c r="A137" s="7">
        <v>86</v>
      </c>
      <c r="B137" s="303" t="s">
        <v>128</v>
      </c>
      <c r="C137" s="23" t="s">
        <v>10</v>
      </c>
      <c r="D137" s="142">
        <v>2568.971</v>
      </c>
      <c r="E137" s="142">
        <v>11.195000000000164</v>
      </c>
      <c r="F137" s="391">
        <v>2557.7759999999998</v>
      </c>
      <c r="G137" s="144">
        <v>21.167999999999996</v>
      </c>
      <c r="H137" s="195">
        <v>54143.002367999987</v>
      </c>
      <c r="I137" s="97">
        <v>0</v>
      </c>
      <c r="J137" s="68">
        <f t="shared" si="14"/>
        <v>0</v>
      </c>
      <c r="K137" s="70">
        <v>0</v>
      </c>
      <c r="L137" s="71">
        <v>23.631</v>
      </c>
      <c r="M137" s="89">
        <f t="shared" si="18"/>
        <v>0</v>
      </c>
      <c r="N137" s="97">
        <v>0</v>
      </c>
      <c r="O137" s="68">
        <v>0</v>
      </c>
      <c r="P137" s="70">
        <v>0</v>
      </c>
      <c r="Q137" s="71">
        <v>21.061</v>
      </c>
      <c r="R137" s="68">
        <v>0</v>
      </c>
      <c r="S137" s="172">
        <f t="shared" si="16"/>
        <v>2568.971</v>
      </c>
      <c r="T137" s="146">
        <f t="shared" si="17"/>
        <v>11.195000000000164</v>
      </c>
      <c r="U137" s="146">
        <f t="shared" si="19"/>
        <v>2557.7759999999998</v>
      </c>
      <c r="V137" s="144">
        <f t="shared" si="15"/>
        <v>21.167999999999996</v>
      </c>
      <c r="W137" s="148">
        <f t="shared" si="20"/>
        <v>54143.002367999987</v>
      </c>
      <c r="X137" s="202">
        <v>2637.9850000000001</v>
      </c>
      <c r="Y137" s="146">
        <v>10.60300000000052</v>
      </c>
      <c r="Z137" s="146">
        <v>2627.3819999999996</v>
      </c>
      <c r="AA137" s="149">
        <v>21.061</v>
      </c>
      <c r="AB137" s="143">
        <v>55335.292301999994</v>
      </c>
      <c r="AC137" s="33"/>
      <c r="AD137" s="27"/>
    </row>
    <row r="138" spans="1:30" s="14" customFormat="1" ht="15.75" customHeight="1">
      <c r="A138" s="7">
        <v>87</v>
      </c>
      <c r="B138" s="303" t="s">
        <v>129</v>
      </c>
      <c r="C138" s="28" t="s">
        <v>10</v>
      </c>
      <c r="D138" s="135">
        <v>1150.0550000000001</v>
      </c>
      <c r="E138" s="135">
        <v>54.853000000000065</v>
      </c>
      <c r="F138" s="389">
        <v>1095.202</v>
      </c>
      <c r="G138" s="144">
        <v>21.496393403226069</v>
      </c>
      <c r="H138" s="145">
        <v>23542.893047999998</v>
      </c>
      <c r="I138" s="97">
        <v>140.66</v>
      </c>
      <c r="J138" s="68">
        <f t="shared" si="14"/>
        <v>6.4890000000000043</v>
      </c>
      <c r="K138" s="68">
        <v>134.17099999999999</v>
      </c>
      <c r="L138" s="71">
        <v>23.631</v>
      </c>
      <c r="M138" s="89">
        <f t="shared" si="18"/>
        <v>3170.5949009999999</v>
      </c>
      <c r="N138" s="100">
        <v>138.89500000000001</v>
      </c>
      <c r="O138" s="101">
        <v>5.4210000000000207</v>
      </c>
      <c r="P138" s="101">
        <v>133.47399999999999</v>
      </c>
      <c r="Q138" s="102">
        <v>21.061</v>
      </c>
      <c r="R138" s="101">
        <v>2811.095914</v>
      </c>
      <c r="S138" s="285">
        <f t="shared" si="16"/>
        <v>1290.7150000000001</v>
      </c>
      <c r="T138" s="207">
        <f t="shared" si="17"/>
        <v>61.342000000000098</v>
      </c>
      <c r="U138" s="207">
        <f t="shared" si="19"/>
        <v>1229.373</v>
      </c>
      <c r="V138" s="144">
        <f t="shared" si="15"/>
        <v>21.729359558897094</v>
      </c>
      <c r="W138" s="208">
        <f t="shared" si="20"/>
        <v>26713.487948999998</v>
      </c>
      <c r="X138" s="295">
        <v>1258.335</v>
      </c>
      <c r="Y138" s="207">
        <v>52.750000000000227</v>
      </c>
      <c r="Z138" s="207">
        <v>1205.5849999999998</v>
      </c>
      <c r="AA138" s="279">
        <v>21.061000000000003</v>
      </c>
      <c r="AB138" s="207">
        <v>25390.825685</v>
      </c>
      <c r="AC138" s="33"/>
      <c r="AD138" s="27"/>
    </row>
    <row r="139" spans="1:30" s="14" customFormat="1" ht="15.75" customHeight="1">
      <c r="A139" s="8">
        <v>88</v>
      </c>
      <c r="B139" s="310" t="s">
        <v>222</v>
      </c>
      <c r="C139" s="34" t="s">
        <v>10</v>
      </c>
      <c r="D139" s="203">
        <v>2497.1039999999998</v>
      </c>
      <c r="E139" s="203">
        <v>139.30600000000004</v>
      </c>
      <c r="F139" s="204">
        <v>2357.7979999999998</v>
      </c>
      <c r="G139" s="144">
        <v>14.23783775285245</v>
      </c>
      <c r="H139" s="205">
        <v>33569.945377999997</v>
      </c>
      <c r="I139" s="100">
        <v>26.628</v>
      </c>
      <c r="J139" s="101">
        <f t="shared" si="14"/>
        <v>1.1819999999999986</v>
      </c>
      <c r="K139" s="101">
        <v>25.446000000000002</v>
      </c>
      <c r="L139" s="102">
        <v>15.750999999999999</v>
      </c>
      <c r="M139" s="275">
        <f t="shared" si="18"/>
        <v>400.79994600000003</v>
      </c>
      <c r="N139" s="97">
        <v>41.374000000000002</v>
      </c>
      <c r="O139" s="68">
        <v>2.9640000000000057</v>
      </c>
      <c r="P139" s="70">
        <v>38.409999999999997</v>
      </c>
      <c r="Q139" s="71">
        <v>14.039</v>
      </c>
      <c r="R139" s="68">
        <v>539.23798999999997</v>
      </c>
      <c r="S139" s="285">
        <f t="shared" si="16"/>
        <v>2523.732</v>
      </c>
      <c r="T139" s="207">
        <f t="shared" si="17"/>
        <v>140.48800000000028</v>
      </c>
      <c r="U139" s="207">
        <f t="shared" si="19"/>
        <v>2383.2439999999997</v>
      </c>
      <c r="V139" s="144">
        <f t="shared" si="15"/>
        <v>14.253993852077253</v>
      </c>
      <c r="W139" s="208">
        <f t="shared" si="20"/>
        <v>33970.745323999996</v>
      </c>
      <c r="X139" s="202">
        <v>2402.7319999999995</v>
      </c>
      <c r="Y139" s="146">
        <v>137.07399999999961</v>
      </c>
      <c r="Z139" s="146">
        <v>2265.6579999999999</v>
      </c>
      <c r="AA139" s="149">
        <v>14.039000000000001</v>
      </c>
      <c r="AB139" s="143">
        <v>31807.572662000002</v>
      </c>
      <c r="AC139" s="33"/>
      <c r="AD139" s="27"/>
    </row>
    <row r="140" spans="1:30" s="14" customFormat="1" ht="15.75" customHeight="1">
      <c r="A140" s="7">
        <v>89</v>
      </c>
      <c r="B140" s="303" t="s">
        <v>130</v>
      </c>
      <c r="C140" s="23" t="s">
        <v>10</v>
      </c>
      <c r="D140" s="142">
        <v>2335.9430000000002</v>
      </c>
      <c r="E140" s="142">
        <v>34.949000000000524</v>
      </c>
      <c r="F140" s="391">
        <v>2300.9939999999997</v>
      </c>
      <c r="G140" s="144">
        <v>21.480620916873317</v>
      </c>
      <c r="H140" s="195">
        <v>49426.779845999998</v>
      </c>
      <c r="I140" s="97">
        <v>309.21300000000002</v>
      </c>
      <c r="J140" s="68">
        <f t="shared" si="14"/>
        <v>4.0990000000000464</v>
      </c>
      <c r="K140" s="70">
        <v>305.11399999999998</v>
      </c>
      <c r="L140" s="71">
        <v>23.631</v>
      </c>
      <c r="M140" s="89">
        <f t="shared" si="18"/>
        <v>7210.1489339999998</v>
      </c>
      <c r="N140" s="97">
        <v>148.65199999999999</v>
      </c>
      <c r="O140" s="68">
        <v>1.4109999999999729</v>
      </c>
      <c r="P140" s="70">
        <v>147.24100000000001</v>
      </c>
      <c r="Q140" s="71">
        <v>21.061</v>
      </c>
      <c r="R140" s="68">
        <v>3101.0427010000003</v>
      </c>
      <c r="S140" s="172">
        <f t="shared" si="16"/>
        <v>2645.1560000000004</v>
      </c>
      <c r="T140" s="146">
        <f t="shared" si="17"/>
        <v>39.048000000000684</v>
      </c>
      <c r="U140" s="146">
        <f t="shared" si="19"/>
        <v>2606.1079999999997</v>
      </c>
      <c r="V140" s="144">
        <f t="shared" si="15"/>
        <v>21.732379770907421</v>
      </c>
      <c r="W140" s="148">
        <f t="shared" si="20"/>
        <v>56636.928779999995</v>
      </c>
      <c r="X140" s="202">
        <v>2230.761</v>
      </c>
      <c r="Y140" s="146">
        <v>28.166000000000167</v>
      </c>
      <c r="Z140" s="146">
        <v>2202.5949999999998</v>
      </c>
      <c r="AA140" s="149">
        <v>21.061</v>
      </c>
      <c r="AB140" s="143">
        <v>46388.853294999994</v>
      </c>
      <c r="AC140" s="33"/>
      <c r="AD140" s="27"/>
    </row>
    <row r="141" spans="1:30" s="14" customFormat="1" ht="15.75" customHeight="1">
      <c r="A141" s="7">
        <v>90</v>
      </c>
      <c r="B141" s="303" t="s">
        <v>131</v>
      </c>
      <c r="C141" s="23" t="s">
        <v>10</v>
      </c>
      <c r="D141" s="142">
        <v>1311.6</v>
      </c>
      <c r="E141" s="142">
        <v>41.824999999999818</v>
      </c>
      <c r="F141" s="391">
        <v>1269.7750000000001</v>
      </c>
      <c r="G141" s="144">
        <v>14.452992294697879</v>
      </c>
      <c r="H141" s="195">
        <v>18352.048290999999</v>
      </c>
      <c r="I141" s="97">
        <v>264.16699999999997</v>
      </c>
      <c r="J141" s="68">
        <f t="shared" si="14"/>
        <v>1.1129999999999995</v>
      </c>
      <c r="K141" s="70">
        <v>263.05399999999997</v>
      </c>
      <c r="L141" s="71">
        <v>15.750999999999999</v>
      </c>
      <c r="M141" s="89">
        <f t="shared" si="18"/>
        <v>4143.3635539999996</v>
      </c>
      <c r="N141" s="97">
        <v>283.68</v>
      </c>
      <c r="O141" s="68">
        <v>8.4650000000000318</v>
      </c>
      <c r="P141" s="70">
        <v>275.21499999999997</v>
      </c>
      <c r="Q141" s="71">
        <v>14.039</v>
      </c>
      <c r="R141" s="68">
        <v>3863.7433849999998</v>
      </c>
      <c r="S141" s="172">
        <f t="shared" si="16"/>
        <v>1575.7669999999998</v>
      </c>
      <c r="T141" s="146">
        <f t="shared" si="17"/>
        <v>42.937999999999647</v>
      </c>
      <c r="U141" s="146">
        <f t="shared" si="19"/>
        <v>1532.8290000000002</v>
      </c>
      <c r="V141" s="144">
        <f t="shared" si="15"/>
        <v>14.675747813356869</v>
      </c>
      <c r="W141" s="148">
        <f t="shared" si="20"/>
        <v>22495.411844999999</v>
      </c>
      <c r="X141" s="202">
        <v>1560.1200000000001</v>
      </c>
      <c r="Y141" s="146">
        <v>41.47400000000016</v>
      </c>
      <c r="Z141" s="146">
        <v>1518.646</v>
      </c>
      <c r="AA141" s="149">
        <v>14.039000000000001</v>
      </c>
      <c r="AB141" s="143">
        <v>21320.271194000001</v>
      </c>
      <c r="AC141" s="33"/>
      <c r="AD141" s="27"/>
    </row>
    <row r="142" spans="1:30" s="14" customFormat="1" ht="15.75" customHeight="1">
      <c r="A142" s="7">
        <v>91</v>
      </c>
      <c r="B142" s="303" t="s">
        <v>132</v>
      </c>
      <c r="C142" s="23" t="s">
        <v>10</v>
      </c>
      <c r="D142" s="142">
        <v>3448.5649999999996</v>
      </c>
      <c r="E142" s="142">
        <v>17.318999999999505</v>
      </c>
      <c r="F142" s="391">
        <v>3431.2460000000001</v>
      </c>
      <c r="G142" s="144">
        <v>21.218926106143368</v>
      </c>
      <c r="H142" s="195">
        <v>72807.355326000004</v>
      </c>
      <c r="I142" s="97">
        <v>45.552</v>
      </c>
      <c r="J142" s="68">
        <f t="shared" si="14"/>
        <v>0.66499999999999915</v>
      </c>
      <c r="K142" s="70">
        <v>44.887</v>
      </c>
      <c r="L142" s="71">
        <v>23.631</v>
      </c>
      <c r="M142" s="89">
        <f t="shared" si="18"/>
        <v>1060.7246970000001</v>
      </c>
      <c r="N142" s="97">
        <v>42.468000000000004</v>
      </c>
      <c r="O142" s="68">
        <v>0.26900000000000546</v>
      </c>
      <c r="P142" s="70">
        <v>42.198999999999998</v>
      </c>
      <c r="Q142" s="71">
        <v>21.061</v>
      </c>
      <c r="R142" s="68">
        <v>888.75313899999992</v>
      </c>
      <c r="S142" s="172">
        <f t="shared" si="16"/>
        <v>3494.1169999999997</v>
      </c>
      <c r="T142" s="146">
        <f t="shared" si="17"/>
        <v>17.983999999999469</v>
      </c>
      <c r="U142" s="146">
        <f t="shared" si="19"/>
        <v>3476.1330000000003</v>
      </c>
      <c r="V142" s="144">
        <f t="shared" si="15"/>
        <v>21.250073004398853</v>
      </c>
      <c r="W142" s="148">
        <f t="shared" si="20"/>
        <v>73868.080023000002</v>
      </c>
      <c r="X142" s="202">
        <v>2971.8989999999994</v>
      </c>
      <c r="Y142" s="146">
        <v>8.614999999999327</v>
      </c>
      <c r="Z142" s="146">
        <v>2963.2840000000001</v>
      </c>
      <c r="AA142" s="149">
        <v>21.060999999999996</v>
      </c>
      <c r="AB142" s="143">
        <v>62409.724323999995</v>
      </c>
      <c r="AC142" s="33"/>
      <c r="AD142" s="27"/>
    </row>
    <row r="143" spans="1:30" s="14" customFormat="1" ht="15.75" customHeight="1">
      <c r="A143" s="7">
        <v>92</v>
      </c>
      <c r="B143" s="303" t="s">
        <v>133</v>
      </c>
      <c r="C143" s="23" t="s">
        <v>10</v>
      </c>
      <c r="D143" s="142">
        <v>542.61800000000005</v>
      </c>
      <c r="E143" s="142">
        <v>31.8780000000001</v>
      </c>
      <c r="F143" s="391">
        <v>510.73999999999995</v>
      </c>
      <c r="G143" s="144">
        <v>14.384607408857738</v>
      </c>
      <c r="H143" s="195">
        <v>7346.7943880000003</v>
      </c>
      <c r="I143" s="97">
        <v>35.024000000000001</v>
      </c>
      <c r="J143" s="68">
        <f t="shared" si="14"/>
        <v>3.0240000000000009</v>
      </c>
      <c r="K143" s="70">
        <v>32</v>
      </c>
      <c r="L143" s="71">
        <v>15.750999999999999</v>
      </c>
      <c r="M143" s="89">
        <f t="shared" si="18"/>
        <v>504.03199999999998</v>
      </c>
      <c r="N143" s="97">
        <v>37.103999999999999</v>
      </c>
      <c r="O143" s="68">
        <v>3.4879999999999995</v>
      </c>
      <c r="P143" s="70">
        <v>33.616</v>
      </c>
      <c r="Q143" s="71">
        <v>14.039</v>
      </c>
      <c r="R143" s="68">
        <v>471.935024</v>
      </c>
      <c r="S143" s="172">
        <f t="shared" si="16"/>
        <v>577.64200000000005</v>
      </c>
      <c r="T143" s="146">
        <f t="shared" si="17"/>
        <v>34.902000000000044</v>
      </c>
      <c r="U143" s="146">
        <f t="shared" si="19"/>
        <v>542.74</v>
      </c>
      <c r="V143" s="144">
        <f t="shared" si="15"/>
        <v>14.465170040903564</v>
      </c>
      <c r="W143" s="148">
        <f t="shared" si="20"/>
        <v>7850.8263880000004</v>
      </c>
      <c r="X143" s="202">
        <v>532.82600000000002</v>
      </c>
      <c r="Y143" s="146">
        <v>7.2580000000000382</v>
      </c>
      <c r="Z143" s="146">
        <v>525.56799999999998</v>
      </c>
      <c r="AA143" s="149">
        <v>14.039000000000001</v>
      </c>
      <c r="AB143" s="143">
        <v>7378.4491520000001</v>
      </c>
      <c r="AC143" s="33"/>
      <c r="AD143" s="27"/>
    </row>
    <row r="144" spans="1:30" s="14" customFormat="1" ht="15.75" customHeight="1">
      <c r="A144" s="7">
        <v>93</v>
      </c>
      <c r="B144" s="303" t="s">
        <v>161</v>
      </c>
      <c r="C144" s="23" t="s">
        <v>10</v>
      </c>
      <c r="D144" s="142">
        <v>4097.5199999999995</v>
      </c>
      <c r="E144" s="142">
        <v>522.51799999999957</v>
      </c>
      <c r="F144" s="391">
        <v>3575.002</v>
      </c>
      <c r="G144" s="144">
        <v>21.545252848529877</v>
      </c>
      <c r="H144" s="195">
        <v>77024.322024000008</v>
      </c>
      <c r="I144" s="97">
        <v>573.67200000000003</v>
      </c>
      <c r="J144" s="68">
        <f t="shared" si="14"/>
        <v>44.512000000000057</v>
      </c>
      <c r="K144" s="70">
        <v>529.16</v>
      </c>
      <c r="L144" s="71">
        <v>23.631</v>
      </c>
      <c r="M144" s="89">
        <f t="shared" si="18"/>
        <v>12504.579959999999</v>
      </c>
      <c r="N144" s="97">
        <v>419.35199999999998</v>
      </c>
      <c r="O144" s="68">
        <v>26.155999999999949</v>
      </c>
      <c r="P144" s="70">
        <v>393.19600000000003</v>
      </c>
      <c r="Q144" s="71">
        <v>21.061</v>
      </c>
      <c r="R144" s="68">
        <v>8281.1009560000002</v>
      </c>
      <c r="S144" s="172">
        <f t="shared" si="16"/>
        <v>4671.1919999999991</v>
      </c>
      <c r="T144" s="146">
        <f t="shared" si="17"/>
        <v>567.02999999999884</v>
      </c>
      <c r="U144" s="146">
        <f t="shared" si="19"/>
        <v>4104.1620000000003</v>
      </c>
      <c r="V144" s="144">
        <f t="shared" si="15"/>
        <v>21.814173510694754</v>
      </c>
      <c r="W144" s="148">
        <f t="shared" si="20"/>
        <v>89528.901984000011</v>
      </c>
      <c r="X144" s="202">
        <v>4651.848</v>
      </c>
      <c r="Y144" s="146">
        <v>341.30599999999959</v>
      </c>
      <c r="Z144" s="146">
        <v>4310.5420000000004</v>
      </c>
      <c r="AA144" s="149">
        <v>21.060999999999996</v>
      </c>
      <c r="AB144" s="143">
        <v>90784.325061999989</v>
      </c>
      <c r="AC144" s="33"/>
      <c r="AD144" s="27"/>
    </row>
    <row r="145" spans="1:30" s="14" customFormat="1" ht="15.75" customHeight="1">
      <c r="A145" s="7">
        <v>94</v>
      </c>
      <c r="B145" s="303" t="s">
        <v>162</v>
      </c>
      <c r="C145" s="23" t="s">
        <v>10</v>
      </c>
      <c r="D145" s="142">
        <v>5006.3850000000002</v>
      </c>
      <c r="E145" s="142">
        <v>64.796000000001186</v>
      </c>
      <c r="F145" s="391">
        <v>4941.588999999999</v>
      </c>
      <c r="G145" s="144">
        <v>21.256645469301478</v>
      </c>
      <c r="H145" s="195">
        <v>105041.605428</v>
      </c>
      <c r="I145" s="97">
        <v>6.7560000000000002</v>
      </c>
      <c r="J145" s="68">
        <f t="shared" ref="J145:J232" si="21">I145-K145</f>
        <v>0.77800000000000047</v>
      </c>
      <c r="K145" s="70">
        <v>5.9779999999999998</v>
      </c>
      <c r="L145" s="71">
        <v>23.631</v>
      </c>
      <c r="M145" s="89">
        <f t="shared" si="18"/>
        <v>141.26611800000001</v>
      </c>
      <c r="N145" s="97">
        <v>12.252000000000001</v>
      </c>
      <c r="O145" s="68">
        <v>1.5280000000000005</v>
      </c>
      <c r="P145" s="70">
        <v>10.724</v>
      </c>
      <c r="Q145" s="71">
        <v>21.061</v>
      </c>
      <c r="R145" s="68">
        <v>225.85816400000002</v>
      </c>
      <c r="S145" s="172">
        <f t="shared" si="16"/>
        <v>5013.1410000000005</v>
      </c>
      <c r="T145" s="146">
        <f t="shared" si="17"/>
        <v>65.574000000001433</v>
      </c>
      <c r="U145" s="146">
        <f t="shared" si="19"/>
        <v>4947.5669999999991</v>
      </c>
      <c r="V145" s="144">
        <f t="shared" si="15"/>
        <v>21.259514332196009</v>
      </c>
      <c r="W145" s="148">
        <f t="shared" si="20"/>
        <v>105182.87154599999</v>
      </c>
      <c r="X145" s="202">
        <v>4546.8960000000015</v>
      </c>
      <c r="Y145" s="146">
        <v>109.96300000000156</v>
      </c>
      <c r="Z145" s="146">
        <v>4436.933</v>
      </c>
      <c r="AA145" s="149">
        <v>21.061</v>
      </c>
      <c r="AB145" s="143">
        <v>93446.245913000006</v>
      </c>
      <c r="AC145" s="33"/>
      <c r="AD145" s="27"/>
    </row>
    <row r="146" spans="1:30" s="14" customFormat="1" ht="15.75" customHeight="1">
      <c r="A146" s="7">
        <v>95</v>
      </c>
      <c r="B146" s="303" t="s">
        <v>134</v>
      </c>
      <c r="C146" s="23" t="s">
        <v>10</v>
      </c>
      <c r="D146" s="142">
        <v>442.9</v>
      </c>
      <c r="E146" s="142">
        <v>4.9029999999999063</v>
      </c>
      <c r="F146" s="391">
        <v>437.99700000000007</v>
      </c>
      <c r="G146" s="144">
        <v>21.364923259748352</v>
      </c>
      <c r="H146" s="195">
        <v>9357.772293</v>
      </c>
      <c r="I146" s="97">
        <v>3.08</v>
      </c>
      <c r="J146" s="68">
        <f t="shared" si="21"/>
        <v>0.53400000000000025</v>
      </c>
      <c r="K146" s="70">
        <v>2.5459999999999998</v>
      </c>
      <c r="L146" s="71">
        <v>23.631</v>
      </c>
      <c r="M146" s="89">
        <f t="shared" si="18"/>
        <v>60.164525999999995</v>
      </c>
      <c r="N146" s="97">
        <v>16.78</v>
      </c>
      <c r="O146" s="68">
        <v>1.9480000000000004</v>
      </c>
      <c r="P146" s="70">
        <v>14.832000000000001</v>
      </c>
      <c r="Q146" s="71">
        <v>21.061</v>
      </c>
      <c r="R146" s="68">
        <v>312.37675200000001</v>
      </c>
      <c r="S146" s="172">
        <f t="shared" si="16"/>
        <v>445.97999999999996</v>
      </c>
      <c r="T146" s="146">
        <f t="shared" si="17"/>
        <v>5.4369999999998981</v>
      </c>
      <c r="U146" s="146">
        <f t="shared" si="19"/>
        <v>440.54300000000006</v>
      </c>
      <c r="V146" s="144">
        <f t="shared" si="15"/>
        <v>21.378019441915995</v>
      </c>
      <c r="W146" s="148">
        <f t="shared" si="20"/>
        <v>9417.9368190000005</v>
      </c>
      <c r="X146" s="202">
        <v>470.91999999999996</v>
      </c>
      <c r="Y146" s="146">
        <v>9.05499999999995</v>
      </c>
      <c r="Z146" s="146">
        <v>461.86500000000001</v>
      </c>
      <c r="AA146" s="149">
        <v>21.061</v>
      </c>
      <c r="AB146" s="143">
        <v>9727.3387650000004</v>
      </c>
      <c r="AC146" s="33"/>
      <c r="AD146" s="27"/>
    </row>
    <row r="147" spans="1:30" s="14" customFormat="1" ht="15.75" customHeight="1">
      <c r="A147" s="7">
        <v>96</v>
      </c>
      <c r="B147" s="303" t="s">
        <v>156</v>
      </c>
      <c r="C147" s="23" t="s">
        <v>10</v>
      </c>
      <c r="D147" s="142">
        <v>6155.0240000000003</v>
      </c>
      <c r="E147" s="142">
        <v>140.04000000000087</v>
      </c>
      <c r="F147" s="391">
        <v>6014.9839999999995</v>
      </c>
      <c r="G147" s="144">
        <v>21.416195716563834</v>
      </c>
      <c r="H147" s="195">
        <v>128818.07457599998</v>
      </c>
      <c r="I147" s="97">
        <v>523.98400000000004</v>
      </c>
      <c r="J147" s="68">
        <f t="shared" si="21"/>
        <v>14.58400000000006</v>
      </c>
      <c r="K147" s="70">
        <v>509.4</v>
      </c>
      <c r="L147" s="71">
        <v>23.631</v>
      </c>
      <c r="M147" s="89">
        <f t="shared" si="18"/>
        <v>12037.6314</v>
      </c>
      <c r="N147" s="97">
        <v>340.17500000000001</v>
      </c>
      <c r="O147" s="68">
        <v>6.6150000000000091</v>
      </c>
      <c r="P147" s="70">
        <v>333.56</v>
      </c>
      <c r="Q147" s="71">
        <v>21.061</v>
      </c>
      <c r="R147" s="68">
        <v>7025.1071600000005</v>
      </c>
      <c r="S147" s="172">
        <f t="shared" si="16"/>
        <v>6679.0080000000007</v>
      </c>
      <c r="T147" s="146">
        <f t="shared" si="17"/>
        <v>154.62400000000162</v>
      </c>
      <c r="U147" s="146">
        <f t="shared" si="19"/>
        <v>6524.3839999999991</v>
      </c>
      <c r="V147" s="144">
        <f t="shared" si="15"/>
        <v>21.589119520862049</v>
      </c>
      <c r="W147" s="148">
        <f t="shared" si="20"/>
        <v>140855.705976</v>
      </c>
      <c r="X147" s="202">
        <v>6163.7440000000006</v>
      </c>
      <c r="Y147" s="146">
        <v>136.97199999999975</v>
      </c>
      <c r="Z147" s="146">
        <v>6026.7720000000008</v>
      </c>
      <c r="AA147" s="149">
        <v>21.060999999999996</v>
      </c>
      <c r="AB147" s="143">
        <v>126929.845092</v>
      </c>
      <c r="AC147" s="33"/>
      <c r="AD147" s="27"/>
    </row>
    <row r="148" spans="1:30" s="14" customFormat="1" ht="15.75" customHeight="1">
      <c r="A148" s="7">
        <v>97</v>
      </c>
      <c r="B148" s="303" t="s">
        <v>157</v>
      </c>
      <c r="C148" s="23" t="s">
        <v>10</v>
      </c>
      <c r="D148" s="142">
        <v>3947.4780000000001</v>
      </c>
      <c r="E148" s="142">
        <v>59.978999999999814</v>
      </c>
      <c r="F148" s="391">
        <v>3887.4990000000003</v>
      </c>
      <c r="G148" s="144">
        <v>21.248778817949535</v>
      </c>
      <c r="H148" s="195">
        <v>82604.606406000006</v>
      </c>
      <c r="I148" s="97">
        <v>87.444000000000003</v>
      </c>
      <c r="J148" s="68">
        <f t="shared" si="21"/>
        <v>5.5720000000000027</v>
      </c>
      <c r="K148" s="70">
        <v>81.872</v>
      </c>
      <c r="L148" s="71">
        <v>23.631</v>
      </c>
      <c r="M148" s="89">
        <f t="shared" si="18"/>
        <v>1934.717232</v>
      </c>
      <c r="N148" s="97">
        <v>96.408000000000001</v>
      </c>
      <c r="O148" s="68">
        <v>6.409000000000006</v>
      </c>
      <c r="P148" s="70">
        <v>89.998999999999995</v>
      </c>
      <c r="Q148" s="71">
        <v>21.061</v>
      </c>
      <c r="R148" s="68">
        <v>1895.4689389999999</v>
      </c>
      <c r="S148" s="172">
        <f t="shared" si="16"/>
        <v>4034.922</v>
      </c>
      <c r="T148" s="146">
        <f t="shared" si="17"/>
        <v>65.550999999999931</v>
      </c>
      <c r="U148" s="146">
        <f t="shared" si="19"/>
        <v>3969.3710000000001</v>
      </c>
      <c r="V148" s="144">
        <f t="shared" si="15"/>
        <v>21.297914364265775</v>
      </c>
      <c r="W148" s="148">
        <f t="shared" si="20"/>
        <v>84539.323638000002</v>
      </c>
      <c r="X148" s="202">
        <v>3970.4339999999997</v>
      </c>
      <c r="Y148" s="146">
        <v>62.967999999999392</v>
      </c>
      <c r="Z148" s="146">
        <v>3907.4660000000003</v>
      </c>
      <c r="AA148" s="149">
        <v>21.061</v>
      </c>
      <c r="AB148" s="143">
        <v>82295.141426000002</v>
      </c>
      <c r="AC148" s="33"/>
      <c r="AD148" s="27"/>
    </row>
    <row r="149" spans="1:30" s="14" customFormat="1" ht="15.75" customHeight="1">
      <c r="A149" s="7">
        <v>98</v>
      </c>
      <c r="B149" s="303" t="s">
        <v>135</v>
      </c>
      <c r="C149" s="23" t="s">
        <v>10</v>
      </c>
      <c r="D149" s="142">
        <v>2729.0699999999997</v>
      </c>
      <c r="E149" s="142">
        <v>71.442999999999302</v>
      </c>
      <c r="F149" s="391">
        <v>2657.6270000000004</v>
      </c>
      <c r="G149" s="144">
        <v>21.354583143909959</v>
      </c>
      <c r="H149" s="195">
        <v>56752.516736999998</v>
      </c>
      <c r="I149" s="97">
        <v>26.297999999999998</v>
      </c>
      <c r="J149" s="68">
        <f t="shared" si="21"/>
        <v>7.6709999999999994</v>
      </c>
      <c r="K149" s="70">
        <v>18.626999999999999</v>
      </c>
      <c r="L149" s="71">
        <v>23.631</v>
      </c>
      <c r="M149" s="89">
        <f t="shared" si="18"/>
        <v>440.17463699999996</v>
      </c>
      <c r="N149" s="97">
        <v>24.696000000000002</v>
      </c>
      <c r="O149" s="68">
        <v>1.953000000000003</v>
      </c>
      <c r="P149" s="70">
        <v>22.742999999999999</v>
      </c>
      <c r="Q149" s="71">
        <v>21.061</v>
      </c>
      <c r="R149" s="68">
        <v>478.99032299999999</v>
      </c>
      <c r="S149" s="172">
        <f t="shared" si="16"/>
        <v>2755.3679999999995</v>
      </c>
      <c r="T149" s="146">
        <f t="shared" si="17"/>
        <v>79.113999999999123</v>
      </c>
      <c r="U149" s="146">
        <f t="shared" si="19"/>
        <v>2676.2540000000004</v>
      </c>
      <c r="V149" s="144">
        <f t="shared" si="15"/>
        <v>21.370427236727153</v>
      </c>
      <c r="W149" s="148">
        <f t="shared" si="20"/>
        <v>57192.691373999995</v>
      </c>
      <c r="X149" s="202">
        <v>2725.3440000000001</v>
      </c>
      <c r="Y149" s="146">
        <v>60.353000000000065</v>
      </c>
      <c r="Z149" s="146">
        <v>2664.991</v>
      </c>
      <c r="AA149" s="149">
        <v>21.061</v>
      </c>
      <c r="AB149" s="143">
        <v>56127.375451</v>
      </c>
      <c r="AC149" s="33"/>
      <c r="AD149" s="27"/>
    </row>
    <row r="150" spans="1:30" s="14" customFormat="1" ht="15.75" customHeight="1">
      <c r="A150" s="8">
        <v>99</v>
      </c>
      <c r="B150" s="310" t="s">
        <v>164</v>
      </c>
      <c r="C150" s="34" t="s">
        <v>10</v>
      </c>
      <c r="D150" s="203">
        <v>276.75</v>
      </c>
      <c r="E150" s="203">
        <v>5.7259999999999991</v>
      </c>
      <c r="F150" s="204">
        <v>271.024</v>
      </c>
      <c r="G150" s="144">
        <v>21.545505386976796</v>
      </c>
      <c r="H150" s="205">
        <v>5839.3490519999996</v>
      </c>
      <c r="I150" s="100">
        <v>41.518000000000001</v>
      </c>
      <c r="J150" s="101">
        <f t="shared" si="21"/>
        <v>1.0470000000000041</v>
      </c>
      <c r="K150" s="101">
        <v>40.470999999999997</v>
      </c>
      <c r="L150" s="102">
        <v>23.631</v>
      </c>
      <c r="M150" s="275">
        <f t="shared" si="18"/>
        <v>956.37020099999995</v>
      </c>
      <c r="N150" s="100">
        <v>42.8</v>
      </c>
      <c r="O150" s="101">
        <v>0.10599999999999454</v>
      </c>
      <c r="P150" s="101">
        <v>42.694000000000003</v>
      </c>
      <c r="Q150" s="102">
        <v>21.061</v>
      </c>
      <c r="R150" s="101">
        <v>899.17833400000006</v>
      </c>
      <c r="S150" s="285">
        <f t="shared" si="16"/>
        <v>318.26800000000003</v>
      </c>
      <c r="T150" s="207">
        <f t="shared" si="17"/>
        <v>6.7730000000000246</v>
      </c>
      <c r="U150" s="207">
        <f t="shared" si="19"/>
        <v>311.495</v>
      </c>
      <c r="V150" s="144">
        <f t="shared" si="15"/>
        <v>21.816463355752095</v>
      </c>
      <c r="W150" s="208">
        <f t="shared" si="20"/>
        <v>6795.7192529999993</v>
      </c>
      <c r="X150" s="295">
        <v>345.25400000000002</v>
      </c>
      <c r="Y150" s="207">
        <v>8.3179999999999836</v>
      </c>
      <c r="Z150" s="207">
        <v>336.93600000000004</v>
      </c>
      <c r="AA150" s="279">
        <v>21.061</v>
      </c>
      <c r="AB150" s="207">
        <v>7096.2090960000005</v>
      </c>
      <c r="AC150" s="33"/>
      <c r="AD150" s="27"/>
    </row>
    <row r="151" spans="1:30" s="14" customFormat="1" ht="15.75" customHeight="1">
      <c r="A151" s="7">
        <v>100</v>
      </c>
      <c r="B151" s="303" t="s">
        <v>163</v>
      </c>
      <c r="C151" s="23" t="s">
        <v>10</v>
      </c>
      <c r="D151" s="142">
        <v>1110.037</v>
      </c>
      <c r="E151" s="142">
        <v>9.4660000000001219</v>
      </c>
      <c r="F151" s="391">
        <v>1100.5709999999999</v>
      </c>
      <c r="G151" s="144">
        <v>14.265620282562416</v>
      </c>
      <c r="H151" s="195">
        <v>15700.32798</v>
      </c>
      <c r="I151" s="97">
        <v>15.611000000000001</v>
      </c>
      <c r="J151" s="68">
        <f t="shared" si="21"/>
        <v>0.31400000000000006</v>
      </c>
      <c r="K151" s="70">
        <v>15.297000000000001</v>
      </c>
      <c r="L151" s="71">
        <v>15.750999999999999</v>
      </c>
      <c r="M151" s="89">
        <f t="shared" si="18"/>
        <v>240.94304700000001</v>
      </c>
      <c r="N151" s="97">
        <v>8.2629999999999999</v>
      </c>
      <c r="O151" s="68">
        <v>0.16000000000000014</v>
      </c>
      <c r="P151" s="70">
        <v>8.1029999999999998</v>
      </c>
      <c r="Q151" s="71">
        <v>14.039</v>
      </c>
      <c r="R151" s="68">
        <v>113.758017</v>
      </c>
      <c r="S151" s="172">
        <f t="shared" si="16"/>
        <v>1125.6480000000001</v>
      </c>
      <c r="T151" s="146">
        <f t="shared" si="17"/>
        <v>9.7800000000002001</v>
      </c>
      <c r="U151" s="146">
        <f t="shared" si="19"/>
        <v>1115.8679999999999</v>
      </c>
      <c r="V151" s="144">
        <f t="shared" si="15"/>
        <v>14.285982774844339</v>
      </c>
      <c r="W151" s="148">
        <f t="shared" si="20"/>
        <v>15941.271027000001</v>
      </c>
      <c r="X151" s="202">
        <v>1255.375</v>
      </c>
      <c r="Y151" s="146">
        <v>6.2049999999996999</v>
      </c>
      <c r="Z151" s="146">
        <v>1249.1700000000003</v>
      </c>
      <c r="AA151" s="149">
        <v>14.038999999999996</v>
      </c>
      <c r="AB151" s="143">
        <v>17537.09763</v>
      </c>
      <c r="AC151" s="33"/>
      <c r="AD151" s="27"/>
    </row>
    <row r="152" spans="1:30" s="14" customFormat="1" ht="15.75" customHeight="1">
      <c r="A152" s="7">
        <v>101</v>
      </c>
      <c r="B152" s="303" t="s">
        <v>224</v>
      </c>
      <c r="C152" s="23" t="s">
        <v>10</v>
      </c>
      <c r="D152" s="142">
        <v>3574.1400000000003</v>
      </c>
      <c r="E152" s="142">
        <v>99.288000000000466</v>
      </c>
      <c r="F152" s="391">
        <v>3474.8519999999999</v>
      </c>
      <c r="G152" s="144">
        <v>21.365859267675287</v>
      </c>
      <c r="H152" s="195">
        <v>74243.198808000001</v>
      </c>
      <c r="I152" s="97">
        <v>492.48</v>
      </c>
      <c r="J152" s="68">
        <f t="shared" si="21"/>
        <v>22.032000000000039</v>
      </c>
      <c r="K152" s="70">
        <v>470.44799999999998</v>
      </c>
      <c r="L152" s="71">
        <v>23.631</v>
      </c>
      <c r="M152" s="89">
        <f t="shared" si="18"/>
        <v>11117.156687999999</v>
      </c>
      <c r="N152" s="97">
        <v>784.14</v>
      </c>
      <c r="O152" s="68">
        <v>23.024000000000001</v>
      </c>
      <c r="P152" s="70">
        <v>761.11599999999999</v>
      </c>
      <c r="Q152" s="71">
        <v>21.061</v>
      </c>
      <c r="R152" s="68">
        <v>16029.864076</v>
      </c>
      <c r="S152" s="172">
        <f t="shared" si="16"/>
        <v>4066.6200000000003</v>
      </c>
      <c r="T152" s="146">
        <f t="shared" si="17"/>
        <v>121.32000000000062</v>
      </c>
      <c r="U152" s="146">
        <f t="shared" si="19"/>
        <v>3945.2999999999997</v>
      </c>
      <c r="V152" s="144">
        <f t="shared" si="15"/>
        <v>21.635960635693106</v>
      </c>
      <c r="W152" s="148">
        <f t="shared" si="20"/>
        <v>85360.355496000004</v>
      </c>
      <c r="X152" s="202">
        <v>1922.6880000000001</v>
      </c>
      <c r="Y152" s="146">
        <v>154.68000000000029</v>
      </c>
      <c r="Z152" s="146">
        <v>1768.0079999999998</v>
      </c>
      <c r="AA152" s="149">
        <v>21.061000000000003</v>
      </c>
      <c r="AB152" s="143">
        <v>37236.016488000001</v>
      </c>
      <c r="AC152" s="33"/>
      <c r="AD152" s="27"/>
    </row>
    <row r="153" spans="1:30" s="14" customFormat="1" ht="15.75" customHeight="1">
      <c r="A153" s="7">
        <v>102</v>
      </c>
      <c r="B153" s="303" t="s">
        <v>223</v>
      </c>
      <c r="C153" s="23" t="s">
        <v>10</v>
      </c>
      <c r="D153" s="142">
        <v>2684.0590000000002</v>
      </c>
      <c r="E153" s="142">
        <v>64.69399999999996</v>
      </c>
      <c r="F153" s="391">
        <v>2619.3650000000002</v>
      </c>
      <c r="G153" s="144">
        <v>14.642599762156095</v>
      </c>
      <c r="H153" s="195">
        <v>38354.313326000003</v>
      </c>
      <c r="I153" s="97">
        <v>742.02499999999998</v>
      </c>
      <c r="J153" s="68">
        <f t="shared" si="21"/>
        <v>19.649999999999977</v>
      </c>
      <c r="K153" s="70">
        <v>722.375</v>
      </c>
      <c r="L153" s="71">
        <v>15.750999999999999</v>
      </c>
      <c r="M153" s="89">
        <f t="shared" si="18"/>
        <v>11378.128624999999</v>
      </c>
      <c r="N153" s="97">
        <v>268.81200000000001</v>
      </c>
      <c r="O153" s="68">
        <v>6.4800000000000182</v>
      </c>
      <c r="P153" s="70">
        <v>262.33199999999999</v>
      </c>
      <c r="Q153" s="71">
        <v>14.039</v>
      </c>
      <c r="R153" s="68">
        <v>3682.878948</v>
      </c>
      <c r="S153" s="172">
        <f t="shared" si="16"/>
        <v>3426.0840000000003</v>
      </c>
      <c r="T153" s="146">
        <f t="shared" si="17"/>
        <v>84.344000000000051</v>
      </c>
      <c r="U153" s="146">
        <f t="shared" si="19"/>
        <v>3341.7400000000002</v>
      </c>
      <c r="V153" s="144">
        <f t="shared" si="15"/>
        <v>14.882199677712807</v>
      </c>
      <c r="W153" s="148">
        <f t="shared" si="20"/>
        <v>49732.441951000001</v>
      </c>
      <c r="X153" s="202">
        <v>2007.806</v>
      </c>
      <c r="Y153" s="146">
        <v>43.760000000000218</v>
      </c>
      <c r="Z153" s="146">
        <v>1964.0459999999998</v>
      </c>
      <c r="AA153" s="149">
        <v>14.039000000000001</v>
      </c>
      <c r="AB153" s="143">
        <v>27573.241794000001</v>
      </c>
      <c r="AC153" s="33"/>
      <c r="AD153" s="27"/>
    </row>
    <row r="154" spans="1:30" s="14" customFormat="1" ht="15.75" customHeight="1">
      <c r="A154" s="8">
        <v>103</v>
      </c>
      <c r="B154" s="310" t="s">
        <v>225</v>
      </c>
      <c r="C154" s="34" t="s">
        <v>10</v>
      </c>
      <c r="D154" s="203">
        <v>1678.7939999999999</v>
      </c>
      <c r="E154" s="203">
        <v>2.2759999999998399</v>
      </c>
      <c r="F154" s="204">
        <v>1676.518</v>
      </c>
      <c r="G154" s="144">
        <v>21.462715023041802</v>
      </c>
      <c r="H154" s="205">
        <v>35982.628064999997</v>
      </c>
      <c r="I154" s="100">
        <v>110.313</v>
      </c>
      <c r="J154" s="101">
        <f t="shared" si="21"/>
        <v>1.5570000000000022</v>
      </c>
      <c r="K154" s="101">
        <v>108.756</v>
      </c>
      <c r="L154" s="102">
        <v>23.631</v>
      </c>
      <c r="M154" s="275">
        <f t="shared" si="18"/>
        <v>2570.0130359999998</v>
      </c>
      <c r="N154" s="100">
        <v>50.844000000000001</v>
      </c>
      <c r="O154" s="101">
        <v>0</v>
      </c>
      <c r="P154" s="101">
        <v>50.844000000000001</v>
      </c>
      <c r="Q154" s="102">
        <v>21.061</v>
      </c>
      <c r="R154" s="101">
        <v>1070.825484</v>
      </c>
      <c r="S154" s="285">
        <f t="shared" si="16"/>
        <v>1789.107</v>
      </c>
      <c r="T154" s="207">
        <f t="shared" si="17"/>
        <v>3.8329999999998563</v>
      </c>
      <c r="U154" s="207">
        <f t="shared" si="19"/>
        <v>1785.2740000000001</v>
      </c>
      <c r="V154" s="144">
        <f t="shared" si="15"/>
        <v>21.594803431294014</v>
      </c>
      <c r="W154" s="208">
        <f t="shared" si="20"/>
        <v>38552.641100999994</v>
      </c>
      <c r="X154" s="295">
        <v>1248.7179999999998</v>
      </c>
      <c r="Y154" s="207">
        <v>1.1639999999995325</v>
      </c>
      <c r="Z154" s="207">
        <v>1247.5540000000003</v>
      </c>
      <c r="AA154" s="279">
        <v>21.060999999999996</v>
      </c>
      <c r="AB154" s="207">
        <v>26274.734794000004</v>
      </c>
      <c r="AC154" s="33"/>
      <c r="AD154" s="27"/>
    </row>
    <row r="155" spans="1:30" s="14" customFormat="1" ht="24.75" customHeight="1">
      <c r="A155" s="7">
        <v>104</v>
      </c>
      <c r="B155" s="313" t="s">
        <v>244</v>
      </c>
      <c r="C155" s="24" t="s">
        <v>10</v>
      </c>
      <c r="D155" s="142">
        <v>2302.7249999999999</v>
      </c>
      <c r="E155" s="142">
        <v>51.436999999999898</v>
      </c>
      <c r="F155" s="391">
        <v>2251.288</v>
      </c>
      <c r="G155" s="300">
        <v>23.631</v>
      </c>
      <c r="H155" s="301">
        <v>53200.186728000001</v>
      </c>
      <c r="I155" s="67">
        <v>0</v>
      </c>
      <c r="J155" s="68">
        <f t="shared" si="21"/>
        <v>0</v>
      </c>
      <c r="K155" s="70">
        <v>0</v>
      </c>
      <c r="L155" s="71">
        <v>23.631</v>
      </c>
      <c r="M155" s="89">
        <f t="shared" si="18"/>
        <v>0</v>
      </c>
      <c r="N155" s="67">
        <v>25.968</v>
      </c>
      <c r="O155" s="68">
        <v>2.9349999999999987</v>
      </c>
      <c r="P155" s="70">
        <v>23.033000000000001</v>
      </c>
      <c r="Q155" s="71">
        <v>21.061</v>
      </c>
      <c r="R155" s="68">
        <v>485.09801300000004</v>
      </c>
      <c r="S155" s="172">
        <f t="shared" si="16"/>
        <v>2302.7249999999999</v>
      </c>
      <c r="T155" s="146">
        <f t="shared" si="17"/>
        <v>51.436999999999898</v>
      </c>
      <c r="U155" s="146">
        <f t="shared" si="19"/>
        <v>2251.288</v>
      </c>
      <c r="V155" s="144">
        <f t="shared" si="15"/>
        <v>23.631</v>
      </c>
      <c r="W155" s="148">
        <f t="shared" si="20"/>
        <v>53200.186728000001</v>
      </c>
      <c r="X155" s="86">
        <v>2301.5329999999999</v>
      </c>
      <c r="Y155" s="146">
        <v>111.85399999999981</v>
      </c>
      <c r="Z155" s="146">
        <v>2189.6790000000001</v>
      </c>
      <c r="AA155" s="149">
        <v>21.061</v>
      </c>
      <c r="AB155" s="143">
        <v>46116.829419000002</v>
      </c>
      <c r="AC155" s="33"/>
      <c r="AD155" s="27"/>
    </row>
    <row r="156" spans="1:30" s="14" customFormat="1" ht="15.75" customHeight="1">
      <c r="A156" s="7">
        <v>105</v>
      </c>
      <c r="B156" s="303" t="s">
        <v>136</v>
      </c>
      <c r="C156" s="23" t="s">
        <v>10</v>
      </c>
      <c r="D156" s="142">
        <v>3890.0519999999997</v>
      </c>
      <c r="E156" s="142">
        <v>57.851999999999862</v>
      </c>
      <c r="F156" s="391">
        <v>3832.2</v>
      </c>
      <c r="G156" s="144">
        <v>21.397987332863629</v>
      </c>
      <c r="H156" s="195">
        <v>82001.367056999996</v>
      </c>
      <c r="I156" s="97">
        <v>255.34800000000001</v>
      </c>
      <c r="J156" s="68">
        <f t="shared" si="21"/>
        <v>5.2230000000000132</v>
      </c>
      <c r="K156" s="70">
        <v>250.125</v>
      </c>
      <c r="L156" s="71">
        <v>23.631</v>
      </c>
      <c r="M156" s="89">
        <f t="shared" si="18"/>
        <v>5910.7038750000002</v>
      </c>
      <c r="N156" s="97">
        <v>16.02</v>
      </c>
      <c r="O156" s="68">
        <v>0.73099999999999987</v>
      </c>
      <c r="P156" s="70">
        <v>15.289</v>
      </c>
      <c r="Q156" s="71">
        <v>21.061</v>
      </c>
      <c r="R156" s="68">
        <v>322.00162899999998</v>
      </c>
      <c r="S156" s="172">
        <f t="shared" si="16"/>
        <v>4145.3999999999996</v>
      </c>
      <c r="T156" s="146">
        <f t="shared" si="17"/>
        <v>63.074999999999818</v>
      </c>
      <c r="U156" s="146">
        <f t="shared" si="19"/>
        <v>4082.3249999999998</v>
      </c>
      <c r="V156" s="144">
        <f t="shared" si="15"/>
        <v>21.534804537120394</v>
      </c>
      <c r="W156" s="148">
        <f t="shared" si="20"/>
        <v>87912.070932000002</v>
      </c>
      <c r="X156" s="202">
        <v>3476.6279999999997</v>
      </c>
      <c r="Y156" s="146">
        <v>55.8149999999996</v>
      </c>
      <c r="Z156" s="146">
        <v>3420.8130000000001</v>
      </c>
      <c r="AA156" s="149">
        <v>21.061</v>
      </c>
      <c r="AB156" s="143">
        <v>72045.742593000003</v>
      </c>
      <c r="AC156" s="33"/>
      <c r="AD156" s="27"/>
    </row>
    <row r="157" spans="1:30" s="14" customFormat="1" ht="15.75" customHeight="1">
      <c r="A157" s="7">
        <v>106</v>
      </c>
      <c r="B157" s="303" t="s">
        <v>137</v>
      </c>
      <c r="C157" s="23" t="s">
        <v>10</v>
      </c>
      <c r="D157" s="142">
        <v>3025.0830000000001</v>
      </c>
      <c r="E157" s="142">
        <v>292.80799999999999</v>
      </c>
      <c r="F157" s="391">
        <v>2732.2750000000001</v>
      </c>
      <c r="G157" s="144">
        <v>21.392756778508751</v>
      </c>
      <c r="H157" s="195">
        <v>58450.894526999997</v>
      </c>
      <c r="I157" s="97">
        <v>2.2480000000000002</v>
      </c>
      <c r="J157" s="68">
        <f t="shared" si="21"/>
        <v>0.27300000000000013</v>
      </c>
      <c r="K157" s="70">
        <v>1.9750000000000001</v>
      </c>
      <c r="L157" s="71">
        <v>23.631</v>
      </c>
      <c r="M157" s="89">
        <f t="shared" si="18"/>
        <v>46.671225</v>
      </c>
      <c r="N157" s="97">
        <v>3.996</v>
      </c>
      <c r="O157" s="68">
        <v>1.5910000000000002</v>
      </c>
      <c r="P157" s="70">
        <v>2.4049999999999998</v>
      </c>
      <c r="Q157" s="71">
        <v>21.061</v>
      </c>
      <c r="R157" s="68">
        <v>50.651704999999993</v>
      </c>
      <c r="S157" s="172">
        <f t="shared" si="16"/>
        <v>3027.3310000000001</v>
      </c>
      <c r="T157" s="146">
        <f t="shared" si="17"/>
        <v>293.08100000000013</v>
      </c>
      <c r="U157" s="146">
        <f t="shared" si="19"/>
        <v>2734.25</v>
      </c>
      <c r="V157" s="144">
        <f t="shared" si="15"/>
        <v>21.394373503520161</v>
      </c>
      <c r="W157" s="148">
        <f t="shared" si="20"/>
        <v>58497.565751999995</v>
      </c>
      <c r="X157" s="202">
        <v>2520.1089999999999</v>
      </c>
      <c r="Y157" s="146">
        <v>35.092999999999392</v>
      </c>
      <c r="Z157" s="146">
        <v>2485.0160000000005</v>
      </c>
      <c r="AA157" s="149">
        <v>21.060999999999996</v>
      </c>
      <c r="AB157" s="143">
        <v>52336.921975999998</v>
      </c>
      <c r="AC157" s="33"/>
      <c r="AD157" s="27"/>
    </row>
    <row r="158" spans="1:30" s="14" customFormat="1" ht="15.75" customHeight="1">
      <c r="A158" s="7">
        <v>107</v>
      </c>
      <c r="B158" s="303" t="s">
        <v>138</v>
      </c>
      <c r="C158" s="23" t="s">
        <v>10</v>
      </c>
      <c r="D158" s="142">
        <v>2846.268</v>
      </c>
      <c r="E158" s="142">
        <v>13.823999999999614</v>
      </c>
      <c r="F158" s="391">
        <v>2832.4440000000004</v>
      </c>
      <c r="G158" s="144">
        <v>21.37834305426691</v>
      </c>
      <c r="H158" s="195">
        <v>60552.959513999995</v>
      </c>
      <c r="I158" s="97">
        <v>94.524000000000001</v>
      </c>
      <c r="J158" s="68">
        <f t="shared" si="21"/>
        <v>4.3179999999999978</v>
      </c>
      <c r="K158" s="70">
        <v>90.206000000000003</v>
      </c>
      <c r="L158" s="71">
        <v>23.631</v>
      </c>
      <c r="M158" s="89">
        <f t="shared" si="18"/>
        <v>2131.6579860000002</v>
      </c>
      <c r="N158" s="97">
        <v>7.7880000000000003</v>
      </c>
      <c r="O158" s="68">
        <v>0.58000000000000007</v>
      </c>
      <c r="P158" s="70">
        <v>7.2080000000000002</v>
      </c>
      <c r="Q158" s="71">
        <v>21.061</v>
      </c>
      <c r="R158" s="68">
        <v>151.80768800000001</v>
      </c>
      <c r="S158" s="172">
        <f t="shared" si="16"/>
        <v>2940.7919999999999</v>
      </c>
      <c r="T158" s="146">
        <f t="shared" si="17"/>
        <v>18.141999999999371</v>
      </c>
      <c r="U158" s="146">
        <f t="shared" si="19"/>
        <v>2922.6500000000005</v>
      </c>
      <c r="V158" s="144">
        <f t="shared" si="15"/>
        <v>21.447870083656948</v>
      </c>
      <c r="W158" s="148">
        <f t="shared" si="20"/>
        <v>62684.617499999993</v>
      </c>
      <c r="X158" s="202">
        <v>2878.7829999999994</v>
      </c>
      <c r="Y158" s="146">
        <v>16.640999999999622</v>
      </c>
      <c r="Z158" s="146">
        <v>2862.1419999999998</v>
      </c>
      <c r="AA158" s="149">
        <v>21.061000000000003</v>
      </c>
      <c r="AB158" s="143">
        <v>60279.572662000006</v>
      </c>
      <c r="AC158" s="33"/>
      <c r="AD158" s="27"/>
    </row>
    <row r="159" spans="1:30" s="14" customFormat="1" ht="15.75" customHeight="1">
      <c r="A159" s="7">
        <v>108</v>
      </c>
      <c r="B159" s="297" t="s">
        <v>158</v>
      </c>
      <c r="C159" s="23" t="s">
        <v>10</v>
      </c>
      <c r="D159" s="142">
        <v>5896.1880000000001</v>
      </c>
      <c r="E159" s="142">
        <v>62.936999999999898</v>
      </c>
      <c r="F159" s="391">
        <v>5833.2510000000002</v>
      </c>
      <c r="G159" s="144">
        <v>21.475809395309749</v>
      </c>
      <c r="H159" s="195">
        <v>125273.786631</v>
      </c>
      <c r="I159" s="97">
        <v>591.69600000000003</v>
      </c>
      <c r="J159" s="68">
        <f t="shared" si="21"/>
        <v>5.3380000000000791</v>
      </c>
      <c r="K159" s="70">
        <v>586.35799999999995</v>
      </c>
      <c r="L159" s="71">
        <v>23.631</v>
      </c>
      <c r="M159" s="89">
        <f t="shared" si="18"/>
        <v>13856.225897999999</v>
      </c>
      <c r="N159" s="97">
        <v>604.29600000000005</v>
      </c>
      <c r="O159" s="68">
        <v>5.9360000000000355</v>
      </c>
      <c r="P159" s="70">
        <v>598.36</v>
      </c>
      <c r="Q159" s="71">
        <v>21.061</v>
      </c>
      <c r="R159" s="68">
        <v>12602.059960000001</v>
      </c>
      <c r="S159" s="172">
        <f t="shared" si="16"/>
        <v>6487.884</v>
      </c>
      <c r="T159" s="146">
        <f t="shared" si="17"/>
        <v>68.274999999999636</v>
      </c>
      <c r="U159" s="146">
        <f t="shared" si="19"/>
        <v>6419.6090000000004</v>
      </c>
      <c r="V159" s="144">
        <f t="shared" si="15"/>
        <v>21.672661454770843</v>
      </c>
      <c r="W159" s="148">
        <f t="shared" si="20"/>
        <v>139130.012529</v>
      </c>
      <c r="X159" s="202">
        <v>6918.5800000000008</v>
      </c>
      <c r="Y159" s="146">
        <v>111.66800000000057</v>
      </c>
      <c r="Z159" s="146">
        <v>6806.9120000000003</v>
      </c>
      <c r="AA159" s="149">
        <v>21.061</v>
      </c>
      <c r="AB159" s="143">
        <v>143360.373632</v>
      </c>
      <c r="AC159" s="33"/>
      <c r="AD159" s="27"/>
    </row>
    <row r="160" spans="1:30" s="14" customFormat="1" ht="15.75" customHeight="1">
      <c r="A160" s="7">
        <v>109</v>
      </c>
      <c r="B160" s="303" t="s">
        <v>139</v>
      </c>
      <c r="C160" s="28" t="s">
        <v>10</v>
      </c>
      <c r="D160" s="203">
        <v>1475.645</v>
      </c>
      <c r="E160" s="203">
        <v>73.733000000000175</v>
      </c>
      <c r="F160" s="204">
        <v>1401.9119999999998</v>
      </c>
      <c r="G160" s="144">
        <v>21.277944188365606</v>
      </c>
      <c r="H160" s="205">
        <v>29829.805292999998</v>
      </c>
      <c r="I160" s="97">
        <v>12.44</v>
      </c>
      <c r="J160" s="68">
        <f t="shared" si="21"/>
        <v>0.42900000000000027</v>
      </c>
      <c r="K160" s="68">
        <v>12.010999999999999</v>
      </c>
      <c r="L160" s="82">
        <v>23.631</v>
      </c>
      <c r="M160" s="89">
        <f t="shared" si="18"/>
        <v>283.83194099999997</v>
      </c>
      <c r="N160" s="100">
        <v>7.4580000000000002</v>
      </c>
      <c r="O160" s="101">
        <v>0.85500000000000043</v>
      </c>
      <c r="P160" s="101">
        <v>6.6029999999999998</v>
      </c>
      <c r="Q160" s="106">
        <v>21.061</v>
      </c>
      <c r="R160" s="101">
        <v>139.06578299999998</v>
      </c>
      <c r="S160" s="285">
        <f t="shared" si="16"/>
        <v>1488.085</v>
      </c>
      <c r="T160" s="207">
        <f t="shared" si="17"/>
        <v>74.162000000000262</v>
      </c>
      <c r="U160" s="207">
        <f t="shared" si="19"/>
        <v>1413.9229999999998</v>
      </c>
      <c r="V160" s="144">
        <f t="shared" si="15"/>
        <v>21.297932938356617</v>
      </c>
      <c r="W160" s="208">
        <f t="shared" si="20"/>
        <v>30113.637233999998</v>
      </c>
      <c r="X160" s="295">
        <v>1555.28</v>
      </c>
      <c r="Y160" s="207">
        <v>62.4849999999999</v>
      </c>
      <c r="Z160" s="207">
        <v>1492.7950000000001</v>
      </c>
      <c r="AA160" s="279">
        <v>21.061</v>
      </c>
      <c r="AB160" s="207">
        <v>31439.755495000001</v>
      </c>
      <c r="AC160" s="33"/>
      <c r="AD160" s="27"/>
    </row>
    <row r="161" spans="1:30" s="14" customFormat="1" ht="15.75" customHeight="1">
      <c r="A161" s="7">
        <v>110</v>
      </c>
      <c r="B161" s="303" t="s">
        <v>140</v>
      </c>
      <c r="C161" s="23" t="s">
        <v>10</v>
      </c>
      <c r="D161" s="142">
        <v>764.16</v>
      </c>
      <c r="E161" s="142">
        <v>27.364000000000033</v>
      </c>
      <c r="F161" s="391">
        <v>736.79599999999994</v>
      </c>
      <c r="G161" s="144">
        <v>14.474097738044183</v>
      </c>
      <c r="H161" s="195">
        <v>10664.457317</v>
      </c>
      <c r="I161" s="97">
        <v>160.80000000000001</v>
      </c>
      <c r="J161" s="68">
        <f t="shared" si="21"/>
        <v>5.3980000000000246</v>
      </c>
      <c r="K161" s="70">
        <v>155.40199999999999</v>
      </c>
      <c r="L161" s="71">
        <v>15.750999999999999</v>
      </c>
      <c r="M161" s="89">
        <f t="shared" si="18"/>
        <v>2447.7369019999996</v>
      </c>
      <c r="N161" s="97">
        <v>158.72</v>
      </c>
      <c r="O161" s="68">
        <v>6.6740000000000066</v>
      </c>
      <c r="P161" s="70">
        <v>152.04599999999999</v>
      </c>
      <c r="Q161" s="71">
        <v>14.039</v>
      </c>
      <c r="R161" s="68">
        <v>2134.5737939999999</v>
      </c>
      <c r="S161" s="172">
        <f t="shared" si="16"/>
        <v>924.96</v>
      </c>
      <c r="T161" s="146">
        <f t="shared" si="17"/>
        <v>32.762000000000171</v>
      </c>
      <c r="U161" s="146">
        <f t="shared" si="19"/>
        <v>892.19799999999987</v>
      </c>
      <c r="V161" s="144">
        <f t="shared" si="15"/>
        <v>14.696507074662803</v>
      </c>
      <c r="W161" s="148">
        <f t="shared" si="20"/>
        <v>13112.194219000001</v>
      </c>
      <c r="X161" s="202">
        <v>940.48</v>
      </c>
      <c r="Y161" s="146">
        <v>34.117999999999938</v>
      </c>
      <c r="Z161" s="146">
        <v>906.36200000000008</v>
      </c>
      <c r="AA161" s="149">
        <v>14.038999999999998</v>
      </c>
      <c r="AB161" s="143">
        <v>12724.416117999999</v>
      </c>
      <c r="AC161" s="33"/>
      <c r="AD161" s="27"/>
    </row>
    <row r="162" spans="1:30" s="14" customFormat="1" ht="15.75" customHeight="1">
      <c r="A162" s="7">
        <v>111</v>
      </c>
      <c r="B162" s="4" t="s">
        <v>141</v>
      </c>
      <c r="C162" s="23" t="s">
        <v>10</v>
      </c>
      <c r="D162" s="142">
        <v>7148.6420000000007</v>
      </c>
      <c r="E162" s="142">
        <v>34.668000000000575</v>
      </c>
      <c r="F162" s="391">
        <v>7113.9740000000002</v>
      </c>
      <c r="G162" s="144">
        <v>21.413174992767757</v>
      </c>
      <c r="H162" s="195">
        <v>152332.77015600001</v>
      </c>
      <c r="I162" s="97">
        <v>330.41199999999998</v>
      </c>
      <c r="J162" s="68">
        <f t="shared" si="21"/>
        <v>1.4819999999999709</v>
      </c>
      <c r="K162" s="70">
        <v>328.93</v>
      </c>
      <c r="L162" s="71">
        <v>23.631</v>
      </c>
      <c r="M162" s="89">
        <f t="shared" si="18"/>
        <v>7772.9448300000004</v>
      </c>
      <c r="N162" s="97">
        <v>271.416</v>
      </c>
      <c r="O162" s="68">
        <v>51.126000000000005</v>
      </c>
      <c r="P162" s="70">
        <v>220.29</v>
      </c>
      <c r="Q162" s="71">
        <v>21.061</v>
      </c>
      <c r="R162" s="68">
        <v>4639.5276899999999</v>
      </c>
      <c r="S162" s="172">
        <f t="shared" si="16"/>
        <v>7479.054000000001</v>
      </c>
      <c r="T162" s="146">
        <f t="shared" si="17"/>
        <v>36.150000000000546</v>
      </c>
      <c r="U162" s="146">
        <f t="shared" si="19"/>
        <v>7442.9040000000005</v>
      </c>
      <c r="V162" s="144">
        <f t="shared" si="15"/>
        <v>21.511189044759949</v>
      </c>
      <c r="W162" s="148">
        <f t="shared" si="20"/>
        <v>160105.71498600001</v>
      </c>
      <c r="X162" s="202">
        <v>6830.2260000000006</v>
      </c>
      <c r="Y162" s="146">
        <v>89.030000000000655</v>
      </c>
      <c r="Z162" s="146">
        <v>6741.1959999999999</v>
      </c>
      <c r="AA162" s="149">
        <v>21.060999999999996</v>
      </c>
      <c r="AB162" s="143">
        <v>141976.32895599998</v>
      </c>
      <c r="AC162" s="33"/>
      <c r="AD162" s="27"/>
    </row>
    <row r="163" spans="1:30" s="14" customFormat="1" ht="15.75" customHeight="1">
      <c r="A163" s="7">
        <v>112</v>
      </c>
      <c r="B163" s="4" t="s">
        <v>142</v>
      </c>
      <c r="C163" s="23" t="s">
        <v>10</v>
      </c>
      <c r="D163" s="142">
        <v>5448.1439999999993</v>
      </c>
      <c r="E163" s="142">
        <v>247.61399999999867</v>
      </c>
      <c r="F163" s="391">
        <v>5200.5300000000007</v>
      </c>
      <c r="G163" s="144">
        <v>21.413679576696989</v>
      </c>
      <c r="H163" s="195">
        <v>111362.483049</v>
      </c>
      <c r="I163" s="97">
        <v>554.20799999999997</v>
      </c>
      <c r="J163" s="68">
        <f t="shared" si="21"/>
        <v>18.682000000000016</v>
      </c>
      <c r="K163" s="70">
        <v>535.52599999999995</v>
      </c>
      <c r="L163" s="71">
        <v>23.631</v>
      </c>
      <c r="M163" s="89">
        <f t="shared" si="18"/>
        <v>12655.014905999999</v>
      </c>
      <c r="N163" s="97">
        <v>440.49599999999998</v>
      </c>
      <c r="O163" s="68">
        <v>11.48599999999999</v>
      </c>
      <c r="P163" s="70">
        <v>429.01</v>
      </c>
      <c r="Q163" s="71">
        <v>21.061</v>
      </c>
      <c r="R163" s="68">
        <v>9035.37961</v>
      </c>
      <c r="S163" s="172">
        <f t="shared" si="16"/>
        <v>6002.351999999999</v>
      </c>
      <c r="T163" s="146">
        <f t="shared" si="17"/>
        <v>266.29599999999846</v>
      </c>
      <c r="U163" s="146">
        <f t="shared" si="19"/>
        <v>5736.0560000000005</v>
      </c>
      <c r="V163" s="144">
        <f t="shared" si="15"/>
        <v>21.620691631148649</v>
      </c>
      <c r="W163" s="148">
        <f t="shared" si="20"/>
        <v>124017.497955</v>
      </c>
      <c r="X163" s="202">
        <v>5651.0879999999997</v>
      </c>
      <c r="Y163" s="146">
        <v>229.74300000000039</v>
      </c>
      <c r="Z163" s="146">
        <v>5421.3449999999993</v>
      </c>
      <c r="AA163" s="149">
        <v>21.061000000000003</v>
      </c>
      <c r="AB163" s="143">
        <v>114178.94704500001</v>
      </c>
      <c r="AC163" s="33"/>
      <c r="AD163" s="27"/>
    </row>
    <row r="164" spans="1:30" s="14" customFormat="1" ht="15.75" customHeight="1">
      <c r="A164" s="7">
        <v>113</v>
      </c>
      <c r="B164" s="3" t="s">
        <v>159</v>
      </c>
      <c r="C164" s="23" t="s">
        <v>10</v>
      </c>
      <c r="D164" s="142">
        <v>2669</v>
      </c>
      <c r="E164" s="142">
        <v>133.81399999999985</v>
      </c>
      <c r="F164" s="391">
        <v>2535.1860000000001</v>
      </c>
      <c r="G164" s="144">
        <v>14.115448885407222</v>
      </c>
      <c r="H164" s="195">
        <v>35785.288397999997</v>
      </c>
      <c r="I164" s="97">
        <v>0</v>
      </c>
      <c r="J164" s="68">
        <f t="shared" si="21"/>
        <v>0</v>
      </c>
      <c r="K164" s="70">
        <v>0</v>
      </c>
      <c r="L164" s="71">
        <v>15.750999999999999</v>
      </c>
      <c r="M164" s="89">
        <f t="shared" si="18"/>
        <v>0</v>
      </c>
      <c r="N164" s="97">
        <v>203.6</v>
      </c>
      <c r="O164" s="68">
        <v>10.117999999999995</v>
      </c>
      <c r="P164" s="70">
        <v>193.482</v>
      </c>
      <c r="Q164" s="71">
        <v>14.039</v>
      </c>
      <c r="R164" s="68">
        <v>2716.2937980000002</v>
      </c>
      <c r="S164" s="172">
        <f t="shared" si="16"/>
        <v>2669</v>
      </c>
      <c r="T164" s="146">
        <f t="shared" si="17"/>
        <v>133.81399999999985</v>
      </c>
      <c r="U164" s="146">
        <f t="shared" si="19"/>
        <v>2535.1860000000001</v>
      </c>
      <c r="V164" s="144">
        <f t="shared" si="15"/>
        <v>14.115448885407222</v>
      </c>
      <c r="W164" s="148">
        <f t="shared" si="20"/>
        <v>35785.288397999997</v>
      </c>
      <c r="X164" s="202">
        <v>1566</v>
      </c>
      <c r="Y164" s="146">
        <v>74.871000000000095</v>
      </c>
      <c r="Z164" s="146">
        <v>1491.1289999999999</v>
      </c>
      <c r="AA164" s="149">
        <v>14.039</v>
      </c>
      <c r="AB164" s="143">
        <v>20933.960030999999</v>
      </c>
      <c r="AC164" s="33"/>
      <c r="AD164" s="27"/>
    </row>
    <row r="165" spans="1:30" s="14" customFormat="1" ht="15.75" customHeight="1">
      <c r="A165" s="8">
        <v>114</v>
      </c>
      <c r="B165" s="312" t="s">
        <v>143</v>
      </c>
      <c r="C165" s="34" t="s">
        <v>10</v>
      </c>
      <c r="D165" s="203">
        <v>13.17</v>
      </c>
      <c r="E165" s="203">
        <v>1.6859999999999999</v>
      </c>
      <c r="F165" s="204">
        <v>11.484</v>
      </c>
      <c r="G165" s="144">
        <v>21.167999999999996</v>
      </c>
      <c r="H165" s="205">
        <v>243.09331199999997</v>
      </c>
      <c r="I165" s="100">
        <v>0</v>
      </c>
      <c r="J165" s="101">
        <f t="shared" si="21"/>
        <v>0</v>
      </c>
      <c r="K165" s="101">
        <v>0</v>
      </c>
      <c r="L165" s="102">
        <v>23.631</v>
      </c>
      <c r="M165" s="275">
        <f t="shared" si="18"/>
        <v>0</v>
      </c>
      <c r="N165" s="100">
        <v>0</v>
      </c>
      <c r="O165" s="101">
        <v>0</v>
      </c>
      <c r="P165" s="101">
        <v>0</v>
      </c>
      <c r="Q165" s="102">
        <v>21.061</v>
      </c>
      <c r="R165" s="101">
        <v>0</v>
      </c>
      <c r="S165" s="285">
        <f t="shared" si="16"/>
        <v>13.17</v>
      </c>
      <c r="T165" s="207">
        <f t="shared" si="17"/>
        <v>1.6859999999999999</v>
      </c>
      <c r="U165" s="207">
        <f t="shared" si="19"/>
        <v>11.484</v>
      </c>
      <c r="V165" s="144">
        <f t="shared" si="15"/>
        <v>21.167999999999996</v>
      </c>
      <c r="W165" s="208">
        <f t="shared" si="20"/>
        <v>243.09331199999997</v>
      </c>
      <c r="X165" s="295">
        <v>16.8</v>
      </c>
      <c r="Y165" s="207">
        <v>2.0720000000000027</v>
      </c>
      <c r="Z165" s="207">
        <v>14.727999999999998</v>
      </c>
      <c r="AA165" s="279">
        <v>21.061</v>
      </c>
      <c r="AB165" s="207">
        <v>310.18640799999997</v>
      </c>
      <c r="AC165" s="33"/>
      <c r="AD165" s="27"/>
    </row>
    <row r="166" spans="1:30" s="14" customFormat="1" ht="15.75" customHeight="1">
      <c r="A166" s="12">
        <v>115</v>
      </c>
      <c r="B166" s="4" t="s">
        <v>144</v>
      </c>
      <c r="C166" s="23" t="s">
        <v>10</v>
      </c>
      <c r="D166" s="142">
        <v>860.00900000000001</v>
      </c>
      <c r="E166" s="142">
        <v>20.055000000000064</v>
      </c>
      <c r="F166" s="391">
        <v>839.95399999999995</v>
      </c>
      <c r="G166" s="144">
        <v>21.522137218228618</v>
      </c>
      <c r="H166" s="195">
        <v>18077.605244999999</v>
      </c>
      <c r="I166" s="97">
        <v>90.822999999999993</v>
      </c>
      <c r="J166" s="68">
        <f t="shared" si="21"/>
        <v>4.4109999999999872</v>
      </c>
      <c r="K166" s="70">
        <v>86.412000000000006</v>
      </c>
      <c r="L166" s="71">
        <v>23.631</v>
      </c>
      <c r="M166" s="89">
        <f t="shared" si="18"/>
        <v>2042.0019720000003</v>
      </c>
      <c r="N166" s="97">
        <v>53.082999999999998</v>
      </c>
      <c r="O166" s="68">
        <v>3.0139999999999958</v>
      </c>
      <c r="P166" s="70">
        <v>50.069000000000003</v>
      </c>
      <c r="Q166" s="71">
        <v>21.061</v>
      </c>
      <c r="R166" s="68">
        <v>1054.503209</v>
      </c>
      <c r="S166" s="172">
        <f t="shared" si="16"/>
        <v>950.83199999999999</v>
      </c>
      <c r="T166" s="146">
        <f t="shared" si="17"/>
        <v>24.466000000000008</v>
      </c>
      <c r="U166" s="146">
        <f t="shared" si="19"/>
        <v>926.36599999999999</v>
      </c>
      <c r="V166" s="144">
        <f t="shared" si="15"/>
        <v>21.718853257783643</v>
      </c>
      <c r="W166" s="148">
        <f t="shared" si="20"/>
        <v>20119.607217000001</v>
      </c>
      <c r="X166" s="202">
        <v>965.274</v>
      </c>
      <c r="Y166" s="146">
        <v>24.704000000000065</v>
      </c>
      <c r="Z166" s="146">
        <v>940.56999999999994</v>
      </c>
      <c r="AA166" s="149">
        <v>21.060999999999996</v>
      </c>
      <c r="AB166" s="143">
        <v>19809.344769999996</v>
      </c>
      <c r="AC166" s="33"/>
      <c r="AD166" s="27"/>
    </row>
    <row r="167" spans="1:30" s="14" customFormat="1" ht="15.75" customHeight="1">
      <c r="A167" s="12">
        <v>116</v>
      </c>
      <c r="B167" s="4" t="s">
        <v>145</v>
      </c>
      <c r="C167" s="23" t="s">
        <v>10</v>
      </c>
      <c r="D167" s="142">
        <v>638.12400000000002</v>
      </c>
      <c r="E167" s="142">
        <v>26.140999999999963</v>
      </c>
      <c r="F167" s="391">
        <v>611.98300000000006</v>
      </c>
      <c r="G167" s="144">
        <v>21.525740564688885</v>
      </c>
      <c r="H167" s="195">
        <v>13173.387288</v>
      </c>
      <c r="I167" s="97">
        <v>67.908000000000001</v>
      </c>
      <c r="J167" s="68">
        <f t="shared" si="21"/>
        <v>2.7120000000000033</v>
      </c>
      <c r="K167" s="70">
        <v>65.195999999999998</v>
      </c>
      <c r="L167" s="71">
        <v>23.631</v>
      </c>
      <c r="M167" s="89">
        <f t="shared" si="18"/>
        <v>1540.6466760000001</v>
      </c>
      <c r="N167" s="97">
        <v>35.090000000000003</v>
      </c>
      <c r="O167" s="68">
        <v>1.9490000000000052</v>
      </c>
      <c r="P167" s="70">
        <v>33.140999999999998</v>
      </c>
      <c r="Q167" s="71">
        <v>21.061</v>
      </c>
      <c r="R167" s="68">
        <v>697.98260099999993</v>
      </c>
      <c r="S167" s="172">
        <f t="shared" si="16"/>
        <v>706.03200000000004</v>
      </c>
      <c r="T167" s="146">
        <f t="shared" si="17"/>
        <v>28.852999999999952</v>
      </c>
      <c r="U167" s="146">
        <f t="shared" si="19"/>
        <v>677.17900000000009</v>
      </c>
      <c r="V167" s="144">
        <f t="shared" si="15"/>
        <v>21.728426256573222</v>
      </c>
      <c r="W167" s="148">
        <f t="shared" si="20"/>
        <v>14714.033964</v>
      </c>
      <c r="X167" s="202">
        <v>732.49900000000002</v>
      </c>
      <c r="Y167" s="146">
        <v>26.833000000000084</v>
      </c>
      <c r="Z167" s="146">
        <v>705.66599999999994</v>
      </c>
      <c r="AA167" s="149">
        <v>21.061000000000003</v>
      </c>
      <c r="AB167" s="143">
        <v>14862.031626</v>
      </c>
      <c r="AC167" s="33"/>
      <c r="AD167" s="27"/>
    </row>
    <row r="168" spans="1:30" s="14" customFormat="1" ht="15.75" customHeight="1">
      <c r="A168" s="12">
        <v>117</v>
      </c>
      <c r="B168" s="4" t="s">
        <v>165</v>
      </c>
      <c r="C168" s="23" t="s">
        <v>10</v>
      </c>
      <c r="D168" s="142">
        <v>1254.2860000000001</v>
      </c>
      <c r="E168" s="142">
        <v>20.214000000000169</v>
      </c>
      <c r="F168" s="391">
        <v>1234.0719999999999</v>
      </c>
      <c r="G168" s="144">
        <v>21.684331636241648</v>
      </c>
      <c r="H168" s="195">
        <v>26760.026511</v>
      </c>
      <c r="I168" s="97">
        <v>227.68799999999999</v>
      </c>
      <c r="J168" s="68">
        <f t="shared" si="21"/>
        <v>6.1490000000000009</v>
      </c>
      <c r="K168" s="70">
        <v>221.53899999999999</v>
      </c>
      <c r="L168" s="71">
        <v>23.631</v>
      </c>
      <c r="M168" s="89">
        <f t="shared" si="18"/>
        <v>5235.1881089999997</v>
      </c>
      <c r="N168" s="97">
        <v>177.941</v>
      </c>
      <c r="O168" s="68">
        <v>5.3930000000000007</v>
      </c>
      <c r="P168" s="70">
        <v>172.548</v>
      </c>
      <c r="Q168" s="71">
        <v>21.061</v>
      </c>
      <c r="R168" s="68">
        <v>3634.0334280000002</v>
      </c>
      <c r="S168" s="172">
        <f t="shared" si="16"/>
        <v>1481.9740000000002</v>
      </c>
      <c r="T168" s="146">
        <f t="shared" si="17"/>
        <v>26.363000000000284</v>
      </c>
      <c r="U168" s="146">
        <f t="shared" si="19"/>
        <v>1455.6109999999999</v>
      </c>
      <c r="V168" s="144">
        <f t="shared" si="15"/>
        <v>21.980607882188306</v>
      </c>
      <c r="W168" s="148">
        <f t="shared" si="20"/>
        <v>31995.214619999999</v>
      </c>
      <c r="X168" s="202">
        <v>1458.8550000000002</v>
      </c>
      <c r="Y168" s="146">
        <v>24.950000000000273</v>
      </c>
      <c r="Z168" s="146">
        <v>1433.905</v>
      </c>
      <c r="AA168" s="149">
        <v>21.061</v>
      </c>
      <c r="AB168" s="143">
        <v>30199.473204999998</v>
      </c>
      <c r="AC168" s="33"/>
      <c r="AD168" s="27"/>
    </row>
    <row r="169" spans="1:30" s="14" customFormat="1" ht="15.75" customHeight="1">
      <c r="A169" s="12">
        <v>118</v>
      </c>
      <c r="B169" s="4" t="s">
        <v>181</v>
      </c>
      <c r="C169" s="23" t="s">
        <v>10</v>
      </c>
      <c r="D169" s="142">
        <v>625.68000000000006</v>
      </c>
      <c r="E169" s="142">
        <v>35.586000000000126</v>
      </c>
      <c r="F169" s="391">
        <v>590.09399999999994</v>
      </c>
      <c r="G169" s="144">
        <v>14.11</v>
      </c>
      <c r="H169" s="195">
        <v>8326.2263399999993</v>
      </c>
      <c r="I169" s="97">
        <v>0</v>
      </c>
      <c r="J169" s="68">
        <f t="shared" si="21"/>
        <v>0</v>
      </c>
      <c r="K169" s="70">
        <v>0</v>
      </c>
      <c r="L169" s="71">
        <v>15.750999999999999</v>
      </c>
      <c r="M169" s="89">
        <f t="shared" si="18"/>
        <v>0</v>
      </c>
      <c r="N169" s="97">
        <v>0</v>
      </c>
      <c r="O169" s="68">
        <v>0</v>
      </c>
      <c r="P169" s="70">
        <v>0</v>
      </c>
      <c r="Q169" s="71">
        <v>14.039</v>
      </c>
      <c r="R169" s="68">
        <v>0</v>
      </c>
      <c r="S169" s="172">
        <f t="shared" si="16"/>
        <v>625.68000000000006</v>
      </c>
      <c r="T169" s="146">
        <f t="shared" si="17"/>
        <v>35.586000000000126</v>
      </c>
      <c r="U169" s="146">
        <f t="shared" si="19"/>
        <v>590.09399999999994</v>
      </c>
      <c r="V169" s="144">
        <f t="shared" si="15"/>
        <v>14.11</v>
      </c>
      <c r="W169" s="148">
        <f t="shared" si="20"/>
        <v>8326.2263399999993</v>
      </c>
      <c r="X169" s="202">
        <v>595.27499999999998</v>
      </c>
      <c r="Y169" s="146">
        <v>37.715999999999894</v>
      </c>
      <c r="Z169" s="146">
        <v>557.55900000000008</v>
      </c>
      <c r="AA169" s="149">
        <v>14.039</v>
      </c>
      <c r="AB169" s="143">
        <v>7827.5708010000008</v>
      </c>
      <c r="AC169" s="33"/>
      <c r="AD169" s="27"/>
    </row>
    <row r="170" spans="1:30" s="14" customFormat="1" ht="15.75" customHeight="1">
      <c r="A170" s="12">
        <v>119</v>
      </c>
      <c r="B170" s="304" t="s">
        <v>146</v>
      </c>
      <c r="C170" s="23" t="s">
        <v>10</v>
      </c>
      <c r="D170" s="142">
        <v>1101.566</v>
      </c>
      <c r="E170" s="142">
        <v>12.375</v>
      </c>
      <c r="F170" s="391">
        <v>1089.191</v>
      </c>
      <c r="G170" s="144">
        <v>21.686496085626853</v>
      </c>
      <c r="H170" s="195">
        <v>23620.736357999998</v>
      </c>
      <c r="I170" s="97">
        <v>202.577</v>
      </c>
      <c r="J170" s="68">
        <f t="shared" si="21"/>
        <v>5.0120000000000005</v>
      </c>
      <c r="K170" s="70">
        <v>197.565</v>
      </c>
      <c r="L170" s="71">
        <v>23.631</v>
      </c>
      <c r="M170" s="89">
        <f t="shared" si="18"/>
        <v>4668.6585150000001</v>
      </c>
      <c r="N170" s="97">
        <v>159.45099999999999</v>
      </c>
      <c r="O170" s="68">
        <v>4.2279999999999802</v>
      </c>
      <c r="P170" s="70">
        <v>155.22300000000001</v>
      </c>
      <c r="Q170" s="71">
        <v>21.061</v>
      </c>
      <c r="R170" s="68">
        <v>3269.1516030000003</v>
      </c>
      <c r="S170" s="172">
        <f t="shared" si="16"/>
        <v>1304.143</v>
      </c>
      <c r="T170" s="146">
        <f t="shared" si="17"/>
        <v>17.386999999999944</v>
      </c>
      <c r="U170" s="146">
        <f t="shared" si="19"/>
        <v>1286.7560000000001</v>
      </c>
      <c r="V170" s="144">
        <f t="shared" si="15"/>
        <v>21.985049903011912</v>
      </c>
      <c r="W170" s="148">
        <f t="shared" si="20"/>
        <v>28289.394872999997</v>
      </c>
      <c r="X170" s="202">
        <v>1327.1690000000001</v>
      </c>
      <c r="Y170" s="146">
        <v>38.709000000000287</v>
      </c>
      <c r="Z170" s="146">
        <v>1288.4599999999998</v>
      </c>
      <c r="AA170" s="149">
        <v>21.061000000000003</v>
      </c>
      <c r="AB170" s="143">
        <v>27136.25606</v>
      </c>
      <c r="AC170" s="33"/>
      <c r="AD170" s="27"/>
    </row>
    <row r="171" spans="1:30" s="14" customFormat="1" ht="15.75" customHeight="1">
      <c r="A171" s="12">
        <v>120</v>
      </c>
      <c r="B171" s="4" t="s">
        <v>182</v>
      </c>
      <c r="C171" s="23" t="s">
        <v>10</v>
      </c>
      <c r="D171" s="142">
        <v>1448.44</v>
      </c>
      <c r="E171" s="142">
        <v>151.47700000000032</v>
      </c>
      <c r="F171" s="391">
        <v>1296.9629999999997</v>
      </c>
      <c r="G171" s="144">
        <v>21.246687213898937</v>
      </c>
      <c r="H171" s="195">
        <v>27556.167189</v>
      </c>
      <c r="I171" s="97">
        <v>23.76</v>
      </c>
      <c r="J171" s="68">
        <f t="shared" si="21"/>
        <v>4.4410000000000025</v>
      </c>
      <c r="K171" s="70">
        <v>19.318999999999999</v>
      </c>
      <c r="L171" s="71">
        <v>23.631</v>
      </c>
      <c r="M171" s="89">
        <f t="shared" si="18"/>
        <v>456.527289</v>
      </c>
      <c r="N171" s="97">
        <v>18.72</v>
      </c>
      <c r="O171" s="68">
        <v>5.9689999999999994</v>
      </c>
      <c r="P171" s="70">
        <v>12.750999999999999</v>
      </c>
      <c r="Q171" s="71">
        <v>21.061</v>
      </c>
      <c r="R171" s="68">
        <v>268.548811</v>
      </c>
      <c r="S171" s="172">
        <f t="shared" si="16"/>
        <v>1472.2</v>
      </c>
      <c r="T171" s="146">
        <f t="shared" si="17"/>
        <v>155.91800000000035</v>
      </c>
      <c r="U171" s="146">
        <f t="shared" si="19"/>
        <v>1316.2819999999997</v>
      </c>
      <c r="V171" s="144">
        <f t="shared" si="15"/>
        <v>21.281681644206945</v>
      </c>
      <c r="W171" s="148">
        <f t="shared" si="20"/>
        <v>28012.694478000001</v>
      </c>
      <c r="X171" s="202">
        <v>1146.848</v>
      </c>
      <c r="Y171" s="146">
        <v>125.18899999999996</v>
      </c>
      <c r="Z171" s="146">
        <v>1021.659</v>
      </c>
      <c r="AA171" s="149">
        <v>21.061000000000003</v>
      </c>
      <c r="AB171" s="143">
        <v>21517.160199000002</v>
      </c>
      <c r="AC171" s="33"/>
      <c r="AD171" s="27"/>
    </row>
    <row r="172" spans="1:30" s="14" customFormat="1" ht="15.75" customHeight="1">
      <c r="A172" s="12">
        <v>121</v>
      </c>
      <c r="B172" s="4" t="s">
        <v>147</v>
      </c>
      <c r="C172" s="23" t="s">
        <v>10</v>
      </c>
      <c r="D172" s="142">
        <v>3254.3880000000004</v>
      </c>
      <c r="E172" s="142">
        <v>4.443000000000211</v>
      </c>
      <c r="F172" s="391">
        <v>3249.9450000000002</v>
      </c>
      <c r="G172" s="144">
        <v>21.363179759349773</v>
      </c>
      <c r="H172" s="195">
        <v>69429.159243000002</v>
      </c>
      <c r="I172" s="97">
        <v>108.57599999999999</v>
      </c>
      <c r="J172" s="68">
        <f t="shared" si="21"/>
        <v>0</v>
      </c>
      <c r="K172" s="70">
        <v>108.57599999999999</v>
      </c>
      <c r="L172" s="71">
        <v>23.631</v>
      </c>
      <c r="M172" s="89">
        <f t="shared" si="18"/>
        <v>2565.7594559999998</v>
      </c>
      <c r="N172" s="97">
        <v>107.538</v>
      </c>
      <c r="O172" s="68">
        <v>0</v>
      </c>
      <c r="P172" s="70">
        <v>107.538</v>
      </c>
      <c r="Q172" s="71">
        <v>21.061</v>
      </c>
      <c r="R172" s="68">
        <v>2264.857818</v>
      </c>
      <c r="S172" s="172">
        <f t="shared" si="16"/>
        <v>3362.9640000000004</v>
      </c>
      <c r="T172" s="146">
        <f t="shared" si="17"/>
        <v>4.443000000000211</v>
      </c>
      <c r="U172" s="146">
        <f t="shared" si="19"/>
        <v>3358.5210000000002</v>
      </c>
      <c r="V172" s="144">
        <f t="shared" si="15"/>
        <v>21.436495022362521</v>
      </c>
      <c r="W172" s="148">
        <f t="shared" si="20"/>
        <v>71994.918699000002</v>
      </c>
      <c r="X172" s="202">
        <v>3187.107</v>
      </c>
      <c r="Y172" s="146">
        <v>31.092000000000098</v>
      </c>
      <c r="Z172" s="146">
        <v>3156.0149999999999</v>
      </c>
      <c r="AA172" s="149">
        <v>21.061</v>
      </c>
      <c r="AB172" s="143">
        <v>66468.831915000002</v>
      </c>
      <c r="AC172" s="33"/>
      <c r="AD172" s="27"/>
    </row>
    <row r="173" spans="1:30" s="14" customFormat="1" ht="15.75" customHeight="1">
      <c r="A173" s="12">
        <v>122</v>
      </c>
      <c r="B173" s="4" t="s">
        <v>148</v>
      </c>
      <c r="C173" s="23" t="s">
        <v>10</v>
      </c>
      <c r="D173" s="142">
        <v>4579.1639999999998</v>
      </c>
      <c r="E173" s="142">
        <v>121.02700000000004</v>
      </c>
      <c r="F173" s="391">
        <v>4458.1369999999997</v>
      </c>
      <c r="G173" s="144">
        <v>21.319912375954353</v>
      </c>
      <c r="H173" s="195">
        <v>95047.090200000006</v>
      </c>
      <c r="I173" s="97">
        <v>127.44</v>
      </c>
      <c r="J173" s="68">
        <f t="shared" si="21"/>
        <v>10.155999999999992</v>
      </c>
      <c r="K173" s="70">
        <v>117.28400000000001</v>
      </c>
      <c r="L173" s="71">
        <v>23.631</v>
      </c>
      <c r="M173" s="89">
        <f t="shared" si="18"/>
        <v>2771.538204</v>
      </c>
      <c r="N173" s="97">
        <v>147.018</v>
      </c>
      <c r="O173" s="68">
        <v>7.8189999999999884</v>
      </c>
      <c r="P173" s="70">
        <v>139.19900000000001</v>
      </c>
      <c r="Q173" s="71">
        <v>21.061</v>
      </c>
      <c r="R173" s="68">
        <v>2931.6701390000003</v>
      </c>
      <c r="S173" s="172">
        <f t="shared" si="16"/>
        <v>4706.6039999999994</v>
      </c>
      <c r="T173" s="146">
        <f t="shared" si="17"/>
        <v>131.18299999999999</v>
      </c>
      <c r="U173" s="146">
        <f t="shared" si="19"/>
        <v>4575.4209999999994</v>
      </c>
      <c r="V173" s="144">
        <f t="shared" si="15"/>
        <v>21.379153613186638</v>
      </c>
      <c r="W173" s="148">
        <f t="shared" si="20"/>
        <v>97818.628404000003</v>
      </c>
      <c r="X173" s="202">
        <v>5058.3</v>
      </c>
      <c r="Y173" s="146">
        <v>175.90499999999975</v>
      </c>
      <c r="Z173" s="146">
        <v>4882.3950000000004</v>
      </c>
      <c r="AA173" s="149">
        <v>21.061</v>
      </c>
      <c r="AB173" s="143">
        <v>102828.12109500001</v>
      </c>
      <c r="AC173" s="33"/>
      <c r="AD173" s="27"/>
    </row>
    <row r="174" spans="1:30" s="14" customFormat="1" ht="15.75" customHeight="1">
      <c r="A174" s="12">
        <v>123</v>
      </c>
      <c r="B174" s="4" t="s">
        <v>149</v>
      </c>
      <c r="C174" s="23" t="s">
        <v>10</v>
      </c>
      <c r="D174" s="142">
        <v>387.98899999999998</v>
      </c>
      <c r="E174" s="142">
        <v>14.579000000000008</v>
      </c>
      <c r="F174" s="391">
        <v>373.40999999999997</v>
      </c>
      <c r="G174" s="144">
        <v>14.350909399855388</v>
      </c>
      <c r="H174" s="195">
        <v>5358.7730789999996</v>
      </c>
      <c r="I174" s="97">
        <v>38.582000000000001</v>
      </c>
      <c r="J174" s="68">
        <f t="shared" si="21"/>
        <v>7.4200000000000017</v>
      </c>
      <c r="K174" s="70">
        <v>31.161999999999999</v>
      </c>
      <c r="L174" s="71">
        <v>15.750999999999999</v>
      </c>
      <c r="M174" s="89">
        <f t="shared" si="18"/>
        <v>490.83266199999997</v>
      </c>
      <c r="N174" s="97">
        <v>35.302</v>
      </c>
      <c r="O174" s="68">
        <v>7.0509999999999984</v>
      </c>
      <c r="P174" s="70">
        <v>28.251000000000001</v>
      </c>
      <c r="Q174" s="71">
        <v>14.039</v>
      </c>
      <c r="R174" s="68">
        <v>396.61578900000001</v>
      </c>
      <c r="S174" s="172">
        <f t="shared" si="16"/>
        <v>426.57099999999997</v>
      </c>
      <c r="T174" s="146">
        <f t="shared" si="17"/>
        <v>21.999000000000024</v>
      </c>
      <c r="U174" s="146">
        <f t="shared" si="19"/>
        <v>404.57199999999995</v>
      </c>
      <c r="V174" s="144">
        <f t="shared" si="15"/>
        <v>14.458750830507302</v>
      </c>
      <c r="W174" s="148">
        <f t="shared" si="20"/>
        <v>5849.6057409999994</v>
      </c>
      <c r="X174" s="202">
        <v>202.77200000000002</v>
      </c>
      <c r="Y174" s="146">
        <v>11.737000000000023</v>
      </c>
      <c r="Z174" s="146">
        <v>191.035</v>
      </c>
      <c r="AA174" s="149">
        <v>14.039</v>
      </c>
      <c r="AB174" s="143">
        <v>2681.9403649999999</v>
      </c>
      <c r="AC174" s="33"/>
      <c r="AD174" s="27"/>
    </row>
    <row r="175" spans="1:30" s="14" customFormat="1" ht="15.75" customHeight="1">
      <c r="A175" s="299">
        <v>124</v>
      </c>
      <c r="B175" s="312" t="s">
        <v>150</v>
      </c>
      <c r="C175" s="34" t="s">
        <v>10</v>
      </c>
      <c r="D175" s="203">
        <v>1187.625</v>
      </c>
      <c r="E175" s="203">
        <v>128.56400000000008</v>
      </c>
      <c r="F175" s="204">
        <v>1059.0609999999999</v>
      </c>
      <c r="G175" s="144">
        <v>21.184812088255537</v>
      </c>
      <c r="H175" s="205">
        <v>22436.008274999997</v>
      </c>
      <c r="I175" s="100">
        <v>0</v>
      </c>
      <c r="J175" s="101">
        <f t="shared" si="21"/>
        <v>0</v>
      </c>
      <c r="K175" s="101">
        <v>0</v>
      </c>
      <c r="L175" s="102">
        <v>23.631</v>
      </c>
      <c r="M175" s="275">
        <f t="shared" si="18"/>
        <v>0</v>
      </c>
      <c r="N175" s="100">
        <v>8.19</v>
      </c>
      <c r="O175" s="101">
        <v>4.2319999999999993</v>
      </c>
      <c r="P175" s="101">
        <v>3.9580000000000002</v>
      </c>
      <c r="Q175" s="102">
        <v>21.061</v>
      </c>
      <c r="R175" s="101">
        <v>83.359437999999997</v>
      </c>
      <c r="S175" s="285">
        <f t="shared" si="16"/>
        <v>1187.625</v>
      </c>
      <c r="T175" s="207">
        <f t="shared" si="17"/>
        <v>128.56400000000008</v>
      </c>
      <c r="U175" s="207">
        <f t="shared" si="19"/>
        <v>1059.0609999999999</v>
      </c>
      <c r="V175" s="144">
        <f t="shared" ref="V175:V232" si="22">W175/U175</f>
        <v>21.184812088255537</v>
      </c>
      <c r="W175" s="208">
        <f t="shared" si="20"/>
        <v>22436.008274999997</v>
      </c>
      <c r="X175" s="202">
        <v>729.01200000000006</v>
      </c>
      <c r="Y175" s="146">
        <v>50.18200000000013</v>
      </c>
      <c r="Z175" s="146">
        <v>678.82999999999993</v>
      </c>
      <c r="AA175" s="149">
        <v>21.061</v>
      </c>
      <c r="AB175" s="143">
        <v>14296.838629999998</v>
      </c>
      <c r="AC175" s="33"/>
      <c r="AD175" s="27"/>
    </row>
    <row r="176" spans="1:30" s="14" customFormat="1" ht="15.75" customHeight="1">
      <c r="A176" s="12">
        <v>125</v>
      </c>
      <c r="B176" s="304" t="s">
        <v>151</v>
      </c>
      <c r="C176" s="23" t="s">
        <v>10</v>
      </c>
      <c r="D176" s="142">
        <v>6146.3600000000006</v>
      </c>
      <c r="E176" s="142">
        <v>34.121000000000095</v>
      </c>
      <c r="F176" s="391">
        <v>6112.2390000000005</v>
      </c>
      <c r="G176" s="144">
        <v>21.273703377763859</v>
      </c>
      <c r="H176" s="195">
        <v>130029.95946</v>
      </c>
      <c r="I176" s="97">
        <v>255.708</v>
      </c>
      <c r="J176" s="68">
        <f t="shared" si="21"/>
        <v>2.7439999999999998</v>
      </c>
      <c r="K176" s="70">
        <v>252.964</v>
      </c>
      <c r="L176" s="71">
        <v>23.631</v>
      </c>
      <c r="M176" s="89">
        <f t="shared" si="18"/>
        <v>5977.7922840000001</v>
      </c>
      <c r="N176" s="97">
        <v>29.364000000000001</v>
      </c>
      <c r="O176" s="68">
        <v>3.8710000000000022</v>
      </c>
      <c r="P176" s="70">
        <v>25.492999999999999</v>
      </c>
      <c r="Q176" s="71">
        <v>21.061</v>
      </c>
      <c r="R176" s="68">
        <v>536.90807299999994</v>
      </c>
      <c r="S176" s="172">
        <f t="shared" si="16"/>
        <v>6402.0680000000002</v>
      </c>
      <c r="T176" s="146">
        <f t="shared" si="17"/>
        <v>36.864999999999782</v>
      </c>
      <c r="U176" s="146">
        <f t="shared" si="19"/>
        <v>6365.2030000000004</v>
      </c>
      <c r="V176" s="144">
        <f t="shared" si="22"/>
        <v>21.367386357355766</v>
      </c>
      <c r="W176" s="148">
        <f t="shared" si="20"/>
        <v>136007.75174400001</v>
      </c>
      <c r="X176" s="202">
        <v>5068.0209999999997</v>
      </c>
      <c r="Y176" s="146">
        <v>100.57999999999902</v>
      </c>
      <c r="Z176" s="146">
        <v>4967.4410000000007</v>
      </c>
      <c r="AA176" s="149">
        <v>21.060999999999996</v>
      </c>
      <c r="AB176" s="143">
        <v>104619.274901</v>
      </c>
      <c r="AC176" s="33"/>
      <c r="AD176" s="27"/>
    </row>
    <row r="177" spans="1:30" s="14" customFormat="1" ht="15.75" customHeight="1">
      <c r="A177" s="12">
        <v>126</v>
      </c>
      <c r="B177" s="4" t="s">
        <v>167</v>
      </c>
      <c r="C177" s="23" t="s">
        <v>10</v>
      </c>
      <c r="D177" s="142">
        <v>1836.9540000000002</v>
      </c>
      <c r="E177" s="142">
        <v>4.4819999999999709</v>
      </c>
      <c r="F177" s="391">
        <v>1832.4720000000002</v>
      </c>
      <c r="G177" s="144">
        <v>21.725201612903223</v>
      </c>
      <c r="H177" s="195">
        <v>39810.823649999998</v>
      </c>
      <c r="I177" s="97">
        <v>636.49800000000005</v>
      </c>
      <c r="J177" s="68">
        <f t="shared" si="21"/>
        <v>6.7620000000000573</v>
      </c>
      <c r="K177" s="70">
        <v>629.73599999999999</v>
      </c>
      <c r="L177" s="71">
        <v>23.631</v>
      </c>
      <c r="M177" s="89">
        <f t="shared" si="18"/>
        <v>14881.291416</v>
      </c>
      <c r="N177" s="97">
        <v>895.2</v>
      </c>
      <c r="O177" s="68">
        <v>26.057999999999993</v>
      </c>
      <c r="P177" s="70">
        <v>869.14200000000005</v>
      </c>
      <c r="Q177" s="71">
        <v>21.061</v>
      </c>
      <c r="R177" s="68">
        <v>18304.999662000002</v>
      </c>
      <c r="S177" s="172">
        <f t="shared" si="16"/>
        <v>2473.4520000000002</v>
      </c>
      <c r="T177" s="146">
        <f t="shared" si="17"/>
        <v>11.244000000000142</v>
      </c>
      <c r="U177" s="146">
        <f t="shared" si="19"/>
        <v>2462.2080000000001</v>
      </c>
      <c r="V177" s="144">
        <f t="shared" si="22"/>
        <v>22.212629910226916</v>
      </c>
      <c r="W177" s="148">
        <f t="shared" si="20"/>
        <v>54692.115065999998</v>
      </c>
      <c r="X177" s="202">
        <v>915.87600000000009</v>
      </c>
      <c r="Y177" s="146">
        <v>26.406000000000063</v>
      </c>
      <c r="Z177" s="146">
        <v>889.47</v>
      </c>
      <c r="AA177" s="149">
        <v>21.061</v>
      </c>
      <c r="AB177" s="143">
        <v>18733.127670000002</v>
      </c>
      <c r="AC177" s="33"/>
      <c r="AD177" s="27"/>
    </row>
    <row r="178" spans="1:30" s="14" customFormat="1" ht="15.75" customHeight="1">
      <c r="A178" s="12">
        <v>127</v>
      </c>
      <c r="B178" s="4" t="s">
        <v>166</v>
      </c>
      <c r="C178" s="23" t="s">
        <v>10</v>
      </c>
      <c r="D178" s="142">
        <v>6515.0930000000008</v>
      </c>
      <c r="E178" s="142">
        <v>108.86500000000069</v>
      </c>
      <c r="F178" s="391">
        <v>6406.2280000000001</v>
      </c>
      <c r="G178" s="144">
        <v>21.237772776429438</v>
      </c>
      <c r="H178" s="195">
        <v>136054.01461800002</v>
      </c>
      <c r="I178" s="97">
        <v>142.80000000000001</v>
      </c>
      <c r="J178" s="68">
        <f t="shared" si="21"/>
        <v>4.4950000000000045</v>
      </c>
      <c r="K178" s="70">
        <v>138.30500000000001</v>
      </c>
      <c r="L178" s="71">
        <v>23.631</v>
      </c>
      <c r="M178" s="89">
        <f t="shared" si="18"/>
        <v>3268.2854550000002</v>
      </c>
      <c r="N178" s="97">
        <v>116.7</v>
      </c>
      <c r="O178" s="68">
        <v>2.0139999999999958</v>
      </c>
      <c r="P178" s="70">
        <v>114.68600000000001</v>
      </c>
      <c r="Q178" s="71">
        <v>21.061</v>
      </c>
      <c r="R178" s="68">
        <v>2415.4018460000002</v>
      </c>
      <c r="S178" s="172">
        <f t="shared" si="16"/>
        <v>6657.8930000000009</v>
      </c>
      <c r="T178" s="146">
        <f t="shared" si="17"/>
        <v>113.36000000000058</v>
      </c>
      <c r="U178" s="146">
        <f t="shared" si="19"/>
        <v>6544.5330000000004</v>
      </c>
      <c r="V178" s="144">
        <f t="shared" si="22"/>
        <v>21.288348622124758</v>
      </c>
      <c r="W178" s="148">
        <f t="shared" si="20"/>
        <v>139322.30007300002</v>
      </c>
      <c r="X178" s="202">
        <v>5468.7889999999989</v>
      </c>
      <c r="Y178" s="146">
        <v>91.346999999999753</v>
      </c>
      <c r="Z178" s="146">
        <v>5377.4419999999991</v>
      </c>
      <c r="AA178" s="149">
        <v>21.061000000000003</v>
      </c>
      <c r="AB178" s="143">
        <v>113254.305962</v>
      </c>
      <c r="AC178" s="33"/>
      <c r="AD178" s="27"/>
    </row>
    <row r="179" spans="1:30" s="14" customFormat="1" ht="15.75" customHeight="1">
      <c r="A179" s="12">
        <v>128</v>
      </c>
      <c r="B179" s="4" t="s">
        <v>168</v>
      </c>
      <c r="C179" s="23" t="s">
        <v>10</v>
      </c>
      <c r="D179" s="142">
        <v>4355.5259999999998</v>
      </c>
      <c r="E179" s="142">
        <v>254.56999999999971</v>
      </c>
      <c r="F179" s="391">
        <v>4100.9560000000001</v>
      </c>
      <c r="G179" s="144">
        <v>21.521698042115055</v>
      </c>
      <c r="H179" s="195">
        <v>88259.536715999988</v>
      </c>
      <c r="I179" s="97">
        <v>355.35599999999999</v>
      </c>
      <c r="J179" s="68">
        <f t="shared" si="21"/>
        <v>21.283999999999992</v>
      </c>
      <c r="K179" s="70">
        <v>334.072</v>
      </c>
      <c r="L179" s="71">
        <v>23.631</v>
      </c>
      <c r="M179" s="89">
        <f t="shared" si="18"/>
        <v>7894.4554319999997</v>
      </c>
      <c r="N179" s="97">
        <v>264.654</v>
      </c>
      <c r="O179" s="68">
        <v>15.75800000000001</v>
      </c>
      <c r="P179" s="70">
        <v>248.89599999999999</v>
      </c>
      <c r="Q179" s="71">
        <v>21.061</v>
      </c>
      <c r="R179" s="68">
        <v>5241.9986559999998</v>
      </c>
      <c r="S179" s="172">
        <f t="shared" si="16"/>
        <v>4710.8819999999996</v>
      </c>
      <c r="T179" s="146">
        <f t="shared" si="17"/>
        <v>275.85399999999936</v>
      </c>
      <c r="U179" s="146">
        <f t="shared" si="19"/>
        <v>4435.0280000000002</v>
      </c>
      <c r="V179" s="144">
        <f t="shared" si="22"/>
        <v>21.680582884256872</v>
      </c>
      <c r="W179" s="148">
        <f t="shared" si="20"/>
        <v>96153.99214799999</v>
      </c>
      <c r="X179" s="202">
        <v>2023.0569999999998</v>
      </c>
      <c r="Y179" s="146">
        <v>40.356999999999744</v>
      </c>
      <c r="Z179" s="146">
        <v>1982.7</v>
      </c>
      <c r="AA179" s="149">
        <v>21.060999999999993</v>
      </c>
      <c r="AB179" s="143">
        <v>41757.64469999999</v>
      </c>
      <c r="AC179" s="33"/>
      <c r="AD179" s="27"/>
    </row>
    <row r="180" spans="1:30" s="14" customFormat="1" ht="15.75" customHeight="1">
      <c r="A180" s="12">
        <v>129</v>
      </c>
      <c r="B180" s="4" t="s">
        <v>153</v>
      </c>
      <c r="C180" s="23" t="s">
        <v>10</v>
      </c>
      <c r="D180" s="142">
        <v>1221.9000000000001</v>
      </c>
      <c r="E180" s="142">
        <v>12.371000000000095</v>
      </c>
      <c r="F180" s="391">
        <v>1209.529</v>
      </c>
      <c r="G180" s="144">
        <v>21.689139570030981</v>
      </c>
      <c r="H180" s="195">
        <v>26233.643295000002</v>
      </c>
      <c r="I180" s="97">
        <v>223.416</v>
      </c>
      <c r="J180" s="68">
        <f t="shared" si="21"/>
        <v>4.75</v>
      </c>
      <c r="K180" s="70">
        <v>218.666</v>
      </c>
      <c r="L180" s="71">
        <v>23.631</v>
      </c>
      <c r="M180" s="89">
        <f t="shared" si="18"/>
        <v>5167.2962459999999</v>
      </c>
      <c r="N180" s="97">
        <v>177.30500000000001</v>
      </c>
      <c r="O180" s="68">
        <v>4.4110000000000014</v>
      </c>
      <c r="P180" s="70">
        <v>172.89400000000001</v>
      </c>
      <c r="Q180" s="71">
        <v>21.061</v>
      </c>
      <c r="R180" s="68">
        <v>3641.320534</v>
      </c>
      <c r="S180" s="172">
        <f t="shared" si="16"/>
        <v>1445.316</v>
      </c>
      <c r="T180" s="146">
        <f t="shared" si="17"/>
        <v>17.121000000000095</v>
      </c>
      <c r="U180" s="146">
        <f t="shared" si="19"/>
        <v>1428.1949999999999</v>
      </c>
      <c r="V180" s="144">
        <f t="shared" si="22"/>
        <v>21.98645110856711</v>
      </c>
      <c r="W180" s="148">
        <f t="shared" si="20"/>
        <v>31400.939541</v>
      </c>
      <c r="X180" s="202">
        <v>1480.521</v>
      </c>
      <c r="Y180" s="146">
        <v>39.253999999999905</v>
      </c>
      <c r="Z180" s="146">
        <v>1441.2670000000001</v>
      </c>
      <c r="AA180" s="149">
        <v>21.061</v>
      </c>
      <c r="AB180" s="143">
        <v>30354.524287</v>
      </c>
      <c r="AC180" s="33"/>
      <c r="AD180" s="27"/>
    </row>
    <row r="181" spans="1:30" s="14" customFormat="1" ht="15.75" customHeight="1">
      <c r="A181" s="12">
        <v>130</v>
      </c>
      <c r="B181" s="4" t="s">
        <v>154</v>
      </c>
      <c r="C181" s="23" t="s">
        <v>10</v>
      </c>
      <c r="D181" s="142">
        <v>18259.871999999999</v>
      </c>
      <c r="E181" s="142">
        <v>244.23800000000119</v>
      </c>
      <c r="F181" s="391">
        <v>18015.633999999998</v>
      </c>
      <c r="G181" s="144">
        <v>14.308627884314259</v>
      </c>
      <c r="H181" s="195">
        <v>257779.00300599998</v>
      </c>
      <c r="I181" s="97">
        <v>1957.482</v>
      </c>
      <c r="J181" s="68">
        <f t="shared" si="21"/>
        <v>4.418999999999869</v>
      </c>
      <c r="K181" s="70">
        <v>1953.0630000000001</v>
      </c>
      <c r="L181" s="71">
        <v>15.750999999999999</v>
      </c>
      <c r="M181" s="89">
        <f t="shared" si="18"/>
        <v>30762.695313</v>
      </c>
      <c r="N181" s="97">
        <v>1415.5440000000001</v>
      </c>
      <c r="O181" s="68">
        <v>10.133000000000038</v>
      </c>
      <c r="P181" s="70">
        <v>1405.4110000000001</v>
      </c>
      <c r="Q181" s="71">
        <v>14.039</v>
      </c>
      <c r="R181" s="68">
        <v>19730.565029000001</v>
      </c>
      <c r="S181" s="172">
        <f t="shared" ref="S181:S232" si="23">D181+I181</f>
        <v>20217.353999999999</v>
      </c>
      <c r="T181" s="146">
        <f t="shared" ref="T181:T232" si="24">S181-U181</f>
        <v>248.65699999999924</v>
      </c>
      <c r="U181" s="146">
        <f t="shared" si="19"/>
        <v>19968.697</v>
      </c>
      <c r="V181" s="144">
        <f t="shared" si="22"/>
        <v>14.449700865259258</v>
      </c>
      <c r="W181" s="148">
        <f t="shared" si="20"/>
        <v>288541.69831899996</v>
      </c>
      <c r="X181" s="202">
        <v>16418.195</v>
      </c>
      <c r="Y181" s="146">
        <v>228.48999999999796</v>
      </c>
      <c r="Z181" s="146">
        <v>16189.705000000002</v>
      </c>
      <c r="AA181" s="149">
        <v>14.038999999999998</v>
      </c>
      <c r="AB181" s="143">
        <v>227287.268495</v>
      </c>
      <c r="AC181" s="35"/>
      <c r="AD181" s="27"/>
    </row>
    <row r="182" spans="1:30" s="14" customFormat="1" ht="15.75" customHeight="1">
      <c r="A182" s="267" t="s">
        <v>22</v>
      </c>
      <c r="B182" s="305" t="s">
        <v>155</v>
      </c>
      <c r="C182" s="23" t="s">
        <v>10</v>
      </c>
      <c r="D182" s="142">
        <v>5784.42</v>
      </c>
      <c r="E182" s="142">
        <v>137.73000000000047</v>
      </c>
      <c r="F182" s="391">
        <v>5646.69</v>
      </c>
      <c r="G182" s="144">
        <v>21.49795630714631</v>
      </c>
      <c r="H182" s="195">
        <v>121392.29489999999</v>
      </c>
      <c r="I182" s="67">
        <v>147.58799999999999</v>
      </c>
      <c r="J182" s="68">
        <f t="shared" si="21"/>
        <v>11.653999999999996</v>
      </c>
      <c r="K182" s="70">
        <v>135.934</v>
      </c>
      <c r="L182" s="71">
        <v>23.631</v>
      </c>
      <c r="M182" s="89">
        <f t="shared" ref="M182:M225" si="25">K182*L182</f>
        <v>3212.2563540000001</v>
      </c>
      <c r="N182" s="67">
        <v>130.99199999999999</v>
      </c>
      <c r="O182" s="68">
        <v>15.447999999999993</v>
      </c>
      <c r="P182" s="70">
        <v>115.544</v>
      </c>
      <c r="Q182" s="71">
        <v>21.061</v>
      </c>
      <c r="R182" s="68">
        <v>2433.4721839999997</v>
      </c>
      <c r="S182" s="172">
        <f t="shared" si="23"/>
        <v>5932.0079999999998</v>
      </c>
      <c r="T182" s="146">
        <f t="shared" si="24"/>
        <v>149.38400000000001</v>
      </c>
      <c r="U182" s="146">
        <f t="shared" ref="U182:U232" si="26">F182+K182</f>
        <v>5782.6239999999998</v>
      </c>
      <c r="V182" s="144">
        <f t="shared" si="22"/>
        <v>21.548098450461243</v>
      </c>
      <c r="W182" s="148">
        <f t="shared" ref="W182:W227" si="27">H182+M182</f>
        <v>124604.55125399999</v>
      </c>
      <c r="X182" s="202">
        <v>5480.6880000000001</v>
      </c>
      <c r="Y182" s="146">
        <v>156.35200000000077</v>
      </c>
      <c r="Z182" s="71">
        <v>5324.3359999999993</v>
      </c>
      <c r="AA182" s="149">
        <v>21.061</v>
      </c>
      <c r="AB182" s="71">
        <v>112135.84049599999</v>
      </c>
      <c r="AC182" s="35"/>
    </row>
    <row r="183" spans="1:30" s="14" customFormat="1" ht="15.75" customHeight="1">
      <c r="A183" s="268" t="s">
        <v>23</v>
      </c>
      <c r="B183" s="312" t="s">
        <v>169</v>
      </c>
      <c r="C183" s="34" t="s">
        <v>10</v>
      </c>
      <c r="D183" s="203">
        <v>306.255</v>
      </c>
      <c r="E183" s="203">
        <v>3.5870000000000459</v>
      </c>
      <c r="F183" s="204">
        <v>302.66799999999995</v>
      </c>
      <c r="G183" s="144">
        <v>21.168000000000003</v>
      </c>
      <c r="H183" s="205">
        <v>6406.8762239999996</v>
      </c>
      <c r="I183" s="100">
        <v>10.256</v>
      </c>
      <c r="J183" s="101">
        <f t="shared" si="21"/>
        <v>0.30700000000000038</v>
      </c>
      <c r="K183" s="101">
        <v>9.9489999999999998</v>
      </c>
      <c r="L183" s="102">
        <v>23.631</v>
      </c>
      <c r="M183" s="275">
        <f t="shared" si="25"/>
        <v>235.10481899999999</v>
      </c>
      <c r="N183" s="100">
        <v>0</v>
      </c>
      <c r="O183" s="101">
        <v>0</v>
      </c>
      <c r="P183" s="101">
        <v>0</v>
      </c>
      <c r="Q183" s="102">
        <v>21.061</v>
      </c>
      <c r="R183" s="101">
        <v>0</v>
      </c>
      <c r="S183" s="285">
        <f t="shared" si="23"/>
        <v>316.51099999999997</v>
      </c>
      <c r="T183" s="207">
        <f t="shared" si="24"/>
        <v>3.8940000000000055</v>
      </c>
      <c r="U183" s="207">
        <f t="shared" si="26"/>
        <v>312.61699999999996</v>
      </c>
      <c r="V183" s="144">
        <f t="shared" si="22"/>
        <v>21.246384691171627</v>
      </c>
      <c r="W183" s="208">
        <f t="shared" si="27"/>
        <v>6641.9810429999998</v>
      </c>
      <c r="X183" s="295">
        <v>330.57499999999999</v>
      </c>
      <c r="Y183" s="207">
        <v>12.436000000000035</v>
      </c>
      <c r="Z183" s="207">
        <v>318.13899999999995</v>
      </c>
      <c r="AA183" s="279">
        <v>21.061000000000007</v>
      </c>
      <c r="AB183" s="207">
        <v>6700.325479000001</v>
      </c>
      <c r="AC183" s="35"/>
    </row>
    <row r="184" spans="1:30" s="14" customFormat="1" ht="15.75" customHeight="1">
      <c r="A184" s="125" t="s">
        <v>24</v>
      </c>
      <c r="B184" s="304" t="s">
        <v>170</v>
      </c>
      <c r="C184" s="23" t="s">
        <v>10</v>
      </c>
      <c r="D184" s="135">
        <v>3211.2040000000002</v>
      </c>
      <c r="E184" s="135">
        <v>92.559999999999945</v>
      </c>
      <c r="F184" s="389">
        <v>3118.6440000000002</v>
      </c>
      <c r="G184" s="144">
        <v>21.666752437597872</v>
      </c>
      <c r="H184" s="145">
        <v>67570.887488999986</v>
      </c>
      <c r="I184" s="97">
        <v>703.74</v>
      </c>
      <c r="J184" s="68">
        <f t="shared" si="21"/>
        <v>13.669999999999959</v>
      </c>
      <c r="K184" s="70">
        <v>690.07</v>
      </c>
      <c r="L184" s="71">
        <v>23.631</v>
      </c>
      <c r="M184" s="89">
        <f t="shared" si="25"/>
        <v>16307.044170000001</v>
      </c>
      <c r="N184" s="97">
        <v>704.904</v>
      </c>
      <c r="O184" s="68">
        <v>0.90200000000004366</v>
      </c>
      <c r="P184" s="70">
        <v>704.00199999999995</v>
      </c>
      <c r="Q184" s="71">
        <v>21.061</v>
      </c>
      <c r="R184" s="68">
        <v>14826.986121999998</v>
      </c>
      <c r="S184" s="172">
        <f t="shared" si="23"/>
        <v>3914.9440000000004</v>
      </c>
      <c r="T184" s="146">
        <f t="shared" si="24"/>
        <v>106.23000000000002</v>
      </c>
      <c r="U184" s="146">
        <f t="shared" si="26"/>
        <v>3808.7140000000004</v>
      </c>
      <c r="V184" s="144">
        <f t="shared" si="22"/>
        <v>22.022638522871496</v>
      </c>
      <c r="W184" s="148">
        <f t="shared" si="27"/>
        <v>83877.931658999994</v>
      </c>
      <c r="X184" s="202">
        <v>4576.6489999999994</v>
      </c>
      <c r="Y184" s="146">
        <v>72.231999999999971</v>
      </c>
      <c r="Z184" s="135">
        <v>4504.4169999999995</v>
      </c>
      <c r="AA184" s="149">
        <v>21.061000000000003</v>
      </c>
      <c r="AB184" s="143">
        <v>94867.526437000008</v>
      </c>
      <c r="AC184" s="35"/>
    </row>
    <row r="185" spans="1:30" s="14" customFormat="1" ht="15.75" customHeight="1">
      <c r="A185" s="125" t="s">
        <v>25</v>
      </c>
      <c r="B185" s="4" t="s">
        <v>152</v>
      </c>
      <c r="C185" s="23" t="s">
        <v>10</v>
      </c>
      <c r="D185" s="142">
        <v>234.566</v>
      </c>
      <c r="E185" s="142">
        <v>2.7059999999999889</v>
      </c>
      <c r="F185" s="391">
        <v>231.86</v>
      </c>
      <c r="G185" s="144">
        <v>21.167999999999996</v>
      </c>
      <c r="H185" s="145">
        <v>4908.0124799999994</v>
      </c>
      <c r="I185" s="97">
        <v>10.98</v>
      </c>
      <c r="J185" s="68">
        <f t="shared" si="21"/>
        <v>8.3000000000000185E-2</v>
      </c>
      <c r="K185" s="70">
        <v>10.897</v>
      </c>
      <c r="L185" s="71">
        <v>23.631</v>
      </c>
      <c r="M185" s="89">
        <f t="shared" si="25"/>
        <v>257.50700699999999</v>
      </c>
      <c r="N185" s="97">
        <v>0</v>
      </c>
      <c r="O185" s="68">
        <v>0</v>
      </c>
      <c r="P185" s="70">
        <v>0</v>
      </c>
      <c r="Q185" s="71">
        <v>21.061</v>
      </c>
      <c r="R185" s="68">
        <v>0</v>
      </c>
      <c r="S185" s="172">
        <f t="shared" si="23"/>
        <v>245.54599999999999</v>
      </c>
      <c r="T185" s="146">
        <f t="shared" si="24"/>
        <v>2.7889999999999873</v>
      </c>
      <c r="U185" s="146">
        <f t="shared" si="26"/>
        <v>242.75700000000001</v>
      </c>
      <c r="V185" s="144">
        <f t="shared" si="22"/>
        <v>21.278560399906077</v>
      </c>
      <c r="W185" s="148">
        <f t="shared" si="27"/>
        <v>5165.5194869999996</v>
      </c>
      <c r="X185" s="202">
        <v>173.49199999999999</v>
      </c>
      <c r="Y185" s="146">
        <v>0.16599999999999682</v>
      </c>
      <c r="Z185" s="135">
        <v>173.32599999999999</v>
      </c>
      <c r="AA185" s="149">
        <v>21.061000000000003</v>
      </c>
      <c r="AB185" s="143">
        <v>3650.4188860000004</v>
      </c>
      <c r="AC185" s="35"/>
    </row>
    <row r="186" spans="1:30" s="21" customFormat="1" ht="15.75" customHeight="1">
      <c r="A186" s="125" t="s">
        <v>26</v>
      </c>
      <c r="B186" s="4" t="s">
        <v>238</v>
      </c>
      <c r="C186" s="28" t="s">
        <v>10</v>
      </c>
      <c r="D186" s="135">
        <v>2614.9850000000006</v>
      </c>
      <c r="E186" s="135">
        <v>15.276000000000295</v>
      </c>
      <c r="F186" s="389">
        <v>2599.7090000000003</v>
      </c>
      <c r="G186" s="144">
        <v>14.123887570108806</v>
      </c>
      <c r="H186" s="145">
        <v>36717.997630999998</v>
      </c>
      <c r="I186" s="97">
        <v>0</v>
      </c>
      <c r="J186" s="68">
        <f t="shared" si="21"/>
        <v>0</v>
      </c>
      <c r="K186" s="70">
        <v>0</v>
      </c>
      <c r="L186" s="71">
        <v>15.750999999999999</v>
      </c>
      <c r="M186" s="89">
        <f t="shared" si="25"/>
        <v>0</v>
      </c>
      <c r="N186" s="97">
        <v>0</v>
      </c>
      <c r="O186" s="68">
        <v>0</v>
      </c>
      <c r="P186" s="70">
        <v>0</v>
      </c>
      <c r="Q186" s="71">
        <v>14.039</v>
      </c>
      <c r="R186" s="68">
        <v>0</v>
      </c>
      <c r="S186" s="172">
        <f t="shared" si="23"/>
        <v>2614.9850000000006</v>
      </c>
      <c r="T186" s="143">
        <f t="shared" si="24"/>
        <v>15.276000000000295</v>
      </c>
      <c r="U186" s="143">
        <f t="shared" si="26"/>
        <v>2599.7090000000003</v>
      </c>
      <c r="V186" s="144">
        <f t="shared" si="22"/>
        <v>14.123887570108806</v>
      </c>
      <c r="W186" s="160">
        <f>H186+M186</f>
        <v>36717.997630999998</v>
      </c>
      <c r="X186" s="202">
        <v>2475.3009999999999</v>
      </c>
      <c r="Y186" s="146">
        <v>7.7519999999999527</v>
      </c>
      <c r="Z186" s="135">
        <v>2467.549</v>
      </c>
      <c r="AA186" s="149">
        <v>14.039</v>
      </c>
      <c r="AB186" s="143">
        <v>34641.920410999999</v>
      </c>
      <c r="AC186" s="36"/>
    </row>
    <row r="187" spans="1:30" s="21" customFormat="1" ht="15.75" customHeight="1">
      <c r="A187" s="125" t="s">
        <v>27</v>
      </c>
      <c r="B187" s="4" t="s">
        <v>173</v>
      </c>
      <c r="C187" s="23" t="s">
        <v>10</v>
      </c>
      <c r="D187" s="135">
        <v>1982.84</v>
      </c>
      <c r="E187" s="135">
        <v>22.46799999999962</v>
      </c>
      <c r="F187" s="389">
        <v>1960.3720000000003</v>
      </c>
      <c r="G187" s="144">
        <v>21.388793690177163</v>
      </c>
      <c r="H187" s="145">
        <v>41929.992263999993</v>
      </c>
      <c r="I187" s="97">
        <v>118.976</v>
      </c>
      <c r="J187" s="68">
        <f t="shared" si="21"/>
        <v>0</v>
      </c>
      <c r="K187" s="68">
        <v>118.976</v>
      </c>
      <c r="L187" s="71">
        <v>23.631</v>
      </c>
      <c r="M187" s="89">
        <f t="shared" si="25"/>
        <v>2811.5218559999998</v>
      </c>
      <c r="N187" s="97">
        <v>144.245</v>
      </c>
      <c r="O187" s="68">
        <v>1.5289999999999964</v>
      </c>
      <c r="P187" s="68">
        <v>142.71600000000001</v>
      </c>
      <c r="Q187" s="71">
        <v>21.061</v>
      </c>
      <c r="R187" s="68">
        <v>3005.7416760000001</v>
      </c>
      <c r="S187" s="172">
        <f t="shared" si="23"/>
        <v>2101.8159999999998</v>
      </c>
      <c r="T187" s="146">
        <f t="shared" si="24"/>
        <v>22.467999999999392</v>
      </c>
      <c r="U187" s="143">
        <f t="shared" si="26"/>
        <v>2079.3480000000004</v>
      </c>
      <c r="V187" s="144">
        <f t="shared" si="22"/>
        <v>21.517088106464133</v>
      </c>
      <c r="W187" s="160">
        <f t="shared" si="27"/>
        <v>44741.514119999993</v>
      </c>
      <c r="X187" s="202">
        <v>2192.9709999999995</v>
      </c>
      <c r="Y187" s="146">
        <v>38.026999999999589</v>
      </c>
      <c r="Z187" s="135">
        <v>2154.944</v>
      </c>
      <c r="AA187" s="149">
        <v>21.061</v>
      </c>
      <c r="AB187" s="143">
        <v>45385.275583999995</v>
      </c>
      <c r="AC187" s="36"/>
      <c r="AD187" s="14"/>
    </row>
    <row r="188" spans="1:30" s="21" customFormat="1" ht="15.75" customHeight="1">
      <c r="A188" s="125" t="s">
        <v>28</v>
      </c>
      <c r="B188" s="4" t="s">
        <v>174</v>
      </c>
      <c r="C188" s="23" t="s">
        <v>10</v>
      </c>
      <c r="D188" s="135">
        <v>2420.2980000000002</v>
      </c>
      <c r="E188" s="135">
        <v>115.93300000000045</v>
      </c>
      <c r="F188" s="389">
        <v>2304.3649999999998</v>
      </c>
      <c r="G188" s="144">
        <v>21.647261932029</v>
      </c>
      <c r="H188" s="145">
        <v>49883.192741999999</v>
      </c>
      <c r="I188" s="97">
        <v>491.89800000000002</v>
      </c>
      <c r="J188" s="68">
        <f t="shared" si="21"/>
        <v>2.8050000000000068</v>
      </c>
      <c r="K188" s="68">
        <v>489.09300000000002</v>
      </c>
      <c r="L188" s="71">
        <v>23.631</v>
      </c>
      <c r="M188" s="89">
        <f t="shared" si="25"/>
        <v>11557.756683000001</v>
      </c>
      <c r="N188" s="97">
        <v>453.00599999999997</v>
      </c>
      <c r="O188" s="68">
        <v>16.32099999999997</v>
      </c>
      <c r="P188" s="68">
        <v>436.685</v>
      </c>
      <c r="Q188" s="71">
        <v>21.061</v>
      </c>
      <c r="R188" s="68">
        <v>9197.0227849999992</v>
      </c>
      <c r="S188" s="172">
        <f t="shared" si="23"/>
        <v>2912.1960000000004</v>
      </c>
      <c r="T188" s="146">
        <f t="shared" si="24"/>
        <v>118.73800000000074</v>
      </c>
      <c r="U188" s="143">
        <f t="shared" si="26"/>
        <v>2793.4579999999996</v>
      </c>
      <c r="V188" s="144">
        <f t="shared" si="22"/>
        <v>21.994585000025062</v>
      </c>
      <c r="W188" s="160">
        <f t="shared" si="27"/>
        <v>61440.949424999999</v>
      </c>
      <c r="X188" s="202">
        <v>3487.3560000000002</v>
      </c>
      <c r="Y188" s="146">
        <v>155.48599999999988</v>
      </c>
      <c r="Z188" s="135">
        <v>3331.8700000000003</v>
      </c>
      <c r="AA188" s="149">
        <v>21.061</v>
      </c>
      <c r="AB188" s="143">
        <v>70172.514070000005</v>
      </c>
      <c r="AC188" s="36"/>
      <c r="AD188" s="14"/>
    </row>
    <row r="189" spans="1:30" s="21" customFormat="1" ht="15.75" customHeight="1">
      <c r="A189" s="125" t="s">
        <v>29</v>
      </c>
      <c r="B189" s="4" t="s">
        <v>171</v>
      </c>
      <c r="C189" s="28" t="s">
        <v>10</v>
      </c>
      <c r="D189" s="135">
        <v>7884.23</v>
      </c>
      <c r="E189" s="135">
        <v>58.661999999999352</v>
      </c>
      <c r="F189" s="389">
        <v>7825.5680000000002</v>
      </c>
      <c r="G189" s="144">
        <v>21.448030484815924</v>
      </c>
      <c r="H189" s="145">
        <v>167843.02102499999</v>
      </c>
      <c r="I189" s="97">
        <v>1336.14</v>
      </c>
      <c r="J189" s="68">
        <f t="shared" si="21"/>
        <v>10.850000000000136</v>
      </c>
      <c r="K189" s="107">
        <v>1325.29</v>
      </c>
      <c r="L189" s="71">
        <v>23.631</v>
      </c>
      <c r="M189" s="89">
        <f t="shared" si="25"/>
        <v>31317.92799</v>
      </c>
      <c r="N189" s="97">
        <v>1393.14</v>
      </c>
      <c r="O189" s="68">
        <v>11.04300000000012</v>
      </c>
      <c r="P189" s="107">
        <v>1382.097</v>
      </c>
      <c r="Q189" s="71">
        <v>21.061</v>
      </c>
      <c r="R189" s="68">
        <v>29108.344916999999</v>
      </c>
      <c r="S189" s="172">
        <f t="shared" si="23"/>
        <v>9220.369999999999</v>
      </c>
      <c r="T189" s="146">
        <f t="shared" si="24"/>
        <v>69.511999999998807</v>
      </c>
      <c r="U189" s="143">
        <f t="shared" si="26"/>
        <v>9150.8580000000002</v>
      </c>
      <c r="V189" s="144">
        <f t="shared" si="22"/>
        <v>21.764183097912785</v>
      </c>
      <c r="W189" s="160">
        <f t="shared" si="27"/>
        <v>199160.94901499999</v>
      </c>
      <c r="X189" s="202">
        <v>10403.691000000001</v>
      </c>
      <c r="Y189" s="146">
        <v>122.9260000000013</v>
      </c>
      <c r="Z189" s="135">
        <v>10280.764999999999</v>
      </c>
      <c r="AA189" s="149">
        <v>21.000281829416394</v>
      </c>
      <c r="AB189" s="143">
        <v>215898.96242200001</v>
      </c>
      <c r="AC189" s="36"/>
      <c r="AD189" s="14"/>
    </row>
    <row r="190" spans="1:30" s="21" customFormat="1" ht="15.75" customHeight="1">
      <c r="A190" s="125" t="s">
        <v>30</v>
      </c>
      <c r="B190" s="4" t="s">
        <v>175</v>
      </c>
      <c r="C190" s="28" t="s">
        <v>10</v>
      </c>
      <c r="D190" s="135">
        <v>10404.791999999998</v>
      </c>
      <c r="E190" s="135">
        <v>72.185999999997875</v>
      </c>
      <c r="F190" s="389">
        <v>10332.606</v>
      </c>
      <c r="G190" s="144">
        <v>21.417984605432551</v>
      </c>
      <c r="H190" s="145">
        <v>221303.596242</v>
      </c>
      <c r="I190" s="97">
        <v>496.95800000000003</v>
      </c>
      <c r="J190" s="68">
        <f t="shared" si="21"/>
        <v>10.073000000000036</v>
      </c>
      <c r="K190" s="68">
        <v>486.88499999999999</v>
      </c>
      <c r="L190" s="71">
        <v>23.631</v>
      </c>
      <c r="M190" s="89">
        <f t="shared" si="25"/>
        <v>11505.579435</v>
      </c>
      <c r="N190" s="97">
        <v>440.71699999999998</v>
      </c>
      <c r="O190" s="68">
        <v>6.4239999999999782</v>
      </c>
      <c r="P190" s="68">
        <v>434.29300000000001</v>
      </c>
      <c r="Q190" s="71">
        <v>21.061</v>
      </c>
      <c r="R190" s="68">
        <v>9146.6448729999993</v>
      </c>
      <c r="S190" s="172">
        <f t="shared" si="23"/>
        <v>10901.749999999998</v>
      </c>
      <c r="T190" s="146">
        <f t="shared" si="24"/>
        <v>82.258999999998196</v>
      </c>
      <c r="U190" s="143">
        <f t="shared" si="26"/>
        <v>10819.491</v>
      </c>
      <c r="V190" s="144">
        <f t="shared" si="22"/>
        <v>21.517571915074377</v>
      </c>
      <c r="W190" s="160">
        <f t="shared" si="27"/>
        <v>232809.17567699999</v>
      </c>
      <c r="X190" s="202">
        <v>10885.023000000001</v>
      </c>
      <c r="Y190" s="146">
        <v>56.817000000000917</v>
      </c>
      <c r="Z190" s="135">
        <v>10828.206</v>
      </c>
      <c r="AA190" s="149">
        <v>21.061000000000003</v>
      </c>
      <c r="AB190" s="143">
        <v>228052.84656600005</v>
      </c>
      <c r="AC190" s="36"/>
      <c r="AD190" s="14"/>
    </row>
    <row r="191" spans="1:30" s="21" customFormat="1" ht="15.75" customHeight="1">
      <c r="A191" s="125" t="s">
        <v>31</v>
      </c>
      <c r="B191" s="304" t="s">
        <v>172</v>
      </c>
      <c r="C191" s="28" t="s">
        <v>10</v>
      </c>
      <c r="D191" s="135">
        <v>4020.8760000000002</v>
      </c>
      <c r="E191" s="135">
        <v>62.393000000000029</v>
      </c>
      <c r="F191" s="389">
        <v>3958.4830000000002</v>
      </c>
      <c r="G191" s="144">
        <v>21.62726234140705</v>
      </c>
      <c r="H191" s="145">
        <v>85611.150315000006</v>
      </c>
      <c r="I191" s="97">
        <v>781.82399999999996</v>
      </c>
      <c r="J191" s="68">
        <f t="shared" si="21"/>
        <v>6.2719999999999345</v>
      </c>
      <c r="K191" s="68">
        <v>775.55200000000002</v>
      </c>
      <c r="L191" s="71">
        <v>23.631</v>
      </c>
      <c r="M191" s="89">
        <f t="shared" si="25"/>
        <v>18327.069312</v>
      </c>
      <c r="N191" s="97">
        <v>776.64</v>
      </c>
      <c r="O191" s="68">
        <v>8.3909999999999627</v>
      </c>
      <c r="P191" s="68">
        <v>768.24900000000002</v>
      </c>
      <c r="Q191" s="71">
        <v>21.061</v>
      </c>
      <c r="R191" s="68">
        <v>16180.092189000001</v>
      </c>
      <c r="S191" s="172">
        <f t="shared" si="23"/>
        <v>4802.7</v>
      </c>
      <c r="T191" s="146">
        <f t="shared" si="24"/>
        <v>68.664999999999964</v>
      </c>
      <c r="U191" s="143">
        <f t="shared" si="26"/>
        <v>4734.0349999999999</v>
      </c>
      <c r="V191" s="144">
        <f t="shared" si="22"/>
        <v>21.955524119910397</v>
      </c>
      <c r="W191" s="160">
        <f t="shared" si="27"/>
        <v>103938.21962700001</v>
      </c>
      <c r="X191" s="202">
        <v>5669.7719999999999</v>
      </c>
      <c r="Y191" s="146">
        <v>104.85699999999997</v>
      </c>
      <c r="Z191" s="135">
        <v>5564.915</v>
      </c>
      <c r="AA191" s="149">
        <v>21.061</v>
      </c>
      <c r="AB191" s="143">
        <v>117202.67481499999</v>
      </c>
      <c r="AC191" s="36"/>
      <c r="AD191" s="14"/>
    </row>
    <row r="192" spans="1:30" s="21" customFormat="1" ht="15.75" customHeight="1">
      <c r="A192" s="125" t="s">
        <v>32</v>
      </c>
      <c r="B192" s="4" t="s">
        <v>176</v>
      </c>
      <c r="C192" s="28" t="s">
        <v>10</v>
      </c>
      <c r="D192" s="135">
        <v>8058.2879999999996</v>
      </c>
      <c r="E192" s="135">
        <v>92.727999999999156</v>
      </c>
      <c r="F192" s="389">
        <v>7965.56</v>
      </c>
      <c r="G192" s="144">
        <v>21.399538808445357</v>
      </c>
      <c r="H192" s="145">
        <v>170459.31035099999</v>
      </c>
      <c r="I192" s="97">
        <v>704.19200000000001</v>
      </c>
      <c r="J192" s="68">
        <f t="shared" si="21"/>
        <v>8.8170000000000073</v>
      </c>
      <c r="K192" s="68">
        <v>695.375</v>
      </c>
      <c r="L192" s="71">
        <v>23.631</v>
      </c>
      <c r="M192" s="89">
        <f t="shared" si="25"/>
        <v>16432.406625</v>
      </c>
      <c r="N192" s="97">
        <v>522.27200000000005</v>
      </c>
      <c r="O192" s="68">
        <v>17.051000000000045</v>
      </c>
      <c r="P192" s="68">
        <v>505.221</v>
      </c>
      <c r="Q192" s="71">
        <v>21.061</v>
      </c>
      <c r="R192" s="68">
        <v>10640.459481</v>
      </c>
      <c r="S192" s="172">
        <f t="shared" si="23"/>
        <v>8762.48</v>
      </c>
      <c r="T192" s="146">
        <f t="shared" si="24"/>
        <v>101.54499999999825</v>
      </c>
      <c r="U192" s="143">
        <f t="shared" si="26"/>
        <v>8660.9350000000013</v>
      </c>
      <c r="V192" s="144">
        <f t="shared" si="22"/>
        <v>21.578699872011505</v>
      </c>
      <c r="W192" s="160">
        <f t="shared" si="27"/>
        <v>186891.716976</v>
      </c>
      <c r="X192" s="202">
        <v>7463.7179999999998</v>
      </c>
      <c r="Y192" s="146">
        <v>101.87499999999909</v>
      </c>
      <c r="Z192" s="135">
        <v>7361.8430000000008</v>
      </c>
      <c r="AA192" s="149">
        <v>21.029568714043481</v>
      </c>
      <c r="AB192" s="143">
        <v>154816.38323050001</v>
      </c>
      <c r="AC192" s="36"/>
      <c r="AD192" s="14"/>
    </row>
    <row r="193" spans="1:30" s="21" customFormat="1" ht="15.75" customHeight="1">
      <c r="A193" s="125" t="s">
        <v>33</v>
      </c>
      <c r="B193" s="4" t="s">
        <v>177</v>
      </c>
      <c r="C193" s="28" t="s">
        <v>10</v>
      </c>
      <c r="D193" s="135">
        <v>0</v>
      </c>
      <c r="E193" s="135">
        <v>0</v>
      </c>
      <c r="F193" s="389">
        <v>0</v>
      </c>
      <c r="G193" s="144" t="e">
        <v>#DIV/0!</v>
      </c>
      <c r="H193" s="145">
        <v>0</v>
      </c>
      <c r="I193" s="108"/>
      <c r="J193" s="68"/>
      <c r="K193" s="68"/>
      <c r="L193" s="71"/>
      <c r="M193" s="89"/>
      <c r="N193" s="97"/>
      <c r="O193" s="68"/>
      <c r="P193" s="68"/>
      <c r="Q193" s="71"/>
      <c r="R193" s="68"/>
      <c r="S193" s="172">
        <f t="shared" si="23"/>
        <v>0</v>
      </c>
      <c r="T193" s="146">
        <f t="shared" si="24"/>
        <v>0</v>
      </c>
      <c r="U193" s="143">
        <f t="shared" si="26"/>
        <v>0</v>
      </c>
      <c r="V193" s="144" t="e">
        <f t="shared" si="22"/>
        <v>#DIV/0!</v>
      </c>
      <c r="W193" s="160">
        <f t="shared" si="27"/>
        <v>0</v>
      </c>
      <c r="X193" s="202">
        <v>550.14</v>
      </c>
      <c r="Y193" s="146">
        <v>31.889999999999986</v>
      </c>
      <c r="Z193" s="135">
        <v>518.25</v>
      </c>
      <c r="AA193" s="149">
        <v>10.174000000000001</v>
      </c>
      <c r="AB193" s="143">
        <v>5272.6755000000003</v>
      </c>
      <c r="AC193" s="36"/>
    </row>
    <row r="194" spans="1:30" s="21" customFormat="1" ht="15.75" customHeight="1">
      <c r="A194" s="125" t="s">
        <v>34</v>
      </c>
      <c r="B194" s="4" t="s">
        <v>187</v>
      </c>
      <c r="C194" s="28" t="s">
        <v>10</v>
      </c>
      <c r="D194" s="135">
        <v>1391.64</v>
      </c>
      <c r="E194" s="135">
        <v>47.507000000000062</v>
      </c>
      <c r="F194" s="389">
        <v>1344.133</v>
      </c>
      <c r="G194" s="144">
        <v>21.315096548481435</v>
      </c>
      <c r="H194" s="145">
        <v>28650.324668999998</v>
      </c>
      <c r="I194" s="97">
        <v>40.799999999999997</v>
      </c>
      <c r="J194" s="68">
        <f t="shared" si="21"/>
        <v>6.8359999999999985</v>
      </c>
      <c r="K194" s="68">
        <v>33.963999999999999</v>
      </c>
      <c r="L194" s="71">
        <v>23.631</v>
      </c>
      <c r="M194" s="89">
        <f t="shared" si="25"/>
        <v>802.60328400000003</v>
      </c>
      <c r="N194" s="97">
        <v>33.119999999999997</v>
      </c>
      <c r="O194" s="68">
        <v>8.019999999999996</v>
      </c>
      <c r="P194" s="68">
        <v>25.1</v>
      </c>
      <c r="Q194" s="71">
        <v>21.061</v>
      </c>
      <c r="R194" s="68">
        <v>528.63110000000006</v>
      </c>
      <c r="S194" s="172">
        <f t="shared" si="23"/>
        <v>1432.44</v>
      </c>
      <c r="T194" s="146">
        <f t="shared" si="24"/>
        <v>54.343000000000075</v>
      </c>
      <c r="U194" s="143">
        <f t="shared" si="26"/>
        <v>1378.097</v>
      </c>
      <c r="V194" s="144">
        <f t="shared" si="22"/>
        <v>21.372173332501266</v>
      </c>
      <c r="W194" s="160">
        <f t="shared" si="27"/>
        <v>29452.927952999999</v>
      </c>
      <c r="X194" s="202">
        <v>1363.2699999999998</v>
      </c>
      <c r="Y194" s="146">
        <v>72.804999999999836</v>
      </c>
      <c r="Z194" s="135">
        <v>1290.4649999999999</v>
      </c>
      <c r="AA194" s="149">
        <v>21.061</v>
      </c>
      <c r="AB194" s="143">
        <v>27178.483365</v>
      </c>
      <c r="AC194" s="36"/>
      <c r="AD194" s="14"/>
    </row>
    <row r="195" spans="1:30" s="21" customFormat="1" ht="15.75" customHeight="1">
      <c r="A195" s="125" t="s">
        <v>35</v>
      </c>
      <c r="B195" s="4" t="s">
        <v>178</v>
      </c>
      <c r="C195" s="28" t="s">
        <v>10</v>
      </c>
      <c r="D195" s="135">
        <v>1492.78</v>
      </c>
      <c r="E195" s="135">
        <v>22.236999999999853</v>
      </c>
      <c r="F195" s="389">
        <v>1470.5430000000001</v>
      </c>
      <c r="G195" s="144">
        <v>9.5923557420626242</v>
      </c>
      <c r="H195" s="145">
        <v>14105.971589999999</v>
      </c>
      <c r="I195" s="97">
        <v>255.35599999999999</v>
      </c>
      <c r="J195" s="68">
        <f t="shared" si="21"/>
        <v>4.6730000000000018</v>
      </c>
      <c r="K195" s="68">
        <v>250.68299999999999</v>
      </c>
      <c r="L195" s="71">
        <v>10.502000000000001</v>
      </c>
      <c r="M195" s="89">
        <f t="shared" si="25"/>
        <v>2632.6728659999999</v>
      </c>
      <c r="N195" s="97">
        <v>218.52</v>
      </c>
      <c r="O195" s="68">
        <v>3.7560000000000002</v>
      </c>
      <c r="P195" s="68">
        <v>214.76400000000001</v>
      </c>
      <c r="Q195" s="71">
        <v>9.3610000000000007</v>
      </c>
      <c r="R195" s="68">
        <v>2010.4058040000002</v>
      </c>
      <c r="S195" s="172">
        <f t="shared" si="23"/>
        <v>1748.136</v>
      </c>
      <c r="T195" s="146">
        <f t="shared" si="24"/>
        <v>26.909999999999854</v>
      </c>
      <c r="U195" s="143">
        <f t="shared" si="26"/>
        <v>1721.2260000000001</v>
      </c>
      <c r="V195" s="144">
        <f t="shared" si="22"/>
        <v>9.7248382583112249</v>
      </c>
      <c r="W195" s="160">
        <f t="shared" si="27"/>
        <v>16738.644455999998</v>
      </c>
      <c r="X195" s="202">
        <v>1582.2739999999999</v>
      </c>
      <c r="Y195" s="146">
        <v>23.288000000000011</v>
      </c>
      <c r="Z195" s="135">
        <v>1558.9859999999999</v>
      </c>
      <c r="AA195" s="149">
        <v>9.2996090189392344</v>
      </c>
      <c r="AB195" s="143">
        <v>14497.960266</v>
      </c>
      <c r="AC195" s="36"/>
      <c r="AD195" s="14"/>
    </row>
    <row r="196" spans="1:30" s="21" customFormat="1" ht="15.75" customHeight="1">
      <c r="A196" s="125" t="s">
        <v>36</v>
      </c>
      <c r="B196" s="4" t="s">
        <v>186</v>
      </c>
      <c r="C196" s="11" t="s">
        <v>10</v>
      </c>
      <c r="D196" s="124">
        <v>1026.2739999999999</v>
      </c>
      <c r="E196" s="124">
        <v>52.954999999999927</v>
      </c>
      <c r="F196" s="210">
        <v>973.31899999999996</v>
      </c>
      <c r="G196" s="211">
        <v>21.283092961300458</v>
      </c>
      <c r="H196" s="212">
        <v>20715.238758</v>
      </c>
      <c r="I196" s="97">
        <v>17.736000000000001</v>
      </c>
      <c r="J196" s="68">
        <f t="shared" si="21"/>
        <v>1.6180000000000021</v>
      </c>
      <c r="K196" s="68">
        <v>16.117999999999999</v>
      </c>
      <c r="L196" s="71">
        <v>23.631</v>
      </c>
      <c r="M196" s="89">
        <f t="shared" si="25"/>
        <v>380.884458</v>
      </c>
      <c r="N196" s="97">
        <v>5.8179999999999996</v>
      </c>
      <c r="O196" s="68">
        <v>0.52699999999999925</v>
      </c>
      <c r="P196" s="68">
        <v>5.2910000000000004</v>
      </c>
      <c r="Q196" s="71">
        <v>21.061</v>
      </c>
      <c r="R196" s="68">
        <v>111.433751</v>
      </c>
      <c r="S196" s="172">
        <f t="shared" si="23"/>
        <v>1044.01</v>
      </c>
      <c r="T196" s="146">
        <f t="shared" si="24"/>
        <v>54.572999999999979</v>
      </c>
      <c r="U196" s="143">
        <f t="shared" si="26"/>
        <v>989.43700000000001</v>
      </c>
      <c r="V196" s="144">
        <f t="shared" si="22"/>
        <v>21.321340536082641</v>
      </c>
      <c r="W196" s="160">
        <f t="shared" si="27"/>
        <v>21096.123216</v>
      </c>
      <c r="X196" s="202">
        <v>991.64400000000001</v>
      </c>
      <c r="Y196" s="146">
        <v>18.65300000000002</v>
      </c>
      <c r="Z196" s="135">
        <v>972.99099999999999</v>
      </c>
      <c r="AA196" s="149">
        <v>21.052264140161626</v>
      </c>
      <c r="AB196" s="143">
        <v>20483.663538000001</v>
      </c>
      <c r="AC196" s="35"/>
      <c r="AD196" s="14"/>
    </row>
    <row r="197" spans="1:30" s="14" customFormat="1" ht="15.75" customHeight="1">
      <c r="A197" s="126" t="s">
        <v>37</v>
      </c>
      <c r="B197" s="4" t="s">
        <v>179</v>
      </c>
      <c r="C197" s="28" t="s">
        <v>10</v>
      </c>
      <c r="D197" s="135">
        <v>1713.88</v>
      </c>
      <c r="E197" s="135">
        <v>17.481999999999971</v>
      </c>
      <c r="F197" s="389">
        <v>1696.3980000000001</v>
      </c>
      <c r="G197" s="144">
        <v>21.844745038605325</v>
      </c>
      <c r="H197" s="145">
        <v>37057.381794000001</v>
      </c>
      <c r="I197" s="97">
        <v>725.6</v>
      </c>
      <c r="J197" s="68">
        <f t="shared" si="21"/>
        <v>8.30600000000004</v>
      </c>
      <c r="K197" s="70">
        <v>717.29399999999998</v>
      </c>
      <c r="L197" s="71">
        <v>23.631</v>
      </c>
      <c r="M197" s="89">
        <f t="shared" si="25"/>
        <v>16950.374513999999</v>
      </c>
      <c r="N197" s="97">
        <v>559.84</v>
      </c>
      <c r="O197" s="68">
        <v>6.5620000000000118</v>
      </c>
      <c r="P197" s="70">
        <v>553.27800000000002</v>
      </c>
      <c r="Q197" s="71">
        <v>21.061</v>
      </c>
      <c r="R197" s="68">
        <v>11652.587958</v>
      </c>
      <c r="S197" s="172">
        <f t="shared" si="23"/>
        <v>2439.48</v>
      </c>
      <c r="T197" s="146">
        <f t="shared" si="24"/>
        <v>25.788000000000011</v>
      </c>
      <c r="U197" s="143">
        <f t="shared" si="26"/>
        <v>2413.692</v>
      </c>
      <c r="V197" s="144">
        <f t="shared" si="22"/>
        <v>22.375579116142404</v>
      </c>
      <c r="W197" s="160">
        <f>H197+M197</f>
        <v>54007.756307999996</v>
      </c>
      <c r="X197" s="202">
        <v>594.34800000000007</v>
      </c>
      <c r="Y197" s="146">
        <v>10.206000000000017</v>
      </c>
      <c r="Z197" s="135">
        <v>584.14200000000005</v>
      </c>
      <c r="AA197" s="149">
        <v>21.051618856373963</v>
      </c>
      <c r="AB197" s="143">
        <v>12297.134742</v>
      </c>
      <c r="AC197" s="35"/>
    </row>
    <row r="198" spans="1:30" s="14" customFormat="1" ht="15.75" customHeight="1">
      <c r="A198" s="124">
        <v>147</v>
      </c>
      <c r="B198" s="1" t="s">
        <v>228</v>
      </c>
      <c r="C198" s="28" t="s">
        <v>10</v>
      </c>
      <c r="D198" s="142">
        <v>6561.3059999999996</v>
      </c>
      <c r="E198" s="142">
        <v>32.453999999999724</v>
      </c>
      <c r="F198" s="391">
        <v>6528.8519999999999</v>
      </c>
      <c r="G198" s="144">
        <v>21.596501546673135</v>
      </c>
      <c r="H198" s="145">
        <v>141000.36231599998</v>
      </c>
      <c r="I198" s="109">
        <v>160.97399999999999</v>
      </c>
      <c r="J198" s="68">
        <f t="shared" si="21"/>
        <v>0</v>
      </c>
      <c r="K198" s="70">
        <v>160.97399999999999</v>
      </c>
      <c r="L198" s="71">
        <v>23.631</v>
      </c>
      <c r="M198" s="89">
        <f t="shared" si="25"/>
        <v>3803.9765939999997</v>
      </c>
      <c r="N198" s="109">
        <v>133.19999999999999</v>
      </c>
      <c r="O198" s="68">
        <v>2.1239999999999952</v>
      </c>
      <c r="P198" s="70">
        <v>131.07599999999999</v>
      </c>
      <c r="Q198" s="71">
        <v>21.061</v>
      </c>
      <c r="R198" s="68">
        <v>2760.5916359999997</v>
      </c>
      <c r="S198" s="172">
        <f t="shared" si="23"/>
        <v>6722.28</v>
      </c>
      <c r="T198" s="146">
        <f t="shared" si="24"/>
        <v>32.453999999999724</v>
      </c>
      <c r="U198" s="146">
        <f t="shared" si="26"/>
        <v>6689.826</v>
      </c>
      <c r="V198" s="144">
        <f t="shared" si="22"/>
        <v>21.645456684523634</v>
      </c>
      <c r="W198" s="160">
        <f t="shared" si="27"/>
        <v>144804.33890999999</v>
      </c>
      <c r="X198" s="202">
        <v>6536.473</v>
      </c>
      <c r="Y198" s="146">
        <v>33.822999999999411</v>
      </c>
      <c r="Z198" s="142">
        <v>6502.6500000000005</v>
      </c>
      <c r="AA198" s="149">
        <v>21.051352986551635</v>
      </c>
      <c r="AB198" s="143">
        <v>136889.580498</v>
      </c>
      <c r="AC198" s="35"/>
    </row>
    <row r="199" spans="1:30" s="14" customFormat="1" ht="15.75" customHeight="1">
      <c r="A199" s="269">
        <v>148</v>
      </c>
      <c r="B199" s="306" t="s">
        <v>183</v>
      </c>
      <c r="C199" s="28" t="s">
        <v>10</v>
      </c>
      <c r="D199" s="142">
        <v>2778.6279999999997</v>
      </c>
      <c r="E199" s="142">
        <v>99.402999999999793</v>
      </c>
      <c r="F199" s="142">
        <v>2679.2249999999999</v>
      </c>
      <c r="G199" s="144">
        <v>21.664336017691681</v>
      </c>
      <c r="H199" s="195">
        <v>58043.630666999998</v>
      </c>
      <c r="I199" s="97">
        <v>347.298</v>
      </c>
      <c r="J199" s="68">
        <f t="shared" si="21"/>
        <v>11.34899999999999</v>
      </c>
      <c r="K199" s="68">
        <v>335.94900000000001</v>
      </c>
      <c r="L199" s="71">
        <v>23.631</v>
      </c>
      <c r="M199" s="89">
        <f t="shared" si="25"/>
        <v>7938.8108190000003</v>
      </c>
      <c r="N199" s="97">
        <v>220.26300000000001</v>
      </c>
      <c r="O199" s="68">
        <v>9.1730000000000018</v>
      </c>
      <c r="P199" s="68">
        <v>211.09</v>
      </c>
      <c r="Q199" s="71">
        <v>21.061</v>
      </c>
      <c r="R199" s="68">
        <v>4445.76649</v>
      </c>
      <c r="S199" s="172">
        <f t="shared" si="23"/>
        <v>3125.9259999999995</v>
      </c>
      <c r="T199" s="146">
        <f t="shared" si="24"/>
        <v>110.7519999999995</v>
      </c>
      <c r="U199" s="146">
        <f t="shared" si="26"/>
        <v>3015.174</v>
      </c>
      <c r="V199" s="144">
        <f t="shared" si="22"/>
        <v>21.883460618193176</v>
      </c>
      <c r="W199" s="148">
        <f>H199+M199</f>
        <v>65982.441485999996</v>
      </c>
      <c r="X199" s="202">
        <v>2023.9649999999999</v>
      </c>
      <c r="Y199" s="146">
        <v>57.601999999999862</v>
      </c>
      <c r="Z199" s="391">
        <v>1966.3630000000001</v>
      </c>
      <c r="AA199" s="149">
        <v>20.940763463816193</v>
      </c>
      <c r="AB199" s="143">
        <v>41177.142467000005</v>
      </c>
      <c r="AC199" s="35"/>
    </row>
    <row r="200" spans="1:30" s="14" customFormat="1" ht="15.75" customHeight="1">
      <c r="A200" s="269">
        <v>149</v>
      </c>
      <c r="B200" s="13" t="s">
        <v>180</v>
      </c>
      <c r="C200" s="28" t="s">
        <v>10</v>
      </c>
      <c r="D200" s="142">
        <v>3282.0389999999998</v>
      </c>
      <c r="E200" s="142">
        <v>108.07999999999993</v>
      </c>
      <c r="F200" s="142">
        <v>3173.9589999999998</v>
      </c>
      <c r="G200" s="144">
        <v>21.626433542777331</v>
      </c>
      <c r="H200" s="195">
        <v>68641.413380999991</v>
      </c>
      <c r="I200" s="97">
        <v>354.40800000000002</v>
      </c>
      <c r="J200" s="68">
        <f t="shared" si="21"/>
        <v>9.4220000000000255</v>
      </c>
      <c r="K200" s="68">
        <v>344.98599999999999</v>
      </c>
      <c r="L200" s="71">
        <v>23.631</v>
      </c>
      <c r="M200" s="89">
        <f t="shared" si="25"/>
        <v>8152.3641660000003</v>
      </c>
      <c r="N200" s="97">
        <v>245.00399999999999</v>
      </c>
      <c r="O200" s="68">
        <v>0.49899999999999523</v>
      </c>
      <c r="P200" s="68">
        <v>244.505</v>
      </c>
      <c r="Q200" s="71">
        <v>21.061</v>
      </c>
      <c r="R200" s="68">
        <v>5149.5198049999999</v>
      </c>
      <c r="S200" s="172">
        <f t="shared" si="23"/>
        <v>3636.4469999999997</v>
      </c>
      <c r="T200" s="146">
        <f t="shared" si="24"/>
        <v>117.50199999999995</v>
      </c>
      <c r="U200" s="146">
        <f t="shared" si="26"/>
        <v>3518.9449999999997</v>
      </c>
      <c r="V200" s="144">
        <f t="shared" si="22"/>
        <v>21.822954762577989</v>
      </c>
      <c r="W200" s="148">
        <f t="shared" si="27"/>
        <v>76793.777546999991</v>
      </c>
      <c r="X200" s="202">
        <v>1849.7740000000001</v>
      </c>
      <c r="Y200" s="146">
        <v>57.542000000000144</v>
      </c>
      <c r="Z200" s="391">
        <v>1792.232</v>
      </c>
      <c r="AA200" s="149">
        <v>21.055278843364029</v>
      </c>
      <c r="AB200" s="143">
        <v>37735.944512000002</v>
      </c>
      <c r="AC200" s="35"/>
    </row>
    <row r="201" spans="1:30" s="14" customFormat="1" ht="15.75" customHeight="1">
      <c r="A201" s="269">
        <v>150</v>
      </c>
      <c r="B201" s="13" t="s">
        <v>184</v>
      </c>
      <c r="C201" s="28" t="s">
        <v>10</v>
      </c>
      <c r="D201" s="142">
        <v>18686.611999999997</v>
      </c>
      <c r="E201" s="142">
        <v>0</v>
      </c>
      <c r="F201" s="142">
        <v>18686.611999999997</v>
      </c>
      <c r="G201" s="213">
        <v>21.210563189731772</v>
      </c>
      <c r="H201" s="195">
        <v>396353.56462799996</v>
      </c>
      <c r="I201" s="97">
        <v>582.79200000000003</v>
      </c>
      <c r="J201" s="68">
        <f t="shared" si="21"/>
        <v>0</v>
      </c>
      <c r="K201" s="68">
        <v>582.79200000000003</v>
      </c>
      <c r="L201" s="71">
        <v>23.631</v>
      </c>
      <c r="M201" s="89">
        <f t="shared" si="25"/>
        <v>13771.957752</v>
      </c>
      <c r="N201" s="97">
        <v>0</v>
      </c>
      <c r="O201" s="68">
        <v>0</v>
      </c>
      <c r="P201" s="68">
        <v>0</v>
      </c>
      <c r="Q201" s="98">
        <v>21.061</v>
      </c>
      <c r="R201" s="68">
        <v>0</v>
      </c>
      <c r="S201" s="172">
        <f t="shared" si="23"/>
        <v>19269.403999999999</v>
      </c>
      <c r="T201" s="146">
        <f t="shared" si="24"/>
        <v>0</v>
      </c>
      <c r="U201" s="146">
        <f t="shared" si="26"/>
        <v>19269.403999999999</v>
      </c>
      <c r="V201" s="144">
        <f t="shared" si="22"/>
        <v>21.283767903771182</v>
      </c>
      <c r="W201" s="148">
        <f t="shared" si="27"/>
        <v>410125.52237999998</v>
      </c>
      <c r="X201" s="202">
        <v>11877.137999999999</v>
      </c>
      <c r="Y201" s="146">
        <v>0</v>
      </c>
      <c r="Z201" s="391">
        <v>11877.137999999999</v>
      </c>
      <c r="AA201" s="149">
        <v>20.286999999999999</v>
      </c>
      <c r="AB201" s="143">
        <v>240951.49860599998</v>
      </c>
      <c r="AC201" s="35"/>
    </row>
    <row r="202" spans="1:30" s="21" customFormat="1" ht="15.75" customHeight="1">
      <c r="A202" s="269">
        <v>151</v>
      </c>
      <c r="B202" s="13" t="s">
        <v>185</v>
      </c>
      <c r="C202" s="28" t="s">
        <v>10</v>
      </c>
      <c r="D202" s="135">
        <v>1080.4859999999999</v>
      </c>
      <c r="E202" s="135">
        <v>69.180999999999926</v>
      </c>
      <c r="F202" s="135">
        <v>1011.3049999999999</v>
      </c>
      <c r="G202" s="213">
        <v>21.35309062449014</v>
      </c>
      <c r="H202" s="145">
        <v>21594.487313999998</v>
      </c>
      <c r="I202" s="97">
        <v>45.521999999999998</v>
      </c>
      <c r="J202" s="68">
        <f t="shared" si="21"/>
        <v>4.3739999999999952</v>
      </c>
      <c r="K202" s="68">
        <v>41.148000000000003</v>
      </c>
      <c r="L202" s="71">
        <v>23.631</v>
      </c>
      <c r="M202" s="89">
        <f t="shared" si="25"/>
        <v>972.3683880000001</v>
      </c>
      <c r="N202" s="97">
        <v>30.995999999999999</v>
      </c>
      <c r="O202" s="68">
        <v>4.732999999999997</v>
      </c>
      <c r="P202" s="68">
        <v>26.263000000000002</v>
      </c>
      <c r="Q202" s="98">
        <v>21.061</v>
      </c>
      <c r="R202" s="68">
        <v>553.12504300000001</v>
      </c>
      <c r="S202" s="172">
        <f t="shared" si="23"/>
        <v>1126.0079999999998</v>
      </c>
      <c r="T202" s="143">
        <f>S202-U202</f>
        <v>73.554999999999836</v>
      </c>
      <c r="U202" s="143">
        <f t="shared" si="26"/>
        <v>1052.453</v>
      </c>
      <c r="V202" s="144">
        <f t="shared" si="22"/>
        <v>21.442150577745512</v>
      </c>
      <c r="W202" s="160">
        <f t="shared" si="27"/>
        <v>22566.855701999997</v>
      </c>
      <c r="X202" s="202">
        <v>831.57499999999993</v>
      </c>
      <c r="Y202" s="143">
        <v>43.173999999999864</v>
      </c>
      <c r="Z202" s="389">
        <v>788.40100000000007</v>
      </c>
      <c r="AA202" s="149">
        <v>21.061</v>
      </c>
      <c r="AB202" s="143">
        <v>16604.513461000002</v>
      </c>
      <c r="AC202" s="36"/>
    </row>
    <row r="203" spans="1:30" s="14" customFormat="1" ht="15.75" customHeight="1">
      <c r="A203" s="269">
        <v>152</v>
      </c>
      <c r="B203" s="13" t="s">
        <v>203</v>
      </c>
      <c r="C203" s="28" t="s">
        <v>10</v>
      </c>
      <c r="D203" s="142">
        <v>2734.89</v>
      </c>
      <c r="E203" s="142">
        <v>46.074999999999818</v>
      </c>
      <c r="F203" s="142">
        <v>2688.8150000000001</v>
      </c>
      <c r="G203" s="213">
        <v>21.295012156284461</v>
      </c>
      <c r="H203" s="145">
        <v>57258.348110999999</v>
      </c>
      <c r="I203" s="97">
        <v>95.796000000000006</v>
      </c>
      <c r="J203" s="68">
        <f t="shared" si="21"/>
        <v>0.63800000000000523</v>
      </c>
      <c r="K203" s="68">
        <v>95.158000000000001</v>
      </c>
      <c r="L203" s="98">
        <v>23.631</v>
      </c>
      <c r="M203" s="89">
        <f t="shared" si="25"/>
        <v>2248.6786980000002</v>
      </c>
      <c r="N203" s="97">
        <v>171.94200000000001</v>
      </c>
      <c r="O203" s="68">
        <v>4.6610000000000014</v>
      </c>
      <c r="P203" s="68">
        <v>167.28100000000001</v>
      </c>
      <c r="Q203" s="98">
        <v>21.061</v>
      </c>
      <c r="R203" s="68">
        <v>3523.105141</v>
      </c>
      <c r="S203" s="172">
        <f t="shared" si="23"/>
        <v>2830.6859999999997</v>
      </c>
      <c r="T203" s="146">
        <f t="shared" ref="T203:T225" si="28">S203-U203</f>
        <v>46.712999999999738</v>
      </c>
      <c r="U203" s="146">
        <f t="shared" si="26"/>
        <v>2783.973</v>
      </c>
      <c r="V203" s="144">
        <f t="shared" si="22"/>
        <v>21.374857733534053</v>
      </c>
      <c r="W203" s="148">
        <f t="shared" si="27"/>
        <v>59507.026809000003</v>
      </c>
      <c r="X203" s="202">
        <v>2707.0640000000003</v>
      </c>
      <c r="Y203" s="146">
        <v>10.018000000000029</v>
      </c>
      <c r="Z203" s="150">
        <v>2697.0460000000003</v>
      </c>
      <c r="AA203" s="149">
        <v>21.061</v>
      </c>
      <c r="AB203" s="143">
        <v>56802.485806000004</v>
      </c>
      <c r="AC203" s="35"/>
    </row>
    <row r="204" spans="1:30" s="14" customFormat="1" ht="15.75" customHeight="1">
      <c r="A204" s="124">
        <v>153</v>
      </c>
      <c r="B204" s="13" t="s">
        <v>188</v>
      </c>
      <c r="C204" s="28" t="s">
        <v>10</v>
      </c>
      <c r="D204" s="142">
        <v>964.35400000000004</v>
      </c>
      <c r="E204" s="142">
        <v>11.846000000000117</v>
      </c>
      <c r="F204" s="142">
        <v>952.50799999999992</v>
      </c>
      <c r="G204" s="213">
        <v>21.269592622844112</v>
      </c>
      <c r="H204" s="145">
        <v>20259.457129999999</v>
      </c>
      <c r="I204" s="97">
        <v>3.2</v>
      </c>
      <c r="J204" s="68">
        <f t="shared" si="21"/>
        <v>0.37800000000000011</v>
      </c>
      <c r="K204" s="111">
        <v>2.8220000000000001</v>
      </c>
      <c r="L204" s="98">
        <v>23.631</v>
      </c>
      <c r="M204" s="89">
        <f t="shared" si="25"/>
        <v>66.686682000000005</v>
      </c>
      <c r="N204" s="97">
        <v>15.5</v>
      </c>
      <c r="O204" s="68">
        <v>0</v>
      </c>
      <c r="P204" s="68">
        <v>15.5</v>
      </c>
      <c r="Q204" s="98">
        <v>21.061</v>
      </c>
      <c r="R204" s="68">
        <v>326.44549999999998</v>
      </c>
      <c r="S204" s="172">
        <f t="shared" si="23"/>
        <v>967.55400000000009</v>
      </c>
      <c r="T204" s="146">
        <f t="shared" si="28"/>
        <v>12.22400000000016</v>
      </c>
      <c r="U204" s="146">
        <f t="shared" si="26"/>
        <v>955.32999999999993</v>
      </c>
      <c r="V204" s="144">
        <f t="shared" si="22"/>
        <v>21.276568109449091</v>
      </c>
      <c r="W204" s="148">
        <f t="shared" si="27"/>
        <v>20326.143811999998</v>
      </c>
      <c r="X204" s="202">
        <v>1340.3539999999998</v>
      </c>
      <c r="Y204" s="146">
        <v>0</v>
      </c>
      <c r="Z204" s="150">
        <v>1340.3539999999998</v>
      </c>
      <c r="AA204" s="149">
        <v>21.061000000000003</v>
      </c>
      <c r="AB204" s="143">
        <v>28229.195594000001</v>
      </c>
      <c r="AC204" s="35"/>
    </row>
    <row r="205" spans="1:30" s="14" customFormat="1" ht="15.75" customHeight="1">
      <c r="A205" s="124">
        <v>154</v>
      </c>
      <c r="B205" s="13" t="s">
        <v>236</v>
      </c>
      <c r="C205" s="28" t="s">
        <v>10</v>
      </c>
      <c r="D205" s="142">
        <v>9748.8339999999989</v>
      </c>
      <c r="E205" s="142">
        <v>57.958999999997104</v>
      </c>
      <c r="F205" s="142">
        <v>9690.8750000000018</v>
      </c>
      <c r="G205" s="213">
        <v>21.312618418770228</v>
      </c>
      <c r="H205" s="145">
        <v>206537.92101899997</v>
      </c>
      <c r="I205" s="97">
        <v>417.84</v>
      </c>
      <c r="J205" s="68">
        <f t="shared" si="21"/>
        <v>53.748999999999967</v>
      </c>
      <c r="K205" s="68">
        <v>364.09100000000001</v>
      </c>
      <c r="L205" s="98">
        <v>23.631</v>
      </c>
      <c r="M205" s="89">
        <f t="shared" si="25"/>
        <v>8603.8344209999996</v>
      </c>
      <c r="N205" s="97">
        <v>408.81599999999997</v>
      </c>
      <c r="O205" s="68">
        <v>85.649000000000001</v>
      </c>
      <c r="P205" s="68">
        <v>323.16699999999997</v>
      </c>
      <c r="Q205" s="98">
        <v>21.061</v>
      </c>
      <c r="R205" s="68">
        <v>6806.220186999999</v>
      </c>
      <c r="S205" s="172">
        <f t="shared" si="23"/>
        <v>10166.673999999999</v>
      </c>
      <c r="T205" s="146">
        <f t="shared" si="28"/>
        <v>111.7079999999969</v>
      </c>
      <c r="U205" s="146">
        <f t="shared" si="26"/>
        <v>10054.966000000002</v>
      </c>
      <c r="V205" s="144">
        <f t="shared" si="22"/>
        <v>21.396567172877553</v>
      </c>
      <c r="W205" s="148">
        <f t="shared" si="27"/>
        <v>215141.75543999998</v>
      </c>
      <c r="X205" s="202">
        <v>6690.5599999999986</v>
      </c>
      <c r="Y205" s="146">
        <v>94.448999999997795</v>
      </c>
      <c r="Z205" s="150">
        <v>6596.1110000000008</v>
      </c>
      <c r="AA205" s="149">
        <v>21.060999999999996</v>
      </c>
      <c r="AB205" s="143">
        <v>138920.69377099999</v>
      </c>
      <c r="AC205" s="35"/>
    </row>
    <row r="206" spans="1:30" s="14" customFormat="1" ht="15.75" customHeight="1">
      <c r="A206" s="124">
        <v>155</v>
      </c>
      <c r="B206" s="13" t="s">
        <v>189</v>
      </c>
      <c r="C206" s="28" t="s">
        <v>10</v>
      </c>
      <c r="D206" s="142">
        <v>1162.4820000000002</v>
      </c>
      <c r="E206" s="142">
        <v>48.765000000000327</v>
      </c>
      <c r="F206" s="142">
        <v>1113.7169999999999</v>
      </c>
      <c r="G206" s="213">
        <v>21.265222549354998</v>
      </c>
      <c r="H206" s="145">
        <v>23683.439861999999</v>
      </c>
      <c r="I206" s="97">
        <v>5.7720000000000002</v>
      </c>
      <c r="J206" s="68">
        <f t="shared" si="21"/>
        <v>0.5129999999999999</v>
      </c>
      <c r="K206" s="68">
        <v>5.2590000000000003</v>
      </c>
      <c r="L206" s="98">
        <v>23.631</v>
      </c>
      <c r="M206" s="89">
        <f t="shared" si="25"/>
        <v>124.275429</v>
      </c>
      <c r="N206" s="97">
        <v>0</v>
      </c>
      <c r="O206" s="68">
        <v>0</v>
      </c>
      <c r="P206" s="68">
        <v>0</v>
      </c>
      <c r="Q206" s="98">
        <v>21.061</v>
      </c>
      <c r="R206" s="68">
        <v>0</v>
      </c>
      <c r="S206" s="172">
        <f t="shared" si="23"/>
        <v>1168.2540000000001</v>
      </c>
      <c r="T206" s="146">
        <f t="shared" si="28"/>
        <v>49.278000000000247</v>
      </c>
      <c r="U206" s="146">
        <f t="shared" si="26"/>
        <v>1118.9759999999999</v>
      </c>
      <c r="V206" s="144">
        <f t="shared" si="22"/>
        <v>21.276341307588368</v>
      </c>
      <c r="W206" s="148">
        <f t="shared" si="27"/>
        <v>23807.715291</v>
      </c>
      <c r="X206" s="202">
        <v>525.35599999999999</v>
      </c>
      <c r="Y206" s="146">
        <v>0.77400000000000091</v>
      </c>
      <c r="Z206" s="150">
        <v>524.58199999999999</v>
      </c>
      <c r="AA206" s="149">
        <v>21.061</v>
      </c>
      <c r="AB206" s="143">
        <v>11048.221502</v>
      </c>
      <c r="AC206" s="35"/>
    </row>
    <row r="207" spans="1:30" s="14" customFormat="1" ht="15.75" customHeight="1">
      <c r="A207" s="124">
        <v>156</v>
      </c>
      <c r="B207" s="13" t="s">
        <v>190</v>
      </c>
      <c r="C207" s="28" t="s">
        <v>10</v>
      </c>
      <c r="D207" s="142">
        <v>682.25299999999993</v>
      </c>
      <c r="E207" s="142">
        <v>31.764999999999873</v>
      </c>
      <c r="F207" s="142">
        <v>650.48800000000006</v>
      </c>
      <c r="G207" s="213">
        <v>14.447724282384915</v>
      </c>
      <c r="H207" s="145">
        <v>9398.0712729999996</v>
      </c>
      <c r="I207" s="97">
        <v>46.726999999999997</v>
      </c>
      <c r="J207" s="68">
        <f t="shared" si="21"/>
        <v>2.4299999999999997</v>
      </c>
      <c r="K207" s="68">
        <v>44.296999999999997</v>
      </c>
      <c r="L207" s="68">
        <v>15.750999999999999</v>
      </c>
      <c r="M207" s="89">
        <f t="shared" si="25"/>
        <v>697.72204699999998</v>
      </c>
      <c r="N207" s="97">
        <v>12.837999999999999</v>
      </c>
      <c r="O207" s="68">
        <v>0.93599999999999994</v>
      </c>
      <c r="P207" s="68">
        <v>11.901999999999999</v>
      </c>
      <c r="Q207" s="98">
        <v>14.039</v>
      </c>
      <c r="R207" s="68">
        <v>167.09217799999999</v>
      </c>
      <c r="S207" s="172">
        <f t="shared" si="23"/>
        <v>728.9799999999999</v>
      </c>
      <c r="T207" s="146">
        <f t="shared" si="28"/>
        <v>34.194999999999823</v>
      </c>
      <c r="U207" s="146">
        <f t="shared" si="26"/>
        <v>694.78500000000008</v>
      </c>
      <c r="V207" s="144">
        <f t="shared" si="22"/>
        <v>14.530816468403891</v>
      </c>
      <c r="W207" s="148">
        <f t="shared" si="27"/>
        <v>10095.793319999999</v>
      </c>
      <c r="X207" s="202">
        <v>470.75900000000007</v>
      </c>
      <c r="Y207" s="146">
        <v>20.533000000000072</v>
      </c>
      <c r="Z207" s="150">
        <v>450.226</v>
      </c>
      <c r="AA207" s="149">
        <v>14.039</v>
      </c>
      <c r="AB207" s="143">
        <v>6320.7228139999997</v>
      </c>
      <c r="AC207" s="35"/>
    </row>
    <row r="208" spans="1:30" s="14" customFormat="1" ht="15.75" customHeight="1">
      <c r="A208" s="124">
        <v>157</v>
      </c>
      <c r="B208" s="13" t="s">
        <v>191</v>
      </c>
      <c r="C208" s="28" t="s">
        <v>10</v>
      </c>
      <c r="D208" s="142">
        <v>298.25799999999998</v>
      </c>
      <c r="E208" s="142">
        <v>14.18199999999996</v>
      </c>
      <c r="F208" s="142">
        <v>284.07600000000002</v>
      </c>
      <c r="G208" s="213">
        <v>14.404324726481645</v>
      </c>
      <c r="H208" s="145">
        <v>4091.922951</v>
      </c>
      <c r="I208" s="97">
        <v>13.78</v>
      </c>
      <c r="J208" s="68">
        <f t="shared" si="21"/>
        <v>0.71699999999999875</v>
      </c>
      <c r="K208" s="68">
        <v>13.063000000000001</v>
      </c>
      <c r="L208" s="68">
        <v>15.750999999999999</v>
      </c>
      <c r="M208" s="89">
        <f t="shared" si="25"/>
        <v>205.755313</v>
      </c>
      <c r="N208" s="97">
        <v>1.7809999999999999</v>
      </c>
      <c r="O208" s="68">
        <v>0.12999999999999989</v>
      </c>
      <c r="P208" s="68">
        <v>1.651</v>
      </c>
      <c r="Q208" s="98">
        <v>14.039</v>
      </c>
      <c r="R208" s="68">
        <v>23.178388999999999</v>
      </c>
      <c r="S208" s="172">
        <f t="shared" si="23"/>
        <v>312.03799999999995</v>
      </c>
      <c r="T208" s="146">
        <f t="shared" si="28"/>
        <v>14.898999999999944</v>
      </c>
      <c r="U208" s="146">
        <f t="shared" si="26"/>
        <v>297.13900000000001</v>
      </c>
      <c r="V208" s="144">
        <f t="shared" si="22"/>
        <v>14.463528059258461</v>
      </c>
      <c r="W208" s="148">
        <f t="shared" si="27"/>
        <v>4297.6782640000001</v>
      </c>
      <c r="X208" s="202">
        <v>142.00300000000001</v>
      </c>
      <c r="Y208" s="146">
        <v>5.9519999999999982</v>
      </c>
      <c r="Z208" s="150">
        <v>136.05100000000002</v>
      </c>
      <c r="AA208" s="149">
        <v>14.038999999999998</v>
      </c>
      <c r="AB208" s="143">
        <v>1910.0199889999999</v>
      </c>
      <c r="AC208" s="35"/>
    </row>
    <row r="209" spans="1:29" s="14" customFormat="1" ht="15.75" customHeight="1">
      <c r="A209" s="124">
        <v>158</v>
      </c>
      <c r="B209" s="13" t="s">
        <v>234</v>
      </c>
      <c r="C209" s="1" t="s">
        <v>10</v>
      </c>
      <c r="D209" s="142">
        <v>4898.9359999999997</v>
      </c>
      <c r="E209" s="142">
        <v>15.313000000000102</v>
      </c>
      <c r="F209" s="142">
        <v>4883.6229999999996</v>
      </c>
      <c r="G209" s="213">
        <v>21.359218265619603</v>
      </c>
      <c r="H209" s="145">
        <v>104310.369584</v>
      </c>
      <c r="I209" s="97">
        <v>366.786</v>
      </c>
      <c r="J209" s="68">
        <f t="shared" si="21"/>
        <v>0.18400000000002592</v>
      </c>
      <c r="K209" s="82">
        <v>366.60199999999998</v>
      </c>
      <c r="L209" s="82">
        <v>23.631</v>
      </c>
      <c r="M209" s="89">
        <f t="shared" si="25"/>
        <v>8663.1718619999992</v>
      </c>
      <c r="N209" s="119">
        <v>317.43599999999998</v>
      </c>
      <c r="O209" s="68">
        <v>0.14199999999999591</v>
      </c>
      <c r="P209" s="95">
        <v>317.29399999999998</v>
      </c>
      <c r="Q209" s="98">
        <v>21.061</v>
      </c>
      <c r="R209" s="95">
        <v>6682.5289339999999</v>
      </c>
      <c r="S209" s="172">
        <f t="shared" si="23"/>
        <v>5265.7219999999998</v>
      </c>
      <c r="T209" s="146">
        <f t="shared" si="28"/>
        <v>15.497000000000298</v>
      </c>
      <c r="U209" s="146">
        <f t="shared" si="26"/>
        <v>5250.2249999999995</v>
      </c>
      <c r="V209" s="144">
        <f t="shared" si="22"/>
        <v>21.51784760576928</v>
      </c>
      <c r="W209" s="148">
        <f t="shared" si="27"/>
        <v>112973.541446</v>
      </c>
      <c r="X209" s="202">
        <v>2516.9059999999999</v>
      </c>
      <c r="Y209" s="146">
        <v>2.7110000000002401</v>
      </c>
      <c r="Z209" s="150">
        <v>2514.1949999999997</v>
      </c>
      <c r="AA209" s="149">
        <v>21.061</v>
      </c>
      <c r="AB209" s="143">
        <v>52951.460894999997</v>
      </c>
      <c r="AC209" s="35"/>
    </row>
    <row r="210" spans="1:29" s="14" customFormat="1" ht="15.75" customHeight="1">
      <c r="A210" s="124">
        <v>159</v>
      </c>
      <c r="B210" s="13" t="s">
        <v>204</v>
      </c>
      <c r="C210" s="1" t="s">
        <v>10</v>
      </c>
      <c r="D210" s="142">
        <v>1228.653</v>
      </c>
      <c r="E210" s="142">
        <v>31.189999999999827</v>
      </c>
      <c r="F210" s="142">
        <v>1197.4630000000002</v>
      </c>
      <c r="G210" s="213">
        <v>21.167999999999996</v>
      </c>
      <c r="H210" s="145">
        <v>25347.896783999997</v>
      </c>
      <c r="I210" s="97">
        <v>5.1609999999999996</v>
      </c>
      <c r="J210" s="68">
        <f t="shared" si="21"/>
        <v>0</v>
      </c>
      <c r="K210" s="68">
        <v>5.1609999999999996</v>
      </c>
      <c r="L210" s="98">
        <v>21.167999999999999</v>
      </c>
      <c r="M210" s="89">
        <f t="shared" si="25"/>
        <v>109.24804799999998</v>
      </c>
      <c r="N210" s="119">
        <v>8.6539999999999999</v>
      </c>
      <c r="O210" s="68">
        <v>0</v>
      </c>
      <c r="P210" s="95">
        <v>8.6539999999999999</v>
      </c>
      <c r="Q210" s="98">
        <v>21.061</v>
      </c>
      <c r="R210" s="95">
        <v>182.26189399999998</v>
      </c>
      <c r="S210" s="172">
        <f t="shared" si="23"/>
        <v>1233.8140000000001</v>
      </c>
      <c r="T210" s="146">
        <f t="shared" si="28"/>
        <v>31.189999999999827</v>
      </c>
      <c r="U210" s="146">
        <f t="shared" si="26"/>
        <v>1202.6240000000003</v>
      </c>
      <c r="V210" s="144">
        <f t="shared" si="22"/>
        <v>21.167999999999996</v>
      </c>
      <c r="W210" s="148">
        <f t="shared" si="27"/>
        <v>25457.144831999998</v>
      </c>
      <c r="X210" s="202">
        <v>391.68799999999999</v>
      </c>
      <c r="Y210" s="146">
        <v>0</v>
      </c>
      <c r="Z210" s="150">
        <v>391.68799999999999</v>
      </c>
      <c r="AA210" s="149">
        <v>21.061000000000003</v>
      </c>
      <c r="AB210" s="143">
        <v>8249.3409680000004</v>
      </c>
      <c r="AC210" s="35"/>
    </row>
    <row r="211" spans="1:29" s="14" customFormat="1" ht="15.75" customHeight="1">
      <c r="A211" s="124">
        <v>160</v>
      </c>
      <c r="B211" s="13" t="s">
        <v>235</v>
      </c>
      <c r="C211" s="1" t="s">
        <v>10</v>
      </c>
      <c r="D211" s="142">
        <v>3807.7999999999997</v>
      </c>
      <c r="E211" s="142">
        <v>116.17599999999948</v>
      </c>
      <c r="F211" s="142">
        <v>3691.6240000000003</v>
      </c>
      <c r="G211" s="213">
        <v>21.16398624778688</v>
      </c>
      <c r="H211" s="145">
        <v>78129.479567999995</v>
      </c>
      <c r="I211" s="97">
        <v>54.984000000000002</v>
      </c>
      <c r="J211" s="68">
        <f t="shared" si="21"/>
        <v>6.6720000000000041</v>
      </c>
      <c r="K211" s="82">
        <v>48.311999999999998</v>
      </c>
      <c r="L211" s="82">
        <v>23.631</v>
      </c>
      <c r="M211" s="89">
        <f t="shared" si="25"/>
        <v>1141.6608719999999</v>
      </c>
      <c r="N211" s="119">
        <v>26.68</v>
      </c>
      <c r="O211" s="68">
        <v>2.8769999999999989</v>
      </c>
      <c r="P211" s="95">
        <v>23.803000000000001</v>
      </c>
      <c r="Q211" s="82">
        <v>21.061</v>
      </c>
      <c r="R211" s="95">
        <v>501.31498300000004</v>
      </c>
      <c r="S211" s="172">
        <f t="shared" si="23"/>
        <v>3862.7839999999997</v>
      </c>
      <c r="T211" s="146">
        <f t="shared" si="28"/>
        <v>122.8479999999995</v>
      </c>
      <c r="U211" s="146">
        <f t="shared" si="26"/>
        <v>3739.9360000000001</v>
      </c>
      <c r="V211" s="144">
        <f t="shared" si="22"/>
        <v>21.195854806071544</v>
      </c>
      <c r="W211" s="148">
        <f t="shared" si="27"/>
        <v>79271.140439999988</v>
      </c>
      <c r="X211" s="202">
        <v>375.68</v>
      </c>
      <c r="Y211" s="146">
        <v>12.665999999999997</v>
      </c>
      <c r="Z211" s="150">
        <v>363.01400000000001</v>
      </c>
      <c r="AA211" s="149">
        <v>21.061</v>
      </c>
      <c r="AB211" s="143">
        <v>7645.4378539999998</v>
      </c>
      <c r="AC211" s="35"/>
    </row>
    <row r="212" spans="1:29" s="14" customFormat="1" ht="15.75" customHeight="1">
      <c r="A212" s="124">
        <v>161</v>
      </c>
      <c r="B212" s="13" t="s">
        <v>192</v>
      </c>
      <c r="C212" s="1" t="s">
        <v>10</v>
      </c>
      <c r="D212" s="142">
        <v>636.20699999999988</v>
      </c>
      <c r="E212" s="142">
        <v>0.27300000000002456</v>
      </c>
      <c r="F212" s="142">
        <v>635.93399999999986</v>
      </c>
      <c r="G212" s="213">
        <v>21.171035950271577</v>
      </c>
      <c r="H212" s="145">
        <v>13463.381576000002</v>
      </c>
      <c r="I212" s="67">
        <v>0</v>
      </c>
      <c r="J212" s="68">
        <f t="shared" si="21"/>
        <v>0</v>
      </c>
      <c r="K212" s="68">
        <v>0</v>
      </c>
      <c r="L212" s="82">
        <v>23.631</v>
      </c>
      <c r="M212" s="89">
        <f t="shared" si="25"/>
        <v>0</v>
      </c>
      <c r="N212" s="119">
        <v>17.535</v>
      </c>
      <c r="O212" s="68">
        <v>0</v>
      </c>
      <c r="P212" s="95">
        <v>17.535</v>
      </c>
      <c r="Q212" s="82"/>
      <c r="R212" s="95">
        <v>0</v>
      </c>
      <c r="S212" s="172">
        <f t="shared" si="23"/>
        <v>636.20699999999988</v>
      </c>
      <c r="T212" s="146">
        <f t="shared" si="28"/>
        <v>0.27300000000002456</v>
      </c>
      <c r="U212" s="146">
        <f t="shared" si="26"/>
        <v>635.93399999999986</v>
      </c>
      <c r="V212" s="144">
        <f t="shared" si="22"/>
        <v>21.171035950271577</v>
      </c>
      <c r="W212" s="148">
        <f t="shared" si="27"/>
        <v>13463.381576000002</v>
      </c>
      <c r="X212" s="202">
        <v>17.535</v>
      </c>
      <c r="Y212" s="146">
        <v>0</v>
      </c>
      <c r="Z212" s="150">
        <v>17.535</v>
      </c>
      <c r="AA212" s="149"/>
      <c r="AB212" s="143">
        <v>0</v>
      </c>
      <c r="AC212" s="35"/>
    </row>
    <row r="213" spans="1:29" s="14" customFormat="1" ht="15.75" customHeight="1">
      <c r="A213" s="124">
        <v>162</v>
      </c>
      <c r="B213" s="13" t="s">
        <v>193</v>
      </c>
      <c r="C213" s="1" t="s">
        <v>10</v>
      </c>
      <c r="D213" s="142">
        <v>196.76000000000002</v>
      </c>
      <c r="E213" s="142">
        <v>4.7439999999999998</v>
      </c>
      <c r="F213" s="142">
        <v>192.01600000000002</v>
      </c>
      <c r="G213" s="213">
        <v>9.4079999999999977</v>
      </c>
      <c r="H213" s="145">
        <v>1806.4865279999999</v>
      </c>
      <c r="I213" s="97">
        <v>0</v>
      </c>
      <c r="J213" s="68">
        <f t="shared" si="21"/>
        <v>0</v>
      </c>
      <c r="K213" s="68">
        <v>0</v>
      </c>
      <c r="L213" s="112">
        <v>10.502000000000001</v>
      </c>
      <c r="M213" s="89">
        <v>0</v>
      </c>
      <c r="N213" s="119"/>
      <c r="O213" s="62"/>
      <c r="P213" s="95"/>
      <c r="Q213" s="82"/>
      <c r="R213" s="95"/>
      <c r="S213" s="172">
        <f t="shared" si="23"/>
        <v>196.76000000000002</v>
      </c>
      <c r="T213" s="146">
        <f t="shared" si="28"/>
        <v>4.7439999999999998</v>
      </c>
      <c r="U213" s="146">
        <f t="shared" si="26"/>
        <v>192.01600000000002</v>
      </c>
      <c r="V213" s="144">
        <f t="shared" si="22"/>
        <v>9.4079999999999977</v>
      </c>
      <c r="W213" s="148">
        <f t="shared" si="27"/>
        <v>1806.4865279999999</v>
      </c>
      <c r="X213" s="202"/>
      <c r="Y213" s="146"/>
      <c r="Z213" s="150"/>
      <c r="AA213" s="149"/>
      <c r="AB213" s="143"/>
      <c r="AC213" s="35"/>
    </row>
    <row r="214" spans="1:29" s="14" customFormat="1" ht="15.75" customHeight="1">
      <c r="A214" s="124">
        <v>163</v>
      </c>
      <c r="B214" s="13" t="s">
        <v>229</v>
      </c>
      <c r="C214" s="1" t="s">
        <v>10</v>
      </c>
      <c r="D214" s="142">
        <v>3468.8709999999996</v>
      </c>
      <c r="E214" s="142">
        <v>125.83799999999974</v>
      </c>
      <c r="F214" s="142">
        <v>3343.0329999999999</v>
      </c>
      <c r="G214" s="213">
        <v>21.3146633380526</v>
      </c>
      <c r="H214" s="145">
        <v>71255.622923000003</v>
      </c>
      <c r="I214" s="97">
        <v>167.988</v>
      </c>
      <c r="J214" s="68">
        <f t="shared" si="21"/>
        <v>3.8400000000000034</v>
      </c>
      <c r="K214" s="68">
        <v>164.148</v>
      </c>
      <c r="L214" s="98">
        <v>23.631</v>
      </c>
      <c r="M214" s="89">
        <f t="shared" si="25"/>
        <v>3878.9813880000002</v>
      </c>
      <c r="N214" s="119"/>
      <c r="O214" s="62"/>
      <c r="P214" s="95"/>
      <c r="Q214" s="82"/>
      <c r="R214" s="95"/>
      <c r="S214" s="172">
        <f t="shared" si="23"/>
        <v>3636.8589999999995</v>
      </c>
      <c r="T214" s="146">
        <f t="shared" si="28"/>
        <v>129.67799999999943</v>
      </c>
      <c r="U214" s="146">
        <f t="shared" si="26"/>
        <v>3507.181</v>
      </c>
      <c r="V214" s="144">
        <f t="shared" si="22"/>
        <v>21.423075772536404</v>
      </c>
      <c r="W214" s="148">
        <f t="shared" si="27"/>
        <v>75134.604311000003</v>
      </c>
      <c r="X214" s="202"/>
      <c r="Y214" s="146"/>
      <c r="Z214" s="150"/>
      <c r="AA214" s="149"/>
      <c r="AB214" s="143"/>
      <c r="AC214" s="35"/>
    </row>
    <row r="215" spans="1:29" s="14" customFormat="1" ht="15.75" customHeight="1">
      <c r="A215" s="124">
        <v>164</v>
      </c>
      <c r="B215" s="13" t="s">
        <v>230</v>
      </c>
      <c r="C215" s="1" t="s">
        <v>10</v>
      </c>
      <c r="D215" s="142">
        <v>2201.9850000000001</v>
      </c>
      <c r="E215" s="142">
        <v>10.596000000000004</v>
      </c>
      <c r="F215" s="142">
        <v>2191.3890000000001</v>
      </c>
      <c r="G215" s="280">
        <v>21.167999999999996</v>
      </c>
      <c r="H215" s="145">
        <v>46387.322351999996</v>
      </c>
      <c r="I215" s="97">
        <v>294.72500000000002</v>
      </c>
      <c r="J215" s="68">
        <f t="shared" si="21"/>
        <v>1.4500000000000455</v>
      </c>
      <c r="K215" s="68">
        <v>293.27499999999998</v>
      </c>
      <c r="L215" s="98">
        <v>21.167999999999999</v>
      </c>
      <c r="M215" s="89">
        <f t="shared" si="25"/>
        <v>6208.0451999999996</v>
      </c>
      <c r="N215" s="119"/>
      <c r="O215" s="62"/>
      <c r="P215" s="95"/>
      <c r="Q215" s="82"/>
      <c r="R215" s="95"/>
      <c r="S215" s="172">
        <f t="shared" si="23"/>
        <v>2496.71</v>
      </c>
      <c r="T215" s="146">
        <f t="shared" si="28"/>
        <v>12.045999999999822</v>
      </c>
      <c r="U215" s="143">
        <f t="shared" si="26"/>
        <v>2484.6640000000002</v>
      </c>
      <c r="V215" s="144">
        <f t="shared" si="22"/>
        <v>21.167999999999996</v>
      </c>
      <c r="W215" s="148">
        <f t="shared" si="27"/>
        <v>52595.367551999996</v>
      </c>
      <c r="X215" s="202"/>
      <c r="Y215" s="146"/>
      <c r="Z215" s="150"/>
      <c r="AA215" s="149"/>
      <c r="AB215" s="143"/>
      <c r="AC215" s="35"/>
    </row>
    <row r="216" spans="1:29" s="14" customFormat="1" ht="15.75" customHeight="1">
      <c r="A216" s="124">
        <v>165</v>
      </c>
      <c r="B216" s="13" t="s">
        <v>194</v>
      </c>
      <c r="C216" s="1" t="s">
        <v>10</v>
      </c>
      <c r="D216" s="142">
        <v>3653.0790000000002</v>
      </c>
      <c r="E216" s="142">
        <v>0.76099999999951251</v>
      </c>
      <c r="F216" s="142">
        <v>3652.3180000000007</v>
      </c>
      <c r="G216" s="213">
        <v>21.189103204594993</v>
      </c>
      <c r="H216" s="145">
        <v>77389.343037999992</v>
      </c>
      <c r="I216" s="97">
        <v>143.38800000000001</v>
      </c>
      <c r="J216" s="68">
        <f t="shared" si="21"/>
        <v>7.0000000000050022E-3</v>
      </c>
      <c r="K216" s="68">
        <v>143.381</v>
      </c>
      <c r="L216" s="112">
        <v>23.631</v>
      </c>
      <c r="M216" s="89">
        <f t="shared" si="25"/>
        <v>3388.2364109999999</v>
      </c>
      <c r="N216" s="119"/>
      <c r="O216" s="62"/>
      <c r="P216" s="95"/>
      <c r="Q216" s="82"/>
      <c r="R216" s="95"/>
      <c r="S216" s="172">
        <f t="shared" si="23"/>
        <v>3796.4670000000001</v>
      </c>
      <c r="T216" s="146">
        <f t="shared" si="28"/>
        <v>0.76799999999957436</v>
      </c>
      <c r="U216" s="143">
        <f t="shared" si="26"/>
        <v>3795.6990000000005</v>
      </c>
      <c r="V216" s="144">
        <f t="shared" si="22"/>
        <v>21.281344871919504</v>
      </c>
      <c r="W216" s="148">
        <f t="shared" si="27"/>
        <v>80777.579448999997</v>
      </c>
      <c r="X216" s="202"/>
      <c r="Y216" s="146"/>
      <c r="Z216" s="150"/>
      <c r="AA216" s="149"/>
      <c r="AB216" s="143"/>
      <c r="AC216" s="35"/>
    </row>
    <row r="217" spans="1:29" s="14" customFormat="1" ht="15.75" customHeight="1">
      <c r="A217" s="124">
        <v>166</v>
      </c>
      <c r="B217" s="315" t="s">
        <v>252</v>
      </c>
      <c r="C217" s="1" t="s">
        <v>10</v>
      </c>
      <c r="D217" s="142">
        <v>700.72799999999995</v>
      </c>
      <c r="E217" s="142">
        <v>22.422999999999888</v>
      </c>
      <c r="F217" s="142">
        <v>678.30500000000006</v>
      </c>
      <c r="G217" s="316">
        <v>23.631</v>
      </c>
      <c r="H217" s="346">
        <f>F217*G217</f>
        <v>16029.025455000001</v>
      </c>
      <c r="I217" s="97">
        <v>28.617999999999999</v>
      </c>
      <c r="J217" s="68">
        <f t="shared" si="21"/>
        <v>5.5999999999997385E-2</v>
      </c>
      <c r="K217" s="68">
        <v>28.562000000000001</v>
      </c>
      <c r="L217" s="348">
        <v>23.631</v>
      </c>
      <c r="M217" s="89">
        <f t="shared" si="25"/>
        <v>674.948622</v>
      </c>
      <c r="N217" s="119"/>
      <c r="O217" s="62"/>
      <c r="P217" s="95"/>
      <c r="Q217" s="82"/>
      <c r="R217" s="95"/>
      <c r="S217" s="172">
        <f t="shared" si="23"/>
        <v>729.346</v>
      </c>
      <c r="T217" s="146">
        <f t="shared" si="28"/>
        <v>22.478999999999928</v>
      </c>
      <c r="U217" s="143">
        <f t="shared" si="26"/>
        <v>706.86700000000008</v>
      </c>
      <c r="V217" s="144">
        <f t="shared" si="22"/>
        <v>23.631</v>
      </c>
      <c r="W217" s="148">
        <f t="shared" si="27"/>
        <v>16703.974077000003</v>
      </c>
      <c r="X217" s="202"/>
      <c r="Y217" s="146"/>
      <c r="Z217" s="150"/>
      <c r="AA217" s="149"/>
      <c r="AB217" s="143"/>
      <c r="AC217" s="35"/>
    </row>
    <row r="218" spans="1:29" s="14" customFormat="1" ht="15.75" customHeight="1">
      <c r="A218" s="124">
        <v>167</v>
      </c>
      <c r="B218" s="127" t="s">
        <v>202</v>
      </c>
      <c r="C218" s="1" t="s">
        <v>10</v>
      </c>
      <c r="D218" s="142">
        <v>10126.082</v>
      </c>
      <c r="E218" s="142">
        <v>0.19900000000234286</v>
      </c>
      <c r="F218" s="142">
        <v>10125.882999999998</v>
      </c>
      <c r="G218" s="280">
        <v>0</v>
      </c>
      <c r="H218" s="145">
        <v>0</v>
      </c>
      <c r="I218" s="97">
        <v>457.64400000000001</v>
      </c>
      <c r="J218" s="68">
        <f t="shared" si="21"/>
        <v>2.0000000000095497E-3</v>
      </c>
      <c r="K218" s="68">
        <v>457.642</v>
      </c>
      <c r="L218" s="112"/>
      <c r="M218" s="89">
        <f t="shared" si="25"/>
        <v>0</v>
      </c>
      <c r="N218" s="119"/>
      <c r="O218" s="62"/>
      <c r="P218" s="95"/>
      <c r="Q218" s="82"/>
      <c r="R218" s="95"/>
      <c r="S218" s="172">
        <f t="shared" si="23"/>
        <v>10583.726000000001</v>
      </c>
      <c r="T218" s="146">
        <f t="shared" si="28"/>
        <v>0.20100000000275031</v>
      </c>
      <c r="U218" s="143">
        <f t="shared" si="26"/>
        <v>10583.524999999998</v>
      </c>
      <c r="V218" s="144">
        <f t="shared" si="22"/>
        <v>0</v>
      </c>
      <c r="W218" s="148">
        <f t="shared" si="27"/>
        <v>0</v>
      </c>
      <c r="X218" s="202"/>
      <c r="Y218" s="146"/>
      <c r="Z218" s="150"/>
      <c r="AA218" s="149"/>
      <c r="AB218" s="143"/>
      <c r="AC218" s="35"/>
    </row>
    <row r="219" spans="1:29" s="14" customFormat="1" ht="15.75" customHeight="1">
      <c r="A219" s="124">
        <v>168</v>
      </c>
      <c r="B219" s="2" t="s">
        <v>208</v>
      </c>
      <c r="C219" s="1" t="s">
        <v>10</v>
      </c>
      <c r="D219" s="142">
        <v>1886.6879999999999</v>
      </c>
      <c r="E219" s="142">
        <v>0.33400000000006003</v>
      </c>
      <c r="F219" s="142">
        <v>1886.3539999999998</v>
      </c>
      <c r="G219" s="280">
        <v>21.168000000000003</v>
      </c>
      <c r="H219" s="145">
        <v>39930.341472</v>
      </c>
      <c r="I219" s="97">
        <v>132.505</v>
      </c>
      <c r="J219" s="68">
        <f t="shared" si="21"/>
        <v>7.9999999999813554E-3</v>
      </c>
      <c r="K219" s="68">
        <v>132.49700000000001</v>
      </c>
      <c r="L219" s="112">
        <v>21.167999999999999</v>
      </c>
      <c r="M219" s="89">
        <f t="shared" si="25"/>
        <v>2804.696496</v>
      </c>
      <c r="N219" s="119"/>
      <c r="O219" s="62"/>
      <c r="P219" s="95"/>
      <c r="Q219" s="82"/>
      <c r="R219" s="95"/>
      <c r="S219" s="172">
        <f t="shared" si="23"/>
        <v>2019.1929999999998</v>
      </c>
      <c r="T219" s="146">
        <f t="shared" si="28"/>
        <v>0.34199999999987085</v>
      </c>
      <c r="U219" s="143">
        <f t="shared" si="26"/>
        <v>2018.8509999999999</v>
      </c>
      <c r="V219" s="144">
        <f t="shared" si="22"/>
        <v>21.167999999999999</v>
      </c>
      <c r="W219" s="148">
        <f>H219+M219</f>
        <v>42735.037967999997</v>
      </c>
      <c r="X219" s="202"/>
      <c r="Y219" s="146"/>
      <c r="Z219" s="150"/>
      <c r="AA219" s="149"/>
      <c r="AB219" s="143"/>
      <c r="AC219" s="35"/>
    </row>
    <row r="220" spans="1:29" s="14" customFormat="1" ht="15.75" customHeight="1">
      <c r="A220" s="124">
        <v>169</v>
      </c>
      <c r="B220" s="2" t="s">
        <v>209</v>
      </c>
      <c r="C220" s="1" t="s">
        <v>10</v>
      </c>
      <c r="D220" s="135">
        <v>1063.578</v>
      </c>
      <c r="E220" s="135">
        <v>0.12899999999990541</v>
      </c>
      <c r="F220" s="135">
        <v>1063.4490000000001</v>
      </c>
      <c r="G220" s="280">
        <v>14.109999999999998</v>
      </c>
      <c r="H220" s="145">
        <v>15005.265389999999</v>
      </c>
      <c r="I220" s="97">
        <v>436.72699999999998</v>
      </c>
      <c r="J220" s="68">
        <f t="shared" si="21"/>
        <v>6.399999999996453E-2</v>
      </c>
      <c r="K220" s="68">
        <v>436.66300000000001</v>
      </c>
      <c r="L220" s="82">
        <v>14.11</v>
      </c>
      <c r="M220" s="89">
        <f t="shared" si="25"/>
        <v>6161.3149299999995</v>
      </c>
      <c r="N220" s="119"/>
      <c r="O220" s="62"/>
      <c r="P220" s="95"/>
      <c r="Q220" s="82"/>
      <c r="R220" s="95"/>
      <c r="S220" s="172">
        <f t="shared" si="23"/>
        <v>1500.3049999999998</v>
      </c>
      <c r="T220" s="146">
        <f t="shared" si="28"/>
        <v>0.19299999999975626</v>
      </c>
      <c r="U220" s="143">
        <f t="shared" si="26"/>
        <v>1500.1120000000001</v>
      </c>
      <c r="V220" s="144">
        <f t="shared" si="22"/>
        <v>14.109999999999998</v>
      </c>
      <c r="W220" s="148">
        <f t="shared" si="27"/>
        <v>21166.580319999997</v>
      </c>
      <c r="X220" s="202"/>
      <c r="Y220" s="146"/>
      <c r="Z220" s="150"/>
      <c r="AA220" s="149"/>
      <c r="AB220" s="143"/>
      <c r="AC220" s="35"/>
    </row>
    <row r="221" spans="1:29" s="14" customFormat="1" ht="15.75" customHeight="1">
      <c r="A221" s="124">
        <v>170</v>
      </c>
      <c r="B221" s="319" t="s">
        <v>245</v>
      </c>
      <c r="C221" s="1" t="s">
        <v>10</v>
      </c>
      <c r="D221" s="142">
        <v>1709.9290000000003</v>
      </c>
      <c r="E221" s="142">
        <v>0.72300000000041109</v>
      </c>
      <c r="F221" s="142">
        <v>1709.2059999999999</v>
      </c>
      <c r="G221" s="316">
        <v>23.631</v>
      </c>
      <c r="H221" s="346">
        <f>F221*G221</f>
        <v>40390.246985999998</v>
      </c>
      <c r="I221" s="97">
        <v>15.173</v>
      </c>
      <c r="J221" s="68">
        <f t="shared" si="21"/>
        <v>2.0000000000006679E-3</v>
      </c>
      <c r="K221" s="68">
        <v>15.170999999999999</v>
      </c>
      <c r="L221" s="348">
        <v>23.631</v>
      </c>
      <c r="M221" s="89">
        <f t="shared" si="25"/>
        <v>358.50590099999999</v>
      </c>
      <c r="N221" s="119"/>
      <c r="O221" s="62"/>
      <c r="P221" s="95"/>
      <c r="Q221" s="82"/>
      <c r="R221" s="95"/>
      <c r="S221" s="172">
        <f t="shared" si="23"/>
        <v>1725.1020000000003</v>
      </c>
      <c r="T221" s="146">
        <f t="shared" si="28"/>
        <v>0.7250000000003638</v>
      </c>
      <c r="U221" s="146">
        <f t="shared" si="26"/>
        <v>1724.377</v>
      </c>
      <c r="V221" s="144">
        <f t="shared" si="22"/>
        <v>23.630999999999997</v>
      </c>
      <c r="W221" s="148">
        <f t="shared" si="27"/>
        <v>40748.752886999995</v>
      </c>
      <c r="X221" s="202"/>
      <c r="Y221" s="146"/>
      <c r="Z221" s="150"/>
      <c r="AA221" s="149"/>
      <c r="AB221" s="143"/>
      <c r="AC221" s="35"/>
    </row>
    <row r="222" spans="1:29" s="14" customFormat="1" ht="15.75" customHeight="1">
      <c r="A222" s="124">
        <v>171</v>
      </c>
      <c r="B222" s="2" t="s">
        <v>211</v>
      </c>
      <c r="C222" s="1" t="s">
        <v>10</v>
      </c>
      <c r="D222" s="142">
        <v>225.31399999999999</v>
      </c>
      <c r="E222" s="142">
        <v>0</v>
      </c>
      <c r="F222" s="142">
        <v>225.31399999999999</v>
      </c>
      <c r="G222" s="213"/>
      <c r="H222" s="145">
        <v>0</v>
      </c>
      <c r="I222" s="97">
        <v>59.33</v>
      </c>
      <c r="J222" s="68">
        <f t="shared" si="21"/>
        <v>0</v>
      </c>
      <c r="K222" s="68">
        <v>59.33</v>
      </c>
      <c r="L222" s="112"/>
      <c r="M222" s="89">
        <f t="shared" si="25"/>
        <v>0</v>
      </c>
      <c r="N222" s="119"/>
      <c r="O222" s="62"/>
      <c r="P222" s="95"/>
      <c r="Q222" s="82"/>
      <c r="R222" s="95"/>
      <c r="S222" s="172">
        <f t="shared" si="23"/>
        <v>284.64400000000001</v>
      </c>
      <c r="T222" s="146">
        <f t="shared" si="28"/>
        <v>0</v>
      </c>
      <c r="U222" s="146">
        <f t="shared" si="26"/>
        <v>284.64400000000001</v>
      </c>
      <c r="V222" s="144"/>
      <c r="W222" s="148">
        <f t="shared" si="27"/>
        <v>0</v>
      </c>
      <c r="X222" s="202"/>
      <c r="Y222" s="146"/>
      <c r="Z222" s="150"/>
      <c r="AA222" s="149"/>
      <c r="AB222" s="143"/>
      <c r="AC222" s="35"/>
    </row>
    <row r="223" spans="1:29" s="14" customFormat="1" ht="15.75" customHeight="1">
      <c r="A223" s="124">
        <v>172</v>
      </c>
      <c r="B223" s="2" t="s">
        <v>212</v>
      </c>
      <c r="C223" s="1" t="s">
        <v>10</v>
      </c>
      <c r="D223" s="142">
        <v>435.81299999999999</v>
      </c>
      <c r="E223" s="142">
        <v>0.2489999999999668</v>
      </c>
      <c r="F223" s="142">
        <v>435.56400000000002</v>
      </c>
      <c r="G223" s="213"/>
      <c r="H223" s="145">
        <v>0</v>
      </c>
      <c r="I223" s="97">
        <v>5.5149999999999997</v>
      </c>
      <c r="J223" s="68">
        <f t="shared" si="21"/>
        <v>0</v>
      </c>
      <c r="K223" s="68">
        <v>5.5149999999999997</v>
      </c>
      <c r="L223" s="112"/>
      <c r="M223" s="89">
        <f t="shared" si="25"/>
        <v>0</v>
      </c>
      <c r="N223" s="119"/>
      <c r="O223" s="62"/>
      <c r="P223" s="95"/>
      <c r="Q223" s="82"/>
      <c r="R223" s="95"/>
      <c r="S223" s="172">
        <f t="shared" si="23"/>
        <v>441.32799999999997</v>
      </c>
      <c r="T223" s="146">
        <f t="shared" si="28"/>
        <v>0.2489999999999668</v>
      </c>
      <c r="U223" s="146">
        <f t="shared" si="26"/>
        <v>441.07900000000001</v>
      </c>
      <c r="V223" s="144"/>
      <c r="W223" s="148">
        <f>H223+M223</f>
        <v>0</v>
      </c>
      <c r="X223" s="202"/>
      <c r="Y223" s="146"/>
      <c r="Z223" s="150"/>
      <c r="AA223" s="149"/>
      <c r="AB223" s="143"/>
      <c r="AC223" s="35"/>
    </row>
    <row r="224" spans="1:29" s="14" customFormat="1" ht="15.75" customHeight="1">
      <c r="A224" s="124">
        <v>173</v>
      </c>
      <c r="B224" s="319" t="s">
        <v>246</v>
      </c>
      <c r="C224" s="1" t="s">
        <v>10</v>
      </c>
      <c r="D224" s="142">
        <v>65.257999999999996</v>
      </c>
      <c r="E224" s="142">
        <v>1.6159999999999926</v>
      </c>
      <c r="F224" s="142">
        <v>63.642000000000003</v>
      </c>
      <c r="G224" s="316">
        <v>15.750999999999999</v>
      </c>
      <c r="H224" s="346">
        <f>F224*G224</f>
        <v>1002.4251420000001</v>
      </c>
      <c r="I224" s="97">
        <v>148.501</v>
      </c>
      <c r="J224" s="68">
        <f t="shared" si="21"/>
        <v>1.382000000000005</v>
      </c>
      <c r="K224" s="68">
        <v>147.119</v>
      </c>
      <c r="L224" s="348">
        <v>15.750999999999999</v>
      </c>
      <c r="M224" s="89">
        <f t="shared" si="25"/>
        <v>2317.271369</v>
      </c>
      <c r="N224" s="119"/>
      <c r="O224" s="62"/>
      <c r="P224" s="95"/>
      <c r="Q224" s="82"/>
      <c r="R224" s="95"/>
      <c r="S224" s="172">
        <f t="shared" si="23"/>
        <v>213.75900000000001</v>
      </c>
      <c r="T224" s="146">
        <f t="shared" si="28"/>
        <v>2.9980000000000189</v>
      </c>
      <c r="U224" s="146">
        <f t="shared" si="26"/>
        <v>210.761</v>
      </c>
      <c r="V224" s="144"/>
      <c r="W224" s="148">
        <f>H224+M224</f>
        <v>3319.6965110000001</v>
      </c>
      <c r="X224" s="202"/>
      <c r="Y224" s="146"/>
      <c r="Z224" s="150"/>
      <c r="AA224" s="149"/>
      <c r="AB224" s="143"/>
      <c r="AC224" s="35"/>
    </row>
    <row r="225" spans="1:34" ht="15.75" customHeight="1">
      <c r="A225" s="124">
        <v>174</v>
      </c>
      <c r="B225" s="2" t="s">
        <v>255</v>
      </c>
      <c r="C225" s="1" t="s">
        <v>10</v>
      </c>
      <c r="D225" s="142"/>
      <c r="E225" s="142"/>
      <c r="F225" s="142"/>
      <c r="G225" s="213"/>
      <c r="H225" s="145"/>
      <c r="I225" s="97">
        <v>484.19799999999998</v>
      </c>
      <c r="J225" s="68">
        <f t="shared" si="21"/>
        <v>6.399999999996453E-2</v>
      </c>
      <c r="K225" s="68">
        <v>484.13400000000001</v>
      </c>
      <c r="L225" s="112"/>
      <c r="M225" s="89">
        <f t="shared" si="25"/>
        <v>0</v>
      </c>
      <c r="N225" s="119"/>
      <c r="O225" s="62"/>
      <c r="P225" s="95"/>
      <c r="Q225" s="82"/>
      <c r="R225" s="95"/>
      <c r="S225" s="172">
        <f t="shared" si="23"/>
        <v>484.19799999999998</v>
      </c>
      <c r="T225" s="146">
        <f t="shared" si="28"/>
        <v>6.399999999996453E-2</v>
      </c>
      <c r="U225" s="146">
        <f t="shared" si="26"/>
        <v>484.13400000000001</v>
      </c>
      <c r="V225" s="144"/>
      <c r="W225" s="148">
        <f>H225+M225</f>
        <v>0</v>
      </c>
      <c r="X225" s="202"/>
      <c r="Y225" s="146"/>
      <c r="Z225" s="150"/>
      <c r="AA225" s="149"/>
      <c r="AB225" s="143"/>
      <c r="AC225" s="35"/>
      <c r="AH225" s="14"/>
    </row>
    <row r="226" spans="1:34" ht="15.75" customHeight="1">
      <c r="A226" s="124">
        <v>174</v>
      </c>
      <c r="B226" s="128" t="s">
        <v>195</v>
      </c>
      <c r="C226" s="28" t="s">
        <v>10</v>
      </c>
      <c r="D226" s="142"/>
      <c r="E226" s="142"/>
      <c r="F226" s="142"/>
      <c r="G226" s="213"/>
      <c r="H226" s="214"/>
      <c r="I226" s="113"/>
      <c r="J226" s="68"/>
      <c r="K226" s="70"/>
      <c r="L226" s="68"/>
      <c r="M226" s="89"/>
      <c r="N226" s="274"/>
      <c r="O226" s="79"/>
      <c r="P226" s="110"/>
      <c r="Q226" s="68"/>
      <c r="R226" s="110"/>
      <c r="S226" s="172"/>
      <c r="T226" s="146"/>
      <c r="U226" s="146"/>
      <c r="V226" s="144"/>
      <c r="W226" s="148">
        <f>H226+M226</f>
        <v>0</v>
      </c>
      <c r="X226" s="202"/>
      <c r="Y226" s="146"/>
      <c r="Z226" s="150"/>
      <c r="AA226" s="149"/>
      <c r="AB226" s="143"/>
      <c r="AC226" s="35"/>
      <c r="AH226" s="14"/>
    </row>
    <row r="227" spans="1:34" ht="15.75" customHeight="1">
      <c r="A227" s="124">
        <v>175</v>
      </c>
      <c r="B227" s="129" t="s">
        <v>196</v>
      </c>
      <c r="C227" s="28" t="s">
        <v>10</v>
      </c>
      <c r="D227" s="142">
        <v>0</v>
      </c>
      <c r="E227" s="142">
        <v>0</v>
      </c>
      <c r="F227" s="142">
        <v>0</v>
      </c>
      <c r="G227" s="213" t="e">
        <v>#DIV/0!</v>
      </c>
      <c r="H227" s="195">
        <v>0</v>
      </c>
      <c r="I227" s="109">
        <v>0</v>
      </c>
      <c r="J227" s="68">
        <f t="shared" si="21"/>
        <v>0</v>
      </c>
      <c r="K227" s="70">
        <v>0</v>
      </c>
      <c r="L227" s="68">
        <f>9.263</f>
        <v>9.2629999999999999</v>
      </c>
      <c r="M227" s="276">
        <f t="shared" ref="M227:M232" si="29">K227*L227</f>
        <v>0</v>
      </c>
      <c r="N227" s="274">
        <v>0</v>
      </c>
      <c r="O227" s="68">
        <v>0</v>
      </c>
      <c r="P227" s="110">
        <v>0</v>
      </c>
      <c r="Q227" s="68">
        <v>9.2629999999999999</v>
      </c>
      <c r="R227" s="110">
        <v>0</v>
      </c>
      <c r="S227" s="172">
        <f t="shared" si="23"/>
        <v>0</v>
      </c>
      <c r="T227" s="146">
        <f t="shared" si="24"/>
        <v>0</v>
      </c>
      <c r="U227" s="146">
        <f t="shared" si="26"/>
        <v>0</v>
      </c>
      <c r="V227" s="144" t="e">
        <f t="shared" si="22"/>
        <v>#DIV/0!</v>
      </c>
      <c r="W227" s="148">
        <f t="shared" si="27"/>
        <v>0</v>
      </c>
      <c r="X227" s="202">
        <v>0</v>
      </c>
      <c r="Y227" s="146">
        <v>0</v>
      </c>
      <c r="Z227" s="146">
        <v>0</v>
      </c>
      <c r="AA227" s="149" t="e">
        <v>#DIV/0!</v>
      </c>
      <c r="AB227" s="143">
        <v>0</v>
      </c>
      <c r="AC227" s="35"/>
      <c r="AH227" s="14"/>
    </row>
    <row r="228" spans="1:34" ht="15.75" customHeight="1">
      <c r="A228" s="124">
        <v>176</v>
      </c>
      <c r="B228" s="307" t="s">
        <v>233</v>
      </c>
      <c r="C228" s="28" t="s">
        <v>10</v>
      </c>
      <c r="D228" s="142">
        <v>2141.9090000000001</v>
      </c>
      <c r="E228" s="142">
        <v>154.30700000000002</v>
      </c>
      <c r="F228" s="142">
        <v>1987.6020000000001</v>
      </c>
      <c r="G228" s="213">
        <v>38.160370990771796</v>
      </c>
      <c r="H228" s="195">
        <v>75847.629702000006</v>
      </c>
      <c r="I228" s="114">
        <v>101.96899999999999</v>
      </c>
      <c r="J228" s="68">
        <f t="shared" si="21"/>
        <v>4.0369999999999919</v>
      </c>
      <c r="K228" s="70">
        <v>97.932000000000002</v>
      </c>
      <c r="L228" s="82">
        <v>42.426000000000002</v>
      </c>
      <c r="M228" s="276">
        <f t="shared" si="29"/>
        <v>4154.8630320000002</v>
      </c>
      <c r="N228" s="119">
        <v>89.995999999999995</v>
      </c>
      <c r="O228" s="68">
        <v>3.1640000000000015</v>
      </c>
      <c r="P228" s="95">
        <v>86.831999999999994</v>
      </c>
      <c r="Q228" s="277">
        <v>37.007199999999997</v>
      </c>
      <c r="R228" s="71">
        <v>3213.4091903999997</v>
      </c>
      <c r="S228" s="172">
        <f t="shared" si="23"/>
        <v>2243.8780000000002</v>
      </c>
      <c r="T228" s="146">
        <f t="shared" si="24"/>
        <v>158.34400000000005</v>
      </c>
      <c r="U228" s="146">
        <f t="shared" si="26"/>
        <v>2085.5340000000001</v>
      </c>
      <c r="V228" s="144">
        <f t="shared" si="22"/>
        <v>38.360675363719793</v>
      </c>
      <c r="W228" s="148">
        <f>H228+M228</f>
        <v>80002.492733999999</v>
      </c>
      <c r="X228" s="202">
        <v>2446.1110000000003</v>
      </c>
      <c r="Y228" s="148">
        <v>183.93700000000035</v>
      </c>
      <c r="Z228" s="142">
        <v>2262.174</v>
      </c>
      <c r="AA228" s="149">
        <v>37.00719999999999</v>
      </c>
      <c r="AB228" s="143">
        <v>83716.725652799985</v>
      </c>
      <c r="AC228" s="36"/>
      <c r="AH228" s="14"/>
    </row>
    <row r="229" spans="1:34" ht="15.75" customHeight="1">
      <c r="A229" s="124">
        <v>177</v>
      </c>
      <c r="B229" s="387" t="s">
        <v>256</v>
      </c>
      <c r="C229" s="28" t="s">
        <v>10</v>
      </c>
      <c r="D229" s="142"/>
      <c r="E229" s="142"/>
      <c r="F229" s="142"/>
      <c r="G229" s="213"/>
      <c r="H229" s="195"/>
      <c r="I229" s="114">
        <v>3.1139999999999999</v>
      </c>
      <c r="J229" s="68">
        <f t="shared" si="21"/>
        <v>0</v>
      </c>
      <c r="K229" s="70">
        <v>3.1139999999999999</v>
      </c>
      <c r="L229" s="82"/>
      <c r="M229" s="276">
        <f t="shared" si="29"/>
        <v>0</v>
      </c>
      <c r="N229" s="119"/>
      <c r="O229" s="68"/>
      <c r="P229" s="95"/>
      <c r="Q229" s="277"/>
      <c r="R229" s="71"/>
      <c r="S229" s="172">
        <f t="shared" si="23"/>
        <v>3.1139999999999999</v>
      </c>
      <c r="T229" s="146">
        <f t="shared" si="24"/>
        <v>0</v>
      </c>
      <c r="U229" s="146">
        <f t="shared" si="26"/>
        <v>3.1139999999999999</v>
      </c>
      <c r="V229" s="144"/>
      <c r="W229" s="148">
        <f>H229+M229</f>
        <v>0</v>
      </c>
      <c r="X229" s="202"/>
      <c r="Y229" s="148"/>
      <c r="Z229" s="142"/>
      <c r="AA229" s="149"/>
      <c r="AB229" s="143"/>
      <c r="AC229" s="36"/>
      <c r="AH229" s="14"/>
    </row>
    <row r="230" spans="1:34" ht="15.75" customHeight="1">
      <c r="A230" s="124">
        <v>178</v>
      </c>
      <c r="B230" s="307" t="s">
        <v>197</v>
      </c>
      <c r="C230" s="28" t="s">
        <v>10</v>
      </c>
      <c r="D230" s="142">
        <v>0</v>
      </c>
      <c r="E230" s="142">
        <v>0</v>
      </c>
      <c r="F230" s="142">
        <v>0</v>
      </c>
      <c r="G230" s="213" t="e">
        <v>#DIV/0!</v>
      </c>
      <c r="H230" s="195">
        <v>0</v>
      </c>
      <c r="I230" s="109">
        <v>0</v>
      </c>
      <c r="J230" s="68">
        <f t="shared" si="21"/>
        <v>0</v>
      </c>
      <c r="K230" s="70">
        <v>0</v>
      </c>
      <c r="L230" s="82">
        <v>42.426000000000002</v>
      </c>
      <c r="M230" s="276">
        <f t="shared" si="29"/>
        <v>0</v>
      </c>
      <c r="N230" s="119">
        <v>0</v>
      </c>
      <c r="O230" s="68">
        <v>0</v>
      </c>
      <c r="P230" s="115">
        <v>0</v>
      </c>
      <c r="Q230" s="68">
        <v>40.338000000000001</v>
      </c>
      <c r="R230" s="96">
        <v>0</v>
      </c>
      <c r="S230" s="172">
        <f t="shared" si="23"/>
        <v>0</v>
      </c>
      <c r="T230" s="146">
        <f t="shared" si="24"/>
        <v>0</v>
      </c>
      <c r="U230" s="146">
        <f t="shared" si="26"/>
        <v>0</v>
      </c>
      <c r="V230" s="144" t="e">
        <f t="shared" si="22"/>
        <v>#DIV/0!</v>
      </c>
      <c r="W230" s="148">
        <f>H230+M230</f>
        <v>0</v>
      </c>
      <c r="X230" s="202">
        <v>0</v>
      </c>
      <c r="Y230" s="148">
        <v>0</v>
      </c>
      <c r="Z230" s="142">
        <v>0</v>
      </c>
      <c r="AA230" s="149" t="e">
        <v>#DIV/0!</v>
      </c>
      <c r="AB230" s="143">
        <v>0</v>
      </c>
      <c r="AC230" s="35"/>
      <c r="AH230" s="14"/>
    </row>
    <row r="231" spans="1:34" ht="15.75" customHeight="1">
      <c r="A231" s="124">
        <v>179</v>
      </c>
      <c r="B231" s="340" t="s">
        <v>231</v>
      </c>
      <c r="C231" s="28" t="s">
        <v>10</v>
      </c>
      <c r="D231" s="142">
        <v>8156.6990000000014</v>
      </c>
      <c r="E231" s="142">
        <v>101.34200000000146</v>
      </c>
      <c r="F231" s="142">
        <v>8055.357</v>
      </c>
      <c r="G231" s="213">
        <v>26.982203621267189</v>
      </c>
      <c r="H231" s="195">
        <v>217351.28281599999</v>
      </c>
      <c r="I231" s="113">
        <v>1041.8800000000001</v>
      </c>
      <c r="J231" s="68">
        <f t="shared" si="21"/>
        <v>0</v>
      </c>
      <c r="K231" s="70">
        <v>1041.8800000000001</v>
      </c>
      <c r="L231" s="344">
        <v>18.5</v>
      </c>
      <c r="M231" s="276">
        <f t="shared" si="29"/>
        <v>19274.780000000002</v>
      </c>
      <c r="N231" s="119">
        <v>846.02499999999998</v>
      </c>
      <c r="O231" s="68">
        <v>9.1979999999999791</v>
      </c>
      <c r="P231" s="95">
        <v>836.827</v>
      </c>
      <c r="Q231" s="68">
        <v>30.120999999999999</v>
      </c>
      <c r="R231" s="95">
        <v>25206.066067</v>
      </c>
      <c r="S231" s="172">
        <f t="shared" si="23"/>
        <v>9198.5790000000015</v>
      </c>
      <c r="T231" s="146">
        <f t="shared" si="24"/>
        <v>101.34200000000055</v>
      </c>
      <c r="U231" s="146">
        <f t="shared" si="26"/>
        <v>9097.237000000001</v>
      </c>
      <c r="V231" s="144">
        <f t="shared" si="22"/>
        <v>26.010761598933826</v>
      </c>
      <c r="W231" s="148">
        <f>H231+M231</f>
        <v>236626.06281599999</v>
      </c>
      <c r="X231" s="202">
        <v>10315.973</v>
      </c>
      <c r="Y231" s="148">
        <v>139.60600000000159</v>
      </c>
      <c r="Z231" s="142">
        <v>10176.366999999998</v>
      </c>
      <c r="AA231" s="149">
        <v>30.121000000000002</v>
      </c>
      <c r="AB231" s="143">
        <v>306522.35040699999</v>
      </c>
      <c r="AC231" s="35"/>
      <c r="AH231" s="14"/>
    </row>
    <row r="232" spans="1:34" ht="15.75" customHeight="1">
      <c r="A232" s="124">
        <v>180</v>
      </c>
      <c r="B232" s="341" t="s">
        <v>232</v>
      </c>
      <c r="C232" s="28" t="s">
        <v>10</v>
      </c>
      <c r="D232" s="142">
        <v>5191.38</v>
      </c>
      <c r="E232" s="142">
        <v>10.914000000000669</v>
      </c>
      <c r="F232" s="142">
        <v>5180.4659999999994</v>
      </c>
      <c r="G232" s="213">
        <v>38.638925565576535</v>
      </c>
      <c r="H232" s="195">
        <v>200167.64016899999</v>
      </c>
      <c r="I232" s="109">
        <v>0</v>
      </c>
      <c r="J232" s="68">
        <f t="shared" si="21"/>
        <v>0</v>
      </c>
      <c r="K232" s="70">
        <v>0</v>
      </c>
      <c r="L232" s="344">
        <v>18.5</v>
      </c>
      <c r="M232" s="276">
        <f t="shared" si="29"/>
        <v>0</v>
      </c>
      <c r="N232" s="119">
        <v>838.5</v>
      </c>
      <c r="O232" s="68">
        <v>2.9189999999999827</v>
      </c>
      <c r="P232" s="68">
        <v>835.58100000000002</v>
      </c>
      <c r="Q232" s="68">
        <v>49.192</v>
      </c>
      <c r="R232" s="95">
        <v>41103.900551999999</v>
      </c>
      <c r="S232" s="172">
        <f t="shared" si="23"/>
        <v>5191.38</v>
      </c>
      <c r="T232" s="146">
        <f t="shared" si="24"/>
        <v>10.914000000000669</v>
      </c>
      <c r="U232" s="146">
        <f t="shared" si="26"/>
        <v>5180.4659999999994</v>
      </c>
      <c r="V232" s="144">
        <f t="shared" si="22"/>
        <v>38.638925565576535</v>
      </c>
      <c r="W232" s="148">
        <f>H232+M232</f>
        <v>200167.64016899999</v>
      </c>
      <c r="X232" s="202">
        <v>6618.3600000000015</v>
      </c>
      <c r="Y232" s="148">
        <v>12.078000000001339</v>
      </c>
      <c r="Z232" s="142">
        <v>6606.2820000000002</v>
      </c>
      <c r="AA232" s="149">
        <v>50.716287525873099</v>
      </c>
      <c r="AB232" s="143">
        <v>335046.097389</v>
      </c>
      <c r="AC232" s="27"/>
      <c r="AH232" s="14"/>
    </row>
    <row r="233" spans="1:34" ht="15.75" customHeight="1">
      <c r="A233" s="10"/>
      <c r="B233" s="26" t="s">
        <v>20</v>
      </c>
      <c r="C233" s="26" t="s">
        <v>10</v>
      </c>
      <c r="D233" s="188">
        <f>D9+D12+D16+D23+D26+D36+D45+D51+D39</f>
        <v>4406715.5600000005</v>
      </c>
      <c r="E233" s="215">
        <f>E9+E12+E16+E23+E26+E36+E45+E51+E39</f>
        <v>213393.07200000083</v>
      </c>
      <c r="F233" s="138">
        <f>F9+F12+F16+F23+F26+F36+F45+F51+F39</f>
        <v>4193322.4879999994</v>
      </c>
      <c r="G233" s="139"/>
      <c r="H233" s="140">
        <f>H9+H12+H16+H26+H36+H45+H51+H39</f>
        <v>73954130.757800639</v>
      </c>
      <c r="I233" s="153">
        <f>I9+I12+I16+I23+I26+I36+I45+I51</f>
        <v>699569.21900000004</v>
      </c>
      <c r="J233" s="153">
        <f>J9+J12+J16+J23+J26+J36+J45+J51</f>
        <v>32878.989999999969</v>
      </c>
      <c r="K233" s="153">
        <f>K9+K12+K16+K23+K26+K36+K45+K51</f>
        <v>666690.22900000005</v>
      </c>
      <c r="L233" s="153"/>
      <c r="M233" s="194">
        <f>M9+M12+M16+M26+M36+M45+M51</f>
        <v>12120293.243251054</v>
      </c>
      <c r="N233" s="116">
        <f>N9+N12+N16+N23+N26+N36+N45+N51+N39</f>
        <v>607212.79400000011</v>
      </c>
      <c r="O233" s="117">
        <f>O9+O12+O16+O23+O26+O36+O45+O51+O39</f>
        <v>29284.521000000001</v>
      </c>
      <c r="P233" s="117">
        <f>P9+P12+P16+P23+P26+P36+P45+P51+P39</f>
        <v>577928.27300000004</v>
      </c>
      <c r="Q233" s="118"/>
      <c r="R233" s="117">
        <f>R9+R12+R16+R26+R36+R45+R51+R39</f>
        <v>9109022.2131927758</v>
      </c>
      <c r="S233" s="153">
        <f>S9+S12+S16+S23+S26+S36+S45+S51+S39</f>
        <v>5106284.7789999992</v>
      </c>
      <c r="T233" s="215">
        <f>T9+T12+T16+T23+T26+T36+T45+T51+T39</f>
        <v>246272.06200000018</v>
      </c>
      <c r="U233" s="141">
        <f>U9+U12+U16+U23+U26+U36+U45+U51+U39</f>
        <v>4860012.7169999992</v>
      </c>
      <c r="V233" s="141"/>
      <c r="W233" s="189">
        <f>W9+W12+W16+W26+W36+W45+W51+W39</f>
        <v>86074424.001051679</v>
      </c>
      <c r="X233" s="190">
        <f>X9+X12+X16+X23+X26+X36+X45+X51+X39</f>
        <v>4932450.7290000003</v>
      </c>
      <c r="Y233" s="141">
        <f>Y9+Y12+Y16+Y23+Y26+Y36+Y45+Y51+Y39</f>
        <v>236281.10800000001</v>
      </c>
      <c r="Z233" s="141">
        <f>Z9+Z12+Z16+Z23+Z26+Z36+Z45+Z51+Z39</f>
        <v>4696169.6210000003</v>
      </c>
      <c r="AA233" s="157"/>
      <c r="AB233" s="141">
        <f>AB9+AB12+AB16+AB23+AB26+AB36+AB45+AB51+AB39</f>
        <v>79824601.597325951</v>
      </c>
      <c r="AC233" s="27"/>
      <c r="AD233" s="14" t="s">
        <v>38</v>
      </c>
      <c r="AH233" s="14"/>
    </row>
    <row r="234" spans="1:34" ht="15.75" customHeight="1">
      <c r="A234" s="10"/>
      <c r="B234" s="59" t="s">
        <v>207</v>
      </c>
      <c r="C234" s="23" t="s">
        <v>10</v>
      </c>
      <c r="D234" s="389">
        <f>D9</f>
        <v>1767624.5779999997</v>
      </c>
      <c r="E234" s="143">
        <f>D234-F234</f>
        <v>138897.38199999998</v>
      </c>
      <c r="F234" s="143">
        <f>F9</f>
        <v>1628727.1959999998</v>
      </c>
      <c r="G234" s="216"/>
      <c r="H234" s="145">
        <f>H9</f>
        <v>18150290.182411999</v>
      </c>
      <c r="I234" s="150">
        <f>I9</f>
        <v>259009.97099999999</v>
      </c>
      <c r="J234" s="150">
        <f>I234-K234</f>
        <v>20581.777000000002</v>
      </c>
      <c r="K234" s="150">
        <f>K9</f>
        <v>238428.19399999999</v>
      </c>
      <c r="L234" s="146">
        <f>M234/K234</f>
        <v>10.424248349664554</v>
      </c>
      <c r="M234" s="195">
        <f>M9</f>
        <v>2485434.7078180001</v>
      </c>
      <c r="N234" s="264">
        <f>N9</f>
        <v>253086.83499999999</v>
      </c>
      <c r="O234" s="60">
        <f>N234-P234</f>
        <v>20612.538</v>
      </c>
      <c r="P234" s="98">
        <f>P9</f>
        <v>232474.29699999999</v>
      </c>
      <c r="Q234" s="120">
        <f>R234/P234</f>
        <v>11.656031140870597</v>
      </c>
      <c r="R234" s="68">
        <f>R9</f>
        <v>2709727.6452839999</v>
      </c>
      <c r="S234" s="391">
        <f>S9</f>
        <v>2026634.5489999996</v>
      </c>
      <c r="T234" s="146">
        <f>T9</f>
        <v>159479.15900000001</v>
      </c>
      <c r="U234" s="146">
        <f>U9</f>
        <v>1867155.3899999997</v>
      </c>
      <c r="V234" s="146"/>
      <c r="W234" s="148">
        <f>W9</f>
        <v>20635724.89023</v>
      </c>
      <c r="X234" s="137">
        <f>X9</f>
        <v>1858441.7389999998</v>
      </c>
      <c r="Y234" s="142">
        <f>X234-Z234</f>
        <v>152572.44899999979</v>
      </c>
      <c r="Z234" s="142">
        <f>Z9</f>
        <v>1705869.29</v>
      </c>
      <c r="AA234" s="144"/>
      <c r="AB234" s="146">
        <f>AB9</f>
        <v>18408329.290451001</v>
      </c>
      <c r="AH234" s="14"/>
    </row>
    <row r="235" spans="1:34" ht="15.75" customHeight="1">
      <c r="A235" s="10"/>
      <c r="B235" s="59" t="s">
        <v>50</v>
      </c>
      <c r="C235" s="23" t="s">
        <v>10</v>
      </c>
      <c r="D235" s="172">
        <f>D12+D16+D23+D26+D231+D232</f>
        <v>1236206.615</v>
      </c>
      <c r="E235" s="143">
        <f>D235-F235</f>
        <v>52566.710999999661</v>
      </c>
      <c r="F235" s="143">
        <f>F12+F16+F23+F26+F231+F232</f>
        <v>1183639.9040000003</v>
      </c>
      <c r="G235" s="216"/>
      <c r="H235" s="145">
        <f>H12+H16+H23+H26+H231+H232</f>
        <v>38751372.224670634</v>
      </c>
      <c r="I235" s="150">
        <f>I12+I16+I23+I26+I231+I232</f>
        <v>247806.698</v>
      </c>
      <c r="J235" s="150">
        <f>I235-K235</f>
        <v>9164.0219999999972</v>
      </c>
      <c r="K235" s="150">
        <f>K12+K16+K23+K26+K231+K232</f>
        <v>238642.67600000001</v>
      </c>
      <c r="L235" s="150">
        <f>M235/K235</f>
        <v>30.715791652495778</v>
      </c>
      <c r="M235" s="195">
        <f>M12+M16+M23+M26+M231+M232</f>
        <v>7330098.7154100547</v>
      </c>
      <c r="N235" s="119">
        <f>N12+N16+N23+N26+N231+N232</f>
        <v>162609.024</v>
      </c>
      <c r="O235" s="60">
        <f>N235-P235</f>
        <v>5335.4079999999958</v>
      </c>
      <c r="P235" s="68">
        <f>P12+P16+P23+P26+P231+P232</f>
        <v>157273.61600000001</v>
      </c>
      <c r="Q235" s="120">
        <f>R235/P235</f>
        <v>29.913151124844163</v>
      </c>
      <c r="R235" s="68">
        <f>R12+R16+R23+R26+R231+R232</f>
        <v>4704549.4433587091</v>
      </c>
      <c r="S235" s="150">
        <f>S12+S16+S23+S26+S231+S232</f>
        <v>1484013.3130000001</v>
      </c>
      <c r="T235" s="146">
        <f>T12+T16+T23+T26+T231+T232</f>
        <v>61730.733000000022</v>
      </c>
      <c r="U235" s="146">
        <f>U12+U16+U23+U26+U231+U232</f>
        <v>1422282.5800000003</v>
      </c>
      <c r="V235" s="146"/>
      <c r="W235" s="148">
        <f>W12+W16+W23+W26+W231+W232</f>
        <v>46081470.940080687</v>
      </c>
      <c r="X235" s="161">
        <f>X12+X16+X23+X26+X231+X232</f>
        <v>1632135.1150000002</v>
      </c>
      <c r="Y235" s="146">
        <f>X235-Z235</f>
        <v>60466.824000000255</v>
      </c>
      <c r="Z235" s="146">
        <f>Z12+Z16+Z23+Z26+Z231+Z232</f>
        <v>1571668.291</v>
      </c>
      <c r="AA235" s="144"/>
      <c r="AB235" s="146">
        <f>AB12+AB16+AB23+AB26+AB231+AB232</f>
        <v>45038479.43160297</v>
      </c>
      <c r="AC235" s="21"/>
      <c r="AH235" s="14"/>
    </row>
    <row r="236" spans="1:34" s="21" customFormat="1" ht="15.75" customHeight="1">
      <c r="A236" s="10"/>
      <c r="B236" s="278" t="s">
        <v>51</v>
      </c>
      <c r="C236" s="28" t="s">
        <v>10</v>
      </c>
      <c r="D236" s="172">
        <f>D36+D45+D51-D228-D230-D231-D232+D39</f>
        <v>1400742.4580000003</v>
      </c>
      <c r="E236" s="143">
        <f>D236-F236</f>
        <v>21774.672000000719</v>
      </c>
      <c r="F236" s="143">
        <f>F36+F45+F51-F228-F230-F231-F232+F39</f>
        <v>1378967.7859999996</v>
      </c>
      <c r="G236" s="216" t="s">
        <v>38</v>
      </c>
      <c r="H236" s="145">
        <f>H36+H45+H51-H228-H230-H231-H232+H39</f>
        <v>16976620.721015994</v>
      </c>
      <c r="I236" s="150">
        <f>I36+I45+I51-I228-I230-I231-I232-I229</f>
        <v>192647.46699999998</v>
      </c>
      <c r="J236" s="150">
        <f>I236-K236</f>
        <v>3129.1539999999513</v>
      </c>
      <c r="K236" s="150">
        <f>K36+K45+K51-K228-K230-K231-K232-K229</f>
        <v>189518.31300000002</v>
      </c>
      <c r="L236" s="150">
        <f>M236/K236</f>
        <v>12.139222434884164</v>
      </c>
      <c r="M236" s="195">
        <f>M36+M45+M51-M228-M230-M231-M232</f>
        <v>2300604.9569909996</v>
      </c>
      <c r="N236" s="119">
        <f>N36+N45+N51-N228-N230-N231-N232+N39</f>
        <v>191426.93900000001</v>
      </c>
      <c r="O236" s="60">
        <f>N236-P236</f>
        <v>3333.4110000000219</v>
      </c>
      <c r="P236" s="68">
        <f>P36+P45+P51-P228-P230-P231-P232+P39</f>
        <v>188093.52799999999</v>
      </c>
      <c r="Q236" s="120">
        <f>R236/P236</f>
        <v>8.9930351849196377</v>
      </c>
      <c r="R236" s="68">
        <f>R36+R45+R51-R228-R230-R231-R232+R39</f>
        <v>1691531.7153596669</v>
      </c>
      <c r="S236" s="150">
        <f>S36+S45+S51-S228-S230-S231-S232-S229+S39</f>
        <v>1593389.9249999996</v>
      </c>
      <c r="T236" s="146">
        <f>T36+T45+T51-T228-T230-T231-T232+T39</f>
        <v>24903.826000000161</v>
      </c>
      <c r="U236" s="146">
        <f>U36+U45+U51-U228-U230-U231-U232-U229+U39</f>
        <v>1568486.0989999995</v>
      </c>
      <c r="V236" s="146"/>
      <c r="W236" s="148">
        <f>W36+W45+W51-W228-W230-W231-W232+W39</f>
        <v>19277225.678006995</v>
      </c>
      <c r="X236" s="167">
        <f>X36+X45+X51-X228-X230-X231-X232+X39</f>
        <v>1439427.7640000002</v>
      </c>
      <c r="Y236" s="135">
        <f>X236-Z236</f>
        <v>23057.898000000045</v>
      </c>
      <c r="Z236" s="146">
        <f>Z36+Z45+Z51-Z228-Z230-Z231-Z232+Z39</f>
        <v>1416369.8660000002</v>
      </c>
      <c r="AA236" s="144" t="s">
        <v>38</v>
      </c>
      <c r="AB236" s="143">
        <f>AB36+AB45+AB51-AB228-AB230-AB231-AB232+AB39</f>
        <v>16294076.149619164</v>
      </c>
      <c r="AC236" s="14"/>
    </row>
    <row r="237" spans="1:34" ht="15.75" customHeight="1">
      <c r="A237" s="10"/>
      <c r="B237" s="59" t="s">
        <v>52</v>
      </c>
      <c r="C237" s="23" t="s">
        <v>10</v>
      </c>
      <c r="D237" s="172">
        <f>D228+D230+D229</f>
        <v>2141.9090000000001</v>
      </c>
      <c r="E237" s="143">
        <f>D237-F237</f>
        <v>154.30700000000002</v>
      </c>
      <c r="F237" s="143">
        <f>F228+F230+F229</f>
        <v>1987.6020000000001</v>
      </c>
      <c r="G237" s="135"/>
      <c r="H237" s="145">
        <f>H228+H230+H229</f>
        <v>75847.629702000006</v>
      </c>
      <c r="I237" s="150">
        <f>I228+I230+I229</f>
        <v>105.083</v>
      </c>
      <c r="J237" s="391">
        <f>I237-K237</f>
        <v>4.0369999999999919</v>
      </c>
      <c r="K237" s="150">
        <f>K228+K230+K229</f>
        <v>101.04600000000001</v>
      </c>
      <c r="L237" s="150">
        <f>M237/K237</f>
        <v>41.118530491063474</v>
      </c>
      <c r="M237" s="195">
        <f>M228+M230+M229</f>
        <v>4154.8630320000002</v>
      </c>
      <c r="N237" s="264">
        <f>N228+N230</f>
        <v>89.995999999999995</v>
      </c>
      <c r="O237" s="60">
        <f>N237-P237</f>
        <v>3.1640000000000015</v>
      </c>
      <c r="P237" s="98">
        <f>P228+P230</f>
        <v>86.831999999999994</v>
      </c>
      <c r="Q237" s="120">
        <f>R237/P237</f>
        <v>37.007199999999997</v>
      </c>
      <c r="R237" s="68">
        <f>R228+R230</f>
        <v>3213.4091903999997</v>
      </c>
      <c r="S237" s="150">
        <f>S228+S230+S229</f>
        <v>2246.9920000000002</v>
      </c>
      <c r="T237" s="146">
        <f>T228+T230</f>
        <v>158.34400000000005</v>
      </c>
      <c r="U237" s="146">
        <f>U228+U230+U229</f>
        <v>2088.6480000000001</v>
      </c>
      <c r="V237" s="146"/>
      <c r="W237" s="146">
        <f>W228+W230+W229</f>
        <v>80002.492733999999</v>
      </c>
      <c r="X237" s="161">
        <f>X228+X230</f>
        <v>2446.1110000000003</v>
      </c>
      <c r="Y237" s="142">
        <f>X237-Z237</f>
        <v>183.93700000000035</v>
      </c>
      <c r="Z237" s="142">
        <f>Z228+Z230</f>
        <v>2262.174</v>
      </c>
      <c r="AA237" s="144"/>
      <c r="AB237" s="146">
        <f>AB228+AB230</f>
        <v>83716.725652799985</v>
      </c>
      <c r="AH237" s="14"/>
    </row>
    <row r="238" spans="1:34" ht="15.75" hidden="1" customHeight="1" outlineLevel="1">
      <c r="A238" s="38"/>
      <c r="B238" s="17"/>
      <c r="C238" s="17"/>
      <c r="D238" s="217">
        <f>D234+D235+D236+D237</f>
        <v>4406715.5600000005</v>
      </c>
      <c r="E238" s="217">
        <f>E234+E235+E236+E237</f>
        <v>213393.07200000036</v>
      </c>
      <c r="F238" s="218">
        <f>F234+F235+F236+F237</f>
        <v>4193322.4879999999</v>
      </c>
      <c r="G238" s="219"/>
      <c r="H238" s="220">
        <f>H234+H235+H236+H237</f>
        <v>73954130.757800624</v>
      </c>
      <c r="I238" s="217">
        <f>I234+I235+I236+I237</f>
        <v>699569.21899999992</v>
      </c>
      <c r="J238" s="217">
        <f>J234+J235+J236+J237</f>
        <v>32878.989999999947</v>
      </c>
      <c r="K238" s="217">
        <f>K234+K235+K236+K237</f>
        <v>666690.22899999993</v>
      </c>
      <c r="L238" s="219"/>
      <c r="M238" s="220">
        <f>M234+M235+M236+M237</f>
        <v>12120293.243251055</v>
      </c>
      <c r="N238" s="281">
        <f>N234+N235+N236+N237</f>
        <v>607212.79399999999</v>
      </c>
      <c r="O238" s="281">
        <f>O234+O235+O236+O237</f>
        <v>29284.521000000019</v>
      </c>
      <c r="P238" s="281">
        <f>P234+P235+P236+P237</f>
        <v>577928.27300000004</v>
      </c>
      <c r="Q238" s="281"/>
      <c r="R238" s="281">
        <f>R234+R235+R236+R237</f>
        <v>9109022.2131927758</v>
      </c>
      <c r="S238" s="222">
        <f>D238+I238</f>
        <v>5106284.7790000001</v>
      </c>
      <c r="T238" s="222">
        <f>E238+J238</f>
        <v>246272.06200000033</v>
      </c>
      <c r="U238" s="221">
        <f>F238+K238</f>
        <v>4860012.7170000002</v>
      </c>
      <c r="V238" s="221"/>
      <c r="W238" s="222">
        <f>W234+W235+W236+W237</f>
        <v>86074424.001051679</v>
      </c>
      <c r="X238" s="222">
        <f>X234+X235+X236+X237</f>
        <v>4932450.7290000003</v>
      </c>
      <c r="Y238" s="222">
        <f>Y234+Y235+Y236+Y237</f>
        <v>236281.10800000009</v>
      </c>
      <c r="Z238" s="222">
        <f>Z234+Z235+Z236+Z237</f>
        <v>4696169.6210000003</v>
      </c>
      <c r="AA238" s="221"/>
      <c r="AB238" s="223">
        <f>AB234+AB235+AB236+AB237</f>
        <v>79824601.597325936</v>
      </c>
      <c r="AC238" s="27"/>
    </row>
    <row r="239" spans="1:34" ht="15.75" hidden="1" customHeight="1" outlineLevel="1">
      <c r="B239" s="40"/>
      <c r="C239" s="17"/>
      <c r="D239" s="224">
        <f>D9+D12+D16+D26+D36+D45+D51+D39+D23</f>
        <v>4406715.5600000005</v>
      </c>
      <c r="E239" s="224">
        <f>D233-F233</f>
        <v>213393.07200000109</v>
      </c>
      <c r="F239" s="225">
        <f>F10+F13+F27+F37+F46+F51+F17+F40</f>
        <v>3662829.5039999993</v>
      </c>
      <c r="G239" s="226"/>
      <c r="H239" s="227"/>
      <c r="I239" s="228"/>
      <c r="J239" s="229">
        <f>I233-K233</f>
        <v>32878.989999999991</v>
      </c>
      <c r="K239" s="230">
        <f>K10+K13+K17+K27+K37+K46+K51+K40</f>
        <v>524948.87600000005</v>
      </c>
      <c r="L239" s="228"/>
      <c r="M239" s="229"/>
      <c r="N239" s="229"/>
      <c r="O239" s="229">
        <f>N233-P233</f>
        <v>29284.521000000066</v>
      </c>
      <c r="P239" s="230">
        <f>P10+P13+P17+P27+P37+P47+P51+P24+P40</f>
        <v>541963.397</v>
      </c>
      <c r="Q239" s="229"/>
      <c r="R239" s="229"/>
      <c r="S239" s="231"/>
      <c r="T239" s="229">
        <f>S233-U233</f>
        <v>246272.06199999992</v>
      </c>
      <c r="U239" s="232">
        <f>U10+U13+U27+U37+U46+U51+U17+U24+U40</f>
        <v>4187778.379999999</v>
      </c>
      <c r="V239" s="228"/>
      <c r="W239" s="232">
        <f>H51+M51</f>
        <v>12316280.723508993</v>
      </c>
      <c r="X239" s="229"/>
      <c r="Y239" s="229">
        <f>X233-Z233</f>
        <v>236281.10800000001</v>
      </c>
      <c r="Z239" s="230">
        <f>Z10+Z13+Z17+Z27+Z37+Z46+Z51+Z40+Z24</f>
        <v>4169677.1720000003</v>
      </c>
      <c r="AA239" s="228"/>
      <c r="AB239" s="229">
        <f>AB9+AB12+AB16+AB26+AB36+AB45+AB51+AB39</f>
        <v>79824601.597325951</v>
      </c>
      <c r="AC239" s="43"/>
    </row>
    <row r="240" spans="1:34" ht="15.75" hidden="1" customHeight="1" outlineLevel="1">
      <c r="B240" s="40"/>
      <c r="C240" s="17"/>
      <c r="D240" s="41"/>
      <c r="E240" s="42"/>
      <c r="F240" s="225">
        <f>F11+F14+F19+F25+F29+F38+F48+F42</f>
        <v>11793.206000000002</v>
      </c>
      <c r="G240" s="342"/>
      <c r="H240" s="343">
        <f>H233-H241</f>
        <v>73954130.757800639</v>
      </c>
      <c r="I240" s="228"/>
      <c r="J240" s="229"/>
      <c r="K240" s="230">
        <f>K11+K14+K19+K25+K29+K38+K48</f>
        <v>1739.61</v>
      </c>
      <c r="L240" s="228"/>
      <c r="M240" s="229"/>
      <c r="N240" s="229"/>
      <c r="O240" s="229"/>
      <c r="P240" s="229">
        <f>P11+P14+P19+P25+P29+P38+P48</f>
        <v>1449.4</v>
      </c>
      <c r="Q240" s="229"/>
      <c r="R240" s="229"/>
      <c r="S240" s="229"/>
      <c r="T240" s="230"/>
      <c r="U240" s="230">
        <f>F239+K239</f>
        <v>4187778.3799999994</v>
      </c>
      <c r="V240" s="228"/>
      <c r="W240" s="230">
        <f>H238+M238</f>
        <v>86074424.001051679</v>
      </c>
      <c r="X240" s="229"/>
      <c r="Y240" s="229"/>
      <c r="Z240" s="229"/>
      <c r="AA240" s="228"/>
      <c r="AB240" s="229"/>
      <c r="AC240" s="43"/>
    </row>
    <row r="241" spans="1:34" s="44" customFormat="1" ht="9.75" customHeight="1" collapsed="1">
      <c r="C241" s="302"/>
      <c r="E241" s="56"/>
      <c r="F241" s="56"/>
      <c r="G241" s="56"/>
      <c r="H241" s="271"/>
      <c r="K241" s="56"/>
      <c r="T241" s="57" t="s">
        <v>42</v>
      </c>
      <c r="U241" s="58">
        <f>U11+U14+U19+U25+U29+U38+U48+U42</f>
        <v>13532.816000000003</v>
      </c>
      <c r="V241" s="57"/>
      <c r="W241" s="58">
        <f>H233+M233</f>
        <v>86074424.001051694</v>
      </c>
      <c r="AB241" s="45"/>
    </row>
    <row r="242" spans="1:34" s="55" customFormat="1" ht="44.25" customHeight="1">
      <c r="A242" s="288"/>
      <c r="B242" s="378" t="s">
        <v>247</v>
      </c>
      <c r="C242" s="321"/>
      <c r="D242" s="321"/>
      <c r="E242" s="321"/>
      <c r="F242" s="321"/>
      <c r="G242" s="321"/>
      <c r="H242" s="372">
        <f>H233-H224-H221-H217</f>
        <v>73896709.060217634</v>
      </c>
      <c r="I242" s="321"/>
      <c r="J242" s="321"/>
      <c r="K242" s="321"/>
      <c r="L242" s="345"/>
      <c r="M242" s="321"/>
      <c r="N242" s="321"/>
      <c r="O242" s="321"/>
      <c r="P242" s="321"/>
      <c r="Q242" s="321"/>
      <c r="R242" s="321"/>
      <c r="S242" s="321"/>
      <c r="T242" s="321"/>
      <c r="U242" s="345"/>
      <c r="V242" s="321"/>
      <c r="W242" s="321"/>
      <c r="X242" s="321"/>
      <c r="Y242" s="322"/>
      <c r="Z242" s="322"/>
      <c r="AA242" s="322"/>
      <c r="AB242" s="323"/>
    </row>
    <row r="243" spans="1:34" s="55" customFormat="1" ht="38.25" customHeight="1">
      <c r="B243" s="320" t="s">
        <v>248</v>
      </c>
      <c r="C243" s="324"/>
      <c r="D243" s="324"/>
      <c r="E243" s="325"/>
      <c r="F243" s="325"/>
      <c r="G243" s="325"/>
      <c r="H243" s="324"/>
      <c r="I243" s="324"/>
      <c r="J243" s="324"/>
      <c r="K243" s="325"/>
      <c r="L243" s="324"/>
      <c r="M243" s="324"/>
      <c r="N243" s="324"/>
      <c r="O243" s="324"/>
      <c r="P243" s="324"/>
      <c r="Q243" s="324"/>
      <c r="R243" s="324"/>
      <c r="S243" s="324"/>
      <c r="T243" s="326"/>
      <c r="U243" s="327"/>
      <c r="V243" s="326"/>
      <c r="W243" s="325"/>
      <c r="X243" s="324"/>
      <c r="Y243" s="324"/>
      <c r="Z243" s="324"/>
      <c r="AA243" s="324"/>
      <c r="AB243" s="328"/>
    </row>
    <row r="244" spans="1:34" s="44" customFormat="1" ht="43.5" customHeight="1">
      <c r="B244" s="320" t="s">
        <v>249</v>
      </c>
      <c r="C244" s="329"/>
      <c r="D244" s="329"/>
      <c r="E244" s="330"/>
      <c r="F244" s="330"/>
      <c r="G244" s="330"/>
      <c r="H244" s="328"/>
      <c r="I244" s="329"/>
      <c r="J244" s="329"/>
      <c r="K244" s="330"/>
      <c r="L244" s="329"/>
      <c r="M244" s="329"/>
      <c r="N244" s="329"/>
      <c r="O244" s="329"/>
      <c r="P244" s="329"/>
      <c r="Q244" s="329"/>
      <c r="R244" s="329"/>
      <c r="S244" s="329"/>
      <c r="T244" s="331"/>
      <c r="U244" s="332"/>
      <c r="V244" s="331"/>
      <c r="W244" s="330"/>
      <c r="X244" s="329"/>
      <c r="Y244" s="329"/>
      <c r="Z244" s="329"/>
      <c r="AA244" s="329"/>
      <c r="AB244" s="333"/>
    </row>
    <row r="245" spans="1:34" s="46" customFormat="1" ht="9.75" customHeight="1">
      <c r="B245" s="334"/>
      <c r="C245" s="334"/>
      <c r="D245" s="334"/>
      <c r="E245" s="334"/>
      <c r="F245" s="334"/>
      <c r="G245" s="334"/>
      <c r="H245" s="335"/>
      <c r="I245" s="334"/>
      <c r="J245" s="334"/>
      <c r="K245" s="334"/>
      <c r="L245" s="334"/>
      <c r="M245" s="334"/>
      <c r="N245" s="334"/>
      <c r="O245" s="334"/>
      <c r="P245" s="334"/>
      <c r="Q245" s="334"/>
      <c r="R245" s="334"/>
      <c r="S245" s="334"/>
      <c r="T245" s="336"/>
      <c r="U245" s="337"/>
      <c r="V245" s="337"/>
      <c r="W245" s="338"/>
      <c r="X245" s="334"/>
      <c r="Y245" s="334"/>
      <c r="Z245" s="334"/>
      <c r="AA245" s="334"/>
      <c r="AB245" s="339"/>
      <c r="AH245" s="47"/>
    </row>
    <row r="246" spans="1:34" ht="24.75" customHeight="1">
      <c r="A246" s="48"/>
      <c r="B246" s="531" t="s">
        <v>251</v>
      </c>
      <c r="C246" s="531"/>
      <c r="D246" s="531"/>
      <c r="E246" s="531"/>
      <c r="F246" s="531"/>
      <c r="G246" s="531"/>
      <c r="H246" s="531"/>
      <c r="I246" s="531"/>
      <c r="J246" s="531"/>
      <c r="K246" s="531"/>
      <c r="L246" s="531"/>
      <c r="M246" s="531"/>
      <c r="N246" s="531"/>
      <c r="O246" s="531"/>
      <c r="P246" s="531"/>
      <c r="Q246" s="531"/>
      <c r="R246" s="531"/>
      <c r="S246" s="531"/>
      <c r="T246" s="531"/>
      <c r="U246" s="531"/>
      <c r="V246" s="531"/>
      <c r="W246" s="531"/>
      <c r="X246" s="531"/>
      <c r="Y246" s="531"/>
      <c r="Z246" s="531"/>
      <c r="AA246" s="531"/>
      <c r="AB246" s="531"/>
    </row>
    <row r="247" spans="1:34" ht="31.5" customHeight="1">
      <c r="A247" s="48"/>
      <c r="B247" s="393"/>
      <c r="C247" s="393"/>
      <c r="D247" s="545"/>
      <c r="E247" s="545"/>
      <c r="F247" s="393"/>
      <c r="G247" s="545"/>
      <c r="H247" s="545"/>
      <c r="I247" s="393"/>
      <c r="J247" s="393"/>
      <c r="K247" s="393"/>
      <c r="L247" s="393"/>
      <c r="M247" s="393"/>
      <c r="N247" s="393"/>
      <c r="O247" s="393"/>
      <c r="P247" s="393"/>
      <c r="Q247" s="393"/>
      <c r="R247" s="393"/>
      <c r="S247" s="393"/>
      <c r="T247" s="393"/>
      <c r="U247" s="393"/>
      <c r="V247" s="393"/>
      <c r="W247" s="393"/>
      <c r="X247" s="393"/>
      <c r="Y247" s="393"/>
      <c r="Z247" s="393"/>
      <c r="AA247" s="393"/>
      <c r="AB247" s="393"/>
      <c r="AH247" s="14"/>
    </row>
    <row r="248" spans="1:34" ht="22.5" customHeight="1">
      <c r="A248" s="48"/>
      <c r="B248" s="390"/>
      <c r="C248" s="390"/>
      <c r="D248" s="390"/>
      <c r="E248" s="390"/>
      <c r="F248" s="390"/>
      <c r="G248" s="390"/>
      <c r="H248" s="390"/>
      <c r="I248" s="390"/>
      <c r="J248" s="390"/>
      <c r="K248" s="390"/>
      <c r="L248" s="390"/>
      <c r="M248" s="390"/>
      <c r="N248" s="390"/>
      <c r="O248" s="390"/>
      <c r="P248" s="390"/>
      <c r="Q248" s="390"/>
      <c r="R248" s="390"/>
      <c r="S248" s="390"/>
      <c r="T248" s="390"/>
      <c r="U248" s="390"/>
      <c r="V248" s="390"/>
      <c r="W248" s="390"/>
      <c r="X248" s="390"/>
      <c r="Y248" s="390"/>
      <c r="Z248" s="390"/>
      <c r="AA248" s="390"/>
      <c r="AB248" s="390"/>
      <c r="AH248" s="14"/>
    </row>
    <row r="249" spans="1:34" ht="18" customHeight="1">
      <c r="A249" s="49"/>
      <c r="B249" s="546" t="s">
        <v>250</v>
      </c>
      <c r="C249" s="546"/>
      <c r="D249" s="546"/>
      <c r="E249" s="546"/>
      <c r="F249" s="546"/>
      <c r="G249" s="546"/>
      <c r="H249" s="546"/>
      <c r="I249" s="546"/>
      <c r="J249" s="546"/>
      <c r="K249" s="546"/>
      <c r="L249" s="546"/>
      <c r="M249" s="546"/>
      <c r="N249" s="546"/>
      <c r="O249" s="546"/>
      <c r="P249" s="546"/>
      <c r="Q249" s="546"/>
      <c r="R249" s="546"/>
      <c r="S249" s="546"/>
      <c r="T249" s="546"/>
      <c r="U249" s="546"/>
      <c r="V249" s="546"/>
      <c r="W249" s="546"/>
      <c r="X249" s="546"/>
      <c r="Y249" s="546"/>
      <c r="Z249" s="546"/>
      <c r="AA249" s="546"/>
      <c r="AB249" s="546"/>
      <c r="AH249" s="14"/>
    </row>
    <row r="250" spans="1:34" ht="15.75" customHeight="1">
      <c r="A250" s="49"/>
      <c r="B250" s="394"/>
      <c r="C250" s="394"/>
      <c r="D250" s="394"/>
      <c r="E250" s="394"/>
      <c r="F250" s="394"/>
      <c r="G250" s="394"/>
      <c r="H250" s="394"/>
      <c r="I250" s="394"/>
      <c r="J250" s="394"/>
      <c r="K250" s="394"/>
      <c r="L250" s="394"/>
      <c r="M250" s="394"/>
      <c r="N250" s="394"/>
      <c r="O250" s="394"/>
      <c r="P250" s="394"/>
      <c r="Q250" s="394"/>
      <c r="R250" s="394"/>
      <c r="S250" s="394"/>
      <c r="T250" s="394"/>
      <c r="U250" s="394"/>
      <c r="V250" s="394"/>
      <c r="W250" s="394"/>
      <c r="X250" s="394"/>
      <c r="Y250" s="394"/>
      <c r="Z250" s="394"/>
      <c r="AA250" s="394"/>
      <c r="AB250" s="394"/>
      <c r="AH250" s="14"/>
    </row>
    <row r="251" spans="1:34" ht="15.75" customHeight="1">
      <c r="A251" s="49"/>
      <c r="B251" s="50"/>
      <c r="C251" s="50"/>
      <c r="D251" s="547"/>
      <c r="E251" s="547"/>
      <c r="F251" s="50"/>
      <c r="G251" s="548"/>
      <c r="H251" s="548"/>
      <c r="I251" s="395"/>
      <c r="J251" s="395"/>
      <c r="K251" s="395"/>
      <c r="L251" s="395"/>
      <c r="M251" s="395"/>
      <c r="N251" s="395"/>
      <c r="O251" s="395"/>
      <c r="P251" s="395"/>
      <c r="Q251" s="395"/>
      <c r="R251" s="395"/>
      <c r="S251" s="18"/>
      <c r="T251" s="39"/>
      <c r="U251" s="270">
        <f>U10+U13+U17+U24+U27+U37+U46+U51</f>
        <v>3781305.6249999991</v>
      </c>
      <c r="V251" s="18"/>
      <c r="W251" s="39"/>
      <c r="X251" s="39"/>
      <c r="Y251" s="39"/>
      <c r="Z251" s="39"/>
      <c r="AA251" s="18"/>
      <c r="AB251" s="39"/>
      <c r="AH251" s="14"/>
    </row>
    <row r="252" spans="1:34" ht="22.5" customHeight="1">
      <c r="B252" s="17"/>
      <c r="C252" s="17"/>
      <c r="D252" s="17"/>
      <c r="E252" s="17"/>
      <c r="F252" s="17"/>
      <c r="G252" s="17"/>
      <c r="H252" s="17"/>
      <c r="I252" s="17"/>
      <c r="J252" s="17"/>
      <c r="K252" s="17"/>
      <c r="L252" s="17"/>
      <c r="M252" s="17"/>
      <c r="N252" s="17"/>
      <c r="O252" s="17"/>
      <c r="P252" s="17"/>
      <c r="Q252" s="17"/>
      <c r="R252" s="17"/>
      <c r="S252" s="51"/>
      <c r="T252" s="52"/>
      <c r="U252" s="53"/>
      <c r="V252" s="40"/>
      <c r="W252" s="54"/>
      <c r="X252" s="52"/>
      <c r="Y252" s="52"/>
      <c r="Z252" s="52"/>
      <c r="AA252" s="40"/>
      <c r="AB252" s="52"/>
      <c r="AH252" s="14"/>
    </row>
    <row r="253" spans="1:34" ht="12.75">
      <c r="B253" s="17"/>
      <c r="C253" s="17"/>
      <c r="D253" s="17"/>
      <c r="E253" s="17"/>
      <c r="F253" s="17"/>
      <c r="G253" s="17"/>
      <c r="H253" s="17"/>
      <c r="I253" s="17"/>
      <c r="J253" s="17"/>
      <c r="K253" s="17"/>
      <c r="L253" s="17"/>
      <c r="M253" s="17"/>
      <c r="N253" s="17"/>
      <c r="O253" s="17"/>
      <c r="P253" s="17"/>
      <c r="Q253" s="17"/>
      <c r="R253" s="17"/>
      <c r="S253" s="17"/>
      <c r="T253" s="17"/>
      <c r="U253" s="17"/>
      <c r="V253" s="17"/>
      <c r="W253" s="17"/>
      <c r="X253" s="17"/>
      <c r="Y253" s="17"/>
      <c r="Z253" s="17"/>
      <c r="AA253" s="17"/>
      <c r="AB253" s="17"/>
      <c r="AH253" s="14"/>
    </row>
  </sheetData>
  <mergeCells count="27">
    <mergeCell ref="D247:E247"/>
    <mergeCell ref="G247:H247"/>
    <mergeCell ref="B249:AB249"/>
    <mergeCell ref="D251:E251"/>
    <mergeCell ref="G251:H251"/>
    <mergeCell ref="B246:AB246"/>
    <mergeCell ref="S6:W6"/>
    <mergeCell ref="X6:AB6"/>
    <mergeCell ref="A10:A11"/>
    <mergeCell ref="A13:A14"/>
    <mergeCell ref="A17:A22"/>
    <mergeCell ref="A24:A25"/>
    <mergeCell ref="A27:A32"/>
    <mergeCell ref="A33:A35"/>
    <mergeCell ref="A37:A38"/>
    <mergeCell ref="A39:A44"/>
    <mergeCell ref="A46:A48"/>
    <mergeCell ref="B1:AB1"/>
    <mergeCell ref="B2:AB2"/>
    <mergeCell ref="B3:AB3"/>
    <mergeCell ref="B4:AB4"/>
    <mergeCell ref="A6:A7"/>
    <mergeCell ref="B6:B7"/>
    <mergeCell ref="C6:C7"/>
    <mergeCell ref="D6:H6"/>
    <mergeCell ref="I6:M6"/>
    <mergeCell ref="N6:R6"/>
  </mergeCells>
  <pageMargins left="0.24" right="0.2" top="0.35433070866141736" bottom="0.19685039370078741" header="0.27559055118110237" footer="0.31496062992125984"/>
  <pageSetup paperSize="9" scale="7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915849-49E2-457F-A33C-3AA2D79AC189}">
  <dimension ref="A1:S273"/>
  <sheetViews>
    <sheetView tabSelected="1" topLeftCell="A265" zoomScaleNormal="100" workbookViewId="0">
      <selection activeCell="I267" sqref="I267"/>
    </sheetView>
  </sheetViews>
  <sheetFormatPr defaultRowHeight="15"/>
  <cols>
    <col min="1" max="1" width="5.140625" style="464" customWidth="1"/>
    <col min="2" max="2" width="59.7109375" style="424" customWidth="1"/>
    <col min="3" max="3" width="11.42578125" style="464" customWidth="1"/>
    <col min="4" max="4" width="12.5703125" style="514" customWidth="1"/>
    <col min="5" max="5" width="13.140625" style="424" customWidth="1"/>
    <col min="6" max="6" width="12.5703125" style="424" customWidth="1"/>
    <col min="7" max="7" width="9.42578125" style="424" customWidth="1"/>
    <col min="8" max="8" width="15" style="424" customWidth="1"/>
    <col min="9" max="9" width="31.85546875" style="514" customWidth="1"/>
    <col min="10" max="10" width="25" style="514" customWidth="1"/>
    <col min="11" max="11" width="20.140625" style="514" customWidth="1"/>
    <col min="12" max="12" width="9" style="514" customWidth="1"/>
    <col min="13" max="13" width="14.42578125" style="514" customWidth="1"/>
    <col min="14" max="14" width="8.28515625" style="424" customWidth="1"/>
    <col min="15" max="15" width="13.42578125" style="424" customWidth="1"/>
    <col min="16" max="18" width="9.140625" style="424"/>
    <col min="19" max="19" width="9.140625" style="432"/>
    <col min="20" max="246" width="9.140625" style="424"/>
    <col min="247" max="247" width="4.42578125" style="424" customWidth="1"/>
    <col min="248" max="248" width="49.140625" style="424" customWidth="1"/>
    <col min="249" max="249" width="10.85546875" style="424" customWidth="1"/>
    <col min="250" max="259" width="0" style="424" hidden="1" customWidth="1"/>
    <col min="260" max="260" width="14.85546875" style="424" customWidth="1"/>
    <col min="261" max="261" width="13.28515625" style="424" customWidth="1"/>
    <col min="262" max="262" width="14.42578125" style="424" customWidth="1"/>
    <col min="263" max="263" width="9.85546875" style="424" customWidth="1"/>
    <col min="264" max="264" width="16.140625" style="424" customWidth="1"/>
    <col min="265" max="265" width="15" style="424" customWidth="1"/>
    <col min="266" max="266" width="18.140625" style="424" customWidth="1"/>
    <col min="267" max="267" width="14.140625" style="424" customWidth="1"/>
    <col min="268" max="268" width="9.42578125" style="424" customWidth="1"/>
    <col min="269" max="269" width="17.5703125" style="424" customWidth="1"/>
    <col min="270" max="270" width="25.140625" style="424" customWidth="1"/>
    <col min="271" max="271" width="10.5703125" style="424" customWidth="1"/>
    <col min="272" max="502" width="9.140625" style="424"/>
    <col min="503" max="503" width="4.42578125" style="424" customWidth="1"/>
    <col min="504" max="504" width="49.140625" style="424" customWidth="1"/>
    <col min="505" max="505" width="10.85546875" style="424" customWidth="1"/>
    <col min="506" max="515" width="0" style="424" hidden="1" customWidth="1"/>
    <col min="516" max="516" width="14.85546875" style="424" customWidth="1"/>
    <col min="517" max="517" width="13.28515625" style="424" customWidth="1"/>
    <col min="518" max="518" width="14.42578125" style="424" customWidth="1"/>
    <col min="519" max="519" width="9.85546875" style="424" customWidth="1"/>
    <col min="520" max="520" width="16.140625" style="424" customWidth="1"/>
    <col min="521" max="521" width="15" style="424" customWidth="1"/>
    <col min="522" max="522" width="18.140625" style="424" customWidth="1"/>
    <col min="523" max="523" width="14.140625" style="424" customWidth="1"/>
    <col min="524" max="524" width="9.42578125" style="424" customWidth="1"/>
    <col min="525" max="525" width="17.5703125" style="424" customWidth="1"/>
    <col min="526" max="526" width="25.140625" style="424" customWidth="1"/>
    <col min="527" max="527" width="10.5703125" style="424" customWidth="1"/>
    <col min="528" max="758" width="9.140625" style="424"/>
    <col min="759" max="759" width="4.42578125" style="424" customWidth="1"/>
    <col min="760" max="760" width="49.140625" style="424" customWidth="1"/>
    <col min="761" max="761" width="10.85546875" style="424" customWidth="1"/>
    <col min="762" max="771" width="0" style="424" hidden="1" customWidth="1"/>
    <col min="772" max="772" width="14.85546875" style="424" customWidth="1"/>
    <col min="773" max="773" width="13.28515625" style="424" customWidth="1"/>
    <col min="774" max="774" width="14.42578125" style="424" customWidth="1"/>
    <col min="775" max="775" width="9.85546875" style="424" customWidth="1"/>
    <col min="776" max="776" width="16.140625" style="424" customWidth="1"/>
    <col min="777" max="777" width="15" style="424" customWidth="1"/>
    <col min="778" max="778" width="18.140625" style="424" customWidth="1"/>
    <col min="779" max="779" width="14.140625" style="424" customWidth="1"/>
    <col min="780" max="780" width="9.42578125" style="424" customWidth="1"/>
    <col min="781" max="781" width="17.5703125" style="424" customWidth="1"/>
    <col min="782" max="782" width="25.140625" style="424" customWidth="1"/>
    <col min="783" max="783" width="10.5703125" style="424" customWidth="1"/>
    <col min="784" max="1014" width="9.140625" style="424"/>
    <col min="1015" max="1015" width="4.42578125" style="424" customWidth="1"/>
    <col min="1016" max="1016" width="49.140625" style="424" customWidth="1"/>
    <col min="1017" max="1017" width="10.85546875" style="424" customWidth="1"/>
    <col min="1018" max="1027" width="0" style="424" hidden="1" customWidth="1"/>
    <col min="1028" max="1028" width="14.85546875" style="424" customWidth="1"/>
    <col min="1029" max="1029" width="13.28515625" style="424" customWidth="1"/>
    <col min="1030" max="1030" width="14.42578125" style="424" customWidth="1"/>
    <col min="1031" max="1031" width="9.85546875" style="424" customWidth="1"/>
    <col min="1032" max="1032" width="16.140625" style="424" customWidth="1"/>
    <col min="1033" max="1033" width="15" style="424" customWidth="1"/>
    <col min="1034" max="1034" width="18.140625" style="424" customWidth="1"/>
    <col min="1035" max="1035" width="14.140625" style="424" customWidth="1"/>
    <col min="1036" max="1036" width="9.42578125" style="424" customWidth="1"/>
    <col min="1037" max="1037" width="17.5703125" style="424" customWidth="1"/>
    <col min="1038" max="1038" width="25.140625" style="424" customWidth="1"/>
    <col min="1039" max="1039" width="10.5703125" style="424" customWidth="1"/>
    <col min="1040" max="1270" width="9.140625" style="424"/>
    <col min="1271" max="1271" width="4.42578125" style="424" customWidth="1"/>
    <col min="1272" max="1272" width="49.140625" style="424" customWidth="1"/>
    <col min="1273" max="1273" width="10.85546875" style="424" customWidth="1"/>
    <col min="1274" max="1283" width="0" style="424" hidden="1" customWidth="1"/>
    <col min="1284" max="1284" width="14.85546875" style="424" customWidth="1"/>
    <col min="1285" max="1285" width="13.28515625" style="424" customWidth="1"/>
    <col min="1286" max="1286" width="14.42578125" style="424" customWidth="1"/>
    <col min="1287" max="1287" width="9.85546875" style="424" customWidth="1"/>
    <col min="1288" max="1288" width="16.140625" style="424" customWidth="1"/>
    <col min="1289" max="1289" width="15" style="424" customWidth="1"/>
    <col min="1290" max="1290" width="18.140625" style="424" customWidth="1"/>
    <col min="1291" max="1291" width="14.140625" style="424" customWidth="1"/>
    <col min="1292" max="1292" width="9.42578125" style="424" customWidth="1"/>
    <col min="1293" max="1293" width="17.5703125" style="424" customWidth="1"/>
    <col min="1294" max="1294" width="25.140625" style="424" customWidth="1"/>
    <col min="1295" max="1295" width="10.5703125" style="424" customWidth="1"/>
    <col min="1296" max="1526" width="9.140625" style="424"/>
    <col min="1527" max="1527" width="4.42578125" style="424" customWidth="1"/>
    <col min="1528" max="1528" width="49.140625" style="424" customWidth="1"/>
    <col min="1529" max="1529" width="10.85546875" style="424" customWidth="1"/>
    <col min="1530" max="1539" width="0" style="424" hidden="1" customWidth="1"/>
    <col min="1540" max="1540" width="14.85546875" style="424" customWidth="1"/>
    <col min="1541" max="1541" width="13.28515625" style="424" customWidth="1"/>
    <col min="1542" max="1542" width="14.42578125" style="424" customWidth="1"/>
    <col min="1543" max="1543" width="9.85546875" style="424" customWidth="1"/>
    <col min="1544" max="1544" width="16.140625" style="424" customWidth="1"/>
    <col min="1545" max="1545" width="15" style="424" customWidth="1"/>
    <col min="1546" max="1546" width="18.140625" style="424" customWidth="1"/>
    <col min="1547" max="1547" width="14.140625" style="424" customWidth="1"/>
    <col min="1548" max="1548" width="9.42578125" style="424" customWidth="1"/>
    <col min="1549" max="1549" width="17.5703125" style="424" customWidth="1"/>
    <col min="1550" max="1550" width="25.140625" style="424" customWidth="1"/>
    <col min="1551" max="1551" width="10.5703125" style="424" customWidth="1"/>
    <col min="1552" max="1782" width="9.140625" style="424"/>
    <col min="1783" max="1783" width="4.42578125" style="424" customWidth="1"/>
    <col min="1784" max="1784" width="49.140625" style="424" customWidth="1"/>
    <col min="1785" max="1785" width="10.85546875" style="424" customWidth="1"/>
    <col min="1786" max="1795" width="0" style="424" hidden="1" customWidth="1"/>
    <col min="1796" max="1796" width="14.85546875" style="424" customWidth="1"/>
    <col min="1797" max="1797" width="13.28515625" style="424" customWidth="1"/>
    <col min="1798" max="1798" width="14.42578125" style="424" customWidth="1"/>
    <col min="1799" max="1799" width="9.85546875" style="424" customWidth="1"/>
    <col min="1800" max="1800" width="16.140625" style="424" customWidth="1"/>
    <col min="1801" max="1801" width="15" style="424" customWidth="1"/>
    <col min="1802" max="1802" width="18.140625" style="424" customWidth="1"/>
    <col min="1803" max="1803" width="14.140625" style="424" customWidth="1"/>
    <col min="1804" max="1804" width="9.42578125" style="424" customWidth="1"/>
    <col min="1805" max="1805" width="17.5703125" style="424" customWidth="1"/>
    <col min="1806" max="1806" width="25.140625" style="424" customWidth="1"/>
    <col min="1807" max="1807" width="10.5703125" style="424" customWidth="1"/>
    <col min="1808" max="2038" width="9.140625" style="424"/>
    <col min="2039" max="2039" width="4.42578125" style="424" customWidth="1"/>
    <col min="2040" max="2040" width="49.140625" style="424" customWidth="1"/>
    <col min="2041" max="2041" width="10.85546875" style="424" customWidth="1"/>
    <col min="2042" max="2051" width="0" style="424" hidden="1" customWidth="1"/>
    <col min="2052" max="2052" width="14.85546875" style="424" customWidth="1"/>
    <col min="2053" max="2053" width="13.28515625" style="424" customWidth="1"/>
    <col min="2054" max="2054" width="14.42578125" style="424" customWidth="1"/>
    <col min="2055" max="2055" width="9.85546875" style="424" customWidth="1"/>
    <col min="2056" max="2056" width="16.140625" style="424" customWidth="1"/>
    <col min="2057" max="2057" width="15" style="424" customWidth="1"/>
    <col min="2058" max="2058" width="18.140625" style="424" customWidth="1"/>
    <col min="2059" max="2059" width="14.140625" style="424" customWidth="1"/>
    <col min="2060" max="2060" width="9.42578125" style="424" customWidth="1"/>
    <col min="2061" max="2061" width="17.5703125" style="424" customWidth="1"/>
    <col min="2062" max="2062" width="25.140625" style="424" customWidth="1"/>
    <col min="2063" max="2063" width="10.5703125" style="424" customWidth="1"/>
    <col min="2064" max="2294" width="9.140625" style="424"/>
    <col min="2295" max="2295" width="4.42578125" style="424" customWidth="1"/>
    <col min="2296" max="2296" width="49.140625" style="424" customWidth="1"/>
    <col min="2297" max="2297" width="10.85546875" style="424" customWidth="1"/>
    <col min="2298" max="2307" width="0" style="424" hidden="1" customWidth="1"/>
    <col min="2308" max="2308" width="14.85546875" style="424" customWidth="1"/>
    <col min="2309" max="2309" width="13.28515625" style="424" customWidth="1"/>
    <col min="2310" max="2310" width="14.42578125" style="424" customWidth="1"/>
    <col min="2311" max="2311" width="9.85546875" style="424" customWidth="1"/>
    <col min="2312" max="2312" width="16.140625" style="424" customWidth="1"/>
    <col min="2313" max="2313" width="15" style="424" customWidth="1"/>
    <col min="2314" max="2314" width="18.140625" style="424" customWidth="1"/>
    <col min="2315" max="2315" width="14.140625" style="424" customWidth="1"/>
    <col min="2316" max="2316" width="9.42578125" style="424" customWidth="1"/>
    <col min="2317" max="2317" width="17.5703125" style="424" customWidth="1"/>
    <col min="2318" max="2318" width="25.140625" style="424" customWidth="1"/>
    <col min="2319" max="2319" width="10.5703125" style="424" customWidth="1"/>
    <col min="2320" max="2550" width="9.140625" style="424"/>
    <col min="2551" max="2551" width="4.42578125" style="424" customWidth="1"/>
    <col min="2552" max="2552" width="49.140625" style="424" customWidth="1"/>
    <col min="2553" max="2553" width="10.85546875" style="424" customWidth="1"/>
    <col min="2554" max="2563" width="0" style="424" hidden="1" customWidth="1"/>
    <col min="2564" max="2564" width="14.85546875" style="424" customWidth="1"/>
    <col min="2565" max="2565" width="13.28515625" style="424" customWidth="1"/>
    <col min="2566" max="2566" width="14.42578125" style="424" customWidth="1"/>
    <col min="2567" max="2567" width="9.85546875" style="424" customWidth="1"/>
    <col min="2568" max="2568" width="16.140625" style="424" customWidth="1"/>
    <col min="2569" max="2569" width="15" style="424" customWidth="1"/>
    <col min="2570" max="2570" width="18.140625" style="424" customWidth="1"/>
    <col min="2571" max="2571" width="14.140625" style="424" customWidth="1"/>
    <col min="2572" max="2572" width="9.42578125" style="424" customWidth="1"/>
    <col min="2573" max="2573" width="17.5703125" style="424" customWidth="1"/>
    <col min="2574" max="2574" width="25.140625" style="424" customWidth="1"/>
    <col min="2575" max="2575" width="10.5703125" style="424" customWidth="1"/>
    <col min="2576" max="2806" width="9.140625" style="424"/>
    <col min="2807" max="2807" width="4.42578125" style="424" customWidth="1"/>
    <col min="2808" max="2808" width="49.140625" style="424" customWidth="1"/>
    <col min="2809" max="2809" width="10.85546875" style="424" customWidth="1"/>
    <col min="2810" max="2819" width="0" style="424" hidden="1" customWidth="1"/>
    <col min="2820" max="2820" width="14.85546875" style="424" customWidth="1"/>
    <col min="2821" max="2821" width="13.28515625" style="424" customWidth="1"/>
    <col min="2822" max="2822" width="14.42578125" style="424" customWidth="1"/>
    <col min="2823" max="2823" width="9.85546875" style="424" customWidth="1"/>
    <col min="2824" max="2824" width="16.140625" style="424" customWidth="1"/>
    <col min="2825" max="2825" width="15" style="424" customWidth="1"/>
    <col min="2826" max="2826" width="18.140625" style="424" customWidth="1"/>
    <col min="2827" max="2827" width="14.140625" style="424" customWidth="1"/>
    <col min="2828" max="2828" width="9.42578125" style="424" customWidth="1"/>
    <col min="2829" max="2829" width="17.5703125" style="424" customWidth="1"/>
    <col min="2830" max="2830" width="25.140625" style="424" customWidth="1"/>
    <col min="2831" max="2831" width="10.5703125" style="424" customWidth="1"/>
    <col min="2832" max="3062" width="9.140625" style="424"/>
    <col min="3063" max="3063" width="4.42578125" style="424" customWidth="1"/>
    <col min="3064" max="3064" width="49.140625" style="424" customWidth="1"/>
    <col min="3065" max="3065" width="10.85546875" style="424" customWidth="1"/>
    <col min="3066" max="3075" width="0" style="424" hidden="1" customWidth="1"/>
    <col min="3076" max="3076" width="14.85546875" style="424" customWidth="1"/>
    <col min="3077" max="3077" width="13.28515625" style="424" customWidth="1"/>
    <col min="3078" max="3078" width="14.42578125" style="424" customWidth="1"/>
    <col min="3079" max="3079" width="9.85546875" style="424" customWidth="1"/>
    <col min="3080" max="3080" width="16.140625" style="424" customWidth="1"/>
    <col min="3081" max="3081" width="15" style="424" customWidth="1"/>
    <col min="3082" max="3082" width="18.140625" style="424" customWidth="1"/>
    <col min="3083" max="3083" width="14.140625" style="424" customWidth="1"/>
    <col min="3084" max="3084" width="9.42578125" style="424" customWidth="1"/>
    <col min="3085" max="3085" width="17.5703125" style="424" customWidth="1"/>
    <col min="3086" max="3086" width="25.140625" style="424" customWidth="1"/>
    <col min="3087" max="3087" width="10.5703125" style="424" customWidth="1"/>
    <col min="3088" max="3318" width="9.140625" style="424"/>
    <col min="3319" max="3319" width="4.42578125" style="424" customWidth="1"/>
    <col min="3320" max="3320" width="49.140625" style="424" customWidth="1"/>
    <col min="3321" max="3321" width="10.85546875" style="424" customWidth="1"/>
    <col min="3322" max="3331" width="0" style="424" hidden="1" customWidth="1"/>
    <col min="3332" max="3332" width="14.85546875" style="424" customWidth="1"/>
    <col min="3333" max="3333" width="13.28515625" style="424" customWidth="1"/>
    <col min="3334" max="3334" width="14.42578125" style="424" customWidth="1"/>
    <col min="3335" max="3335" width="9.85546875" style="424" customWidth="1"/>
    <col min="3336" max="3336" width="16.140625" style="424" customWidth="1"/>
    <col min="3337" max="3337" width="15" style="424" customWidth="1"/>
    <col min="3338" max="3338" width="18.140625" style="424" customWidth="1"/>
    <col min="3339" max="3339" width="14.140625" style="424" customWidth="1"/>
    <col min="3340" max="3340" width="9.42578125" style="424" customWidth="1"/>
    <col min="3341" max="3341" width="17.5703125" style="424" customWidth="1"/>
    <col min="3342" max="3342" width="25.140625" style="424" customWidth="1"/>
    <col min="3343" max="3343" width="10.5703125" style="424" customWidth="1"/>
    <col min="3344" max="3574" width="9.140625" style="424"/>
    <col min="3575" max="3575" width="4.42578125" style="424" customWidth="1"/>
    <col min="3576" max="3576" width="49.140625" style="424" customWidth="1"/>
    <col min="3577" max="3577" width="10.85546875" style="424" customWidth="1"/>
    <col min="3578" max="3587" width="0" style="424" hidden="1" customWidth="1"/>
    <col min="3588" max="3588" width="14.85546875" style="424" customWidth="1"/>
    <col min="3589" max="3589" width="13.28515625" style="424" customWidth="1"/>
    <col min="3590" max="3590" width="14.42578125" style="424" customWidth="1"/>
    <col min="3591" max="3591" width="9.85546875" style="424" customWidth="1"/>
    <col min="3592" max="3592" width="16.140625" style="424" customWidth="1"/>
    <col min="3593" max="3593" width="15" style="424" customWidth="1"/>
    <col min="3594" max="3594" width="18.140625" style="424" customWidth="1"/>
    <col min="3595" max="3595" width="14.140625" style="424" customWidth="1"/>
    <col min="3596" max="3596" width="9.42578125" style="424" customWidth="1"/>
    <col min="3597" max="3597" width="17.5703125" style="424" customWidth="1"/>
    <col min="3598" max="3598" width="25.140625" style="424" customWidth="1"/>
    <col min="3599" max="3599" width="10.5703125" style="424" customWidth="1"/>
    <col min="3600" max="3830" width="9.140625" style="424"/>
    <col min="3831" max="3831" width="4.42578125" style="424" customWidth="1"/>
    <col min="3832" max="3832" width="49.140625" style="424" customWidth="1"/>
    <col min="3833" max="3833" width="10.85546875" style="424" customWidth="1"/>
    <col min="3834" max="3843" width="0" style="424" hidden="1" customWidth="1"/>
    <col min="3844" max="3844" width="14.85546875" style="424" customWidth="1"/>
    <col min="3845" max="3845" width="13.28515625" style="424" customWidth="1"/>
    <col min="3846" max="3846" width="14.42578125" style="424" customWidth="1"/>
    <col min="3847" max="3847" width="9.85546875" style="424" customWidth="1"/>
    <col min="3848" max="3848" width="16.140625" style="424" customWidth="1"/>
    <col min="3849" max="3849" width="15" style="424" customWidth="1"/>
    <col min="3850" max="3850" width="18.140625" style="424" customWidth="1"/>
    <col min="3851" max="3851" width="14.140625" style="424" customWidth="1"/>
    <col min="3852" max="3852" width="9.42578125" style="424" customWidth="1"/>
    <col min="3853" max="3853" width="17.5703125" style="424" customWidth="1"/>
    <col min="3854" max="3854" width="25.140625" style="424" customWidth="1"/>
    <col min="3855" max="3855" width="10.5703125" style="424" customWidth="1"/>
    <col min="3856" max="4086" width="9.140625" style="424"/>
    <col min="4087" max="4087" width="4.42578125" style="424" customWidth="1"/>
    <col min="4088" max="4088" width="49.140625" style="424" customWidth="1"/>
    <col min="4089" max="4089" width="10.85546875" style="424" customWidth="1"/>
    <col min="4090" max="4099" width="0" style="424" hidden="1" customWidth="1"/>
    <col min="4100" max="4100" width="14.85546875" style="424" customWidth="1"/>
    <col min="4101" max="4101" width="13.28515625" style="424" customWidth="1"/>
    <col min="4102" max="4102" width="14.42578125" style="424" customWidth="1"/>
    <col min="4103" max="4103" width="9.85546875" style="424" customWidth="1"/>
    <col min="4104" max="4104" width="16.140625" style="424" customWidth="1"/>
    <col min="4105" max="4105" width="15" style="424" customWidth="1"/>
    <col min="4106" max="4106" width="18.140625" style="424" customWidth="1"/>
    <col min="4107" max="4107" width="14.140625" style="424" customWidth="1"/>
    <col min="4108" max="4108" width="9.42578125" style="424" customWidth="1"/>
    <col min="4109" max="4109" width="17.5703125" style="424" customWidth="1"/>
    <col min="4110" max="4110" width="25.140625" style="424" customWidth="1"/>
    <col min="4111" max="4111" width="10.5703125" style="424" customWidth="1"/>
    <col min="4112" max="4342" width="9.140625" style="424"/>
    <col min="4343" max="4343" width="4.42578125" style="424" customWidth="1"/>
    <col min="4344" max="4344" width="49.140625" style="424" customWidth="1"/>
    <col min="4345" max="4345" width="10.85546875" style="424" customWidth="1"/>
    <col min="4346" max="4355" width="0" style="424" hidden="1" customWidth="1"/>
    <col min="4356" max="4356" width="14.85546875" style="424" customWidth="1"/>
    <col min="4357" max="4357" width="13.28515625" style="424" customWidth="1"/>
    <col min="4358" max="4358" width="14.42578125" style="424" customWidth="1"/>
    <col min="4359" max="4359" width="9.85546875" style="424" customWidth="1"/>
    <col min="4360" max="4360" width="16.140625" style="424" customWidth="1"/>
    <col min="4361" max="4361" width="15" style="424" customWidth="1"/>
    <col min="4362" max="4362" width="18.140625" style="424" customWidth="1"/>
    <col min="4363" max="4363" width="14.140625" style="424" customWidth="1"/>
    <col min="4364" max="4364" width="9.42578125" style="424" customWidth="1"/>
    <col min="4365" max="4365" width="17.5703125" style="424" customWidth="1"/>
    <col min="4366" max="4366" width="25.140625" style="424" customWidth="1"/>
    <col min="4367" max="4367" width="10.5703125" style="424" customWidth="1"/>
    <col min="4368" max="4598" width="9.140625" style="424"/>
    <col min="4599" max="4599" width="4.42578125" style="424" customWidth="1"/>
    <col min="4600" max="4600" width="49.140625" style="424" customWidth="1"/>
    <col min="4601" max="4601" width="10.85546875" style="424" customWidth="1"/>
    <col min="4602" max="4611" width="0" style="424" hidden="1" customWidth="1"/>
    <col min="4612" max="4612" width="14.85546875" style="424" customWidth="1"/>
    <col min="4613" max="4613" width="13.28515625" style="424" customWidth="1"/>
    <col min="4614" max="4614" width="14.42578125" style="424" customWidth="1"/>
    <col min="4615" max="4615" width="9.85546875" style="424" customWidth="1"/>
    <col min="4616" max="4616" width="16.140625" style="424" customWidth="1"/>
    <col min="4617" max="4617" width="15" style="424" customWidth="1"/>
    <col min="4618" max="4618" width="18.140625" style="424" customWidth="1"/>
    <col min="4619" max="4619" width="14.140625" style="424" customWidth="1"/>
    <col min="4620" max="4620" width="9.42578125" style="424" customWidth="1"/>
    <col min="4621" max="4621" width="17.5703125" style="424" customWidth="1"/>
    <col min="4622" max="4622" width="25.140625" style="424" customWidth="1"/>
    <col min="4623" max="4623" width="10.5703125" style="424" customWidth="1"/>
    <col min="4624" max="4854" width="9.140625" style="424"/>
    <col min="4855" max="4855" width="4.42578125" style="424" customWidth="1"/>
    <col min="4856" max="4856" width="49.140625" style="424" customWidth="1"/>
    <col min="4857" max="4857" width="10.85546875" style="424" customWidth="1"/>
    <col min="4858" max="4867" width="0" style="424" hidden="1" customWidth="1"/>
    <col min="4868" max="4868" width="14.85546875" style="424" customWidth="1"/>
    <col min="4869" max="4869" width="13.28515625" style="424" customWidth="1"/>
    <col min="4870" max="4870" width="14.42578125" style="424" customWidth="1"/>
    <col min="4871" max="4871" width="9.85546875" style="424" customWidth="1"/>
    <col min="4872" max="4872" width="16.140625" style="424" customWidth="1"/>
    <col min="4873" max="4873" width="15" style="424" customWidth="1"/>
    <col min="4874" max="4874" width="18.140625" style="424" customWidth="1"/>
    <col min="4875" max="4875" width="14.140625" style="424" customWidth="1"/>
    <col min="4876" max="4876" width="9.42578125" style="424" customWidth="1"/>
    <col min="4877" max="4877" width="17.5703125" style="424" customWidth="1"/>
    <col min="4878" max="4878" width="25.140625" style="424" customWidth="1"/>
    <col min="4879" max="4879" width="10.5703125" style="424" customWidth="1"/>
    <col min="4880" max="5110" width="9.140625" style="424"/>
    <col min="5111" max="5111" width="4.42578125" style="424" customWidth="1"/>
    <col min="5112" max="5112" width="49.140625" style="424" customWidth="1"/>
    <col min="5113" max="5113" width="10.85546875" style="424" customWidth="1"/>
    <col min="5114" max="5123" width="0" style="424" hidden="1" customWidth="1"/>
    <col min="5124" max="5124" width="14.85546875" style="424" customWidth="1"/>
    <col min="5125" max="5125" width="13.28515625" style="424" customWidth="1"/>
    <col min="5126" max="5126" width="14.42578125" style="424" customWidth="1"/>
    <col min="5127" max="5127" width="9.85546875" style="424" customWidth="1"/>
    <col min="5128" max="5128" width="16.140625" style="424" customWidth="1"/>
    <col min="5129" max="5129" width="15" style="424" customWidth="1"/>
    <col min="5130" max="5130" width="18.140625" style="424" customWidth="1"/>
    <col min="5131" max="5131" width="14.140625" style="424" customWidth="1"/>
    <col min="5132" max="5132" width="9.42578125" style="424" customWidth="1"/>
    <col min="5133" max="5133" width="17.5703125" style="424" customWidth="1"/>
    <col min="5134" max="5134" width="25.140625" style="424" customWidth="1"/>
    <col min="5135" max="5135" width="10.5703125" style="424" customWidth="1"/>
    <col min="5136" max="5366" width="9.140625" style="424"/>
    <col min="5367" max="5367" width="4.42578125" style="424" customWidth="1"/>
    <col min="5368" max="5368" width="49.140625" style="424" customWidth="1"/>
    <col min="5369" max="5369" width="10.85546875" style="424" customWidth="1"/>
    <col min="5370" max="5379" width="0" style="424" hidden="1" customWidth="1"/>
    <col min="5380" max="5380" width="14.85546875" style="424" customWidth="1"/>
    <col min="5381" max="5381" width="13.28515625" style="424" customWidth="1"/>
    <col min="5382" max="5382" width="14.42578125" style="424" customWidth="1"/>
    <col min="5383" max="5383" width="9.85546875" style="424" customWidth="1"/>
    <col min="5384" max="5384" width="16.140625" style="424" customWidth="1"/>
    <col min="5385" max="5385" width="15" style="424" customWidth="1"/>
    <col min="5386" max="5386" width="18.140625" style="424" customWidth="1"/>
    <col min="5387" max="5387" width="14.140625" style="424" customWidth="1"/>
    <col min="5388" max="5388" width="9.42578125" style="424" customWidth="1"/>
    <col min="5389" max="5389" width="17.5703125" style="424" customWidth="1"/>
    <col min="5390" max="5390" width="25.140625" style="424" customWidth="1"/>
    <col min="5391" max="5391" width="10.5703125" style="424" customWidth="1"/>
    <col min="5392" max="5622" width="9.140625" style="424"/>
    <col min="5623" max="5623" width="4.42578125" style="424" customWidth="1"/>
    <col min="5624" max="5624" width="49.140625" style="424" customWidth="1"/>
    <col min="5625" max="5625" width="10.85546875" style="424" customWidth="1"/>
    <col min="5626" max="5635" width="0" style="424" hidden="1" customWidth="1"/>
    <col min="5636" max="5636" width="14.85546875" style="424" customWidth="1"/>
    <col min="5637" max="5637" width="13.28515625" style="424" customWidth="1"/>
    <col min="5638" max="5638" width="14.42578125" style="424" customWidth="1"/>
    <col min="5639" max="5639" width="9.85546875" style="424" customWidth="1"/>
    <col min="5640" max="5640" width="16.140625" style="424" customWidth="1"/>
    <col min="5641" max="5641" width="15" style="424" customWidth="1"/>
    <col min="5642" max="5642" width="18.140625" style="424" customWidth="1"/>
    <col min="5643" max="5643" width="14.140625" style="424" customWidth="1"/>
    <col min="5644" max="5644" width="9.42578125" style="424" customWidth="1"/>
    <col min="5645" max="5645" width="17.5703125" style="424" customWidth="1"/>
    <col min="5646" max="5646" width="25.140625" style="424" customWidth="1"/>
    <col min="5647" max="5647" width="10.5703125" style="424" customWidth="1"/>
    <col min="5648" max="5878" width="9.140625" style="424"/>
    <col min="5879" max="5879" width="4.42578125" style="424" customWidth="1"/>
    <col min="5880" max="5880" width="49.140625" style="424" customWidth="1"/>
    <col min="5881" max="5881" width="10.85546875" style="424" customWidth="1"/>
    <col min="5882" max="5891" width="0" style="424" hidden="1" customWidth="1"/>
    <col min="5892" max="5892" width="14.85546875" style="424" customWidth="1"/>
    <col min="5893" max="5893" width="13.28515625" style="424" customWidth="1"/>
    <col min="5894" max="5894" width="14.42578125" style="424" customWidth="1"/>
    <col min="5895" max="5895" width="9.85546875" style="424" customWidth="1"/>
    <col min="5896" max="5896" width="16.140625" style="424" customWidth="1"/>
    <col min="5897" max="5897" width="15" style="424" customWidth="1"/>
    <col min="5898" max="5898" width="18.140625" style="424" customWidth="1"/>
    <col min="5899" max="5899" width="14.140625" style="424" customWidth="1"/>
    <col min="5900" max="5900" width="9.42578125" style="424" customWidth="1"/>
    <col min="5901" max="5901" width="17.5703125" style="424" customWidth="1"/>
    <col min="5902" max="5902" width="25.140625" style="424" customWidth="1"/>
    <col min="5903" max="5903" width="10.5703125" style="424" customWidth="1"/>
    <col min="5904" max="6134" width="9.140625" style="424"/>
    <col min="6135" max="6135" width="4.42578125" style="424" customWidth="1"/>
    <col min="6136" max="6136" width="49.140625" style="424" customWidth="1"/>
    <col min="6137" max="6137" width="10.85546875" style="424" customWidth="1"/>
    <col min="6138" max="6147" width="0" style="424" hidden="1" customWidth="1"/>
    <col min="6148" max="6148" width="14.85546875" style="424" customWidth="1"/>
    <col min="6149" max="6149" width="13.28515625" style="424" customWidth="1"/>
    <col min="6150" max="6150" width="14.42578125" style="424" customWidth="1"/>
    <col min="6151" max="6151" width="9.85546875" style="424" customWidth="1"/>
    <col min="6152" max="6152" width="16.140625" style="424" customWidth="1"/>
    <col min="6153" max="6153" width="15" style="424" customWidth="1"/>
    <col min="6154" max="6154" width="18.140625" style="424" customWidth="1"/>
    <col min="6155" max="6155" width="14.140625" style="424" customWidth="1"/>
    <col min="6156" max="6156" width="9.42578125" style="424" customWidth="1"/>
    <col min="6157" max="6157" width="17.5703125" style="424" customWidth="1"/>
    <col min="6158" max="6158" width="25.140625" style="424" customWidth="1"/>
    <col min="6159" max="6159" width="10.5703125" style="424" customWidth="1"/>
    <col min="6160" max="6390" width="9.140625" style="424"/>
    <col min="6391" max="6391" width="4.42578125" style="424" customWidth="1"/>
    <col min="6392" max="6392" width="49.140625" style="424" customWidth="1"/>
    <col min="6393" max="6393" width="10.85546875" style="424" customWidth="1"/>
    <col min="6394" max="6403" width="0" style="424" hidden="1" customWidth="1"/>
    <col min="6404" max="6404" width="14.85546875" style="424" customWidth="1"/>
    <col min="6405" max="6405" width="13.28515625" style="424" customWidth="1"/>
    <col min="6406" max="6406" width="14.42578125" style="424" customWidth="1"/>
    <col min="6407" max="6407" width="9.85546875" style="424" customWidth="1"/>
    <col min="6408" max="6408" width="16.140625" style="424" customWidth="1"/>
    <col min="6409" max="6409" width="15" style="424" customWidth="1"/>
    <col min="6410" max="6410" width="18.140625" style="424" customWidth="1"/>
    <col min="6411" max="6411" width="14.140625" style="424" customWidth="1"/>
    <col min="6412" max="6412" width="9.42578125" style="424" customWidth="1"/>
    <col min="6413" max="6413" width="17.5703125" style="424" customWidth="1"/>
    <col min="6414" max="6414" width="25.140625" style="424" customWidth="1"/>
    <col min="6415" max="6415" width="10.5703125" style="424" customWidth="1"/>
    <col min="6416" max="6646" width="9.140625" style="424"/>
    <col min="6647" max="6647" width="4.42578125" style="424" customWidth="1"/>
    <col min="6648" max="6648" width="49.140625" style="424" customWidth="1"/>
    <col min="6649" max="6649" width="10.85546875" style="424" customWidth="1"/>
    <col min="6650" max="6659" width="0" style="424" hidden="1" customWidth="1"/>
    <col min="6660" max="6660" width="14.85546875" style="424" customWidth="1"/>
    <col min="6661" max="6661" width="13.28515625" style="424" customWidth="1"/>
    <col min="6662" max="6662" width="14.42578125" style="424" customWidth="1"/>
    <col min="6663" max="6663" width="9.85546875" style="424" customWidth="1"/>
    <col min="6664" max="6664" width="16.140625" style="424" customWidth="1"/>
    <col min="6665" max="6665" width="15" style="424" customWidth="1"/>
    <col min="6666" max="6666" width="18.140625" style="424" customWidth="1"/>
    <col min="6667" max="6667" width="14.140625" style="424" customWidth="1"/>
    <col min="6668" max="6668" width="9.42578125" style="424" customWidth="1"/>
    <col min="6669" max="6669" width="17.5703125" style="424" customWidth="1"/>
    <col min="6670" max="6670" width="25.140625" style="424" customWidth="1"/>
    <col min="6671" max="6671" width="10.5703125" style="424" customWidth="1"/>
    <col min="6672" max="6902" width="9.140625" style="424"/>
    <col min="6903" max="6903" width="4.42578125" style="424" customWidth="1"/>
    <col min="6904" max="6904" width="49.140625" style="424" customWidth="1"/>
    <col min="6905" max="6905" width="10.85546875" style="424" customWidth="1"/>
    <col min="6906" max="6915" width="0" style="424" hidden="1" customWidth="1"/>
    <col min="6916" max="6916" width="14.85546875" style="424" customWidth="1"/>
    <col min="6917" max="6917" width="13.28515625" style="424" customWidth="1"/>
    <col min="6918" max="6918" width="14.42578125" style="424" customWidth="1"/>
    <col min="6919" max="6919" width="9.85546875" style="424" customWidth="1"/>
    <col min="6920" max="6920" width="16.140625" style="424" customWidth="1"/>
    <col min="6921" max="6921" width="15" style="424" customWidth="1"/>
    <col min="6922" max="6922" width="18.140625" style="424" customWidth="1"/>
    <col min="6923" max="6923" width="14.140625" style="424" customWidth="1"/>
    <col min="6924" max="6924" width="9.42578125" style="424" customWidth="1"/>
    <col min="6925" max="6925" width="17.5703125" style="424" customWidth="1"/>
    <col min="6926" max="6926" width="25.140625" style="424" customWidth="1"/>
    <col min="6927" max="6927" width="10.5703125" style="424" customWidth="1"/>
    <col min="6928" max="7158" width="9.140625" style="424"/>
    <col min="7159" max="7159" width="4.42578125" style="424" customWidth="1"/>
    <col min="7160" max="7160" width="49.140625" style="424" customWidth="1"/>
    <col min="7161" max="7161" width="10.85546875" style="424" customWidth="1"/>
    <col min="7162" max="7171" width="0" style="424" hidden="1" customWidth="1"/>
    <col min="7172" max="7172" width="14.85546875" style="424" customWidth="1"/>
    <col min="7173" max="7173" width="13.28515625" style="424" customWidth="1"/>
    <col min="7174" max="7174" width="14.42578125" style="424" customWidth="1"/>
    <col min="7175" max="7175" width="9.85546875" style="424" customWidth="1"/>
    <col min="7176" max="7176" width="16.140625" style="424" customWidth="1"/>
    <col min="7177" max="7177" width="15" style="424" customWidth="1"/>
    <col min="7178" max="7178" width="18.140625" style="424" customWidth="1"/>
    <col min="7179" max="7179" width="14.140625" style="424" customWidth="1"/>
    <col min="7180" max="7180" width="9.42578125" style="424" customWidth="1"/>
    <col min="7181" max="7181" width="17.5703125" style="424" customWidth="1"/>
    <col min="7182" max="7182" width="25.140625" style="424" customWidth="1"/>
    <col min="7183" max="7183" width="10.5703125" style="424" customWidth="1"/>
    <col min="7184" max="7414" width="9.140625" style="424"/>
    <col min="7415" max="7415" width="4.42578125" style="424" customWidth="1"/>
    <col min="7416" max="7416" width="49.140625" style="424" customWidth="1"/>
    <col min="7417" max="7417" width="10.85546875" style="424" customWidth="1"/>
    <col min="7418" max="7427" width="0" style="424" hidden="1" customWidth="1"/>
    <col min="7428" max="7428" width="14.85546875" style="424" customWidth="1"/>
    <col min="7429" max="7429" width="13.28515625" style="424" customWidth="1"/>
    <col min="7430" max="7430" width="14.42578125" style="424" customWidth="1"/>
    <col min="7431" max="7431" width="9.85546875" style="424" customWidth="1"/>
    <col min="7432" max="7432" width="16.140625" style="424" customWidth="1"/>
    <col min="7433" max="7433" width="15" style="424" customWidth="1"/>
    <col min="7434" max="7434" width="18.140625" style="424" customWidth="1"/>
    <col min="7435" max="7435" width="14.140625" style="424" customWidth="1"/>
    <col min="7436" max="7436" width="9.42578125" style="424" customWidth="1"/>
    <col min="7437" max="7437" width="17.5703125" style="424" customWidth="1"/>
    <col min="7438" max="7438" width="25.140625" style="424" customWidth="1"/>
    <col min="7439" max="7439" width="10.5703125" style="424" customWidth="1"/>
    <col min="7440" max="7670" width="9.140625" style="424"/>
    <col min="7671" max="7671" width="4.42578125" style="424" customWidth="1"/>
    <col min="7672" max="7672" width="49.140625" style="424" customWidth="1"/>
    <col min="7673" max="7673" width="10.85546875" style="424" customWidth="1"/>
    <col min="7674" max="7683" width="0" style="424" hidden="1" customWidth="1"/>
    <col min="7684" max="7684" width="14.85546875" style="424" customWidth="1"/>
    <col min="7685" max="7685" width="13.28515625" style="424" customWidth="1"/>
    <col min="7686" max="7686" width="14.42578125" style="424" customWidth="1"/>
    <col min="7687" max="7687" width="9.85546875" style="424" customWidth="1"/>
    <col min="7688" max="7688" width="16.140625" style="424" customWidth="1"/>
    <col min="7689" max="7689" width="15" style="424" customWidth="1"/>
    <col min="7690" max="7690" width="18.140625" style="424" customWidth="1"/>
    <col min="7691" max="7691" width="14.140625" style="424" customWidth="1"/>
    <col min="7692" max="7692" width="9.42578125" style="424" customWidth="1"/>
    <col min="7693" max="7693" width="17.5703125" style="424" customWidth="1"/>
    <col min="7694" max="7694" width="25.140625" style="424" customWidth="1"/>
    <col min="7695" max="7695" width="10.5703125" style="424" customWidth="1"/>
    <col min="7696" max="7926" width="9.140625" style="424"/>
    <col min="7927" max="7927" width="4.42578125" style="424" customWidth="1"/>
    <col min="7928" max="7928" width="49.140625" style="424" customWidth="1"/>
    <col min="7929" max="7929" width="10.85546875" style="424" customWidth="1"/>
    <col min="7930" max="7939" width="0" style="424" hidden="1" customWidth="1"/>
    <col min="7940" max="7940" width="14.85546875" style="424" customWidth="1"/>
    <col min="7941" max="7941" width="13.28515625" style="424" customWidth="1"/>
    <col min="7942" max="7942" width="14.42578125" style="424" customWidth="1"/>
    <col min="7943" max="7943" width="9.85546875" style="424" customWidth="1"/>
    <col min="7944" max="7944" width="16.140625" style="424" customWidth="1"/>
    <col min="7945" max="7945" width="15" style="424" customWidth="1"/>
    <col min="7946" max="7946" width="18.140625" style="424" customWidth="1"/>
    <col min="7947" max="7947" width="14.140625" style="424" customWidth="1"/>
    <col min="7948" max="7948" width="9.42578125" style="424" customWidth="1"/>
    <col min="7949" max="7949" width="17.5703125" style="424" customWidth="1"/>
    <col min="7950" max="7950" width="25.140625" style="424" customWidth="1"/>
    <col min="7951" max="7951" width="10.5703125" style="424" customWidth="1"/>
    <col min="7952" max="8182" width="9.140625" style="424"/>
    <col min="8183" max="8183" width="4.42578125" style="424" customWidth="1"/>
    <col min="8184" max="8184" width="49.140625" style="424" customWidth="1"/>
    <col min="8185" max="8185" width="10.85546875" style="424" customWidth="1"/>
    <col min="8186" max="8195" width="0" style="424" hidden="1" customWidth="1"/>
    <col min="8196" max="8196" width="14.85546875" style="424" customWidth="1"/>
    <col min="8197" max="8197" width="13.28515625" style="424" customWidth="1"/>
    <col min="8198" max="8198" width="14.42578125" style="424" customWidth="1"/>
    <col min="8199" max="8199" width="9.85546875" style="424" customWidth="1"/>
    <col min="8200" max="8200" width="16.140625" style="424" customWidth="1"/>
    <col min="8201" max="8201" width="15" style="424" customWidth="1"/>
    <col min="8202" max="8202" width="18.140625" style="424" customWidth="1"/>
    <col min="8203" max="8203" width="14.140625" style="424" customWidth="1"/>
    <col min="8204" max="8204" width="9.42578125" style="424" customWidth="1"/>
    <col min="8205" max="8205" width="17.5703125" style="424" customWidth="1"/>
    <col min="8206" max="8206" width="25.140625" style="424" customWidth="1"/>
    <col min="8207" max="8207" width="10.5703125" style="424" customWidth="1"/>
    <col min="8208" max="8438" width="9.140625" style="424"/>
    <col min="8439" max="8439" width="4.42578125" style="424" customWidth="1"/>
    <col min="8440" max="8440" width="49.140625" style="424" customWidth="1"/>
    <col min="8441" max="8441" width="10.85546875" style="424" customWidth="1"/>
    <col min="8442" max="8451" width="0" style="424" hidden="1" customWidth="1"/>
    <col min="8452" max="8452" width="14.85546875" style="424" customWidth="1"/>
    <col min="8453" max="8453" width="13.28515625" style="424" customWidth="1"/>
    <col min="8454" max="8454" width="14.42578125" style="424" customWidth="1"/>
    <col min="8455" max="8455" width="9.85546875" style="424" customWidth="1"/>
    <col min="8456" max="8456" width="16.140625" style="424" customWidth="1"/>
    <col min="8457" max="8457" width="15" style="424" customWidth="1"/>
    <col min="8458" max="8458" width="18.140625" style="424" customWidth="1"/>
    <col min="8459" max="8459" width="14.140625" style="424" customWidth="1"/>
    <col min="8460" max="8460" width="9.42578125" style="424" customWidth="1"/>
    <col min="8461" max="8461" width="17.5703125" style="424" customWidth="1"/>
    <col min="8462" max="8462" width="25.140625" style="424" customWidth="1"/>
    <col min="8463" max="8463" width="10.5703125" style="424" customWidth="1"/>
    <col min="8464" max="8694" width="9.140625" style="424"/>
    <col min="8695" max="8695" width="4.42578125" style="424" customWidth="1"/>
    <col min="8696" max="8696" width="49.140625" style="424" customWidth="1"/>
    <col min="8697" max="8697" width="10.85546875" style="424" customWidth="1"/>
    <col min="8698" max="8707" width="0" style="424" hidden="1" customWidth="1"/>
    <col min="8708" max="8708" width="14.85546875" style="424" customWidth="1"/>
    <col min="8709" max="8709" width="13.28515625" style="424" customWidth="1"/>
    <col min="8710" max="8710" width="14.42578125" style="424" customWidth="1"/>
    <col min="8711" max="8711" width="9.85546875" style="424" customWidth="1"/>
    <col min="8712" max="8712" width="16.140625" style="424" customWidth="1"/>
    <col min="8713" max="8713" width="15" style="424" customWidth="1"/>
    <col min="8714" max="8714" width="18.140625" style="424" customWidth="1"/>
    <col min="8715" max="8715" width="14.140625" style="424" customWidth="1"/>
    <col min="8716" max="8716" width="9.42578125" style="424" customWidth="1"/>
    <col min="8717" max="8717" width="17.5703125" style="424" customWidth="1"/>
    <col min="8718" max="8718" width="25.140625" style="424" customWidth="1"/>
    <col min="8719" max="8719" width="10.5703125" style="424" customWidth="1"/>
    <col min="8720" max="8950" width="9.140625" style="424"/>
    <col min="8951" max="8951" width="4.42578125" style="424" customWidth="1"/>
    <col min="8952" max="8952" width="49.140625" style="424" customWidth="1"/>
    <col min="8953" max="8953" width="10.85546875" style="424" customWidth="1"/>
    <col min="8954" max="8963" width="0" style="424" hidden="1" customWidth="1"/>
    <col min="8964" max="8964" width="14.85546875" style="424" customWidth="1"/>
    <col min="8965" max="8965" width="13.28515625" style="424" customWidth="1"/>
    <col min="8966" max="8966" width="14.42578125" style="424" customWidth="1"/>
    <col min="8967" max="8967" width="9.85546875" style="424" customWidth="1"/>
    <col min="8968" max="8968" width="16.140625" style="424" customWidth="1"/>
    <col min="8969" max="8969" width="15" style="424" customWidth="1"/>
    <col min="8970" max="8970" width="18.140625" style="424" customWidth="1"/>
    <col min="8971" max="8971" width="14.140625" style="424" customWidth="1"/>
    <col min="8972" max="8972" width="9.42578125" style="424" customWidth="1"/>
    <col min="8973" max="8973" width="17.5703125" style="424" customWidth="1"/>
    <col min="8974" max="8974" width="25.140625" style="424" customWidth="1"/>
    <col min="8975" max="8975" width="10.5703125" style="424" customWidth="1"/>
    <col min="8976" max="9206" width="9.140625" style="424"/>
    <col min="9207" max="9207" width="4.42578125" style="424" customWidth="1"/>
    <col min="9208" max="9208" width="49.140625" style="424" customWidth="1"/>
    <col min="9209" max="9209" width="10.85546875" style="424" customWidth="1"/>
    <col min="9210" max="9219" width="0" style="424" hidden="1" customWidth="1"/>
    <col min="9220" max="9220" width="14.85546875" style="424" customWidth="1"/>
    <col min="9221" max="9221" width="13.28515625" style="424" customWidth="1"/>
    <col min="9222" max="9222" width="14.42578125" style="424" customWidth="1"/>
    <col min="9223" max="9223" width="9.85546875" style="424" customWidth="1"/>
    <col min="9224" max="9224" width="16.140625" style="424" customWidth="1"/>
    <col min="9225" max="9225" width="15" style="424" customWidth="1"/>
    <col min="9226" max="9226" width="18.140625" style="424" customWidth="1"/>
    <col min="9227" max="9227" width="14.140625" style="424" customWidth="1"/>
    <col min="9228" max="9228" width="9.42578125" style="424" customWidth="1"/>
    <col min="9229" max="9229" width="17.5703125" style="424" customWidth="1"/>
    <col min="9230" max="9230" width="25.140625" style="424" customWidth="1"/>
    <col min="9231" max="9231" width="10.5703125" style="424" customWidth="1"/>
    <col min="9232" max="9462" width="9.140625" style="424"/>
    <col min="9463" max="9463" width="4.42578125" style="424" customWidth="1"/>
    <col min="9464" max="9464" width="49.140625" style="424" customWidth="1"/>
    <col min="9465" max="9465" width="10.85546875" style="424" customWidth="1"/>
    <col min="9466" max="9475" width="0" style="424" hidden="1" customWidth="1"/>
    <col min="9476" max="9476" width="14.85546875" style="424" customWidth="1"/>
    <col min="9477" max="9477" width="13.28515625" style="424" customWidth="1"/>
    <col min="9478" max="9478" width="14.42578125" style="424" customWidth="1"/>
    <col min="9479" max="9479" width="9.85546875" style="424" customWidth="1"/>
    <col min="9480" max="9480" width="16.140625" style="424" customWidth="1"/>
    <col min="9481" max="9481" width="15" style="424" customWidth="1"/>
    <col min="9482" max="9482" width="18.140625" style="424" customWidth="1"/>
    <col min="9483" max="9483" width="14.140625" style="424" customWidth="1"/>
    <col min="9484" max="9484" width="9.42578125" style="424" customWidth="1"/>
    <col min="9485" max="9485" width="17.5703125" style="424" customWidth="1"/>
    <col min="9486" max="9486" width="25.140625" style="424" customWidth="1"/>
    <col min="9487" max="9487" width="10.5703125" style="424" customWidth="1"/>
    <col min="9488" max="9718" width="9.140625" style="424"/>
    <col min="9719" max="9719" width="4.42578125" style="424" customWidth="1"/>
    <col min="9720" max="9720" width="49.140625" style="424" customWidth="1"/>
    <col min="9721" max="9721" width="10.85546875" style="424" customWidth="1"/>
    <col min="9722" max="9731" width="0" style="424" hidden="1" customWidth="1"/>
    <col min="9732" max="9732" width="14.85546875" style="424" customWidth="1"/>
    <col min="9733" max="9733" width="13.28515625" style="424" customWidth="1"/>
    <col min="9734" max="9734" width="14.42578125" style="424" customWidth="1"/>
    <col min="9735" max="9735" width="9.85546875" style="424" customWidth="1"/>
    <col min="9736" max="9736" width="16.140625" style="424" customWidth="1"/>
    <col min="9737" max="9737" width="15" style="424" customWidth="1"/>
    <col min="9738" max="9738" width="18.140625" style="424" customWidth="1"/>
    <col min="9739" max="9739" width="14.140625" style="424" customWidth="1"/>
    <col min="9740" max="9740" width="9.42578125" style="424" customWidth="1"/>
    <col min="9741" max="9741" width="17.5703125" style="424" customWidth="1"/>
    <col min="9742" max="9742" width="25.140625" style="424" customWidth="1"/>
    <col min="9743" max="9743" width="10.5703125" style="424" customWidth="1"/>
    <col min="9744" max="9974" width="9.140625" style="424"/>
    <col min="9975" max="9975" width="4.42578125" style="424" customWidth="1"/>
    <col min="9976" max="9976" width="49.140625" style="424" customWidth="1"/>
    <col min="9977" max="9977" width="10.85546875" style="424" customWidth="1"/>
    <col min="9978" max="9987" width="0" style="424" hidden="1" customWidth="1"/>
    <col min="9988" max="9988" width="14.85546875" style="424" customWidth="1"/>
    <col min="9989" max="9989" width="13.28515625" style="424" customWidth="1"/>
    <col min="9990" max="9990" width="14.42578125" style="424" customWidth="1"/>
    <col min="9991" max="9991" width="9.85546875" style="424" customWidth="1"/>
    <col min="9992" max="9992" width="16.140625" style="424" customWidth="1"/>
    <col min="9993" max="9993" width="15" style="424" customWidth="1"/>
    <col min="9994" max="9994" width="18.140625" style="424" customWidth="1"/>
    <col min="9995" max="9995" width="14.140625" style="424" customWidth="1"/>
    <col min="9996" max="9996" width="9.42578125" style="424" customWidth="1"/>
    <col min="9997" max="9997" width="17.5703125" style="424" customWidth="1"/>
    <col min="9998" max="9998" width="25.140625" style="424" customWidth="1"/>
    <col min="9999" max="9999" width="10.5703125" style="424" customWidth="1"/>
    <col min="10000" max="10230" width="9.140625" style="424"/>
    <col min="10231" max="10231" width="4.42578125" style="424" customWidth="1"/>
    <col min="10232" max="10232" width="49.140625" style="424" customWidth="1"/>
    <col min="10233" max="10233" width="10.85546875" style="424" customWidth="1"/>
    <col min="10234" max="10243" width="0" style="424" hidden="1" customWidth="1"/>
    <col min="10244" max="10244" width="14.85546875" style="424" customWidth="1"/>
    <col min="10245" max="10245" width="13.28515625" style="424" customWidth="1"/>
    <col min="10246" max="10246" width="14.42578125" style="424" customWidth="1"/>
    <col min="10247" max="10247" width="9.85546875" style="424" customWidth="1"/>
    <col min="10248" max="10248" width="16.140625" style="424" customWidth="1"/>
    <col min="10249" max="10249" width="15" style="424" customWidth="1"/>
    <col min="10250" max="10250" width="18.140625" style="424" customWidth="1"/>
    <col min="10251" max="10251" width="14.140625" style="424" customWidth="1"/>
    <col min="10252" max="10252" width="9.42578125" style="424" customWidth="1"/>
    <col min="10253" max="10253" width="17.5703125" style="424" customWidth="1"/>
    <col min="10254" max="10254" width="25.140625" style="424" customWidth="1"/>
    <col min="10255" max="10255" width="10.5703125" style="424" customWidth="1"/>
    <col min="10256" max="10486" width="9.140625" style="424"/>
    <col min="10487" max="10487" width="4.42578125" style="424" customWidth="1"/>
    <col min="10488" max="10488" width="49.140625" style="424" customWidth="1"/>
    <col min="10489" max="10489" width="10.85546875" style="424" customWidth="1"/>
    <col min="10490" max="10499" width="0" style="424" hidden="1" customWidth="1"/>
    <col min="10500" max="10500" width="14.85546875" style="424" customWidth="1"/>
    <col min="10501" max="10501" width="13.28515625" style="424" customWidth="1"/>
    <col min="10502" max="10502" width="14.42578125" style="424" customWidth="1"/>
    <col min="10503" max="10503" width="9.85546875" style="424" customWidth="1"/>
    <col min="10504" max="10504" width="16.140625" style="424" customWidth="1"/>
    <col min="10505" max="10505" width="15" style="424" customWidth="1"/>
    <col min="10506" max="10506" width="18.140625" style="424" customWidth="1"/>
    <col min="10507" max="10507" width="14.140625" style="424" customWidth="1"/>
    <col min="10508" max="10508" width="9.42578125" style="424" customWidth="1"/>
    <col min="10509" max="10509" width="17.5703125" style="424" customWidth="1"/>
    <col min="10510" max="10510" width="25.140625" style="424" customWidth="1"/>
    <col min="10511" max="10511" width="10.5703125" style="424" customWidth="1"/>
    <col min="10512" max="10742" width="9.140625" style="424"/>
    <col min="10743" max="10743" width="4.42578125" style="424" customWidth="1"/>
    <col min="10744" max="10744" width="49.140625" style="424" customWidth="1"/>
    <col min="10745" max="10745" width="10.85546875" style="424" customWidth="1"/>
    <col min="10746" max="10755" width="0" style="424" hidden="1" customWidth="1"/>
    <col min="10756" max="10756" width="14.85546875" style="424" customWidth="1"/>
    <col min="10757" max="10757" width="13.28515625" style="424" customWidth="1"/>
    <col min="10758" max="10758" width="14.42578125" style="424" customWidth="1"/>
    <col min="10759" max="10759" width="9.85546875" style="424" customWidth="1"/>
    <col min="10760" max="10760" width="16.140625" style="424" customWidth="1"/>
    <col min="10761" max="10761" width="15" style="424" customWidth="1"/>
    <col min="10762" max="10762" width="18.140625" style="424" customWidth="1"/>
    <col min="10763" max="10763" width="14.140625" style="424" customWidth="1"/>
    <col min="10764" max="10764" width="9.42578125" style="424" customWidth="1"/>
    <col min="10765" max="10765" width="17.5703125" style="424" customWidth="1"/>
    <col min="10766" max="10766" width="25.140625" style="424" customWidth="1"/>
    <col min="10767" max="10767" width="10.5703125" style="424" customWidth="1"/>
    <col min="10768" max="10998" width="9.140625" style="424"/>
    <col min="10999" max="10999" width="4.42578125" style="424" customWidth="1"/>
    <col min="11000" max="11000" width="49.140625" style="424" customWidth="1"/>
    <col min="11001" max="11001" width="10.85546875" style="424" customWidth="1"/>
    <col min="11002" max="11011" width="0" style="424" hidden="1" customWidth="1"/>
    <col min="11012" max="11012" width="14.85546875" style="424" customWidth="1"/>
    <col min="11013" max="11013" width="13.28515625" style="424" customWidth="1"/>
    <col min="11014" max="11014" width="14.42578125" style="424" customWidth="1"/>
    <col min="11015" max="11015" width="9.85546875" style="424" customWidth="1"/>
    <col min="11016" max="11016" width="16.140625" style="424" customWidth="1"/>
    <col min="11017" max="11017" width="15" style="424" customWidth="1"/>
    <col min="11018" max="11018" width="18.140625" style="424" customWidth="1"/>
    <col min="11019" max="11019" width="14.140625" style="424" customWidth="1"/>
    <col min="11020" max="11020" width="9.42578125" style="424" customWidth="1"/>
    <col min="11021" max="11021" width="17.5703125" style="424" customWidth="1"/>
    <col min="11022" max="11022" width="25.140625" style="424" customWidth="1"/>
    <col min="11023" max="11023" width="10.5703125" style="424" customWidth="1"/>
    <col min="11024" max="11254" width="9.140625" style="424"/>
    <col min="11255" max="11255" width="4.42578125" style="424" customWidth="1"/>
    <col min="11256" max="11256" width="49.140625" style="424" customWidth="1"/>
    <col min="11257" max="11257" width="10.85546875" style="424" customWidth="1"/>
    <col min="11258" max="11267" width="0" style="424" hidden="1" customWidth="1"/>
    <col min="11268" max="11268" width="14.85546875" style="424" customWidth="1"/>
    <col min="11269" max="11269" width="13.28515625" style="424" customWidth="1"/>
    <col min="11270" max="11270" width="14.42578125" style="424" customWidth="1"/>
    <col min="11271" max="11271" width="9.85546875" style="424" customWidth="1"/>
    <col min="11272" max="11272" width="16.140625" style="424" customWidth="1"/>
    <col min="11273" max="11273" width="15" style="424" customWidth="1"/>
    <col min="11274" max="11274" width="18.140625" style="424" customWidth="1"/>
    <col min="11275" max="11275" width="14.140625" style="424" customWidth="1"/>
    <col min="11276" max="11276" width="9.42578125" style="424" customWidth="1"/>
    <col min="11277" max="11277" width="17.5703125" style="424" customWidth="1"/>
    <col min="11278" max="11278" width="25.140625" style="424" customWidth="1"/>
    <col min="11279" max="11279" width="10.5703125" style="424" customWidth="1"/>
    <col min="11280" max="11510" width="9.140625" style="424"/>
    <col min="11511" max="11511" width="4.42578125" style="424" customWidth="1"/>
    <col min="11512" max="11512" width="49.140625" style="424" customWidth="1"/>
    <col min="11513" max="11513" width="10.85546875" style="424" customWidth="1"/>
    <col min="11514" max="11523" width="0" style="424" hidden="1" customWidth="1"/>
    <col min="11524" max="11524" width="14.85546875" style="424" customWidth="1"/>
    <col min="11525" max="11525" width="13.28515625" style="424" customWidth="1"/>
    <col min="11526" max="11526" width="14.42578125" style="424" customWidth="1"/>
    <col min="11527" max="11527" width="9.85546875" style="424" customWidth="1"/>
    <col min="11528" max="11528" width="16.140625" style="424" customWidth="1"/>
    <col min="11529" max="11529" width="15" style="424" customWidth="1"/>
    <col min="11530" max="11530" width="18.140625" style="424" customWidth="1"/>
    <col min="11531" max="11531" width="14.140625" style="424" customWidth="1"/>
    <col min="11532" max="11532" width="9.42578125" style="424" customWidth="1"/>
    <col min="11533" max="11533" width="17.5703125" style="424" customWidth="1"/>
    <col min="11534" max="11534" width="25.140625" style="424" customWidth="1"/>
    <col min="11535" max="11535" width="10.5703125" style="424" customWidth="1"/>
    <col min="11536" max="11766" width="9.140625" style="424"/>
    <col min="11767" max="11767" width="4.42578125" style="424" customWidth="1"/>
    <col min="11768" max="11768" width="49.140625" style="424" customWidth="1"/>
    <col min="11769" max="11769" width="10.85546875" style="424" customWidth="1"/>
    <col min="11770" max="11779" width="0" style="424" hidden="1" customWidth="1"/>
    <col min="11780" max="11780" width="14.85546875" style="424" customWidth="1"/>
    <col min="11781" max="11781" width="13.28515625" style="424" customWidth="1"/>
    <col min="11782" max="11782" width="14.42578125" style="424" customWidth="1"/>
    <col min="11783" max="11783" width="9.85546875" style="424" customWidth="1"/>
    <col min="11784" max="11784" width="16.140625" style="424" customWidth="1"/>
    <col min="11785" max="11785" width="15" style="424" customWidth="1"/>
    <col min="11786" max="11786" width="18.140625" style="424" customWidth="1"/>
    <col min="11787" max="11787" width="14.140625" style="424" customWidth="1"/>
    <col min="11788" max="11788" width="9.42578125" style="424" customWidth="1"/>
    <col min="11789" max="11789" width="17.5703125" style="424" customWidth="1"/>
    <col min="11790" max="11790" width="25.140625" style="424" customWidth="1"/>
    <col min="11791" max="11791" width="10.5703125" style="424" customWidth="1"/>
    <col min="11792" max="12022" width="9.140625" style="424"/>
    <col min="12023" max="12023" width="4.42578125" style="424" customWidth="1"/>
    <col min="12024" max="12024" width="49.140625" style="424" customWidth="1"/>
    <col min="12025" max="12025" width="10.85546875" style="424" customWidth="1"/>
    <col min="12026" max="12035" width="0" style="424" hidden="1" customWidth="1"/>
    <col min="12036" max="12036" width="14.85546875" style="424" customWidth="1"/>
    <col min="12037" max="12037" width="13.28515625" style="424" customWidth="1"/>
    <col min="12038" max="12038" width="14.42578125" style="424" customWidth="1"/>
    <col min="12039" max="12039" width="9.85546875" style="424" customWidth="1"/>
    <col min="12040" max="12040" width="16.140625" style="424" customWidth="1"/>
    <col min="12041" max="12041" width="15" style="424" customWidth="1"/>
    <col min="12042" max="12042" width="18.140625" style="424" customWidth="1"/>
    <col min="12043" max="12043" width="14.140625" style="424" customWidth="1"/>
    <col min="12044" max="12044" width="9.42578125" style="424" customWidth="1"/>
    <col min="12045" max="12045" width="17.5703125" style="424" customWidth="1"/>
    <col min="12046" max="12046" width="25.140625" style="424" customWidth="1"/>
    <col min="12047" max="12047" width="10.5703125" style="424" customWidth="1"/>
    <col min="12048" max="12278" width="9.140625" style="424"/>
    <col min="12279" max="12279" width="4.42578125" style="424" customWidth="1"/>
    <col min="12280" max="12280" width="49.140625" style="424" customWidth="1"/>
    <col min="12281" max="12281" width="10.85546875" style="424" customWidth="1"/>
    <col min="12282" max="12291" width="0" style="424" hidden="1" customWidth="1"/>
    <col min="12292" max="12292" width="14.85546875" style="424" customWidth="1"/>
    <col min="12293" max="12293" width="13.28515625" style="424" customWidth="1"/>
    <col min="12294" max="12294" width="14.42578125" style="424" customWidth="1"/>
    <col min="12295" max="12295" width="9.85546875" style="424" customWidth="1"/>
    <col min="12296" max="12296" width="16.140625" style="424" customWidth="1"/>
    <col min="12297" max="12297" width="15" style="424" customWidth="1"/>
    <col min="12298" max="12298" width="18.140625" style="424" customWidth="1"/>
    <col min="12299" max="12299" width="14.140625" style="424" customWidth="1"/>
    <col min="12300" max="12300" width="9.42578125" style="424" customWidth="1"/>
    <col min="12301" max="12301" width="17.5703125" style="424" customWidth="1"/>
    <col min="12302" max="12302" width="25.140625" style="424" customWidth="1"/>
    <col min="12303" max="12303" width="10.5703125" style="424" customWidth="1"/>
    <col min="12304" max="12534" width="9.140625" style="424"/>
    <col min="12535" max="12535" width="4.42578125" style="424" customWidth="1"/>
    <col min="12536" max="12536" width="49.140625" style="424" customWidth="1"/>
    <col min="12537" max="12537" width="10.85546875" style="424" customWidth="1"/>
    <col min="12538" max="12547" width="0" style="424" hidden="1" customWidth="1"/>
    <col min="12548" max="12548" width="14.85546875" style="424" customWidth="1"/>
    <col min="12549" max="12549" width="13.28515625" style="424" customWidth="1"/>
    <col min="12550" max="12550" width="14.42578125" style="424" customWidth="1"/>
    <col min="12551" max="12551" width="9.85546875" style="424" customWidth="1"/>
    <col min="12552" max="12552" width="16.140625" style="424" customWidth="1"/>
    <col min="12553" max="12553" width="15" style="424" customWidth="1"/>
    <col min="12554" max="12554" width="18.140625" style="424" customWidth="1"/>
    <col min="12555" max="12555" width="14.140625" style="424" customWidth="1"/>
    <col min="12556" max="12556" width="9.42578125" style="424" customWidth="1"/>
    <col min="12557" max="12557" width="17.5703125" style="424" customWidth="1"/>
    <col min="12558" max="12558" width="25.140625" style="424" customWidth="1"/>
    <col min="12559" max="12559" width="10.5703125" style="424" customWidth="1"/>
    <col min="12560" max="12790" width="9.140625" style="424"/>
    <col min="12791" max="12791" width="4.42578125" style="424" customWidth="1"/>
    <col min="12792" max="12792" width="49.140625" style="424" customWidth="1"/>
    <col min="12793" max="12793" width="10.85546875" style="424" customWidth="1"/>
    <col min="12794" max="12803" width="0" style="424" hidden="1" customWidth="1"/>
    <col min="12804" max="12804" width="14.85546875" style="424" customWidth="1"/>
    <col min="12805" max="12805" width="13.28515625" style="424" customWidth="1"/>
    <col min="12806" max="12806" width="14.42578125" style="424" customWidth="1"/>
    <col min="12807" max="12807" width="9.85546875" style="424" customWidth="1"/>
    <col min="12808" max="12808" width="16.140625" style="424" customWidth="1"/>
    <col min="12809" max="12809" width="15" style="424" customWidth="1"/>
    <col min="12810" max="12810" width="18.140625" style="424" customWidth="1"/>
    <col min="12811" max="12811" width="14.140625" style="424" customWidth="1"/>
    <col min="12812" max="12812" width="9.42578125" style="424" customWidth="1"/>
    <col min="12813" max="12813" width="17.5703125" style="424" customWidth="1"/>
    <col min="12814" max="12814" width="25.140625" style="424" customWidth="1"/>
    <col min="12815" max="12815" width="10.5703125" style="424" customWidth="1"/>
    <col min="12816" max="13046" width="9.140625" style="424"/>
    <col min="13047" max="13047" width="4.42578125" style="424" customWidth="1"/>
    <col min="13048" max="13048" width="49.140625" style="424" customWidth="1"/>
    <col min="13049" max="13049" width="10.85546875" style="424" customWidth="1"/>
    <col min="13050" max="13059" width="0" style="424" hidden="1" customWidth="1"/>
    <col min="13060" max="13060" width="14.85546875" style="424" customWidth="1"/>
    <col min="13061" max="13061" width="13.28515625" style="424" customWidth="1"/>
    <col min="13062" max="13062" width="14.42578125" style="424" customWidth="1"/>
    <col min="13063" max="13063" width="9.85546875" style="424" customWidth="1"/>
    <col min="13064" max="13064" width="16.140625" style="424" customWidth="1"/>
    <col min="13065" max="13065" width="15" style="424" customWidth="1"/>
    <col min="13066" max="13066" width="18.140625" style="424" customWidth="1"/>
    <col min="13067" max="13067" width="14.140625" style="424" customWidth="1"/>
    <col min="13068" max="13068" width="9.42578125" style="424" customWidth="1"/>
    <col min="13069" max="13069" width="17.5703125" style="424" customWidth="1"/>
    <col min="13070" max="13070" width="25.140625" style="424" customWidth="1"/>
    <col min="13071" max="13071" width="10.5703125" style="424" customWidth="1"/>
    <col min="13072" max="13302" width="9.140625" style="424"/>
    <col min="13303" max="13303" width="4.42578125" style="424" customWidth="1"/>
    <col min="13304" max="13304" width="49.140625" style="424" customWidth="1"/>
    <col min="13305" max="13305" width="10.85546875" style="424" customWidth="1"/>
    <col min="13306" max="13315" width="0" style="424" hidden="1" customWidth="1"/>
    <col min="13316" max="13316" width="14.85546875" style="424" customWidth="1"/>
    <col min="13317" max="13317" width="13.28515625" style="424" customWidth="1"/>
    <col min="13318" max="13318" width="14.42578125" style="424" customWidth="1"/>
    <col min="13319" max="13319" width="9.85546875" style="424" customWidth="1"/>
    <col min="13320" max="13320" width="16.140625" style="424" customWidth="1"/>
    <col min="13321" max="13321" width="15" style="424" customWidth="1"/>
    <col min="13322" max="13322" width="18.140625" style="424" customWidth="1"/>
    <col min="13323" max="13323" width="14.140625" style="424" customWidth="1"/>
    <col min="13324" max="13324" width="9.42578125" style="424" customWidth="1"/>
    <col min="13325" max="13325" width="17.5703125" style="424" customWidth="1"/>
    <col min="13326" max="13326" width="25.140625" style="424" customWidth="1"/>
    <col min="13327" max="13327" width="10.5703125" style="424" customWidth="1"/>
    <col min="13328" max="13558" width="9.140625" style="424"/>
    <col min="13559" max="13559" width="4.42578125" style="424" customWidth="1"/>
    <col min="13560" max="13560" width="49.140625" style="424" customWidth="1"/>
    <col min="13561" max="13561" width="10.85546875" style="424" customWidth="1"/>
    <col min="13562" max="13571" width="0" style="424" hidden="1" customWidth="1"/>
    <col min="13572" max="13572" width="14.85546875" style="424" customWidth="1"/>
    <col min="13573" max="13573" width="13.28515625" style="424" customWidth="1"/>
    <col min="13574" max="13574" width="14.42578125" style="424" customWidth="1"/>
    <col min="13575" max="13575" width="9.85546875" style="424" customWidth="1"/>
    <col min="13576" max="13576" width="16.140625" style="424" customWidth="1"/>
    <col min="13577" max="13577" width="15" style="424" customWidth="1"/>
    <col min="13578" max="13578" width="18.140625" style="424" customWidth="1"/>
    <col min="13579" max="13579" width="14.140625" style="424" customWidth="1"/>
    <col min="13580" max="13580" width="9.42578125" style="424" customWidth="1"/>
    <col min="13581" max="13581" width="17.5703125" style="424" customWidth="1"/>
    <col min="13582" max="13582" width="25.140625" style="424" customWidth="1"/>
    <col min="13583" max="13583" width="10.5703125" style="424" customWidth="1"/>
    <col min="13584" max="13814" width="9.140625" style="424"/>
    <col min="13815" max="13815" width="4.42578125" style="424" customWidth="1"/>
    <col min="13816" max="13816" width="49.140625" style="424" customWidth="1"/>
    <col min="13817" max="13817" width="10.85546875" style="424" customWidth="1"/>
    <col min="13818" max="13827" width="0" style="424" hidden="1" customWidth="1"/>
    <col min="13828" max="13828" width="14.85546875" style="424" customWidth="1"/>
    <col min="13829" max="13829" width="13.28515625" style="424" customWidth="1"/>
    <col min="13830" max="13830" width="14.42578125" style="424" customWidth="1"/>
    <col min="13831" max="13831" width="9.85546875" style="424" customWidth="1"/>
    <col min="13832" max="13832" width="16.140625" style="424" customWidth="1"/>
    <col min="13833" max="13833" width="15" style="424" customWidth="1"/>
    <col min="13834" max="13834" width="18.140625" style="424" customWidth="1"/>
    <col min="13835" max="13835" width="14.140625" style="424" customWidth="1"/>
    <col min="13836" max="13836" width="9.42578125" style="424" customWidth="1"/>
    <col min="13837" max="13837" width="17.5703125" style="424" customWidth="1"/>
    <col min="13838" max="13838" width="25.140625" style="424" customWidth="1"/>
    <col min="13839" max="13839" width="10.5703125" style="424" customWidth="1"/>
    <col min="13840" max="14070" width="9.140625" style="424"/>
    <col min="14071" max="14071" width="4.42578125" style="424" customWidth="1"/>
    <col min="14072" max="14072" width="49.140625" style="424" customWidth="1"/>
    <col min="14073" max="14073" width="10.85546875" style="424" customWidth="1"/>
    <col min="14074" max="14083" width="0" style="424" hidden="1" customWidth="1"/>
    <col min="14084" max="14084" width="14.85546875" style="424" customWidth="1"/>
    <col min="14085" max="14085" width="13.28515625" style="424" customWidth="1"/>
    <col min="14086" max="14086" width="14.42578125" style="424" customWidth="1"/>
    <col min="14087" max="14087" width="9.85546875" style="424" customWidth="1"/>
    <col min="14088" max="14088" width="16.140625" style="424" customWidth="1"/>
    <col min="14089" max="14089" width="15" style="424" customWidth="1"/>
    <col min="14090" max="14090" width="18.140625" style="424" customWidth="1"/>
    <col min="14091" max="14091" width="14.140625" style="424" customWidth="1"/>
    <col min="14092" max="14092" width="9.42578125" style="424" customWidth="1"/>
    <col min="14093" max="14093" width="17.5703125" style="424" customWidth="1"/>
    <col min="14094" max="14094" width="25.140625" style="424" customWidth="1"/>
    <col min="14095" max="14095" width="10.5703125" style="424" customWidth="1"/>
    <col min="14096" max="14326" width="9.140625" style="424"/>
    <col min="14327" max="14327" width="4.42578125" style="424" customWidth="1"/>
    <col min="14328" max="14328" width="49.140625" style="424" customWidth="1"/>
    <col min="14329" max="14329" width="10.85546875" style="424" customWidth="1"/>
    <col min="14330" max="14339" width="0" style="424" hidden="1" customWidth="1"/>
    <col min="14340" max="14340" width="14.85546875" style="424" customWidth="1"/>
    <col min="14341" max="14341" width="13.28515625" style="424" customWidth="1"/>
    <col min="14342" max="14342" width="14.42578125" style="424" customWidth="1"/>
    <col min="14343" max="14343" width="9.85546875" style="424" customWidth="1"/>
    <col min="14344" max="14344" width="16.140625" style="424" customWidth="1"/>
    <col min="14345" max="14345" width="15" style="424" customWidth="1"/>
    <col min="14346" max="14346" width="18.140625" style="424" customWidth="1"/>
    <col min="14347" max="14347" width="14.140625" style="424" customWidth="1"/>
    <col min="14348" max="14348" width="9.42578125" style="424" customWidth="1"/>
    <col min="14349" max="14349" width="17.5703125" style="424" customWidth="1"/>
    <col min="14350" max="14350" width="25.140625" style="424" customWidth="1"/>
    <col min="14351" max="14351" width="10.5703125" style="424" customWidth="1"/>
    <col min="14352" max="14582" width="9.140625" style="424"/>
    <col min="14583" max="14583" width="4.42578125" style="424" customWidth="1"/>
    <col min="14584" max="14584" width="49.140625" style="424" customWidth="1"/>
    <col min="14585" max="14585" width="10.85546875" style="424" customWidth="1"/>
    <col min="14586" max="14595" width="0" style="424" hidden="1" customWidth="1"/>
    <col min="14596" max="14596" width="14.85546875" style="424" customWidth="1"/>
    <col min="14597" max="14597" width="13.28515625" style="424" customWidth="1"/>
    <col min="14598" max="14598" width="14.42578125" style="424" customWidth="1"/>
    <col min="14599" max="14599" width="9.85546875" style="424" customWidth="1"/>
    <col min="14600" max="14600" width="16.140625" style="424" customWidth="1"/>
    <col min="14601" max="14601" width="15" style="424" customWidth="1"/>
    <col min="14602" max="14602" width="18.140625" style="424" customWidth="1"/>
    <col min="14603" max="14603" width="14.140625" style="424" customWidth="1"/>
    <col min="14604" max="14604" width="9.42578125" style="424" customWidth="1"/>
    <col min="14605" max="14605" width="17.5703125" style="424" customWidth="1"/>
    <col min="14606" max="14606" width="25.140625" style="424" customWidth="1"/>
    <col min="14607" max="14607" width="10.5703125" style="424" customWidth="1"/>
    <col min="14608" max="14838" width="9.140625" style="424"/>
    <col min="14839" max="14839" width="4.42578125" style="424" customWidth="1"/>
    <col min="14840" max="14840" width="49.140625" style="424" customWidth="1"/>
    <col min="14841" max="14841" width="10.85546875" style="424" customWidth="1"/>
    <col min="14842" max="14851" width="0" style="424" hidden="1" customWidth="1"/>
    <col min="14852" max="14852" width="14.85546875" style="424" customWidth="1"/>
    <col min="14853" max="14853" width="13.28515625" style="424" customWidth="1"/>
    <col min="14854" max="14854" width="14.42578125" style="424" customWidth="1"/>
    <col min="14855" max="14855" width="9.85546875" style="424" customWidth="1"/>
    <col min="14856" max="14856" width="16.140625" style="424" customWidth="1"/>
    <col min="14857" max="14857" width="15" style="424" customWidth="1"/>
    <col min="14858" max="14858" width="18.140625" style="424" customWidth="1"/>
    <col min="14859" max="14859" width="14.140625" style="424" customWidth="1"/>
    <col min="14860" max="14860" width="9.42578125" style="424" customWidth="1"/>
    <col min="14861" max="14861" width="17.5703125" style="424" customWidth="1"/>
    <col min="14862" max="14862" width="25.140625" style="424" customWidth="1"/>
    <col min="14863" max="14863" width="10.5703125" style="424" customWidth="1"/>
    <col min="14864" max="15094" width="9.140625" style="424"/>
    <col min="15095" max="15095" width="4.42578125" style="424" customWidth="1"/>
    <col min="15096" max="15096" width="49.140625" style="424" customWidth="1"/>
    <col min="15097" max="15097" width="10.85546875" style="424" customWidth="1"/>
    <col min="15098" max="15107" width="0" style="424" hidden="1" customWidth="1"/>
    <col min="15108" max="15108" width="14.85546875" style="424" customWidth="1"/>
    <col min="15109" max="15109" width="13.28515625" style="424" customWidth="1"/>
    <col min="15110" max="15110" width="14.42578125" style="424" customWidth="1"/>
    <col min="15111" max="15111" width="9.85546875" style="424" customWidth="1"/>
    <col min="15112" max="15112" width="16.140625" style="424" customWidth="1"/>
    <col min="15113" max="15113" width="15" style="424" customWidth="1"/>
    <col min="15114" max="15114" width="18.140625" style="424" customWidth="1"/>
    <col min="15115" max="15115" width="14.140625" style="424" customWidth="1"/>
    <col min="15116" max="15116" width="9.42578125" style="424" customWidth="1"/>
    <col min="15117" max="15117" width="17.5703125" style="424" customWidth="1"/>
    <col min="15118" max="15118" width="25.140625" style="424" customWidth="1"/>
    <col min="15119" max="15119" width="10.5703125" style="424" customWidth="1"/>
    <col min="15120" max="15350" width="9.140625" style="424"/>
    <col min="15351" max="15351" width="4.42578125" style="424" customWidth="1"/>
    <col min="15352" max="15352" width="49.140625" style="424" customWidth="1"/>
    <col min="15353" max="15353" width="10.85546875" style="424" customWidth="1"/>
    <col min="15354" max="15363" width="0" style="424" hidden="1" customWidth="1"/>
    <col min="15364" max="15364" width="14.85546875" style="424" customWidth="1"/>
    <col min="15365" max="15365" width="13.28515625" style="424" customWidth="1"/>
    <col min="15366" max="15366" width="14.42578125" style="424" customWidth="1"/>
    <col min="15367" max="15367" width="9.85546875" style="424" customWidth="1"/>
    <col min="15368" max="15368" width="16.140625" style="424" customWidth="1"/>
    <col min="15369" max="15369" width="15" style="424" customWidth="1"/>
    <col min="15370" max="15370" width="18.140625" style="424" customWidth="1"/>
    <col min="15371" max="15371" width="14.140625" style="424" customWidth="1"/>
    <col min="15372" max="15372" width="9.42578125" style="424" customWidth="1"/>
    <col min="15373" max="15373" width="17.5703125" style="424" customWidth="1"/>
    <col min="15374" max="15374" width="25.140625" style="424" customWidth="1"/>
    <col min="15375" max="15375" width="10.5703125" style="424" customWidth="1"/>
    <col min="15376" max="15606" width="9.140625" style="424"/>
    <col min="15607" max="15607" width="4.42578125" style="424" customWidth="1"/>
    <col min="15608" max="15608" width="49.140625" style="424" customWidth="1"/>
    <col min="15609" max="15609" width="10.85546875" style="424" customWidth="1"/>
    <col min="15610" max="15619" width="0" style="424" hidden="1" customWidth="1"/>
    <col min="15620" max="15620" width="14.85546875" style="424" customWidth="1"/>
    <col min="15621" max="15621" width="13.28515625" style="424" customWidth="1"/>
    <col min="15622" max="15622" width="14.42578125" style="424" customWidth="1"/>
    <col min="15623" max="15623" width="9.85546875" style="424" customWidth="1"/>
    <col min="15624" max="15624" width="16.140625" style="424" customWidth="1"/>
    <col min="15625" max="15625" width="15" style="424" customWidth="1"/>
    <col min="15626" max="15626" width="18.140625" style="424" customWidth="1"/>
    <col min="15627" max="15627" width="14.140625" style="424" customWidth="1"/>
    <col min="15628" max="15628" width="9.42578125" style="424" customWidth="1"/>
    <col min="15629" max="15629" width="17.5703125" style="424" customWidth="1"/>
    <col min="15630" max="15630" width="25.140625" style="424" customWidth="1"/>
    <col min="15631" max="15631" width="10.5703125" style="424" customWidth="1"/>
    <col min="15632" max="15862" width="9.140625" style="424"/>
    <col min="15863" max="15863" width="4.42578125" style="424" customWidth="1"/>
    <col min="15864" max="15864" width="49.140625" style="424" customWidth="1"/>
    <col min="15865" max="15865" width="10.85546875" style="424" customWidth="1"/>
    <col min="15866" max="15875" width="0" style="424" hidden="1" customWidth="1"/>
    <col min="15876" max="15876" width="14.85546875" style="424" customWidth="1"/>
    <col min="15877" max="15877" width="13.28515625" style="424" customWidth="1"/>
    <col min="15878" max="15878" width="14.42578125" style="424" customWidth="1"/>
    <col min="15879" max="15879" width="9.85546875" style="424" customWidth="1"/>
    <col min="15880" max="15880" width="16.140625" style="424" customWidth="1"/>
    <col min="15881" max="15881" width="15" style="424" customWidth="1"/>
    <col min="15882" max="15882" width="18.140625" style="424" customWidth="1"/>
    <col min="15883" max="15883" width="14.140625" style="424" customWidth="1"/>
    <col min="15884" max="15884" width="9.42578125" style="424" customWidth="1"/>
    <col min="15885" max="15885" width="17.5703125" style="424" customWidth="1"/>
    <col min="15886" max="15886" width="25.140625" style="424" customWidth="1"/>
    <col min="15887" max="15887" width="10.5703125" style="424" customWidth="1"/>
    <col min="15888" max="16118" width="9.140625" style="424"/>
    <col min="16119" max="16119" width="4.42578125" style="424" customWidth="1"/>
    <col min="16120" max="16120" width="49.140625" style="424" customWidth="1"/>
    <col min="16121" max="16121" width="10.85546875" style="424" customWidth="1"/>
    <col min="16122" max="16131" width="0" style="424" hidden="1" customWidth="1"/>
    <col min="16132" max="16132" width="14.85546875" style="424" customWidth="1"/>
    <col min="16133" max="16133" width="13.28515625" style="424" customWidth="1"/>
    <col min="16134" max="16134" width="14.42578125" style="424" customWidth="1"/>
    <col min="16135" max="16135" width="9.85546875" style="424" customWidth="1"/>
    <col min="16136" max="16136" width="16.140625" style="424" customWidth="1"/>
    <col min="16137" max="16137" width="15" style="424" customWidth="1"/>
    <col min="16138" max="16138" width="18.140625" style="424" customWidth="1"/>
    <col min="16139" max="16139" width="14.140625" style="424" customWidth="1"/>
    <col min="16140" max="16140" width="9.42578125" style="424" customWidth="1"/>
    <col min="16141" max="16141" width="17.5703125" style="424" customWidth="1"/>
    <col min="16142" max="16142" width="25.140625" style="424" customWidth="1"/>
    <col min="16143" max="16143" width="10.5703125" style="424" customWidth="1"/>
    <col min="16144" max="16384" width="9.140625" style="424"/>
  </cols>
  <sheetData>
    <row r="1" spans="1:19" ht="27" customHeight="1">
      <c r="B1" s="549"/>
      <c r="C1" s="549"/>
      <c r="D1" s="549"/>
      <c r="E1" s="549"/>
      <c r="F1" s="549"/>
      <c r="G1" s="549"/>
      <c r="H1" s="549"/>
      <c r="I1" s="549"/>
      <c r="J1" s="549"/>
      <c r="K1" s="549"/>
      <c r="L1" s="549"/>
      <c r="M1" s="549"/>
    </row>
    <row r="2" spans="1:19" ht="47.25" customHeight="1">
      <c r="B2" s="550" t="s">
        <v>67</v>
      </c>
      <c r="C2" s="550"/>
      <c r="D2" s="550"/>
      <c r="E2" s="550"/>
      <c r="F2" s="550"/>
      <c r="G2" s="550"/>
      <c r="H2" s="550"/>
      <c r="I2" s="550"/>
      <c r="J2" s="550"/>
      <c r="K2" s="550"/>
      <c r="L2" s="550"/>
      <c r="M2" s="550"/>
    </row>
    <row r="3" spans="1:19" ht="27" customHeight="1">
      <c r="B3" s="550" t="s">
        <v>276</v>
      </c>
      <c r="C3" s="550"/>
      <c r="D3" s="550"/>
      <c r="E3" s="550"/>
      <c r="F3" s="550"/>
      <c r="G3" s="550"/>
      <c r="H3" s="550"/>
      <c r="I3" s="550"/>
      <c r="J3" s="550"/>
      <c r="K3" s="550"/>
      <c r="L3" s="550"/>
      <c r="M3" s="550"/>
    </row>
    <row r="4" spans="1:19" ht="27" customHeight="1">
      <c r="B4" s="443"/>
      <c r="C4" s="465"/>
      <c r="D4" s="465"/>
      <c r="E4" s="457"/>
      <c r="F4" s="457"/>
      <c r="G4" s="435"/>
      <c r="H4" s="457"/>
      <c r="I4" s="465"/>
      <c r="J4" s="465"/>
      <c r="K4" s="465"/>
      <c r="L4" s="465"/>
      <c r="M4" s="465" t="s">
        <v>49</v>
      </c>
    </row>
    <row r="5" spans="1:19" ht="34.5" customHeight="1">
      <c r="A5" s="551" t="s">
        <v>369</v>
      </c>
      <c r="B5" s="552" t="s">
        <v>370</v>
      </c>
      <c r="C5" s="554" t="s">
        <v>1</v>
      </c>
      <c r="D5" s="551" t="s">
        <v>393</v>
      </c>
      <c r="E5" s="551"/>
      <c r="F5" s="551"/>
      <c r="G5" s="551"/>
      <c r="H5" s="555"/>
      <c r="I5" s="556" t="s">
        <v>394</v>
      </c>
      <c r="J5" s="556"/>
      <c r="K5" s="556"/>
      <c r="L5" s="556"/>
      <c r="M5" s="557"/>
    </row>
    <row r="6" spans="1:19" ht="112.5" customHeight="1">
      <c r="A6" s="551"/>
      <c r="B6" s="553"/>
      <c r="C6" s="553"/>
      <c r="D6" s="515" t="s">
        <v>346</v>
      </c>
      <c r="E6" s="516" t="s">
        <v>3</v>
      </c>
      <c r="F6" s="516" t="s">
        <v>4</v>
      </c>
      <c r="G6" s="516" t="s">
        <v>5</v>
      </c>
      <c r="H6" s="517" t="s">
        <v>6</v>
      </c>
      <c r="I6" s="466" t="s">
        <v>346</v>
      </c>
      <c r="J6" s="417" t="s">
        <v>3</v>
      </c>
      <c r="K6" s="467" t="s">
        <v>7</v>
      </c>
      <c r="L6" s="467" t="s">
        <v>5</v>
      </c>
      <c r="M6" s="468" t="s">
        <v>8</v>
      </c>
    </row>
    <row r="7" spans="1:19" ht="26.25" customHeight="1">
      <c r="A7" s="469">
        <v>1</v>
      </c>
      <c r="B7" s="444">
        <v>2</v>
      </c>
      <c r="C7" s="444">
        <v>3</v>
      </c>
      <c r="D7" s="139">
        <v>4</v>
      </c>
      <c r="E7" s="139">
        <v>5</v>
      </c>
      <c r="F7" s="139">
        <v>6</v>
      </c>
      <c r="G7" s="139">
        <v>7</v>
      </c>
      <c r="H7" s="470">
        <v>8</v>
      </c>
      <c r="I7" s="471">
        <v>9</v>
      </c>
      <c r="J7" s="472">
        <v>10</v>
      </c>
      <c r="K7" s="473">
        <v>11</v>
      </c>
      <c r="L7" s="473">
        <v>12</v>
      </c>
      <c r="M7" s="474">
        <v>13</v>
      </c>
      <c r="S7" s="424"/>
    </row>
    <row r="8" spans="1:19" ht="29.25" customHeight="1">
      <c r="A8" s="475">
        <v>1</v>
      </c>
      <c r="B8" s="445" t="s">
        <v>82</v>
      </c>
      <c r="C8" s="476"/>
      <c r="D8" s="477">
        <v>300271.255</v>
      </c>
      <c r="E8" s="75">
        <v>20815.938000000024</v>
      </c>
      <c r="F8" s="75">
        <v>279455.31699999998</v>
      </c>
      <c r="G8" s="82"/>
      <c r="H8" s="404">
        <v>3149114.2309699995</v>
      </c>
      <c r="I8" s="477">
        <v>291849.34700000001</v>
      </c>
      <c r="J8" s="478">
        <v>21443.58600000001</v>
      </c>
      <c r="K8" s="75">
        <v>270405.761</v>
      </c>
      <c r="L8" s="75"/>
      <c r="M8" s="404">
        <v>2474949.0800379999</v>
      </c>
      <c r="N8" s="423"/>
    </row>
    <row r="9" spans="1:19" ht="29.25" customHeight="1">
      <c r="A9" s="558"/>
      <c r="B9" s="406" t="s">
        <v>9</v>
      </c>
      <c r="C9" s="399" t="s">
        <v>10</v>
      </c>
      <c r="D9" s="415">
        <v>300271.255</v>
      </c>
      <c r="E9" s="82">
        <v>20815.938000000024</v>
      </c>
      <c r="F9" s="82">
        <v>279455.31699999998</v>
      </c>
      <c r="G9" s="428">
        <v>3.41</v>
      </c>
      <c r="H9" s="421">
        <v>952942.63096999994</v>
      </c>
      <c r="I9" s="415">
        <v>291849.34700000001</v>
      </c>
      <c r="J9" s="479">
        <v>21443.58600000001</v>
      </c>
      <c r="K9" s="82">
        <v>270405.761</v>
      </c>
      <c r="L9" s="82">
        <v>1.958</v>
      </c>
      <c r="M9" s="400">
        <v>529454.48003800004</v>
      </c>
      <c r="N9" s="423"/>
    </row>
    <row r="10" spans="1:19" ht="29.25" customHeight="1">
      <c r="A10" s="558"/>
      <c r="B10" s="406" t="s">
        <v>11</v>
      </c>
      <c r="C10" s="399" t="s">
        <v>12</v>
      </c>
      <c r="D10" s="453"/>
      <c r="E10" s="272"/>
      <c r="F10" s="272">
        <v>420</v>
      </c>
      <c r="G10" s="428">
        <v>5228.9799999999996</v>
      </c>
      <c r="H10" s="421">
        <v>2196171.5999999996</v>
      </c>
      <c r="I10" s="72"/>
      <c r="J10" s="82"/>
      <c r="K10" s="272">
        <v>420</v>
      </c>
      <c r="L10" s="428">
        <v>4632.13</v>
      </c>
      <c r="M10" s="400">
        <v>1945494.6</v>
      </c>
    </row>
    <row r="11" spans="1:19" ht="29.25" customHeight="1">
      <c r="A11" s="475">
        <v>2</v>
      </c>
      <c r="B11" s="445" t="s">
        <v>396</v>
      </c>
      <c r="C11" s="399"/>
      <c r="D11" s="75">
        <v>41143.347999999998</v>
      </c>
      <c r="E11" s="75">
        <v>2839.851999999999</v>
      </c>
      <c r="F11" s="75">
        <v>38303.495999999999</v>
      </c>
      <c r="G11" s="82"/>
      <c r="H11" s="404">
        <v>1505558.0218159999</v>
      </c>
      <c r="I11" s="75">
        <v>1282.402</v>
      </c>
      <c r="J11" s="75">
        <v>108.92200000000003</v>
      </c>
      <c r="K11" s="75">
        <v>1173.48</v>
      </c>
      <c r="L11" s="75"/>
      <c r="M11" s="404">
        <v>412684.88520000002</v>
      </c>
      <c r="N11" s="423"/>
    </row>
    <row r="12" spans="1:19" ht="29.25" customHeight="1">
      <c r="A12" s="559"/>
      <c r="B12" s="406" t="s">
        <v>39</v>
      </c>
      <c r="C12" s="399" t="s">
        <v>10</v>
      </c>
      <c r="D12" s="415">
        <v>41143.347999999998</v>
      </c>
      <c r="E12" s="82">
        <v>2839.851999999999</v>
      </c>
      <c r="F12" s="82">
        <v>38303.495999999999</v>
      </c>
      <c r="G12" s="82">
        <v>31.670999999999999</v>
      </c>
      <c r="H12" s="421">
        <v>1213110.0218159999</v>
      </c>
      <c r="I12" s="415">
        <v>1282.402</v>
      </c>
      <c r="J12" s="82">
        <v>108.92200000000003</v>
      </c>
      <c r="K12" s="82">
        <v>1173.48</v>
      </c>
      <c r="L12" s="82">
        <v>31.49</v>
      </c>
      <c r="M12" s="400">
        <v>36952.885199999997</v>
      </c>
      <c r="N12" s="423"/>
    </row>
    <row r="13" spans="1:19" ht="29.25" customHeight="1">
      <c r="A13" s="560"/>
      <c r="B13" s="406" t="s">
        <v>40</v>
      </c>
      <c r="C13" s="399" t="s">
        <v>12</v>
      </c>
      <c r="D13" s="415"/>
      <c r="E13" s="82"/>
      <c r="F13" s="272">
        <v>400</v>
      </c>
      <c r="G13" s="428">
        <v>731.12</v>
      </c>
      <c r="H13" s="421">
        <v>292448</v>
      </c>
      <c r="I13" s="415"/>
      <c r="J13" s="82"/>
      <c r="K13" s="82">
        <v>400</v>
      </c>
      <c r="L13" s="82">
        <v>939.33</v>
      </c>
      <c r="M13" s="400">
        <v>375732</v>
      </c>
    </row>
    <row r="14" spans="1:19" ht="29.25" customHeight="1">
      <c r="A14" s="475">
        <v>3</v>
      </c>
      <c r="B14" s="445" t="s">
        <v>366</v>
      </c>
      <c r="C14" s="399" t="s">
        <v>10</v>
      </c>
      <c r="D14" s="477">
        <v>102619.44</v>
      </c>
      <c r="E14" s="75">
        <v>3694.2400000000052</v>
      </c>
      <c r="F14" s="75">
        <v>98925.2</v>
      </c>
      <c r="G14" s="272"/>
      <c r="H14" s="404">
        <v>2762500.1559016556</v>
      </c>
      <c r="I14" s="480">
        <v>0</v>
      </c>
      <c r="J14" s="463">
        <v>0</v>
      </c>
      <c r="K14" s="463">
        <v>0</v>
      </c>
      <c r="L14" s="82"/>
      <c r="M14" s="404">
        <v>286013.2</v>
      </c>
      <c r="N14" s="423"/>
    </row>
    <row r="15" spans="1:19" ht="29.25" customHeight="1">
      <c r="A15" s="558"/>
      <c r="B15" s="406" t="s">
        <v>13</v>
      </c>
      <c r="C15" s="399"/>
      <c r="D15" s="414"/>
      <c r="E15" s="82"/>
      <c r="F15" s="82">
        <v>39069.351999999999</v>
      </c>
      <c r="G15" s="272"/>
      <c r="H15" s="400">
        <v>1234684.667936</v>
      </c>
      <c r="I15" s="415"/>
      <c r="J15" s="82"/>
      <c r="K15" s="272">
        <v>0</v>
      </c>
      <c r="L15" s="82"/>
      <c r="M15" s="400">
        <v>286013.2</v>
      </c>
      <c r="N15" s="423"/>
    </row>
    <row r="16" spans="1:19" ht="29.25" customHeight="1">
      <c r="A16" s="558"/>
      <c r="B16" s="406" t="s">
        <v>14</v>
      </c>
      <c r="C16" s="399" t="s">
        <v>10</v>
      </c>
      <c r="D16" s="416"/>
      <c r="E16" s="82"/>
      <c r="F16" s="82">
        <v>39069.351999999999</v>
      </c>
      <c r="G16" s="82">
        <v>26.068000000000001</v>
      </c>
      <c r="H16" s="421">
        <v>1018459.867936</v>
      </c>
      <c r="I16" s="416"/>
      <c r="J16" s="82"/>
      <c r="K16" s="272">
        <v>0</v>
      </c>
      <c r="L16" s="82">
        <v>26.556000000000001</v>
      </c>
      <c r="M16" s="421">
        <v>0</v>
      </c>
      <c r="N16" s="423"/>
    </row>
    <row r="17" spans="1:15" ht="29.25" customHeight="1">
      <c r="A17" s="558"/>
      <c r="B17" s="406" t="s">
        <v>15</v>
      </c>
      <c r="C17" s="399" t="s">
        <v>12</v>
      </c>
      <c r="D17" s="415"/>
      <c r="E17" s="82"/>
      <c r="F17" s="272">
        <v>440</v>
      </c>
      <c r="G17" s="82">
        <v>491.42</v>
      </c>
      <c r="H17" s="400">
        <v>216224.80000000002</v>
      </c>
      <c r="I17" s="415"/>
      <c r="J17" s="82"/>
      <c r="K17" s="82">
        <v>440</v>
      </c>
      <c r="L17" s="82">
        <v>650.03</v>
      </c>
      <c r="M17" s="400">
        <v>286013.2</v>
      </c>
    </row>
    <row r="18" spans="1:15" ht="29.25" customHeight="1">
      <c r="A18" s="558"/>
      <c r="B18" s="383" t="s">
        <v>213</v>
      </c>
      <c r="C18" s="481" t="s">
        <v>10</v>
      </c>
      <c r="D18" s="416"/>
      <c r="E18" s="82"/>
      <c r="F18" s="82">
        <v>58916.110999999997</v>
      </c>
      <c r="G18" s="272"/>
      <c r="H18" s="400">
        <v>1527815.4879656557</v>
      </c>
      <c r="I18" s="416"/>
      <c r="J18" s="82"/>
      <c r="K18" s="272">
        <v>0</v>
      </c>
      <c r="L18" s="272"/>
      <c r="M18" s="421">
        <v>0</v>
      </c>
    </row>
    <row r="19" spans="1:15" ht="29.25" customHeight="1">
      <c r="A19" s="558"/>
      <c r="B19" s="406" t="s">
        <v>46</v>
      </c>
      <c r="C19" s="399" t="s">
        <v>10</v>
      </c>
      <c r="D19" s="415"/>
      <c r="E19" s="82"/>
      <c r="F19" s="82">
        <v>939.73699999999997</v>
      </c>
      <c r="G19" s="82"/>
      <c r="H19" s="421">
        <v>0</v>
      </c>
      <c r="I19" s="415"/>
      <c r="J19" s="82"/>
      <c r="K19" s="272"/>
      <c r="L19" s="272"/>
      <c r="M19" s="421">
        <v>0</v>
      </c>
    </row>
    <row r="20" spans="1:15" ht="34.5" customHeight="1">
      <c r="A20" s="475">
        <v>4</v>
      </c>
      <c r="B20" s="446" t="s">
        <v>375</v>
      </c>
      <c r="C20" s="399"/>
      <c r="D20" s="458">
        <v>156446.625</v>
      </c>
      <c r="E20" s="198">
        <v>5126.0570000000007</v>
      </c>
      <c r="F20" s="458">
        <v>151320.568</v>
      </c>
      <c r="G20" s="396"/>
      <c r="H20" s="482">
        <v>3905048.6010590005</v>
      </c>
      <c r="I20" s="458">
        <v>160822.745</v>
      </c>
      <c r="J20" s="198">
        <v>5345.8099999999977</v>
      </c>
      <c r="K20" s="198">
        <v>155476.935</v>
      </c>
      <c r="L20" s="396"/>
      <c r="M20" s="482">
        <v>4415832.9076069994</v>
      </c>
      <c r="N20" s="483"/>
    </row>
    <row r="21" spans="1:15" ht="29.25" customHeight="1">
      <c r="A21" s="484"/>
      <c r="B21" s="406" t="s">
        <v>272</v>
      </c>
      <c r="C21" s="399"/>
      <c r="D21" s="398"/>
      <c r="E21" s="396"/>
      <c r="F21" s="396">
        <v>128912.697</v>
      </c>
      <c r="G21" s="396"/>
      <c r="H21" s="405">
        <v>3120199.4534050003</v>
      </c>
      <c r="I21" s="398"/>
      <c r="J21" s="396"/>
      <c r="K21" s="396">
        <v>139662.139</v>
      </c>
      <c r="L21" s="396"/>
      <c r="M21" s="405">
        <v>3579628.1786239995</v>
      </c>
      <c r="N21" s="485"/>
    </row>
    <row r="22" spans="1:15" ht="29.25" customHeight="1">
      <c r="A22" s="484"/>
      <c r="B22" s="406" t="s">
        <v>45</v>
      </c>
      <c r="C22" s="399" t="s">
        <v>10</v>
      </c>
      <c r="D22" s="398"/>
      <c r="E22" s="396"/>
      <c r="F22" s="71">
        <v>121028.891</v>
      </c>
      <c r="G22" s="71">
        <v>17.015000000000001</v>
      </c>
      <c r="H22" s="427">
        <v>2059306.5803650001</v>
      </c>
      <c r="I22" s="398"/>
      <c r="J22" s="396"/>
      <c r="K22" s="71">
        <v>120682.136</v>
      </c>
      <c r="L22" s="71">
        <v>20.283999999999999</v>
      </c>
      <c r="M22" s="405">
        <v>2447916.4466239996</v>
      </c>
      <c r="N22" s="486"/>
      <c r="O22" s="486"/>
    </row>
    <row r="23" spans="1:15" ht="29.25" customHeight="1">
      <c r="A23" s="484"/>
      <c r="B23" s="406" t="s">
        <v>15</v>
      </c>
      <c r="C23" s="399" t="s">
        <v>12</v>
      </c>
      <c r="D23" s="72"/>
      <c r="E23" s="396"/>
      <c r="F23" s="71">
        <v>227.83199999999999</v>
      </c>
      <c r="G23" s="74">
        <v>4656.47</v>
      </c>
      <c r="H23" s="405">
        <v>1060892.87304</v>
      </c>
      <c r="I23" s="72"/>
      <c r="J23" s="396"/>
      <c r="K23" s="71">
        <v>228.6</v>
      </c>
      <c r="L23" s="71">
        <v>4950.62</v>
      </c>
      <c r="M23" s="405">
        <v>1131711.7319999998</v>
      </c>
      <c r="N23" s="487"/>
    </row>
    <row r="24" spans="1:15" ht="29.25" customHeight="1">
      <c r="A24" s="484"/>
      <c r="B24" s="406" t="s">
        <v>271</v>
      </c>
      <c r="C24" s="399" t="s">
        <v>10</v>
      </c>
      <c r="D24" s="72"/>
      <c r="E24" s="396"/>
      <c r="F24" s="71">
        <v>7883.8059999999996</v>
      </c>
      <c r="G24" s="71"/>
      <c r="H24" s="427">
        <v>0</v>
      </c>
      <c r="I24" s="72"/>
      <c r="J24" s="396"/>
      <c r="K24" s="71">
        <v>18980.003000000001</v>
      </c>
      <c r="L24" s="71"/>
      <c r="M24" s="405"/>
      <c r="N24" s="488"/>
    </row>
    <row r="25" spans="1:15" ht="34.5" customHeight="1">
      <c r="A25" s="484"/>
      <c r="B25" s="383" t="s">
        <v>371</v>
      </c>
      <c r="C25" s="399" t="s">
        <v>10</v>
      </c>
      <c r="D25" s="72"/>
      <c r="E25" s="396"/>
      <c r="F25" s="73">
        <v>0</v>
      </c>
      <c r="G25" s="71"/>
      <c r="H25" s="427">
        <v>0</v>
      </c>
      <c r="I25" s="72"/>
      <c r="J25" s="396"/>
      <c r="K25" s="71">
        <v>0</v>
      </c>
      <c r="L25" s="71"/>
      <c r="M25" s="405"/>
      <c r="N25" s="488"/>
    </row>
    <row r="26" spans="1:15" ht="29.25" customHeight="1">
      <c r="A26" s="484"/>
      <c r="B26" s="383" t="s">
        <v>372</v>
      </c>
      <c r="C26" s="399" t="s">
        <v>10</v>
      </c>
      <c r="D26" s="72"/>
      <c r="E26" s="396"/>
      <c r="F26" s="73">
        <v>0</v>
      </c>
      <c r="G26" s="396"/>
      <c r="H26" s="427">
        <v>0</v>
      </c>
      <c r="I26" s="72"/>
      <c r="J26" s="396"/>
      <c r="K26" s="71">
        <v>0</v>
      </c>
      <c r="L26" s="396"/>
      <c r="M26" s="405"/>
      <c r="N26" s="486"/>
    </row>
    <row r="27" spans="1:15" ht="29.25" customHeight="1">
      <c r="A27" s="489"/>
      <c r="B27" s="406" t="s">
        <v>373</v>
      </c>
      <c r="C27" s="399" t="s">
        <v>10</v>
      </c>
      <c r="D27" s="398"/>
      <c r="E27" s="198"/>
      <c r="F27" s="71">
        <v>29816.098000000002</v>
      </c>
      <c r="G27" s="396"/>
      <c r="H27" s="405">
        <v>784849.14765400009</v>
      </c>
      <c r="I27" s="398"/>
      <c r="J27" s="198"/>
      <c r="K27" s="396">
        <v>34342.466999999997</v>
      </c>
      <c r="L27" s="396"/>
      <c r="M27" s="405">
        <v>836204.72898299992</v>
      </c>
      <c r="N27" s="418"/>
    </row>
    <row r="28" spans="1:15" ht="29.25" customHeight="1">
      <c r="A28" s="561"/>
      <c r="B28" s="406" t="s">
        <v>374</v>
      </c>
      <c r="C28" s="399" t="s">
        <v>10</v>
      </c>
      <c r="D28" s="490"/>
      <c r="E28" s="198"/>
      <c r="F28" s="71">
        <v>475.57900000000001</v>
      </c>
      <c r="G28" s="396"/>
      <c r="H28" s="427">
        <v>0</v>
      </c>
      <c r="I28" s="398"/>
      <c r="J28" s="198"/>
      <c r="K28" s="396">
        <v>452.33199999999999</v>
      </c>
      <c r="L28" s="396"/>
      <c r="M28" s="427"/>
    </row>
    <row r="29" spans="1:15" ht="29.25" customHeight="1">
      <c r="A29" s="562"/>
      <c r="B29" s="406" t="s">
        <v>397</v>
      </c>
      <c r="C29" s="399" t="s">
        <v>10</v>
      </c>
      <c r="D29" s="398"/>
      <c r="E29" s="396"/>
      <c r="F29" s="73">
        <v>0</v>
      </c>
      <c r="G29" s="396"/>
      <c r="H29" s="427">
        <v>0</v>
      </c>
      <c r="I29" s="398"/>
      <c r="J29" s="396"/>
      <c r="K29" s="371">
        <v>0</v>
      </c>
      <c r="L29" s="371"/>
      <c r="M29" s="427"/>
    </row>
    <row r="30" spans="1:15" ht="29.25" customHeight="1">
      <c r="A30" s="475">
        <v>5</v>
      </c>
      <c r="B30" s="445" t="s">
        <v>367</v>
      </c>
      <c r="C30" s="476"/>
      <c r="D30" s="477">
        <v>17156.745999999999</v>
      </c>
      <c r="E30" s="75">
        <v>375.41100000000006</v>
      </c>
      <c r="F30" s="88">
        <v>16781.334999999999</v>
      </c>
      <c r="G30" s="71"/>
      <c r="H30" s="404">
        <v>420649.16972000001</v>
      </c>
      <c r="I30" s="477">
        <v>17245.331999999999</v>
      </c>
      <c r="J30" s="75">
        <v>531.56099999999788</v>
      </c>
      <c r="K30" s="88">
        <v>16713.771000000001</v>
      </c>
      <c r="L30" s="71"/>
      <c r="M30" s="404">
        <v>395087.04222299997</v>
      </c>
      <c r="N30" s="491"/>
    </row>
    <row r="31" spans="1:15" ht="29.25" customHeight="1">
      <c r="A31" s="559">
        <v>5</v>
      </c>
      <c r="B31" s="406" t="s">
        <v>14</v>
      </c>
      <c r="C31" s="399" t="s">
        <v>10</v>
      </c>
      <c r="D31" s="415">
        <v>17156.745999999999</v>
      </c>
      <c r="E31" s="82">
        <v>375.41100000000006</v>
      </c>
      <c r="F31" s="71">
        <v>16781.334999999999</v>
      </c>
      <c r="G31" s="71">
        <v>4.4720000000000004</v>
      </c>
      <c r="H31" s="400">
        <v>75046.130120000002</v>
      </c>
      <c r="I31" s="415">
        <v>17245.331999999999</v>
      </c>
      <c r="J31" s="82">
        <v>531.56099999999788</v>
      </c>
      <c r="K31" s="71">
        <v>16713.771000000001</v>
      </c>
      <c r="L31" s="71">
        <v>4.2130000000000001</v>
      </c>
      <c r="M31" s="400">
        <v>70415.117223000008</v>
      </c>
      <c r="N31" s="491"/>
    </row>
    <row r="32" spans="1:15" ht="29.25" customHeight="1">
      <c r="A32" s="563"/>
      <c r="B32" s="406" t="s">
        <v>15</v>
      </c>
      <c r="C32" s="399" t="s">
        <v>12</v>
      </c>
      <c r="D32" s="415"/>
      <c r="E32" s="82"/>
      <c r="F32" s="71">
        <v>333.06</v>
      </c>
      <c r="G32" s="74">
        <v>1037.6600000000001</v>
      </c>
      <c r="H32" s="400">
        <v>345603.03960000002</v>
      </c>
      <c r="I32" s="415"/>
      <c r="J32" s="82"/>
      <c r="K32" s="71">
        <v>321.06</v>
      </c>
      <c r="L32" s="71">
        <v>1011.25</v>
      </c>
      <c r="M32" s="400">
        <v>324671.92499999999</v>
      </c>
      <c r="N32" s="423"/>
    </row>
    <row r="33" spans="1:19" ht="29.25" customHeight="1">
      <c r="A33" s="475">
        <v>6</v>
      </c>
      <c r="B33" s="446" t="s">
        <v>368</v>
      </c>
      <c r="C33" s="492"/>
      <c r="D33" s="477">
        <v>64304.612000000001</v>
      </c>
      <c r="E33" s="75">
        <v>534.78600000000006</v>
      </c>
      <c r="F33" s="88">
        <v>63769.826000000001</v>
      </c>
      <c r="G33" s="82"/>
      <c r="H33" s="404">
        <v>985051.74612600007</v>
      </c>
      <c r="I33" s="477">
        <v>86275.957999999999</v>
      </c>
      <c r="J33" s="75">
        <v>567.26900000000023</v>
      </c>
      <c r="K33" s="88">
        <v>85708.688999999998</v>
      </c>
      <c r="L33" s="82"/>
      <c r="M33" s="404">
        <v>1264124.9229230001</v>
      </c>
      <c r="N33" s="423"/>
    </row>
    <row r="34" spans="1:19" ht="29.25" customHeight="1">
      <c r="A34" s="484"/>
      <c r="B34" s="406" t="s">
        <v>14</v>
      </c>
      <c r="C34" s="399" t="s">
        <v>10</v>
      </c>
      <c r="D34" s="415">
        <v>64304.612000000001</v>
      </c>
      <c r="E34" s="82">
        <v>534.78600000000006</v>
      </c>
      <c r="F34" s="82">
        <v>63769.826000000001</v>
      </c>
      <c r="G34" s="71">
        <v>6.8760000000000003</v>
      </c>
      <c r="H34" s="400">
        <v>438481.32357600005</v>
      </c>
      <c r="I34" s="415">
        <v>86275.957999999999</v>
      </c>
      <c r="J34" s="82">
        <v>567.26900000000023</v>
      </c>
      <c r="K34" s="82">
        <v>85708.688999999998</v>
      </c>
      <c r="L34" s="71">
        <v>6.907</v>
      </c>
      <c r="M34" s="400">
        <v>591989.91492300003</v>
      </c>
      <c r="N34" s="423"/>
    </row>
    <row r="35" spans="1:19" ht="29.25" customHeight="1">
      <c r="A35" s="493"/>
      <c r="B35" s="447" t="s">
        <v>15</v>
      </c>
      <c r="C35" s="494" t="s">
        <v>12</v>
      </c>
      <c r="D35" s="495"/>
      <c r="E35" s="496"/>
      <c r="F35" s="459">
        <v>213.58500000000001</v>
      </c>
      <c r="G35" s="426">
        <v>2559.0300000000002</v>
      </c>
      <c r="H35" s="497">
        <v>546570.42255000002</v>
      </c>
      <c r="I35" s="415"/>
      <c r="J35" s="82"/>
      <c r="K35" s="71">
        <v>351.8</v>
      </c>
      <c r="L35" s="71">
        <v>1910.56</v>
      </c>
      <c r="M35" s="400">
        <v>672135.00800000003</v>
      </c>
    </row>
    <row r="36" spans="1:19" ht="32.25" customHeight="1">
      <c r="A36" s="475">
        <v>7</v>
      </c>
      <c r="B36" s="445" t="s">
        <v>19</v>
      </c>
      <c r="C36" s="399"/>
      <c r="D36" s="429">
        <v>44342.749000000011</v>
      </c>
      <c r="E36" s="75">
        <v>1497.1630000000005</v>
      </c>
      <c r="F36" s="75">
        <v>42845.58600000001</v>
      </c>
      <c r="G36" s="82"/>
      <c r="H36" s="404">
        <v>954148.26712200011</v>
      </c>
      <c r="I36" s="429">
        <v>54670.594000000005</v>
      </c>
      <c r="J36" s="75">
        <v>1577.4439999999595</v>
      </c>
      <c r="K36" s="75">
        <v>53093.150000000045</v>
      </c>
      <c r="L36" s="75"/>
      <c r="M36" s="404">
        <v>1149309.3968960005</v>
      </c>
      <c r="N36" s="498"/>
      <c r="S36" s="424"/>
    </row>
    <row r="37" spans="1:19" ht="32.25" customHeight="1">
      <c r="A37" s="12">
        <v>1</v>
      </c>
      <c r="B37" s="397" t="s">
        <v>407</v>
      </c>
      <c r="C37" s="399" t="s">
        <v>10</v>
      </c>
      <c r="D37" s="415">
        <v>3100.5830000000001</v>
      </c>
      <c r="E37" s="82">
        <v>86.425999999999931</v>
      </c>
      <c r="F37" s="82">
        <v>3014.1570000000002</v>
      </c>
      <c r="G37" s="82">
        <v>24.276</v>
      </c>
      <c r="H37" s="400">
        <v>73171.675331999999</v>
      </c>
      <c r="I37" s="415">
        <v>4254.1480000000001</v>
      </c>
      <c r="J37" s="82">
        <v>112.78600000000006</v>
      </c>
      <c r="K37" s="82">
        <v>4141.3620000000001</v>
      </c>
      <c r="L37" s="82">
        <v>23.864000000000001</v>
      </c>
      <c r="M37" s="400">
        <v>98829.462768000012</v>
      </c>
      <c r="N37" s="422"/>
      <c r="S37" s="424"/>
    </row>
    <row r="38" spans="1:19" ht="32.25" customHeight="1">
      <c r="A38" s="12">
        <v>2</v>
      </c>
      <c r="B38" s="409" t="s">
        <v>54</v>
      </c>
      <c r="C38" s="399" t="s">
        <v>10</v>
      </c>
      <c r="D38" s="415">
        <v>961.29200000000003</v>
      </c>
      <c r="E38" s="82">
        <v>20.048000000000002</v>
      </c>
      <c r="F38" s="82">
        <v>941.24400000000003</v>
      </c>
      <c r="G38" s="71">
        <v>16.181000000000001</v>
      </c>
      <c r="H38" s="421">
        <v>15230.269164000001</v>
      </c>
      <c r="I38" s="415">
        <v>1389.0640000000001</v>
      </c>
      <c r="J38" s="82">
        <v>17.391000000000076</v>
      </c>
      <c r="K38" s="82">
        <v>1371.673</v>
      </c>
      <c r="L38" s="71">
        <v>15.906000000000001</v>
      </c>
      <c r="M38" s="400">
        <v>21817.830738000001</v>
      </c>
      <c r="N38" s="422"/>
      <c r="O38" s="423"/>
      <c r="S38" s="424"/>
    </row>
    <row r="39" spans="1:19" ht="32.25" customHeight="1">
      <c r="A39" s="12">
        <v>3</v>
      </c>
      <c r="B39" s="409" t="s">
        <v>378</v>
      </c>
      <c r="C39" s="399" t="s">
        <v>10</v>
      </c>
      <c r="D39" s="415">
        <v>332.73700000000002</v>
      </c>
      <c r="E39" s="82">
        <v>21.037000000000035</v>
      </c>
      <c r="F39" s="82">
        <v>311.7</v>
      </c>
      <c r="G39" s="71">
        <v>24.276</v>
      </c>
      <c r="H39" s="400">
        <v>7566.8291999999992</v>
      </c>
      <c r="I39" s="415">
        <v>405.64699999999999</v>
      </c>
      <c r="J39" s="82">
        <v>21.921999999999969</v>
      </c>
      <c r="K39" s="82">
        <v>383.72500000000002</v>
      </c>
      <c r="L39" s="71">
        <v>23.864000000000001</v>
      </c>
      <c r="M39" s="400">
        <v>9157.2134000000005</v>
      </c>
      <c r="N39" s="422"/>
      <c r="O39" s="423"/>
      <c r="S39" s="424"/>
    </row>
    <row r="40" spans="1:19" ht="32.25" customHeight="1">
      <c r="A40" s="12">
        <v>4</v>
      </c>
      <c r="B40" s="409" t="s">
        <v>404</v>
      </c>
      <c r="C40" s="399" t="s">
        <v>10</v>
      </c>
      <c r="D40" s="415">
        <v>159.459</v>
      </c>
      <c r="E40" s="82">
        <v>18.325000000000017</v>
      </c>
      <c r="F40" s="112">
        <v>141.13399999999999</v>
      </c>
      <c r="G40" s="71">
        <v>16.181000000000001</v>
      </c>
      <c r="H40" s="400">
        <v>2283.6892539999999</v>
      </c>
      <c r="I40" s="415">
        <v>215.637</v>
      </c>
      <c r="J40" s="82">
        <v>19.312000000000012</v>
      </c>
      <c r="K40" s="112">
        <v>196.32499999999999</v>
      </c>
      <c r="L40" s="71">
        <v>15.906000000000001</v>
      </c>
      <c r="M40" s="400">
        <v>3122.7454499999999</v>
      </c>
      <c r="N40" s="422"/>
      <c r="O40" s="423"/>
      <c r="S40" s="424"/>
    </row>
    <row r="41" spans="1:19" ht="32.25" customHeight="1">
      <c r="A41" s="12">
        <v>5</v>
      </c>
      <c r="B41" s="409" t="s">
        <v>311</v>
      </c>
      <c r="C41" s="399" t="s">
        <v>10</v>
      </c>
      <c r="D41" s="415">
        <v>233.76900000000001</v>
      </c>
      <c r="E41" s="82">
        <v>3.2090000000000032</v>
      </c>
      <c r="F41" s="82">
        <v>230.56</v>
      </c>
      <c r="G41" s="71">
        <v>16.181000000000001</v>
      </c>
      <c r="H41" s="400">
        <v>3730.6913600000003</v>
      </c>
      <c r="I41" s="415">
        <v>234.87299999999999</v>
      </c>
      <c r="J41" s="82">
        <v>3.039999999999992</v>
      </c>
      <c r="K41" s="82">
        <v>231.833</v>
      </c>
      <c r="L41" s="71">
        <v>15.906000000000001</v>
      </c>
      <c r="M41" s="400">
        <v>3687.5356980000001</v>
      </c>
      <c r="N41" s="422"/>
      <c r="O41" s="423"/>
      <c r="S41" s="424"/>
    </row>
    <row r="42" spans="1:19" ht="32.25" customHeight="1">
      <c r="A42" s="12">
        <v>6</v>
      </c>
      <c r="B42" s="409" t="s">
        <v>312</v>
      </c>
      <c r="C42" s="399" t="s">
        <v>10</v>
      </c>
      <c r="D42" s="415">
        <v>869.73299999999995</v>
      </c>
      <c r="E42" s="82">
        <v>44.88799999999992</v>
      </c>
      <c r="F42" s="82">
        <v>824.84500000000003</v>
      </c>
      <c r="G42" s="71">
        <v>16.181000000000001</v>
      </c>
      <c r="H42" s="400">
        <v>13346.816945</v>
      </c>
      <c r="I42" s="415">
        <v>1186.5989999999999</v>
      </c>
      <c r="J42" s="82">
        <v>45.475999999999885</v>
      </c>
      <c r="K42" s="82">
        <v>1141.123</v>
      </c>
      <c r="L42" s="71">
        <v>15.906000000000001</v>
      </c>
      <c r="M42" s="400">
        <v>18150.702438</v>
      </c>
      <c r="N42" s="499"/>
      <c r="O42" s="423"/>
      <c r="S42" s="424"/>
    </row>
    <row r="43" spans="1:19" ht="32.25" customHeight="1">
      <c r="A43" s="12">
        <v>7</v>
      </c>
      <c r="B43" s="406" t="s">
        <v>344</v>
      </c>
      <c r="C43" s="399" t="s">
        <v>10</v>
      </c>
      <c r="D43" s="415">
        <v>426.78699999999998</v>
      </c>
      <c r="E43" s="82">
        <v>17.468999999999994</v>
      </c>
      <c r="F43" s="82">
        <v>409.31799999999998</v>
      </c>
      <c r="G43" s="71">
        <v>18.036000000000001</v>
      </c>
      <c r="H43" s="400">
        <v>7382.4594480000005</v>
      </c>
      <c r="I43" s="415">
        <v>433.36500000000001</v>
      </c>
      <c r="J43" s="82">
        <v>13.660000000000025</v>
      </c>
      <c r="K43" s="82">
        <v>419.70499999999998</v>
      </c>
      <c r="L43" s="71">
        <v>18.036000000000001</v>
      </c>
      <c r="M43" s="400">
        <v>7569.7993800000004</v>
      </c>
      <c r="N43" s="422"/>
      <c r="O43" s="423"/>
      <c r="S43" s="424"/>
    </row>
    <row r="44" spans="1:19" ht="32.25" customHeight="1">
      <c r="A44" s="12">
        <v>8</v>
      </c>
      <c r="B44" s="406" t="s">
        <v>345</v>
      </c>
      <c r="C44" s="399" t="s">
        <v>10</v>
      </c>
      <c r="D44" s="415">
        <v>783.67399999999998</v>
      </c>
      <c r="E44" s="82">
        <v>0.6209999999999809</v>
      </c>
      <c r="F44" s="82">
        <v>783.053</v>
      </c>
      <c r="G44" s="71">
        <v>24.276</v>
      </c>
      <c r="H44" s="400">
        <v>19009.394627999998</v>
      </c>
      <c r="I44" s="415">
        <v>742.59400000000005</v>
      </c>
      <c r="J44" s="82">
        <v>1.04200000000003</v>
      </c>
      <c r="K44" s="82">
        <v>741.55200000000002</v>
      </c>
      <c r="L44" s="71">
        <v>23.864000000000001</v>
      </c>
      <c r="M44" s="400">
        <v>17696.396928000002</v>
      </c>
      <c r="N44" s="422"/>
      <c r="O44" s="423"/>
      <c r="S44" s="424"/>
    </row>
    <row r="45" spans="1:19" ht="32.25" customHeight="1">
      <c r="A45" s="12">
        <v>9</v>
      </c>
      <c r="B45" s="406" t="s">
        <v>313</v>
      </c>
      <c r="C45" s="399" t="s">
        <v>10</v>
      </c>
      <c r="D45" s="415">
        <v>531.42200000000003</v>
      </c>
      <c r="E45" s="82">
        <v>29.414000000000044</v>
      </c>
      <c r="F45" s="82">
        <v>502.00799999999998</v>
      </c>
      <c r="G45" s="71">
        <v>16.181000000000001</v>
      </c>
      <c r="H45" s="400">
        <v>8122.9914479999998</v>
      </c>
      <c r="I45" s="415">
        <v>698.74699999999996</v>
      </c>
      <c r="J45" s="82">
        <v>32.860000000000014</v>
      </c>
      <c r="K45" s="82">
        <v>665.88699999999994</v>
      </c>
      <c r="L45" s="71">
        <v>15.906000000000001</v>
      </c>
      <c r="M45" s="400">
        <v>10591.598622</v>
      </c>
      <c r="N45" s="422"/>
      <c r="O45" s="423"/>
      <c r="S45" s="424"/>
    </row>
    <row r="46" spans="1:19" ht="32.25" customHeight="1">
      <c r="A46" s="12">
        <v>10</v>
      </c>
      <c r="B46" s="406" t="s">
        <v>314</v>
      </c>
      <c r="C46" s="399" t="s">
        <v>10</v>
      </c>
      <c r="D46" s="415">
        <v>329.37099999999998</v>
      </c>
      <c r="E46" s="82">
        <v>0</v>
      </c>
      <c r="F46" s="82">
        <v>329.37099999999998</v>
      </c>
      <c r="G46" s="71">
        <v>19.527000000000001</v>
      </c>
      <c r="H46" s="400">
        <v>6431.6275169999999</v>
      </c>
      <c r="I46" s="415">
        <v>357.92899999999997</v>
      </c>
      <c r="J46" s="82">
        <v>13.817999999999984</v>
      </c>
      <c r="K46" s="82">
        <v>344.11099999999999</v>
      </c>
      <c r="L46" s="71">
        <v>19.527000000000001</v>
      </c>
      <c r="M46" s="400">
        <v>6719.4554969999999</v>
      </c>
      <c r="N46" s="422"/>
      <c r="O46" s="423"/>
      <c r="S46" s="424"/>
    </row>
    <row r="47" spans="1:19" ht="32.25" customHeight="1">
      <c r="A47" s="12">
        <v>11</v>
      </c>
      <c r="B47" s="409" t="s">
        <v>315</v>
      </c>
      <c r="C47" s="399" t="s">
        <v>10</v>
      </c>
      <c r="D47" s="414">
        <v>0</v>
      </c>
      <c r="E47" s="272">
        <v>0</v>
      </c>
      <c r="F47" s="272">
        <v>0</v>
      </c>
      <c r="G47" s="71">
        <v>24.276</v>
      </c>
      <c r="H47" s="421">
        <v>0</v>
      </c>
      <c r="I47" s="414">
        <v>0</v>
      </c>
      <c r="J47" s="272">
        <v>0</v>
      </c>
      <c r="K47" s="272">
        <v>0</v>
      </c>
      <c r="L47" s="71">
        <v>23.864000000000001</v>
      </c>
      <c r="M47" s="421">
        <v>0</v>
      </c>
      <c r="N47" s="422"/>
      <c r="O47" s="423"/>
      <c r="S47" s="424"/>
    </row>
    <row r="48" spans="1:19" ht="32.25" customHeight="1">
      <c r="A48" s="12">
        <v>12</v>
      </c>
      <c r="B48" s="406" t="s">
        <v>317</v>
      </c>
      <c r="C48" s="399" t="s">
        <v>10</v>
      </c>
      <c r="D48" s="415">
        <v>413.72300000000001</v>
      </c>
      <c r="E48" s="82">
        <v>12.935000000000002</v>
      </c>
      <c r="F48" s="82">
        <v>400.78800000000001</v>
      </c>
      <c r="G48" s="71">
        <v>13.521000000000001</v>
      </c>
      <c r="H48" s="421">
        <v>5419.0545480000001</v>
      </c>
      <c r="I48" s="415">
        <v>0</v>
      </c>
      <c r="J48" s="82">
        <v>0</v>
      </c>
      <c r="K48" s="82">
        <v>0</v>
      </c>
      <c r="L48" s="71">
        <v>13.521000000000001</v>
      </c>
      <c r="M48" s="400">
        <v>0</v>
      </c>
      <c r="N48" s="422"/>
      <c r="O48" s="423"/>
      <c r="S48" s="424"/>
    </row>
    <row r="49" spans="1:15" s="424" customFormat="1" ht="32.25" customHeight="1">
      <c r="A49" s="12">
        <v>13</v>
      </c>
      <c r="B49" s="408" t="s">
        <v>365</v>
      </c>
      <c r="C49" s="399" t="s">
        <v>10</v>
      </c>
      <c r="D49" s="415">
        <v>94.332999999999998</v>
      </c>
      <c r="E49" s="82">
        <v>15.804999999999993</v>
      </c>
      <c r="F49" s="82">
        <v>78.528000000000006</v>
      </c>
      <c r="G49" s="71">
        <v>24.276</v>
      </c>
      <c r="H49" s="400">
        <v>1906.3457280000002</v>
      </c>
      <c r="I49" s="415">
        <v>139.761</v>
      </c>
      <c r="J49" s="82">
        <v>16.725999999999999</v>
      </c>
      <c r="K49" s="82">
        <v>123.035</v>
      </c>
      <c r="L49" s="71">
        <v>23.864000000000001</v>
      </c>
      <c r="M49" s="400">
        <v>2936.1072399999998</v>
      </c>
      <c r="N49" s="422"/>
      <c r="O49" s="423"/>
    </row>
    <row r="50" spans="1:15" s="424" customFormat="1" ht="32.25" customHeight="1">
      <c r="A50" s="12">
        <v>14</v>
      </c>
      <c r="B50" s="408" t="s">
        <v>318</v>
      </c>
      <c r="C50" s="399" t="s">
        <v>10</v>
      </c>
      <c r="D50" s="415">
        <v>275.60500000000002</v>
      </c>
      <c r="E50" s="82">
        <v>2.5920000000000414</v>
      </c>
      <c r="F50" s="82">
        <v>273.01299999999998</v>
      </c>
      <c r="G50" s="71">
        <v>16.181000000000001</v>
      </c>
      <c r="H50" s="400">
        <v>4417.623353</v>
      </c>
      <c r="I50" s="415">
        <v>541.91700000000003</v>
      </c>
      <c r="J50" s="82">
        <v>3.8530000000000655</v>
      </c>
      <c r="K50" s="82">
        <v>538.06399999999996</v>
      </c>
      <c r="L50" s="71">
        <v>15.906000000000001</v>
      </c>
      <c r="M50" s="400">
        <v>8558.445984</v>
      </c>
      <c r="N50" s="422"/>
      <c r="O50" s="423"/>
    </row>
    <row r="51" spans="1:15" s="424" customFormat="1" ht="32.25" customHeight="1">
      <c r="A51" s="12">
        <v>15</v>
      </c>
      <c r="B51" s="408" t="s">
        <v>74</v>
      </c>
      <c r="C51" s="399" t="s">
        <v>10</v>
      </c>
      <c r="D51" s="414">
        <v>0</v>
      </c>
      <c r="E51" s="272">
        <v>0</v>
      </c>
      <c r="F51" s="272">
        <v>0</v>
      </c>
      <c r="G51" s="73"/>
      <c r="H51" s="421">
        <v>0</v>
      </c>
      <c r="I51" s="414">
        <v>0</v>
      </c>
      <c r="J51" s="272">
        <v>0</v>
      </c>
      <c r="K51" s="272">
        <v>0</v>
      </c>
      <c r="L51" s="71"/>
      <c r="M51" s="421">
        <v>0</v>
      </c>
      <c r="N51" s="422"/>
      <c r="O51" s="423"/>
    </row>
    <row r="52" spans="1:15" s="424" customFormat="1" ht="32.25" customHeight="1">
      <c r="A52" s="12">
        <v>16</v>
      </c>
      <c r="B52" s="409" t="s">
        <v>75</v>
      </c>
      <c r="C52" s="399" t="s">
        <v>10</v>
      </c>
      <c r="D52" s="414">
        <v>0</v>
      </c>
      <c r="E52" s="272">
        <v>0</v>
      </c>
      <c r="F52" s="272">
        <v>0</v>
      </c>
      <c r="G52" s="73"/>
      <c r="H52" s="421">
        <v>0</v>
      </c>
      <c r="I52" s="414">
        <v>0</v>
      </c>
      <c r="J52" s="272">
        <v>0</v>
      </c>
      <c r="K52" s="272">
        <v>0</v>
      </c>
      <c r="L52" s="71"/>
      <c r="M52" s="421">
        <v>0</v>
      </c>
      <c r="N52" s="422"/>
      <c r="O52" s="423"/>
    </row>
    <row r="53" spans="1:15" s="424" customFormat="1" ht="32.25" customHeight="1">
      <c r="A53" s="12">
        <v>17</v>
      </c>
      <c r="B53" s="430" t="s">
        <v>319</v>
      </c>
      <c r="C53" s="399" t="s">
        <v>10</v>
      </c>
      <c r="D53" s="500">
        <v>2.8340000000000001</v>
      </c>
      <c r="E53" s="82">
        <v>0.26500000000000012</v>
      </c>
      <c r="F53" s="460">
        <v>2.569</v>
      </c>
      <c r="G53" s="71">
        <v>24.276</v>
      </c>
      <c r="H53" s="400">
        <v>62.365043999999997</v>
      </c>
      <c r="I53" s="500">
        <v>80.768000000000001</v>
      </c>
      <c r="J53" s="82">
        <v>2.597999999999999</v>
      </c>
      <c r="K53" s="460">
        <v>78.17</v>
      </c>
      <c r="L53" s="71">
        <v>23.864000000000001</v>
      </c>
      <c r="M53" s="400">
        <v>1865.4488800000001</v>
      </c>
      <c r="N53" s="422"/>
      <c r="O53" s="423"/>
    </row>
    <row r="54" spans="1:15" s="424" customFormat="1" ht="32.25" customHeight="1">
      <c r="A54" s="12">
        <v>18</v>
      </c>
      <c r="B54" s="409" t="s">
        <v>395</v>
      </c>
      <c r="C54" s="399" t="s">
        <v>10</v>
      </c>
      <c r="D54" s="415">
        <v>64.734999999999999</v>
      </c>
      <c r="E54" s="82">
        <v>1.9170000000000016</v>
      </c>
      <c r="F54" s="82">
        <v>62.817999999999998</v>
      </c>
      <c r="G54" s="71">
        <v>16.181000000000001</v>
      </c>
      <c r="H54" s="400">
        <v>1016.4580580000001</v>
      </c>
      <c r="I54" s="415">
        <v>63.616999999999997</v>
      </c>
      <c r="J54" s="82">
        <v>4.4019999999999939</v>
      </c>
      <c r="K54" s="82">
        <v>59.215000000000003</v>
      </c>
      <c r="L54" s="71">
        <v>15.906000000000001</v>
      </c>
      <c r="M54" s="400">
        <v>941.8737900000001</v>
      </c>
      <c r="N54" s="422"/>
      <c r="O54" s="423"/>
    </row>
    <row r="55" spans="1:15" s="424" customFormat="1" ht="32.25" customHeight="1">
      <c r="A55" s="12">
        <v>19</v>
      </c>
      <c r="B55" s="409" t="s">
        <v>320</v>
      </c>
      <c r="C55" s="399" t="s">
        <v>10</v>
      </c>
      <c r="D55" s="415">
        <v>1315.9949999999999</v>
      </c>
      <c r="E55" s="82">
        <v>108.0659999999998</v>
      </c>
      <c r="F55" s="82">
        <v>1207.9290000000001</v>
      </c>
      <c r="G55" s="71">
        <v>10.788</v>
      </c>
      <c r="H55" s="400">
        <v>13031.138052000002</v>
      </c>
      <c r="I55" s="415">
        <v>1436.0540000000001</v>
      </c>
      <c r="J55" s="82">
        <v>142.27100000000019</v>
      </c>
      <c r="K55" s="82">
        <v>1293.7829999999999</v>
      </c>
      <c r="L55" s="71">
        <v>10.605</v>
      </c>
      <c r="M55" s="400">
        <v>13720.568714999999</v>
      </c>
      <c r="N55" s="422"/>
      <c r="O55" s="423"/>
    </row>
    <row r="56" spans="1:15" s="424" customFormat="1" ht="32.25" customHeight="1">
      <c r="A56" s="12">
        <v>20</v>
      </c>
      <c r="B56" s="409" t="s">
        <v>321</v>
      </c>
      <c r="C56" s="399" t="s">
        <v>10</v>
      </c>
      <c r="D56" s="414">
        <v>0</v>
      </c>
      <c r="E56" s="272">
        <v>0</v>
      </c>
      <c r="F56" s="272">
        <v>0</v>
      </c>
      <c r="G56" s="71">
        <v>24.276</v>
      </c>
      <c r="H56" s="421">
        <v>0</v>
      </c>
      <c r="I56" s="414">
        <v>0</v>
      </c>
      <c r="J56" s="272">
        <v>0</v>
      </c>
      <c r="K56" s="272">
        <v>0</v>
      </c>
      <c r="L56" s="71">
        <v>23.864000000000001</v>
      </c>
      <c r="M56" s="421">
        <v>0</v>
      </c>
      <c r="N56" s="422"/>
      <c r="O56" s="423"/>
    </row>
    <row r="57" spans="1:15" s="424" customFormat="1" ht="32.25" customHeight="1">
      <c r="A57" s="12">
        <v>21</v>
      </c>
      <c r="B57" s="409" t="s">
        <v>351</v>
      </c>
      <c r="C57" s="399" t="s">
        <v>10</v>
      </c>
      <c r="D57" s="415">
        <v>9.5980000000000008</v>
      </c>
      <c r="E57" s="82">
        <v>2.245000000000001</v>
      </c>
      <c r="F57" s="82">
        <v>7.3529999999999998</v>
      </c>
      <c r="G57" s="71">
        <v>18.114999999999998</v>
      </c>
      <c r="H57" s="400">
        <v>133.19959499999999</v>
      </c>
      <c r="I57" s="415">
        <v>115.562</v>
      </c>
      <c r="J57" s="82">
        <v>9.5949999999999989</v>
      </c>
      <c r="K57" s="112">
        <v>105.967</v>
      </c>
      <c r="L57" s="71">
        <v>18.114999999999998</v>
      </c>
      <c r="M57" s="400">
        <v>1919.5922049999999</v>
      </c>
      <c r="N57" s="422"/>
      <c r="O57" s="423"/>
    </row>
    <row r="58" spans="1:15" s="424" customFormat="1" ht="32.25" customHeight="1">
      <c r="A58" s="12">
        <v>22</v>
      </c>
      <c r="B58" s="409" t="s">
        <v>352</v>
      </c>
      <c r="C58" s="399" t="s">
        <v>10</v>
      </c>
      <c r="D58" s="415">
        <v>258.18099999999998</v>
      </c>
      <c r="E58" s="82">
        <v>14.21999999999997</v>
      </c>
      <c r="F58" s="112">
        <v>243.96100000000001</v>
      </c>
      <c r="G58" s="71">
        <v>24.276</v>
      </c>
      <c r="H58" s="400">
        <v>5922.3972360000007</v>
      </c>
      <c r="I58" s="415">
        <v>275.363</v>
      </c>
      <c r="J58" s="82">
        <v>9.0749999999999886</v>
      </c>
      <c r="K58" s="112">
        <v>266.28800000000001</v>
      </c>
      <c r="L58" s="71">
        <v>23.864000000000001</v>
      </c>
      <c r="M58" s="400">
        <v>6354.6968320000005</v>
      </c>
      <c r="N58" s="422"/>
      <c r="O58" s="423"/>
    </row>
    <row r="59" spans="1:15" s="424" customFormat="1" ht="32.25" customHeight="1">
      <c r="A59" s="12">
        <v>23</v>
      </c>
      <c r="B59" s="409" t="s">
        <v>322</v>
      </c>
      <c r="C59" s="399" t="s">
        <v>10</v>
      </c>
      <c r="D59" s="415">
        <v>153.94399999999999</v>
      </c>
      <c r="E59" s="82">
        <v>6.4509999999999934</v>
      </c>
      <c r="F59" s="82">
        <v>147.49299999999999</v>
      </c>
      <c r="G59" s="71">
        <v>16.181000000000001</v>
      </c>
      <c r="H59" s="400">
        <v>2386.584233</v>
      </c>
      <c r="I59" s="415">
        <v>213.09700000000001</v>
      </c>
      <c r="J59" s="82">
        <v>9.1310000000000002</v>
      </c>
      <c r="K59" s="82">
        <v>203.96600000000001</v>
      </c>
      <c r="L59" s="71">
        <v>15.906000000000001</v>
      </c>
      <c r="M59" s="400">
        <v>3244.2831960000003</v>
      </c>
      <c r="N59" s="422"/>
      <c r="O59" s="423"/>
    </row>
    <row r="60" spans="1:15" s="424" customFormat="1" ht="32.25" customHeight="1">
      <c r="A60" s="12">
        <v>24</v>
      </c>
      <c r="B60" s="409" t="s">
        <v>323</v>
      </c>
      <c r="C60" s="399" t="s">
        <v>10</v>
      </c>
      <c r="D60" s="414">
        <v>0</v>
      </c>
      <c r="E60" s="272">
        <v>0</v>
      </c>
      <c r="F60" s="272">
        <v>0</v>
      </c>
      <c r="G60" s="71">
        <v>23.631</v>
      </c>
      <c r="H60" s="421">
        <v>0</v>
      </c>
      <c r="I60" s="414">
        <v>0</v>
      </c>
      <c r="J60" s="272">
        <v>0</v>
      </c>
      <c r="K60" s="272">
        <v>0</v>
      </c>
      <c r="L60" s="71">
        <v>23.631</v>
      </c>
      <c r="M60" s="421">
        <v>0</v>
      </c>
      <c r="N60" s="422"/>
      <c r="O60" s="423"/>
    </row>
    <row r="61" spans="1:15" s="424" customFormat="1" ht="32.25" customHeight="1">
      <c r="A61" s="12">
        <v>25</v>
      </c>
      <c r="B61" s="409" t="s">
        <v>69</v>
      </c>
      <c r="C61" s="399" t="s">
        <v>10</v>
      </c>
      <c r="D61" s="414">
        <v>0</v>
      </c>
      <c r="E61" s="272">
        <v>0</v>
      </c>
      <c r="F61" s="272">
        <v>0</v>
      </c>
      <c r="G61" s="71">
        <v>16.255000000000003</v>
      </c>
      <c r="H61" s="421">
        <v>0</v>
      </c>
      <c r="I61" s="414">
        <v>0</v>
      </c>
      <c r="J61" s="272">
        <v>0</v>
      </c>
      <c r="K61" s="272">
        <v>0</v>
      </c>
      <c r="L61" s="71">
        <v>16.255000000000003</v>
      </c>
      <c r="M61" s="421">
        <v>0</v>
      </c>
      <c r="N61" s="422"/>
      <c r="O61" s="423"/>
    </row>
    <row r="62" spans="1:15" s="424" customFormat="1" ht="32.25" customHeight="1">
      <c r="A62" s="12">
        <v>26</v>
      </c>
      <c r="B62" s="409" t="s">
        <v>70</v>
      </c>
      <c r="C62" s="399" t="s">
        <v>10</v>
      </c>
      <c r="D62" s="415">
        <v>308.37599999999998</v>
      </c>
      <c r="E62" s="82">
        <v>3.1839999999999691</v>
      </c>
      <c r="F62" s="82">
        <v>305.19200000000001</v>
      </c>
      <c r="G62" s="71">
        <v>23.292000000000002</v>
      </c>
      <c r="H62" s="400">
        <v>7108.5320640000009</v>
      </c>
      <c r="I62" s="415">
        <v>475.673</v>
      </c>
      <c r="J62" s="82">
        <v>5.103999999999985</v>
      </c>
      <c r="K62" s="82">
        <v>470.56900000000002</v>
      </c>
      <c r="L62" s="71">
        <v>23.292000000000002</v>
      </c>
      <c r="M62" s="400">
        <v>10960.493148000001</v>
      </c>
      <c r="N62" s="422"/>
      <c r="O62" s="423"/>
    </row>
    <row r="63" spans="1:15" s="424" customFormat="1" ht="32.25" customHeight="1">
      <c r="A63" s="12">
        <v>27</v>
      </c>
      <c r="B63" s="409" t="s">
        <v>71</v>
      </c>
      <c r="C63" s="399" t="s">
        <v>10</v>
      </c>
      <c r="D63" s="415">
        <v>148.28</v>
      </c>
      <c r="E63" s="82">
        <v>31.182000000000002</v>
      </c>
      <c r="F63" s="82">
        <v>117.098</v>
      </c>
      <c r="G63" s="71">
        <v>24.276</v>
      </c>
      <c r="H63" s="400">
        <v>2842.6710480000002</v>
      </c>
      <c r="I63" s="415">
        <v>191.6</v>
      </c>
      <c r="J63" s="82">
        <v>8.0509999999999877</v>
      </c>
      <c r="K63" s="82">
        <v>183.54900000000001</v>
      </c>
      <c r="L63" s="71">
        <v>23.864000000000001</v>
      </c>
      <c r="M63" s="400">
        <v>4380.2133360000007</v>
      </c>
      <c r="N63" s="422"/>
      <c r="O63" s="423"/>
    </row>
    <row r="64" spans="1:15" s="424" customFormat="1" ht="32.25" customHeight="1">
      <c r="A64" s="12">
        <v>28</v>
      </c>
      <c r="B64" s="409" t="s">
        <v>310</v>
      </c>
      <c r="C64" s="399" t="s">
        <v>10</v>
      </c>
      <c r="D64" s="500">
        <v>67.337999999999994</v>
      </c>
      <c r="E64" s="82">
        <v>2.0729999999999933</v>
      </c>
      <c r="F64" s="460">
        <v>65.265000000000001</v>
      </c>
      <c r="G64" s="71">
        <v>24.276</v>
      </c>
      <c r="H64" s="400">
        <v>1584.3731399999999</v>
      </c>
      <c r="I64" s="500">
        <v>91.087999999999994</v>
      </c>
      <c r="J64" s="82">
        <v>3.299999999998704E-2</v>
      </c>
      <c r="K64" s="460">
        <v>91.055000000000007</v>
      </c>
      <c r="L64" s="71">
        <v>23.864000000000001</v>
      </c>
      <c r="M64" s="400">
        <v>2172.9365200000002</v>
      </c>
      <c r="N64" s="422"/>
      <c r="O64" s="423"/>
    </row>
    <row r="65" spans="1:15" s="424" customFormat="1" ht="32.25" customHeight="1">
      <c r="A65" s="12">
        <v>29</v>
      </c>
      <c r="B65" s="409" t="s">
        <v>72</v>
      </c>
      <c r="C65" s="399" t="s">
        <v>10</v>
      </c>
      <c r="D65" s="414">
        <v>0</v>
      </c>
      <c r="E65" s="272">
        <v>0</v>
      </c>
      <c r="F65" s="272">
        <v>0</v>
      </c>
      <c r="G65" s="71">
        <v>17.187000000000001</v>
      </c>
      <c r="H65" s="421">
        <v>0</v>
      </c>
      <c r="I65" s="414">
        <v>0</v>
      </c>
      <c r="J65" s="272">
        <v>0</v>
      </c>
      <c r="K65" s="272">
        <v>0</v>
      </c>
      <c r="L65" s="71">
        <v>17.187000000000001</v>
      </c>
      <c r="M65" s="421">
        <v>0</v>
      </c>
      <c r="N65" s="422"/>
      <c r="O65" s="423"/>
    </row>
    <row r="66" spans="1:15" s="424" customFormat="1" ht="32.25" customHeight="1">
      <c r="A66" s="12">
        <v>30</v>
      </c>
      <c r="B66" s="409" t="s">
        <v>73</v>
      </c>
      <c r="C66" s="399" t="s">
        <v>10</v>
      </c>
      <c r="D66" s="415">
        <v>489.46</v>
      </c>
      <c r="E66" s="82">
        <v>8.507000000000005</v>
      </c>
      <c r="F66" s="82">
        <v>480.95299999999997</v>
      </c>
      <c r="G66" s="71">
        <v>14.548999999999999</v>
      </c>
      <c r="H66" s="400">
        <v>6997.3851969999996</v>
      </c>
      <c r="I66" s="415">
        <v>536.54600000000005</v>
      </c>
      <c r="J66" s="82">
        <v>12.1400000000001</v>
      </c>
      <c r="K66" s="82">
        <v>524.40599999999995</v>
      </c>
      <c r="L66" s="71">
        <v>15.646000000000001</v>
      </c>
      <c r="M66" s="400">
        <v>8204.8562760000004</v>
      </c>
      <c r="N66" s="422"/>
      <c r="O66" s="423"/>
    </row>
    <row r="67" spans="1:15" s="424" customFormat="1" ht="32.25" customHeight="1">
      <c r="A67" s="12">
        <v>31</v>
      </c>
      <c r="B67" s="409" t="s">
        <v>76</v>
      </c>
      <c r="C67" s="399" t="s">
        <v>10</v>
      </c>
      <c r="D67" s="415">
        <v>895.20100000000002</v>
      </c>
      <c r="E67" s="82">
        <v>18.055000000000064</v>
      </c>
      <c r="F67" s="82">
        <v>877.14599999999996</v>
      </c>
      <c r="G67" s="71">
        <v>24.276</v>
      </c>
      <c r="H67" s="400">
        <v>21293.596296</v>
      </c>
      <c r="I67" s="415">
        <v>1059.7249999999999</v>
      </c>
      <c r="J67" s="82">
        <v>17.269999999999982</v>
      </c>
      <c r="K67" s="82">
        <v>1042.4549999999999</v>
      </c>
      <c r="L67" s="71">
        <v>23.864000000000001</v>
      </c>
      <c r="M67" s="400">
        <v>24877.146119999998</v>
      </c>
      <c r="N67" s="422"/>
      <c r="O67" s="423"/>
    </row>
    <row r="68" spans="1:15" s="424" customFormat="1" ht="32.25" customHeight="1">
      <c r="A68" s="12">
        <v>32</v>
      </c>
      <c r="B68" s="409" t="s">
        <v>77</v>
      </c>
      <c r="C68" s="399" t="s">
        <v>10</v>
      </c>
      <c r="D68" s="414">
        <v>0</v>
      </c>
      <c r="E68" s="272">
        <v>0</v>
      </c>
      <c r="F68" s="272">
        <v>0</v>
      </c>
      <c r="G68" s="71">
        <v>15.906000000000001</v>
      </c>
      <c r="H68" s="421">
        <v>0</v>
      </c>
      <c r="I68" s="414">
        <v>0</v>
      </c>
      <c r="J68" s="272">
        <v>0</v>
      </c>
      <c r="K68" s="272">
        <v>0</v>
      </c>
      <c r="L68" s="71">
        <v>15.891</v>
      </c>
      <c r="M68" s="421">
        <v>0</v>
      </c>
      <c r="N68" s="422"/>
      <c r="O68" s="423"/>
    </row>
    <row r="69" spans="1:15" s="424" customFormat="1" ht="32.25" customHeight="1">
      <c r="A69" s="12">
        <v>33</v>
      </c>
      <c r="B69" s="409" t="s">
        <v>316</v>
      </c>
      <c r="C69" s="399" t="s">
        <v>10</v>
      </c>
      <c r="D69" s="414">
        <v>0</v>
      </c>
      <c r="E69" s="272">
        <v>0</v>
      </c>
      <c r="F69" s="272">
        <v>0</v>
      </c>
      <c r="G69" s="71">
        <v>22.696000000000002</v>
      </c>
      <c r="H69" s="421">
        <v>0</v>
      </c>
      <c r="I69" s="415">
        <v>0</v>
      </c>
      <c r="J69" s="82">
        <v>0</v>
      </c>
      <c r="K69" s="82">
        <v>0</v>
      </c>
      <c r="L69" s="71">
        <v>22.696000000000002</v>
      </c>
      <c r="M69" s="400">
        <v>0</v>
      </c>
      <c r="N69" s="422"/>
      <c r="O69" s="423"/>
    </row>
    <row r="70" spans="1:15" s="424" customFormat="1" ht="32.25" customHeight="1">
      <c r="A70" s="12">
        <v>34</v>
      </c>
      <c r="B70" s="409" t="s">
        <v>260</v>
      </c>
      <c r="C70" s="399" t="s">
        <v>10</v>
      </c>
      <c r="D70" s="415">
        <v>169.97499999999999</v>
      </c>
      <c r="E70" s="82">
        <v>1.445999999999998</v>
      </c>
      <c r="F70" s="82">
        <v>168.529</v>
      </c>
      <c r="G70" s="111">
        <v>16.181000000000001</v>
      </c>
      <c r="H70" s="400">
        <v>2726.9677489999999</v>
      </c>
      <c r="I70" s="415">
        <v>188.72300000000001</v>
      </c>
      <c r="J70" s="82">
        <v>1.88900000000001</v>
      </c>
      <c r="K70" s="82">
        <v>186.834</v>
      </c>
      <c r="L70" s="111">
        <v>15.906000000000001</v>
      </c>
      <c r="M70" s="400">
        <v>2971.7816040000002</v>
      </c>
      <c r="N70" s="422"/>
      <c r="O70" s="423"/>
    </row>
    <row r="71" spans="1:15" s="424" customFormat="1" ht="32.25" customHeight="1">
      <c r="A71" s="12">
        <v>35</v>
      </c>
      <c r="B71" s="409" t="s">
        <v>387</v>
      </c>
      <c r="C71" s="399" t="s">
        <v>10</v>
      </c>
      <c r="D71" s="415">
        <v>73.010999999999996</v>
      </c>
      <c r="E71" s="82">
        <v>0.6769999999999925</v>
      </c>
      <c r="F71" s="82">
        <v>72.334000000000003</v>
      </c>
      <c r="G71" s="71">
        <v>13.212</v>
      </c>
      <c r="H71" s="501">
        <v>955.67680800000005</v>
      </c>
      <c r="I71" s="415">
        <v>119.907</v>
      </c>
      <c r="J71" s="82">
        <v>0.89999999999999147</v>
      </c>
      <c r="K71" s="82">
        <v>119.00700000000001</v>
      </c>
      <c r="L71" s="71">
        <v>13.212</v>
      </c>
      <c r="M71" s="400">
        <v>1572.3204840000001</v>
      </c>
      <c r="N71" s="422"/>
      <c r="O71" s="423"/>
    </row>
    <row r="72" spans="1:15" s="424" customFormat="1" ht="32.25" customHeight="1">
      <c r="A72" s="12">
        <v>36</v>
      </c>
      <c r="B72" s="409" t="s">
        <v>261</v>
      </c>
      <c r="C72" s="399" t="s">
        <v>10</v>
      </c>
      <c r="D72" s="415">
        <v>524.41999999999996</v>
      </c>
      <c r="E72" s="82">
        <v>16.872999999999934</v>
      </c>
      <c r="F72" s="82">
        <v>507.54700000000003</v>
      </c>
      <c r="G72" s="71">
        <v>24.276</v>
      </c>
      <c r="H72" s="400">
        <v>12321.210972000001</v>
      </c>
      <c r="I72" s="415">
        <v>576.07299999999998</v>
      </c>
      <c r="J72" s="82">
        <v>11.22199999999998</v>
      </c>
      <c r="K72" s="82">
        <v>564.851</v>
      </c>
      <c r="L72" s="71">
        <v>23.864000000000001</v>
      </c>
      <c r="M72" s="400">
        <v>13479.604264</v>
      </c>
      <c r="N72" s="422"/>
      <c r="O72" s="423"/>
    </row>
    <row r="73" spans="1:15" s="424" customFormat="1" ht="32.25" customHeight="1">
      <c r="A73" s="12">
        <v>37</v>
      </c>
      <c r="B73" s="409" t="s">
        <v>324</v>
      </c>
      <c r="C73" s="399" t="s">
        <v>10</v>
      </c>
      <c r="D73" s="415">
        <v>123.928</v>
      </c>
      <c r="E73" s="82">
        <v>2.7819999999999965</v>
      </c>
      <c r="F73" s="82">
        <v>121.146</v>
      </c>
      <c r="G73" s="71">
        <v>24.276</v>
      </c>
      <c r="H73" s="400">
        <v>2940.9402960000002</v>
      </c>
      <c r="I73" s="415">
        <v>94.921000000000006</v>
      </c>
      <c r="J73" s="82">
        <v>3.1610000000000014</v>
      </c>
      <c r="K73" s="82">
        <v>91.76</v>
      </c>
      <c r="L73" s="71">
        <v>23.864000000000001</v>
      </c>
      <c r="M73" s="400">
        <v>2189.76064</v>
      </c>
      <c r="N73" s="422"/>
      <c r="O73" s="423"/>
    </row>
    <row r="74" spans="1:15" s="424" customFormat="1" ht="32.25" customHeight="1">
      <c r="A74" s="12">
        <v>38</v>
      </c>
      <c r="B74" s="409" t="s">
        <v>325</v>
      </c>
      <c r="C74" s="399" t="s">
        <v>10</v>
      </c>
      <c r="D74" s="415">
        <v>87.094999999999999</v>
      </c>
      <c r="E74" s="82">
        <v>2.6479999999999961</v>
      </c>
      <c r="F74" s="82">
        <v>84.447000000000003</v>
      </c>
      <c r="G74" s="71">
        <v>24.276</v>
      </c>
      <c r="H74" s="400">
        <v>2050.0353719999998</v>
      </c>
      <c r="I74" s="415">
        <v>104.523</v>
      </c>
      <c r="J74" s="82">
        <v>3.3229999999999933</v>
      </c>
      <c r="K74" s="82">
        <v>101.2</v>
      </c>
      <c r="L74" s="71">
        <v>23.864000000000001</v>
      </c>
      <c r="M74" s="400">
        <v>2415.0368000000003</v>
      </c>
      <c r="N74" s="422"/>
      <c r="O74" s="423"/>
    </row>
    <row r="75" spans="1:15" s="424" customFormat="1" ht="32.25" customHeight="1">
      <c r="A75" s="12">
        <v>39</v>
      </c>
      <c r="B75" s="409" t="s">
        <v>326</v>
      </c>
      <c r="C75" s="399" t="s">
        <v>10</v>
      </c>
      <c r="D75" s="500">
        <v>78.882000000000005</v>
      </c>
      <c r="E75" s="82">
        <v>6.9489999999999981</v>
      </c>
      <c r="F75" s="460">
        <v>71.933000000000007</v>
      </c>
      <c r="G75" s="71">
        <v>24.276</v>
      </c>
      <c r="H75" s="400">
        <v>1746.2455080000002</v>
      </c>
      <c r="I75" s="500">
        <v>92.332999999999998</v>
      </c>
      <c r="J75" s="82">
        <v>6.6859999999999928</v>
      </c>
      <c r="K75" s="460">
        <v>85.647000000000006</v>
      </c>
      <c r="L75" s="71">
        <v>23.864000000000001</v>
      </c>
      <c r="M75" s="400">
        <v>2043.8800080000001</v>
      </c>
      <c r="N75" s="422"/>
      <c r="O75" s="423"/>
    </row>
    <row r="76" spans="1:15" s="424" customFormat="1" ht="32.25" customHeight="1">
      <c r="A76" s="12">
        <v>40</v>
      </c>
      <c r="B76" s="409" t="s">
        <v>327</v>
      </c>
      <c r="C76" s="399" t="s">
        <v>10</v>
      </c>
      <c r="D76" s="414">
        <v>0</v>
      </c>
      <c r="E76" s="272">
        <v>0</v>
      </c>
      <c r="F76" s="272">
        <v>0</v>
      </c>
      <c r="G76" s="71">
        <v>15.832000000000001</v>
      </c>
      <c r="H76" s="421">
        <v>0</v>
      </c>
      <c r="I76" s="414">
        <v>0</v>
      </c>
      <c r="J76" s="272">
        <v>0</v>
      </c>
      <c r="K76" s="272">
        <v>0</v>
      </c>
      <c r="L76" s="71">
        <v>15.832000000000001</v>
      </c>
      <c r="M76" s="421">
        <v>0</v>
      </c>
      <c r="N76" s="422"/>
      <c r="O76" s="423"/>
    </row>
    <row r="77" spans="1:15" s="424" customFormat="1" ht="32.25" customHeight="1">
      <c r="A77" s="12">
        <v>41</v>
      </c>
      <c r="B77" s="409" t="s">
        <v>328</v>
      </c>
      <c r="C77" s="399" t="s">
        <v>10</v>
      </c>
      <c r="D77" s="414">
        <v>0</v>
      </c>
      <c r="E77" s="272">
        <v>0</v>
      </c>
      <c r="F77" s="272">
        <v>0</v>
      </c>
      <c r="G77" s="71">
        <v>16.181000000000001</v>
      </c>
      <c r="H77" s="421">
        <v>0</v>
      </c>
      <c r="I77" s="415">
        <v>0</v>
      </c>
      <c r="J77" s="82">
        <v>0</v>
      </c>
      <c r="K77" s="82">
        <v>0</v>
      </c>
      <c r="L77" s="71">
        <v>15.906000000000001</v>
      </c>
      <c r="M77" s="400">
        <v>0</v>
      </c>
      <c r="N77" s="422"/>
      <c r="O77" s="423"/>
    </row>
    <row r="78" spans="1:15" s="424" customFormat="1" ht="32.25" customHeight="1">
      <c r="A78" s="12">
        <v>42</v>
      </c>
      <c r="B78" s="409" t="s">
        <v>329</v>
      </c>
      <c r="C78" s="399" t="s">
        <v>10</v>
      </c>
      <c r="D78" s="415">
        <v>159.53899999999999</v>
      </c>
      <c r="E78" s="82">
        <v>8.97199999999998</v>
      </c>
      <c r="F78" s="82">
        <v>150.56700000000001</v>
      </c>
      <c r="G78" s="71">
        <v>19.895</v>
      </c>
      <c r="H78" s="421">
        <v>2995.5304650000003</v>
      </c>
      <c r="I78" s="415">
        <v>172.14699999999999</v>
      </c>
      <c r="J78" s="82">
        <v>9.2169999999999845</v>
      </c>
      <c r="K78" s="82">
        <v>162.93</v>
      </c>
      <c r="L78" s="71">
        <v>19.895</v>
      </c>
      <c r="M78" s="400">
        <v>3241.49235</v>
      </c>
      <c r="N78" s="422"/>
      <c r="O78" s="423"/>
    </row>
    <row r="79" spans="1:15" s="424" customFormat="1" ht="32.25" customHeight="1">
      <c r="A79" s="12">
        <v>43</v>
      </c>
      <c r="B79" s="409" t="s">
        <v>342</v>
      </c>
      <c r="C79" s="399" t="s">
        <v>10</v>
      </c>
      <c r="D79" s="415">
        <v>65.182000000000002</v>
      </c>
      <c r="E79" s="82">
        <v>5.3079999999999998</v>
      </c>
      <c r="F79" s="82">
        <v>59.874000000000002</v>
      </c>
      <c r="G79" s="71">
        <v>16.181000000000001</v>
      </c>
      <c r="H79" s="400">
        <v>968.82119400000011</v>
      </c>
      <c r="I79" s="415">
        <v>86.308000000000007</v>
      </c>
      <c r="J79" s="82">
        <v>4.7940000000000111</v>
      </c>
      <c r="K79" s="82">
        <v>81.513999999999996</v>
      </c>
      <c r="L79" s="71">
        <v>15.906000000000001</v>
      </c>
      <c r="M79" s="400">
        <v>1296.561684</v>
      </c>
      <c r="N79" s="422"/>
      <c r="O79" s="423"/>
    </row>
    <row r="80" spans="1:15" s="424" customFormat="1" ht="32.25" customHeight="1">
      <c r="A80" s="12">
        <v>44</v>
      </c>
      <c r="B80" s="409" t="s">
        <v>330</v>
      </c>
      <c r="C80" s="399" t="s">
        <v>10</v>
      </c>
      <c r="D80" s="415">
        <v>115.04900000000001</v>
      </c>
      <c r="E80" s="82">
        <v>10.904000000000011</v>
      </c>
      <c r="F80" s="82">
        <v>104.145</v>
      </c>
      <c r="G80" s="71">
        <v>24.276</v>
      </c>
      <c r="H80" s="400">
        <v>2528.2240200000001</v>
      </c>
      <c r="I80" s="415">
        <v>300.63499999999999</v>
      </c>
      <c r="J80" s="82">
        <v>10.158999999999992</v>
      </c>
      <c r="K80" s="82">
        <v>290.476</v>
      </c>
      <c r="L80" s="71">
        <v>23.864000000000001</v>
      </c>
      <c r="M80" s="400">
        <v>6931.9192640000001</v>
      </c>
      <c r="N80" s="422"/>
      <c r="O80" s="423"/>
    </row>
    <row r="81" spans="1:15" s="424" customFormat="1" ht="32.25" customHeight="1">
      <c r="A81" s="12">
        <v>45</v>
      </c>
      <c r="B81" s="409" t="s">
        <v>331</v>
      </c>
      <c r="C81" s="399" t="s">
        <v>10</v>
      </c>
      <c r="D81" s="415">
        <v>47.826000000000001</v>
      </c>
      <c r="E81" s="82">
        <v>1.0249999999999986</v>
      </c>
      <c r="F81" s="82">
        <v>46.801000000000002</v>
      </c>
      <c r="G81" s="71">
        <v>16.181000000000001</v>
      </c>
      <c r="H81" s="400">
        <v>757.28698100000008</v>
      </c>
      <c r="I81" s="415">
        <v>46.375999999999998</v>
      </c>
      <c r="J81" s="82">
        <v>0.97999999999999687</v>
      </c>
      <c r="K81" s="82">
        <v>45.396000000000001</v>
      </c>
      <c r="L81" s="71">
        <v>15.906000000000001</v>
      </c>
      <c r="M81" s="400">
        <v>722.06877600000007</v>
      </c>
      <c r="N81" s="422"/>
      <c r="O81" s="423"/>
    </row>
    <row r="82" spans="1:15" s="424" customFormat="1" ht="32.25" customHeight="1">
      <c r="A82" s="12">
        <v>46</v>
      </c>
      <c r="B82" s="409" t="s">
        <v>94</v>
      </c>
      <c r="C82" s="399" t="s">
        <v>10</v>
      </c>
      <c r="D82" s="415">
        <v>107.64</v>
      </c>
      <c r="E82" s="82">
        <v>0.62999999999999545</v>
      </c>
      <c r="F82" s="82">
        <v>107.01</v>
      </c>
      <c r="G82" s="71">
        <v>24.276</v>
      </c>
      <c r="H82" s="400">
        <v>2597.7747600000002</v>
      </c>
      <c r="I82" s="415">
        <v>109.77800000000001</v>
      </c>
      <c r="J82" s="82">
        <v>2.9300000000000068</v>
      </c>
      <c r="K82" s="82">
        <v>106.848</v>
      </c>
      <c r="L82" s="71">
        <v>23.864000000000001</v>
      </c>
      <c r="M82" s="400">
        <v>2549.8206719999998</v>
      </c>
      <c r="N82" s="422"/>
      <c r="O82" s="423"/>
    </row>
    <row r="83" spans="1:15" s="424" customFormat="1" ht="32.25" customHeight="1">
      <c r="A83" s="12">
        <v>47</v>
      </c>
      <c r="B83" s="409" t="s">
        <v>93</v>
      </c>
      <c r="C83" s="399" t="s">
        <v>10</v>
      </c>
      <c r="D83" s="414">
        <v>0</v>
      </c>
      <c r="E83" s="272">
        <v>0</v>
      </c>
      <c r="F83" s="272">
        <v>0</v>
      </c>
      <c r="G83" s="71">
        <v>15.906000000000001</v>
      </c>
      <c r="H83" s="421">
        <v>0</v>
      </c>
      <c r="I83" s="414">
        <v>0</v>
      </c>
      <c r="J83" s="272">
        <v>0</v>
      </c>
      <c r="K83" s="272">
        <v>0</v>
      </c>
      <c r="L83" s="71">
        <v>15.906000000000001</v>
      </c>
      <c r="M83" s="421">
        <v>0</v>
      </c>
      <c r="N83" s="422"/>
      <c r="O83" s="423"/>
    </row>
    <row r="84" spans="1:15" s="424" customFormat="1" ht="32.25" customHeight="1">
      <c r="A84" s="12">
        <v>48</v>
      </c>
      <c r="B84" s="409" t="s">
        <v>95</v>
      </c>
      <c r="C84" s="399" t="s">
        <v>10</v>
      </c>
      <c r="D84" s="415">
        <v>77.878</v>
      </c>
      <c r="E84" s="82">
        <v>1.9620000000000033</v>
      </c>
      <c r="F84" s="82">
        <v>75.915999999999997</v>
      </c>
      <c r="G84" s="71">
        <v>24.276</v>
      </c>
      <c r="H84" s="400">
        <v>1842.9368159999999</v>
      </c>
      <c r="I84" s="415">
        <v>62.898000000000003</v>
      </c>
      <c r="J84" s="82">
        <v>1.1140000000000043</v>
      </c>
      <c r="K84" s="82">
        <v>61.783999999999999</v>
      </c>
      <c r="L84" s="71">
        <v>23.864000000000001</v>
      </c>
      <c r="M84" s="400">
        <v>1474.413376</v>
      </c>
      <c r="N84" s="422"/>
      <c r="O84" s="423"/>
    </row>
    <row r="85" spans="1:15" s="424" customFormat="1" ht="32.25" customHeight="1">
      <c r="A85" s="12">
        <v>49</v>
      </c>
      <c r="B85" s="409" t="s">
        <v>237</v>
      </c>
      <c r="C85" s="399" t="s">
        <v>10</v>
      </c>
      <c r="D85" s="415">
        <v>50.323</v>
      </c>
      <c r="E85" s="272">
        <v>0</v>
      </c>
      <c r="F85" s="82">
        <v>50.323</v>
      </c>
      <c r="G85" s="71">
        <v>24.276</v>
      </c>
      <c r="H85" s="400">
        <v>1221.6411479999999</v>
      </c>
      <c r="I85" s="415">
        <v>100.33</v>
      </c>
      <c r="J85" s="82">
        <v>2.8499999999999943</v>
      </c>
      <c r="K85" s="82">
        <v>97.48</v>
      </c>
      <c r="L85" s="71">
        <v>23.864000000000001</v>
      </c>
      <c r="M85" s="400">
        <v>2326.2627200000002</v>
      </c>
      <c r="N85" s="422"/>
      <c r="O85" s="423"/>
    </row>
    <row r="86" spans="1:15" s="424" customFormat="1" ht="32.25" customHeight="1">
      <c r="A86" s="12">
        <v>50</v>
      </c>
      <c r="B86" s="409" t="s">
        <v>290</v>
      </c>
      <c r="C86" s="399" t="s">
        <v>10</v>
      </c>
      <c r="D86" s="500">
        <v>4.6609999999999996</v>
      </c>
      <c r="E86" s="82">
        <v>1.0929999999999995</v>
      </c>
      <c r="F86" s="460">
        <v>3.5680000000000001</v>
      </c>
      <c r="G86" s="71">
        <v>24.276</v>
      </c>
      <c r="H86" s="421">
        <v>86.616768000000008</v>
      </c>
      <c r="I86" s="500">
        <v>16.986000000000001</v>
      </c>
      <c r="J86" s="82">
        <v>1.0650000000000013</v>
      </c>
      <c r="K86" s="460">
        <v>15.920999999999999</v>
      </c>
      <c r="L86" s="71">
        <v>23.864000000000001</v>
      </c>
      <c r="M86" s="400">
        <v>379.93874399999999</v>
      </c>
      <c r="N86" s="422"/>
      <c r="O86" s="423"/>
    </row>
    <row r="87" spans="1:15" s="464" customFormat="1" ht="32.25" customHeight="1">
      <c r="A87" s="12">
        <v>51</v>
      </c>
      <c r="B87" s="409" t="s">
        <v>291</v>
      </c>
      <c r="C87" s="399" t="s">
        <v>10</v>
      </c>
      <c r="D87" s="415">
        <v>15.868</v>
      </c>
      <c r="E87" s="82">
        <v>2.4969999999999999</v>
      </c>
      <c r="F87" s="82">
        <v>13.371</v>
      </c>
      <c r="G87" s="71">
        <v>24.276</v>
      </c>
      <c r="H87" s="421">
        <v>324.59439600000002</v>
      </c>
      <c r="I87" s="415">
        <v>39.941000000000003</v>
      </c>
      <c r="J87" s="82">
        <v>0.46600000000000108</v>
      </c>
      <c r="K87" s="82">
        <v>39.475000000000001</v>
      </c>
      <c r="L87" s="71">
        <v>23.864000000000001</v>
      </c>
      <c r="M87" s="400">
        <v>942.03140000000008</v>
      </c>
      <c r="N87" s="502"/>
      <c r="O87" s="503"/>
    </row>
    <row r="88" spans="1:15" s="424" customFormat="1" ht="32.25" customHeight="1">
      <c r="A88" s="12">
        <v>52</v>
      </c>
      <c r="B88" s="409" t="s">
        <v>292</v>
      </c>
      <c r="C88" s="399" t="s">
        <v>10</v>
      </c>
      <c r="D88" s="415">
        <v>594.31299999999999</v>
      </c>
      <c r="E88" s="82">
        <v>47.441000000000031</v>
      </c>
      <c r="F88" s="82">
        <v>546.87199999999996</v>
      </c>
      <c r="G88" s="71">
        <v>16.181000000000001</v>
      </c>
      <c r="H88" s="400">
        <v>8848.9358319999992</v>
      </c>
      <c r="I88" s="415">
        <v>726.904</v>
      </c>
      <c r="J88" s="82">
        <v>25.861999999999966</v>
      </c>
      <c r="K88" s="82">
        <v>701.04200000000003</v>
      </c>
      <c r="L88" s="71">
        <v>15.906000000000001</v>
      </c>
      <c r="M88" s="400">
        <v>11150.774052000001</v>
      </c>
      <c r="N88" s="422"/>
      <c r="O88" s="423"/>
    </row>
    <row r="89" spans="1:15" s="424" customFormat="1" ht="32.25" customHeight="1">
      <c r="A89" s="12">
        <v>53</v>
      </c>
      <c r="B89" s="409" t="s">
        <v>389</v>
      </c>
      <c r="C89" s="399" t="s">
        <v>10</v>
      </c>
      <c r="D89" s="414">
        <v>0</v>
      </c>
      <c r="E89" s="272">
        <v>0</v>
      </c>
      <c r="F89" s="272">
        <v>0</v>
      </c>
      <c r="G89" s="71">
        <v>24.276</v>
      </c>
      <c r="H89" s="421">
        <v>0</v>
      </c>
      <c r="I89" s="414">
        <v>0</v>
      </c>
      <c r="J89" s="272">
        <v>0</v>
      </c>
      <c r="K89" s="272">
        <v>0</v>
      </c>
      <c r="L89" s="71">
        <v>23.864000000000001</v>
      </c>
      <c r="M89" s="421">
        <v>0</v>
      </c>
      <c r="N89" s="422"/>
      <c r="O89" s="423"/>
    </row>
    <row r="90" spans="1:15" s="424" customFormat="1" ht="32.25" customHeight="1">
      <c r="A90" s="12">
        <v>54</v>
      </c>
      <c r="B90" s="409" t="s">
        <v>332</v>
      </c>
      <c r="C90" s="399" t="s">
        <v>10</v>
      </c>
      <c r="D90" s="414">
        <v>0</v>
      </c>
      <c r="E90" s="272">
        <v>0</v>
      </c>
      <c r="F90" s="272">
        <v>0</v>
      </c>
      <c r="G90" s="71">
        <v>24.276</v>
      </c>
      <c r="H90" s="421">
        <v>0</v>
      </c>
      <c r="I90" s="415">
        <v>0</v>
      </c>
      <c r="J90" s="82">
        <v>0</v>
      </c>
      <c r="K90" s="82">
        <v>0</v>
      </c>
      <c r="L90" s="71">
        <v>23.864000000000001</v>
      </c>
      <c r="M90" s="400">
        <v>0</v>
      </c>
      <c r="N90" s="422"/>
      <c r="O90" s="423"/>
    </row>
    <row r="91" spans="1:15" s="424" customFormat="1" ht="32.25" customHeight="1">
      <c r="A91" s="12">
        <v>55</v>
      </c>
      <c r="B91" s="409" t="s">
        <v>405</v>
      </c>
      <c r="C91" s="399" t="s">
        <v>10</v>
      </c>
      <c r="D91" s="414">
        <v>0</v>
      </c>
      <c r="E91" s="272">
        <v>0</v>
      </c>
      <c r="F91" s="272">
        <v>0</v>
      </c>
      <c r="G91" s="71">
        <v>16.181000000000001</v>
      </c>
      <c r="H91" s="421">
        <v>0</v>
      </c>
      <c r="I91" s="414">
        <v>0</v>
      </c>
      <c r="J91" s="272">
        <v>0</v>
      </c>
      <c r="K91" s="272">
        <v>0</v>
      </c>
      <c r="L91" s="71">
        <v>15.906000000000001</v>
      </c>
      <c r="M91" s="421">
        <v>0</v>
      </c>
      <c r="N91" s="422"/>
      <c r="O91" s="423"/>
    </row>
    <row r="92" spans="1:15" s="424" customFormat="1" ht="32.25" customHeight="1">
      <c r="A92" s="12">
        <v>56</v>
      </c>
      <c r="B92" s="409" t="s">
        <v>336</v>
      </c>
      <c r="C92" s="399" t="s">
        <v>10</v>
      </c>
      <c r="D92" s="415">
        <v>83.257000000000005</v>
      </c>
      <c r="E92" s="82">
        <v>6.2780000000000058</v>
      </c>
      <c r="F92" s="82">
        <v>76.978999999999999</v>
      </c>
      <c r="G92" s="71">
        <v>10.788</v>
      </c>
      <c r="H92" s="400">
        <v>830.44945200000006</v>
      </c>
      <c r="I92" s="415">
        <v>109.55500000000001</v>
      </c>
      <c r="J92" s="82">
        <v>6.26400000000001</v>
      </c>
      <c r="K92" s="82">
        <v>103.291</v>
      </c>
      <c r="L92" s="71">
        <v>10.605</v>
      </c>
      <c r="M92" s="400">
        <v>1095.401055</v>
      </c>
      <c r="N92" s="422"/>
      <c r="O92" s="423"/>
    </row>
    <row r="93" spans="1:15" s="464" customFormat="1" ht="32.25" customHeight="1">
      <c r="A93" s="12">
        <v>57</v>
      </c>
      <c r="B93" s="408" t="s">
        <v>337</v>
      </c>
      <c r="C93" s="399" t="s">
        <v>10</v>
      </c>
      <c r="D93" s="414">
        <v>0</v>
      </c>
      <c r="E93" s="272">
        <v>0</v>
      </c>
      <c r="F93" s="272">
        <v>0</v>
      </c>
      <c r="G93" s="71">
        <v>24.276</v>
      </c>
      <c r="H93" s="421">
        <v>0</v>
      </c>
      <c r="I93" s="414">
        <v>0</v>
      </c>
      <c r="J93" s="272">
        <v>0</v>
      </c>
      <c r="K93" s="272">
        <v>0</v>
      </c>
      <c r="L93" s="71">
        <v>23.864000000000001</v>
      </c>
      <c r="M93" s="421">
        <v>0</v>
      </c>
      <c r="N93" s="502"/>
      <c r="O93" s="503"/>
    </row>
    <row r="94" spans="1:15" s="464" customFormat="1" ht="32.25" customHeight="1">
      <c r="A94" s="12">
        <v>58</v>
      </c>
      <c r="B94" s="408" t="s">
        <v>104</v>
      </c>
      <c r="C94" s="399" t="s">
        <v>10</v>
      </c>
      <c r="D94" s="415">
        <v>116.29</v>
      </c>
      <c r="E94" s="82">
        <v>1.3539999999999992</v>
      </c>
      <c r="F94" s="82">
        <v>114.93600000000001</v>
      </c>
      <c r="G94" s="71">
        <v>16.181000000000001</v>
      </c>
      <c r="H94" s="400">
        <v>1859.7794160000003</v>
      </c>
      <c r="I94" s="415">
        <v>141.47300000000001</v>
      </c>
      <c r="J94" s="82">
        <v>1.4700000000000273</v>
      </c>
      <c r="K94" s="82">
        <v>140.00299999999999</v>
      </c>
      <c r="L94" s="71">
        <v>15.906000000000001</v>
      </c>
      <c r="M94" s="400">
        <v>2226.8877179999999</v>
      </c>
      <c r="N94" s="502"/>
      <c r="O94" s="503"/>
    </row>
    <row r="95" spans="1:15" s="424" customFormat="1" ht="32.25" customHeight="1">
      <c r="A95" s="12">
        <v>59</v>
      </c>
      <c r="B95" s="408" t="s">
        <v>333</v>
      </c>
      <c r="C95" s="399" t="s">
        <v>10</v>
      </c>
      <c r="D95" s="415">
        <v>11.912000000000001</v>
      </c>
      <c r="E95" s="82">
        <v>0.89800000000000146</v>
      </c>
      <c r="F95" s="82">
        <v>11.013999999999999</v>
      </c>
      <c r="G95" s="71">
        <v>24.276</v>
      </c>
      <c r="H95" s="400">
        <v>267.37586399999998</v>
      </c>
      <c r="I95" s="415">
        <v>11.818</v>
      </c>
      <c r="J95" s="82">
        <v>1.3469999999999995</v>
      </c>
      <c r="K95" s="82">
        <v>10.471</v>
      </c>
      <c r="L95" s="71">
        <v>23.864000000000001</v>
      </c>
      <c r="M95" s="400">
        <v>249.87994400000002</v>
      </c>
      <c r="N95" s="422"/>
      <c r="O95" s="423"/>
    </row>
    <row r="96" spans="1:15" s="424" customFormat="1" ht="32.25" customHeight="1">
      <c r="A96" s="12">
        <v>60</v>
      </c>
      <c r="B96" s="409" t="s">
        <v>215</v>
      </c>
      <c r="C96" s="399" t="s">
        <v>10</v>
      </c>
      <c r="D96" s="415">
        <v>53.015999999999998</v>
      </c>
      <c r="E96" s="82">
        <v>1.25</v>
      </c>
      <c r="F96" s="82">
        <v>51.765999999999998</v>
      </c>
      <c r="G96" s="71">
        <v>24.276</v>
      </c>
      <c r="H96" s="400">
        <v>1256.6714159999999</v>
      </c>
      <c r="I96" s="415">
        <v>96.981999999999999</v>
      </c>
      <c r="J96" s="82">
        <v>0.76300000000000523</v>
      </c>
      <c r="K96" s="82">
        <v>96.218999999999994</v>
      </c>
      <c r="L96" s="71">
        <v>23.864000000000001</v>
      </c>
      <c r="M96" s="400">
        <v>2296.170216</v>
      </c>
      <c r="N96" s="422"/>
      <c r="O96" s="423"/>
    </row>
    <row r="97" spans="1:15" s="424" customFormat="1" ht="32.25" customHeight="1">
      <c r="A97" s="12">
        <v>61</v>
      </c>
      <c r="B97" s="409" t="s">
        <v>343</v>
      </c>
      <c r="C97" s="399" t="s">
        <v>10</v>
      </c>
      <c r="D97" s="504">
        <v>0</v>
      </c>
      <c r="E97" s="82">
        <v>0</v>
      </c>
      <c r="F97" s="461">
        <v>0</v>
      </c>
      <c r="G97" s="71">
        <v>16.181000000000001</v>
      </c>
      <c r="H97" s="400">
        <v>0</v>
      </c>
      <c r="I97" s="500">
        <v>0</v>
      </c>
      <c r="J97" s="82">
        <v>0</v>
      </c>
      <c r="K97" s="460">
        <v>0</v>
      </c>
      <c r="L97" s="71">
        <v>15.906000000000001</v>
      </c>
      <c r="M97" s="400">
        <v>0</v>
      </c>
      <c r="N97" s="422"/>
      <c r="O97" s="423"/>
    </row>
    <row r="98" spans="1:15" s="424" customFormat="1" ht="32.25" customHeight="1">
      <c r="A98" s="12">
        <v>62</v>
      </c>
      <c r="B98" s="409" t="s">
        <v>216</v>
      </c>
      <c r="C98" s="399" t="s">
        <v>10</v>
      </c>
      <c r="D98" s="415">
        <v>116.87</v>
      </c>
      <c r="E98" s="82">
        <v>9.8340000000000032</v>
      </c>
      <c r="F98" s="82">
        <v>107.036</v>
      </c>
      <c r="G98" s="71">
        <v>24.276</v>
      </c>
      <c r="H98" s="400">
        <v>2598.4059360000001</v>
      </c>
      <c r="I98" s="415">
        <v>134.82900000000001</v>
      </c>
      <c r="J98" s="82">
        <v>9.6510000000000105</v>
      </c>
      <c r="K98" s="82">
        <v>125.178</v>
      </c>
      <c r="L98" s="71">
        <v>23.864000000000001</v>
      </c>
      <c r="M98" s="400">
        <v>2987.2477920000001</v>
      </c>
      <c r="N98" s="422"/>
      <c r="O98" s="423"/>
    </row>
    <row r="99" spans="1:15" s="424" customFormat="1" ht="32.25" customHeight="1">
      <c r="A99" s="12">
        <v>63</v>
      </c>
      <c r="B99" s="409" t="s">
        <v>334</v>
      </c>
      <c r="C99" s="399" t="s">
        <v>10</v>
      </c>
      <c r="D99" s="415">
        <v>78.361000000000004</v>
      </c>
      <c r="E99" s="82">
        <v>6.666000000000011</v>
      </c>
      <c r="F99" s="82">
        <v>71.694999999999993</v>
      </c>
      <c r="G99" s="71">
        <v>15.731</v>
      </c>
      <c r="H99" s="400">
        <v>1127.8340449999998</v>
      </c>
      <c r="I99" s="415">
        <v>90.120999999999995</v>
      </c>
      <c r="J99" s="82">
        <v>6.2659999999999911</v>
      </c>
      <c r="K99" s="82">
        <v>83.855000000000004</v>
      </c>
      <c r="L99" s="71">
        <v>15.731</v>
      </c>
      <c r="M99" s="400">
        <v>1319.1230050000001</v>
      </c>
      <c r="N99" s="422"/>
      <c r="O99" s="423"/>
    </row>
    <row r="100" spans="1:15" s="424" customFormat="1" ht="32.25" customHeight="1">
      <c r="A100" s="12">
        <v>64</v>
      </c>
      <c r="B100" s="408" t="s">
        <v>217</v>
      </c>
      <c r="C100" s="399" t="s">
        <v>10</v>
      </c>
      <c r="D100" s="415">
        <v>872.69299999999998</v>
      </c>
      <c r="E100" s="82">
        <v>10.328999999999951</v>
      </c>
      <c r="F100" s="82">
        <v>862.36400000000003</v>
      </c>
      <c r="G100" s="71">
        <v>24.276</v>
      </c>
      <c r="H100" s="400">
        <v>20934.748464</v>
      </c>
      <c r="I100" s="415">
        <v>756.625</v>
      </c>
      <c r="J100" s="82">
        <v>9.1879999999999882</v>
      </c>
      <c r="K100" s="82">
        <v>747.43700000000001</v>
      </c>
      <c r="L100" s="71">
        <v>23.864000000000001</v>
      </c>
      <c r="M100" s="400">
        <v>17836.836568000002</v>
      </c>
      <c r="N100" s="422"/>
      <c r="O100" s="423"/>
    </row>
    <row r="101" spans="1:15" s="424" customFormat="1" ht="32.25" customHeight="1">
      <c r="A101" s="12">
        <v>65</v>
      </c>
      <c r="B101" s="408" t="s">
        <v>262</v>
      </c>
      <c r="C101" s="399" t="s">
        <v>10</v>
      </c>
      <c r="D101" s="415">
        <v>0.78500000000000003</v>
      </c>
      <c r="E101" s="82">
        <v>0.11899999999999999</v>
      </c>
      <c r="F101" s="82">
        <v>0.66600000000000004</v>
      </c>
      <c r="G101" s="71">
        <v>24.276</v>
      </c>
      <c r="H101" s="400">
        <v>16.167816000000002</v>
      </c>
      <c r="I101" s="415">
        <v>17.11</v>
      </c>
      <c r="J101" s="82">
        <v>1.6079999999999988</v>
      </c>
      <c r="K101" s="82">
        <v>15.502000000000001</v>
      </c>
      <c r="L101" s="71">
        <v>23.864000000000001</v>
      </c>
      <c r="M101" s="400">
        <v>369.939728</v>
      </c>
      <c r="N101" s="422"/>
      <c r="O101" s="423"/>
    </row>
    <row r="102" spans="1:15" s="424" customFormat="1" ht="32.25" customHeight="1">
      <c r="A102" s="12">
        <v>66</v>
      </c>
      <c r="B102" s="408" t="s">
        <v>357</v>
      </c>
      <c r="C102" s="399" t="s">
        <v>10</v>
      </c>
      <c r="D102" s="415">
        <v>375.197</v>
      </c>
      <c r="E102" s="82">
        <v>22.316000000000031</v>
      </c>
      <c r="F102" s="82">
        <v>352.88099999999997</v>
      </c>
      <c r="G102" s="71">
        <v>16.181000000000001</v>
      </c>
      <c r="H102" s="400">
        <v>5709.9674610000002</v>
      </c>
      <c r="I102" s="415">
        <v>347.52199999999999</v>
      </c>
      <c r="J102" s="82">
        <v>12.73599999999999</v>
      </c>
      <c r="K102" s="82">
        <v>334.786</v>
      </c>
      <c r="L102" s="71">
        <v>15.906000000000001</v>
      </c>
      <c r="M102" s="400">
        <v>5325.1061159999999</v>
      </c>
      <c r="N102" s="422"/>
      <c r="O102" s="423"/>
    </row>
    <row r="103" spans="1:15" s="424" customFormat="1" ht="32.25" customHeight="1">
      <c r="A103" s="12">
        <v>67</v>
      </c>
      <c r="B103" s="408" t="s">
        <v>335</v>
      </c>
      <c r="C103" s="399" t="s">
        <v>10</v>
      </c>
      <c r="D103" s="415">
        <v>406.04700000000003</v>
      </c>
      <c r="E103" s="82">
        <v>3.5390000000000441</v>
      </c>
      <c r="F103" s="82">
        <v>402.50799999999998</v>
      </c>
      <c r="G103" s="71">
        <v>24.276</v>
      </c>
      <c r="H103" s="400">
        <v>9771.2842079999991</v>
      </c>
      <c r="I103" s="415">
        <v>431.78500000000003</v>
      </c>
      <c r="J103" s="82">
        <v>4.0940000000000509</v>
      </c>
      <c r="K103" s="82">
        <v>427.69099999999997</v>
      </c>
      <c r="L103" s="71">
        <v>23.864000000000001</v>
      </c>
      <c r="M103" s="400">
        <v>10206.418024000001</v>
      </c>
      <c r="N103" s="422"/>
      <c r="O103" s="423"/>
    </row>
    <row r="104" spans="1:15" s="424" customFormat="1" ht="32.25" customHeight="1">
      <c r="A104" s="12">
        <v>68</v>
      </c>
      <c r="B104" s="408" t="s">
        <v>111</v>
      </c>
      <c r="C104" s="399" t="s">
        <v>10</v>
      </c>
      <c r="D104" s="415">
        <v>46.122999999999998</v>
      </c>
      <c r="E104" s="272">
        <v>0</v>
      </c>
      <c r="F104" s="82">
        <v>46.122999999999998</v>
      </c>
      <c r="G104" s="71">
        <v>24.276</v>
      </c>
      <c r="H104" s="400">
        <v>1119.6819479999999</v>
      </c>
      <c r="I104" s="415">
        <v>55.595999999999997</v>
      </c>
      <c r="J104" s="272">
        <v>0</v>
      </c>
      <c r="K104" s="82">
        <v>55.595999999999997</v>
      </c>
      <c r="L104" s="71">
        <v>23.864000000000001</v>
      </c>
      <c r="M104" s="400">
        <v>1326.7429439999999</v>
      </c>
      <c r="N104" s="422"/>
      <c r="O104" s="423"/>
    </row>
    <row r="105" spans="1:15" s="424" customFormat="1" ht="32.25" customHeight="1">
      <c r="A105" s="12">
        <v>69</v>
      </c>
      <c r="B105" s="408" t="s">
        <v>112</v>
      </c>
      <c r="C105" s="399" t="s">
        <v>10</v>
      </c>
      <c r="D105" s="415">
        <v>101.815</v>
      </c>
      <c r="E105" s="82">
        <v>6.4839999999999947</v>
      </c>
      <c r="F105" s="82">
        <v>95.331000000000003</v>
      </c>
      <c r="G105" s="71">
        <v>24.276</v>
      </c>
      <c r="H105" s="400">
        <v>2314.2553560000001</v>
      </c>
      <c r="I105" s="415">
        <v>130.50200000000001</v>
      </c>
      <c r="J105" s="82">
        <v>5.8710000000000093</v>
      </c>
      <c r="K105" s="82">
        <v>124.631</v>
      </c>
      <c r="L105" s="71">
        <v>23.864000000000001</v>
      </c>
      <c r="M105" s="400">
        <v>2974.194184</v>
      </c>
      <c r="N105" s="422"/>
      <c r="O105" s="423"/>
    </row>
    <row r="106" spans="1:15" s="424" customFormat="1" ht="32.25" customHeight="1">
      <c r="A106" s="12">
        <v>70</v>
      </c>
      <c r="B106" s="409" t="s">
        <v>263</v>
      </c>
      <c r="C106" s="399" t="s">
        <v>10</v>
      </c>
      <c r="D106" s="415">
        <v>177.471</v>
      </c>
      <c r="E106" s="272">
        <v>0</v>
      </c>
      <c r="F106" s="82">
        <v>177.471</v>
      </c>
      <c r="G106" s="71">
        <v>16.181000000000001</v>
      </c>
      <c r="H106" s="400">
        <v>2871.6582510000003</v>
      </c>
      <c r="I106" s="415">
        <v>0</v>
      </c>
      <c r="J106" s="82">
        <v>0</v>
      </c>
      <c r="K106" s="82">
        <v>0</v>
      </c>
      <c r="L106" s="71">
        <v>15.906000000000001</v>
      </c>
      <c r="M106" s="400">
        <v>0</v>
      </c>
      <c r="N106" s="422"/>
      <c r="O106" s="423"/>
    </row>
    <row r="107" spans="1:15" s="424" customFormat="1" ht="32.25" customHeight="1">
      <c r="A107" s="12">
        <v>71</v>
      </c>
      <c r="B107" s="408" t="s">
        <v>116</v>
      </c>
      <c r="C107" s="399" t="s">
        <v>10</v>
      </c>
      <c r="D107" s="414">
        <v>0</v>
      </c>
      <c r="E107" s="272">
        <v>0</v>
      </c>
      <c r="F107" s="272">
        <v>0</v>
      </c>
      <c r="G107" s="71">
        <v>24.276</v>
      </c>
      <c r="H107" s="421">
        <v>0</v>
      </c>
      <c r="I107" s="414">
        <v>0</v>
      </c>
      <c r="J107" s="272">
        <v>0</v>
      </c>
      <c r="K107" s="272">
        <v>0</v>
      </c>
      <c r="L107" s="71">
        <v>23.864000000000001</v>
      </c>
      <c r="M107" s="421">
        <v>0</v>
      </c>
      <c r="N107" s="422"/>
      <c r="O107" s="423"/>
    </row>
    <row r="108" spans="1:15" s="424" customFormat="1" ht="32.25" customHeight="1">
      <c r="A108" s="12">
        <v>72</v>
      </c>
      <c r="B108" s="408" t="s">
        <v>392</v>
      </c>
      <c r="C108" s="399" t="s">
        <v>10</v>
      </c>
      <c r="D108" s="415">
        <v>1414.8209999999999</v>
      </c>
      <c r="E108" s="82">
        <v>14.343999999999824</v>
      </c>
      <c r="F108" s="82">
        <v>1400.4770000000001</v>
      </c>
      <c r="G108" s="71">
        <v>16.181000000000001</v>
      </c>
      <c r="H108" s="400">
        <v>22661.118337000004</v>
      </c>
      <c r="I108" s="415">
        <v>1568.0119999999999</v>
      </c>
      <c r="J108" s="82">
        <v>15.182000000000016</v>
      </c>
      <c r="K108" s="82">
        <v>1552.83</v>
      </c>
      <c r="L108" s="71">
        <v>23.864000000000001</v>
      </c>
      <c r="M108" s="400">
        <v>37056.735119999998</v>
      </c>
      <c r="N108" s="422"/>
      <c r="O108" s="423"/>
    </row>
    <row r="109" spans="1:15" s="424" customFormat="1" ht="32.25" customHeight="1">
      <c r="A109" s="12">
        <v>73</v>
      </c>
      <c r="B109" s="408" t="s">
        <v>338</v>
      </c>
      <c r="C109" s="399" t="s">
        <v>10</v>
      </c>
      <c r="D109" s="415">
        <v>177.83500000000001</v>
      </c>
      <c r="E109" s="82">
        <v>3.1580000000000155</v>
      </c>
      <c r="F109" s="82">
        <v>174.67699999999999</v>
      </c>
      <c r="G109" s="71">
        <v>24.276</v>
      </c>
      <c r="H109" s="421">
        <v>4240.4588519999998</v>
      </c>
      <c r="I109" s="415">
        <v>0</v>
      </c>
      <c r="J109" s="82">
        <v>0</v>
      </c>
      <c r="K109" s="82">
        <v>0</v>
      </c>
      <c r="L109" s="71">
        <v>23.864000000000001</v>
      </c>
      <c r="M109" s="400">
        <v>0</v>
      </c>
      <c r="N109" s="422"/>
      <c r="O109" s="423"/>
    </row>
    <row r="110" spans="1:15" s="424" customFormat="1" ht="32.25" customHeight="1">
      <c r="A110" s="12">
        <v>74</v>
      </c>
      <c r="B110" s="408" t="s">
        <v>339</v>
      </c>
      <c r="C110" s="399" t="s">
        <v>10</v>
      </c>
      <c r="D110" s="415">
        <v>340.24700000000001</v>
      </c>
      <c r="E110" s="82">
        <v>8.2200000000000273</v>
      </c>
      <c r="F110" s="82">
        <v>332.02699999999999</v>
      </c>
      <c r="G110" s="71">
        <v>24.276</v>
      </c>
      <c r="H110" s="400">
        <v>8060.2874519999996</v>
      </c>
      <c r="I110" s="415">
        <v>269.03399999999999</v>
      </c>
      <c r="J110" s="82">
        <v>6.9479999999999791</v>
      </c>
      <c r="K110" s="82">
        <v>262.08600000000001</v>
      </c>
      <c r="L110" s="71">
        <v>23.864000000000001</v>
      </c>
      <c r="M110" s="400">
        <v>6254.4203040000002</v>
      </c>
      <c r="N110" s="422"/>
      <c r="O110" s="423"/>
    </row>
    <row r="111" spans="1:15" s="424" customFormat="1" ht="32.25" customHeight="1">
      <c r="A111" s="12">
        <v>75</v>
      </c>
      <c r="B111" s="408" t="s">
        <v>340</v>
      </c>
      <c r="C111" s="399" t="s">
        <v>10</v>
      </c>
      <c r="D111" s="415">
        <v>54.100999999999999</v>
      </c>
      <c r="E111" s="82">
        <v>12.385999999999996</v>
      </c>
      <c r="F111" s="82">
        <v>41.715000000000003</v>
      </c>
      <c r="G111" s="71">
        <v>24.276</v>
      </c>
      <c r="H111" s="400">
        <v>1012.6733400000001</v>
      </c>
      <c r="I111" s="415">
        <v>110.58799999999999</v>
      </c>
      <c r="J111" s="82">
        <v>14.537999999999997</v>
      </c>
      <c r="K111" s="82">
        <v>96.05</v>
      </c>
      <c r="L111" s="71">
        <v>23.864000000000001</v>
      </c>
      <c r="M111" s="400">
        <v>2292.1372000000001</v>
      </c>
      <c r="N111" s="422"/>
      <c r="O111" s="423"/>
    </row>
    <row r="112" spans="1:15" s="424" customFormat="1" ht="32.25" customHeight="1">
      <c r="A112" s="12">
        <v>76</v>
      </c>
      <c r="B112" s="408" t="s">
        <v>219</v>
      </c>
      <c r="C112" s="399" t="s">
        <v>10</v>
      </c>
      <c r="D112" s="415">
        <v>2.9630000000000001</v>
      </c>
      <c r="E112" s="82">
        <v>0.29600000000000026</v>
      </c>
      <c r="F112" s="82">
        <v>2.6669999999999998</v>
      </c>
      <c r="G112" s="71">
        <v>24.276</v>
      </c>
      <c r="H112" s="400">
        <v>64.744091999999995</v>
      </c>
      <c r="I112" s="415">
        <v>31.274999999999999</v>
      </c>
      <c r="J112" s="82">
        <v>2.700999999999997</v>
      </c>
      <c r="K112" s="82">
        <v>28.574000000000002</v>
      </c>
      <c r="L112" s="71">
        <v>23.864000000000001</v>
      </c>
      <c r="M112" s="400">
        <v>681.88993600000003</v>
      </c>
      <c r="N112" s="422"/>
      <c r="O112" s="423"/>
    </row>
    <row r="113" spans="1:15" s="424" customFormat="1" ht="32.25" customHeight="1">
      <c r="A113" s="12">
        <v>77</v>
      </c>
      <c r="B113" s="408" t="s">
        <v>353</v>
      </c>
      <c r="C113" s="399" t="s">
        <v>10</v>
      </c>
      <c r="D113" s="415">
        <v>446.40899999999999</v>
      </c>
      <c r="E113" s="82">
        <v>44.367999999999995</v>
      </c>
      <c r="F113" s="82">
        <v>402.041</v>
      </c>
      <c r="G113" s="71">
        <v>16.181000000000001</v>
      </c>
      <c r="H113" s="400">
        <v>6505.4254209999999</v>
      </c>
      <c r="I113" s="415">
        <v>432.87</v>
      </c>
      <c r="J113" s="82">
        <v>32.708000000000027</v>
      </c>
      <c r="K113" s="82">
        <v>400.16199999999998</v>
      </c>
      <c r="L113" s="71">
        <v>15.906000000000001</v>
      </c>
      <c r="M113" s="400">
        <v>6364.976772</v>
      </c>
      <c r="N113" s="422"/>
      <c r="O113" s="423"/>
    </row>
    <row r="114" spans="1:15" s="424" customFormat="1" ht="32.25" customHeight="1">
      <c r="A114" s="12">
        <v>78</v>
      </c>
      <c r="B114" s="408" t="s">
        <v>120</v>
      </c>
      <c r="C114" s="399" t="s">
        <v>10</v>
      </c>
      <c r="D114" s="415">
        <v>189.43899999999999</v>
      </c>
      <c r="E114" s="82">
        <v>9.532999999999987</v>
      </c>
      <c r="F114" s="82">
        <v>179.90600000000001</v>
      </c>
      <c r="G114" s="71">
        <v>24.276</v>
      </c>
      <c r="H114" s="400">
        <v>4367.398056</v>
      </c>
      <c r="I114" s="415">
        <v>167.102</v>
      </c>
      <c r="J114" s="82">
        <v>9.0159999999999911</v>
      </c>
      <c r="K114" s="82">
        <v>158.08600000000001</v>
      </c>
      <c r="L114" s="71">
        <v>23.864000000000001</v>
      </c>
      <c r="M114" s="400">
        <v>3772.5643040000004</v>
      </c>
      <c r="N114" s="422"/>
      <c r="O114" s="423"/>
    </row>
    <row r="115" spans="1:15" s="424" customFormat="1" ht="32.25" customHeight="1">
      <c r="A115" s="12">
        <v>79</v>
      </c>
      <c r="B115" s="408" t="s">
        <v>121</v>
      </c>
      <c r="C115" s="399" t="s">
        <v>10</v>
      </c>
      <c r="D115" s="415">
        <v>111.441</v>
      </c>
      <c r="E115" s="82">
        <v>0</v>
      </c>
      <c r="F115" s="82">
        <v>111.441</v>
      </c>
      <c r="G115" s="71">
        <v>24.276</v>
      </c>
      <c r="H115" s="400">
        <v>2705.3417159999999</v>
      </c>
      <c r="I115" s="415">
        <v>0</v>
      </c>
      <c r="J115" s="82">
        <v>0</v>
      </c>
      <c r="K115" s="82">
        <v>0</v>
      </c>
      <c r="L115" s="71">
        <v>23.864000000000001</v>
      </c>
      <c r="M115" s="400">
        <v>0</v>
      </c>
      <c r="N115" s="422"/>
      <c r="O115" s="423"/>
    </row>
    <row r="116" spans="1:15" s="424" customFormat="1" ht="32.25" customHeight="1">
      <c r="A116" s="12">
        <v>80</v>
      </c>
      <c r="B116" s="408" t="s">
        <v>160</v>
      </c>
      <c r="C116" s="399" t="s">
        <v>10</v>
      </c>
      <c r="D116" s="415">
        <v>19.86</v>
      </c>
      <c r="E116" s="82">
        <v>3.6289999999999978</v>
      </c>
      <c r="F116" s="82">
        <v>16.231000000000002</v>
      </c>
      <c r="G116" s="71">
        <v>24.276</v>
      </c>
      <c r="H116" s="400">
        <v>394.02375600000005</v>
      </c>
      <c r="I116" s="415">
        <v>37.381999999999998</v>
      </c>
      <c r="J116" s="82">
        <v>3.3009999999999948</v>
      </c>
      <c r="K116" s="82">
        <v>34.081000000000003</v>
      </c>
      <c r="L116" s="71">
        <v>23.864000000000001</v>
      </c>
      <c r="M116" s="400">
        <v>813.30898400000012</v>
      </c>
      <c r="N116" s="422"/>
      <c r="O116" s="423"/>
    </row>
    <row r="117" spans="1:15" s="424" customFormat="1" ht="32.25" customHeight="1">
      <c r="A117" s="12">
        <v>81</v>
      </c>
      <c r="B117" s="411" t="s">
        <v>123</v>
      </c>
      <c r="C117" s="399" t="s">
        <v>10</v>
      </c>
      <c r="D117" s="414">
        <v>0</v>
      </c>
      <c r="E117" s="272">
        <v>0</v>
      </c>
      <c r="F117" s="272">
        <v>0</v>
      </c>
      <c r="G117" s="71">
        <v>16.181000000000001</v>
      </c>
      <c r="H117" s="421">
        <v>0</v>
      </c>
      <c r="I117" s="415">
        <v>0</v>
      </c>
      <c r="J117" s="82">
        <v>0</v>
      </c>
      <c r="K117" s="82">
        <v>0</v>
      </c>
      <c r="L117" s="71">
        <v>15.906000000000001</v>
      </c>
      <c r="M117" s="400">
        <v>0</v>
      </c>
      <c r="N117" s="422"/>
      <c r="O117" s="423"/>
    </row>
    <row r="118" spans="1:15" s="424" customFormat="1" ht="32.25" customHeight="1">
      <c r="A118" s="12">
        <v>82</v>
      </c>
      <c r="B118" s="408" t="s">
        <v>124</v>
      </c>
      <c r="C118" s="399" t="s">
        <v>10</v>
      </c>
      <c r="D118" s="415">
        <v>81.018000000000001</v>
      </c>
      <c r="E118" s="82">
        <v>0.41899999999999693</v>
      </c>
      <c r="F118" s="82">
        <v>80.599000000000004</v>
      </c>
      <c r="G118" s="71">
        <v>24.276</v>
      </c>
      <c r="H118" s="400">
        <v>1956.6213240000002</v>
      </c>
      <c r="I118" s="415">
        <v>90.962999999999994</v>
      </c>
      <c r="J118" s="82">
        <v>0.58299999999999841</v>
      </c>
      <c r="K118" s="82">
        <v>90.38</v>
      </c>
      <c r="L118" s="71">
        <v>23.864000000000001</v>
      </c>
      <c r="M118" s="400">
        <v>2156.8283200000001</v>
      </c>
      <c r="N118" s="422"/>
      <c r="O118" s="423"/>
    </row>
    <row r="119" spans="1:15" s="424" customFormat="1" ht="32.25" customHeight="1">
      <c r="A119" s="12">
        <v>83</v>
      </c>
      <c r="B119" s="409" t="s">
        <v>125</v>
      </c>
      <c r="C119" s="399" t="s">
        <v>10</v>
      </c>
      <c r="D119" s="415">
        <v>83.275000000000006</v>
      </c>
      <c r="E119" s="82">
        <v>4.6270000000000095</v>
      </c>
      <c r="F119" s="82">
        <v>78.647999999999996</v>
      </c>
      <c r="G119" s="71">
        <v>24.276</v>
      </c>
      <c r="H119" s="400">
        <v>1909.2588479999999</v>
      </c>
      <c r="I119" s="415">
        <v>105.738</v>
      </c>
      <c r="J119" s="82">
        <v>3.3709999999999951</v>
      </c>
      <c r="K119" s="82">
        <v>102.367</v>
      </c>
      <c r="L119" s="71">
        <v>23.864000000000001</v>
      </c>
      <c r="M119" s="400">
        <v>2442.8860880000002</v>
      </c>
      <c r="N119" s="422"/>
      <c r="O119" s="423"/>
    </row>
    <row r="120" spans="1:15" s="424" customFormat="1" ht="32.25" customHeight="1">
      <c r="A120" s="12">
        <v>84</v>
      </c>
      <c r="B120" s="408" t="s">
        <v>126</v>
      </c>
      <c r="C120" s="399" t="s">
        <v>10</v>
      </c>
      <c r="D120" s="414">
        <v>0</v>
      </c>
      <c r="E120" s="272">
        <v>0</v>
      </c>
      <c r="F120" s="272">
        <v>0</v>
      </c>
      <c r="G120" s="71">
        <v>24.276</v>
      </c>
      <c r="H120" s="421">
        <v>0</v>
      </c>
      <c r="I120" s="414">
        <v>0</v>
      </c>
      <c r="J120" s="272">
        <v>0</v>
      </c>
      <c r="K120" s="272">
        <v>0</v>
      </c>
      <c r="L120" s="71">
        <v>23.864000000000001</v>
      </c>
      <c r="M120" s="421">
        <v>0</v>
      </c>
      <c r="N120" s="422"/>
      <c r="O120" s="423"/>
    </row>
    <row r="121" spans="1:15" s="424" customFormat="1" ht="32.25" customHeight="1">
      <c r="A121" s="12">
        <v>85</v>
      </c>
      <c r="B121" s="408" t="s">
        <v>127</v>
      </c>
      <c r="C121" s="399" t="s">
        <v>10</v>
      </c>
      <c r="D121" s="414">
        <v>0</v>
      </c>
      <c r="E121" s="272">
        <v>0</v>
      </c>
      <c r="F121" s="272">
        <v>0</v>
      </c>
      <c r="G121" s="71">
        <v>24.276</v>
      </c>
      <c r="H121" s="421">
        <v>0</v>
      </c>
      <c r="I121" s="414">
        <v>0</v>
      </c>
      <c r="J121" s="272">
        <v>0</v>
      </c>
      <c r="K121" s="272">
        <v>0</v>
      </c>
      <c r="L121" s="71">
        <v>23.864000000000001</v>
      </c>
      <c r="M121" s="421">
        <v>0</v>
      </c>
      <c r="N121" s="422"/>
      <c r="O121" s="423"/>
    </row>
    <row r="122" spans="1:15" s="424" customFormat="1" ht="32.25" customHeight="1">
      <c r="A122" s="12">
        <v>86</v>
      </c>
      <c r="B122" s="408" t="s">
        <v>128</v>
      </c>
      <c r="C122" s="399" t="s">
        <v>10</v>
      </c>
      <c r="D122" s="415">
        <v>337.61900000000003</v>
      </c>
      <c r="E122" s="82">
        <v>12.800000000000011</v>
      </c>
      <c r="F122" s="82">
        <v>324.81900000000002</v>
      </c>
      <c r="G122" s="71">
        <v>24.276</v>
      </c>
      <c r="H122" s="400">
        <v>7885.3060439999999</v>
      </c>
      <c r="I122" s="415">
        <v>278.49799999999999</v>
      </c>
      <c r="J122" s="82">
        <v>10.062999999999988</v>
      </c>
      <c r="K122" s="82">
        <v>268.435</v>
      </c>
      <c r="L122" s="71">
        <v>23.864000000000001</v>
      </c>
      <c r="M122" s="400">
        <v>6405.9328400000004</v>
      </c>
      <c r="N122" s="422"/>
      <c r="O122" s="423"/>
    </row>
    <row r="123" spans="1:15" s="424" customFormat="1" ht="32.25" customHeight="1">
      <c r="A123" s="12">
        <v>87</v>
      </c>
      <c r="B123" s="408" t="s">
        <v>129</v>
      </c>
      <c r="C123" s="399" t="s">
        <v>10</v>
      </c>
      <c r="D123" s="415">
        <v>109.57599999999999</v>
      </c>
      <c r="E123" s="82">
        <v>4.3079999999999927</v>
      </c>
      <c r="F123" s="82">
        <v>105.268</v>
      </c>
      <c r="G123" s="71">
        <v>24.276</v>
      </c>
      <c r="H123" s="400">
        <v>2555.485968</v>
      </c>
      <c r="I123" s="415">
        <v>112.399</v>
      </c>
      <c r="J123" s="82">
        <v>4.5939999999999941</v>
      </c>
      <c r="K123" s="82">
        <v>107.80500000000001</v>
      </c>
      <c r="L123" s="71">
        <v>23.864000000000001</v>
      </c>
      <c r="M123" s="400">
        <v>2572.6585200000004</v>
      </c>
      <c r="N123" s="422"/>
      <c r="O123" s="423"/>
    </row>
    <row r="124" spans="1:15" s="424" customFormat="1" ht="32.25" customHeight="1">
      <c r="A124" s="12">
        <v>88</v>
      </c>
      <c r="B124" s="408" t="s">
        <v>302</v>
      </c>
      <c r="C124" s="399" t="s">
        <v>10</v>
      </c>
      <c r="D124" s="415">
        <v>37.188000000000002</v>
      </c>
      <c r="E124" s="82">
        <v>1.7899999999999991</v>
      </c>
      <c r="F124" s="82">
        <v>35.398000000000003</v>
      </c>
      <c r="G124" s="71">
        <v>16.181000000000001</v>
      </c>
      <c r="H124" s="400">
        <v>572.77503800000011</v>
      </c>
      <c r="I124" s="415">
        <v>100.274</v>
      </c>
      <c r="J124" s="82">
        <v>7.2600000000000051</v>
      </c>
      <c r="K124" s="82">
        <v>93.013999999999996</v>
      </c>
      <c r="L124" s="71">
        <v>15.906000000000001</v>
      </c>
      <c r="M124" s="400">
        <v>1479.4806839999999</v>
      </c>
      <c r="N124" s="422"/>
      <c r="O124" s="423"/>
    </row>
    <row r="125" spans="1:15" s="424" customFormat="1" ht="32.25" customHeight="1">
      <c r="A125" s="12">
        <v>89</v>
      </c>
      <c r="B125" s="408" t="s">
        <v>130</v>
      </c>
      <c r="C125" s="399" t="s">
        <v>10</v>
      </c>
      <c r="D125" s="415">
        <v>362.57100000000003</v>
      </c>
      <c r="E125" s="82">
        <v>4.7150000000000318</v>
      </c>
      <c r="F125" s="82">
        <v>357.85599999999999</v>
      </c>
      <c r="G125" s="71">
        <v>24.276</v>
      </c>
      <c r="H125" s="400">
        <v>8687.3122559999993</v>
      </c>
      <c r="I125" s="415">
        <v>380.83499999999998</v>
      </c>
      <c r="J125" s="82">
        <v>5.0190000000000055</v>
      </c>
      <c r="K125" s="82">
        <v>375.81599999999997</v>
      </c>
      <c r="L125" s="71">
        <v>23.864000000000001</v>
      </c>
      <c r="M125" s="400">
        <v>8968.473023999999</v>
      </c>
      <c r="N125" s="422"/>
      <c r="O125" s="423"/>
    </row>
    <row r="126" spans="1:15" s="424" customFormat="1" ht="32.25" customHeight="1">
      <c r="A126" s="12">
        <v>90</v>
      </c>
      <c r="B126" s="408" t="s">
        <v>294</v>
      </c>
      <c r="C126" s="399" t="s">
        <v>10</v>
      </c>
      <c r="D126" s="414">
        <v>0</v>
      </c>
      <c r="E126" s="272">
        <v>0</v>
      </c>
      <c r="F126" s="272">
        <v>0</v>
      </c>
      <c r="G126" s="71">
        <v>16.181000000000001</v>
      </c>
      <c r="H126" s="421">
        <v>0</v>
      </c>
      <c r="I126" s="415">
        <v>0</v>
      </c>
      <c r="J126" s="82">
        <v>0</v>
      </c>
      <c r="K126" s="82">
        <v>0</v>
      </c>
      <c r="L126" s="71">
        <v>15.906000000000001</v>
      </c>
      <c r="M126" s="400">
        <v>0</v>
      </c>
      <c r="N126" s="422"/>
      <c r="O126" s="423"/>
    </row>
    <row r="127" spans="1:15" s="424" customFormat="1" ht="32.25" customHeight="1">
      <c r="A127" s="12">
        <v>91</v>
      </c>
      <c r="B127" s="408" t="s">
        <v>293</v>
      </c>
      <c r="C127" s="399" t="s">
        <v>10</v>
      </c>
      <c r="D127" s="415">
        <v>28.001999999999999</v>
      </c>
      <c r="E127" s="82">
        <v>3.3140000000000001</v>
      </c>
      <c r="F127" s="82">
        <v>24.687999999999999</v>
      </c>
      <c r="G127" s="71">
        <v>24.276</v>
      </c>
      <c r="H127" s="400">
        <v>599.32588799999996</v>
      </c>
      <c r="I127" s="415">
        <v>83.853999999999999</v>
      </c>
      <c r="J127" s="82">
        <v>8.0370000000000061</v>
      </c>
      <c r="K127" s="82">
        <v>75.816999999999993</v>
      </c>
      <c r="L127" s="71">
        <v>23.864000000000001</v>
      </c>
      <c r="M127" s="400">
        <v>1809.2968879999999</v>
      </c>
      <c r="N127" s="422"/>
      <c r="O127" s="423"/>
    </row>
    <row r="128" spans="1:15" s="424" customFormat="1" ht="32.25" customHeight="1">
      <c r="A128" s="12">
        <v>92</v>
      </c>
      <c r="B128" s="408" t="s">
        <v>133</v>
      </c>
      <c r="C128" s="399" t="s">
        <v>10</v>
      </c>
      <c r="D128" s="415">
        <v>23.585000000000001</v>
      </c>
      <c r="E128" s="82">
        <v>3.2699999999999996</v>
      </c>
      <c r="F128" s="82">
        <v>20.315000000000001</v>
      </c>
      <c r="G128" s="71">
        <v>24.276</v>
      </c>
      <c r="H128" s="400">
        <v>493.16694000000001</v>
      </c>
      <c r="I128" s="415">
        <v>22.684000000000001</v>
      </c>
      <c r="J128" s="82">
        <v>2.8010000000000019</v>
      </c>
      <c r="K128" s="82">
        <v>19.882999999999999</v>
      </c>
      <c r="L128" s="71">
        <v>23.864000000000001</v>
      </c>
      <c r="M128" s="400">
        <v>474.48791199999999</v>
      </c>
      <c r="N128" s="422"/>
      <c r="O128" s="423"/>
    </row>
    <row r="129" spans="1:15" s="424" customFormat="1" ht="32.25" customHeight="1">
      <c r="A129" s="12">
        <v>93</v>
      </c>
      <c r="B129" s="408" t="s">
        <v>161</v>
      </c>
      <c r="C129" s="399" t="s">
        <v>10</v>
      </c>
      <c r="D129" s="415">
        <v>379.03800000000001</v>
      </c>
      <c r="E129" s="82">
        <v>8.2700000000000387</v>
      </c>
      <c r="F129" s="82">
        <v>370.76799999999997</v>
      </c>
      <c r="G129" s="71">
        <v>24.276</v>
      </c>
      <c r="H129" s="400">
        <v>9000.7639679999993</v>
      </c>
      <c r="I129" s="415">
        <v>544.86</v>
      </c>
      <c r="J129" s="82">
        <v>10.090000000000032</v>
      </c>
      <c r="K129" s="82">
        <v>534.77</v>
      </c>
      <c r="L129" s="71">
        <v>23.864000000000001</v>
      </c>
      <c r="M129" s="400">
        <v>12761.75128</v>
      </c>
      <c r="N129" s="422"/>
      <c r="O129" s="423"/>
    </row>
    <row r="130" spans="1:15" s="424" customFormat="1" ht="32.25" customHeight="1">
      <c r="A130" s="12">
        <v>94</v>
      </c>
      <c r="B130" s="408" t="s">
        <v>162</v>
      </c>
      <c r="C130" s="399" t="s">
        <v>10</v>
      </c>
      <c r="D130" s="415">
        <v>124.009</v>
      </c>
      <c r="E130" s="82">
        <v>18.331999999999994</v>
      </c>
      <c r="F130" s="82">
        <v>105.67700000000001</v>
      </c>
      <c r="G130" s="71">
        <v>24.276</v>
      </c>
      <c r="H130" s="421">
        <v>2565.4148520000003</v>
      </c>
      <c r="I130" s="415">
        <v>222.34200000000001</v>
      </c>
      <c r="J130" s="82">
        <v>19.562000000000012</v>
      </c>
      <c r="K130" s="82">
        <v>202.78</v>
      </c>
      <c r="L130" s="71">
        <v>23.864000000000001</v>
      </c>
      <c r="M130" s="400">
        <v>4839.14192</v>
      </c>
      <c r="N130" s="422"/>
      <c r="O130" s="423"/>
    </row>
    <row r="131" spans="1:15" s="424" customFormat="1" ht="32.25" customHeight="1">
      <c r="A131" s="12">
        <v>95</v>
      </c>
      <c r="B131" s="408" t="s">
        <v>134</v>
      </c>
      <c r="C131" s="399" t="s">
        <v>10</v>
      </c>
      <c r="D131" s="414">
        <v>0</v>
      </c>
      <c r="E131" s="272">
        <v>0</v>
      </c>
      <c r="F131" s="272">
        <v>0</v>
      </c>
      <c r="G131" s="71"/>
      <c r="H131" s="421">
        <v>0</v>
      </c>
      <c r="I131" s="414">
        <v>0</v>
      </c>
      <c r="J131" s="272">
        <v>0</v>
      </c>
      <c r="K131" s="272">
        <v>0</v>
      </c>
      <c r="L131" s="73"/>
      <c r="M131" s="421">
        <v>0</v>
      </c>
      <c r="N131" s="422"/>
      <c r="O131" s="423"/>
    </row>
    <row r="132" spans="1:15" s="424" customFormat="1" ht="32.25" customHeight="1">
      <c r="A132" s="12">
        <v>96</v>
      </c>
      <c r="B132" s="408" t="s">
        <v>156</v>
      </c>
      <c r="C132" s="399" t="s">
        <v>10</v>
      </c>
      <c r="D132" s="415">
        <v>318.87099999999998</v>
      </c>
      <c r="E132" s="82">
        <v>10.423999999999978</v>
      </c>
      <c r="F132" s="82">
        <v>308.447</v>
      </c>
      <c r="G132" s="71">
        <v>24.276</v>
      </c>
      <c r="H132" s="400">
        <v>7487.8593719999999</v>
      </c>
      <c r="I132" s="415">
        <v>593.87300000000005</v>
      </c>
      <c r="J132" s="82">
        <v>14.151000000000067</v>
      </c>
      <c r="K132" s="82">
        <v>579.72199999999998</v>
      </c>
      <c r="L132" s="71">
        <v>23.864000000000001</v>
      </c>
      <c r="M132" s="400">
        <v>13834.485807999999</v>
      </c>
      <c r="N132" s="422"/>
      <c r="O132" s="423"/>
    </row>
    <row r="133" spans="1:15" s="424" customFormat="1" ht="32.25" customHeight="1">
      <c r="A133" s="12">
        <v>97</v>
      </c>
      <c r="B133" s="408" t="s">
        <v>157</v>
      </c>
      <c r="C133" s="399" t="s">
        <v>10</v>
      </c>
      <c r="D133" s="415">
        <v>156.58199999999999</v>
      </c>
      <c r="E133" s="82">
        <v>1.1389999999999816</v>
      </c>
      <c r="F133" s="82">
        <v>155.44300000000001</v>
      </c>
      <c r="G133" s="71">
        <v>24.276</v>
      </c>
      <c r="H133" s="400">
        <v>3773.5342680000003</v>
      </c>
      <c r="I133" s="415">
        <v>210.06200000000001</v>
      </c>
      <c r="J133" s="82">
        <v>4.5240000000000009</v>
      </c>
      <c r="K133" s="82">
        <v>205.53800000000001</v>
      </c>
      <c r="L133" s="71">
        <v>23.864000000000001</v>
      </c>
      <c r="M133" s="400">
        <v>4904.9588320000003</v>
      </c>
      <c r="N133" s="422"/>
      <c r="O133" s="423"/>
    </row>
    <row r="134" spans="1:15" s="424" customFormat="1" ht="32.25" customHeight="1">
      <c r="A134" s="12">
        <v>98</v>
      </c>
      <c r="B134" s="408" t="s">
        <v>135</v>
      </c>
      <c r="C134" s="399" t="s">
        <v>10</v>
      </c>
      <c r="D134" s="415">
        <v>132.459</v>
      </c>
      <c r="E134" s="82">
        <v>11.688000000000002</v>
      </c>
      <c r="F134" s="82">
        <v>120.771</v>
      </c>
      <c r="G134" s="71">
        <v>24.276</v>
      </c>
      <c r="H134" s="400">
        <v>2931.836796</v>
      </c>
      <c r="I134" s="415">
        <v>144.898</v>
      </c>
      <c r="J134" s="82">
        <v>10.881</v>
      </c>
      <c r="K134" s="82">
        <v>134.017</v>
      </c>
      <c r="L134" s="71">
        <v>23.864000000000001</v>
      </c>
      <c r="M134" s="400">
        <v>3198.1816880000001</v>
      </c>
      <c r="N134" s="422"/>
      <c r="O134" s="423"/>
    </row>
    <row r="135" spans="1:15" s="424" customFormat="1" ht="32.25" customHeight="1">
      <c r="A135" s="12">
        <v>99</v>
      </c>
      <c r="B135" s="408" t="s">
        <v>266</v>
      </c>
      <c r="C135" s="399" t="s">
        <v>10</v>
      </c>
      <c r="D135" s="415">
        <v>40.055999999999997</v>
      </c>
      <c r="E135" s="82">
        <v>1.2199999999999989</v>
      </c>
      <c r="F135" s="82">
        <v>38.835999999999999</v>
      </c>
      <c r="G135" s="71">
        <v>24.276</v>
      </c>
      <c r="H135" s="400">
        <v>942.782736</v>
      </c>
      <c r="I135" s="415">
        <v>41.944000000000003</v>
      </c>
      <c r="J135" s="82">
        <v>1.6660000000000039</v>
      </c>
      <c r="K135" s="82">
        <v>40.277999999999999</v>
      </c>
      <c r="L135" s="71">
        <v>23.864000000000001</v>
      </c>
      <c r="M135" s="400">
        <v>961.19419200000004</v>
      </c>
      <c r="N135" s="422"/>
      <c r="O135" s="423"/>
    </row>
    <row r="136" spans="1:15" s="424" customFormat="1" ht="32.25" customHeight="1">
      <c r="A136" s="12">
        <v>100</v>
      </c>
      <c r="B136" s="408" t="s">
        <v>350</v>
      </c>
      <c r="C136" s="399" t="s">
        <v>10</v>
      </c>
      <c r="D136" s="415">
        <v>24.539000000000001</v>
      </c>
      <c r="E136" s="82">
        <v>6.0030000000000001</v>
      </c>
      <c r="F136" s="82">
        <v>18.536000000000001</v>
      </c>
      <c r="G136" s="71">
        <v>24.276</v>
      </c>
      <c r="H136" s="400">
        <v>449.97993600000001</v>
      </c>
      <c r="I136" s="415">
        <v>29.981000000000002</v>
      </c>
      <c r="J136" s="82">
        <v>7.2890000000000015</v>
      </c>
      <c r="K136" s="82">
        <v>22.692</v>
      </c>
      <c r="L136" s="71">
        <v>23.864000000000001</v>
      </c>
      <c r="M136" s="400">
        <v>541.52188799999999</v>
      </c>
      <c r="N136" s="422"/>
      <c r="O136" s="423"/>
    </row>
    <row r="137" spans="1:15" s="424" customFormat="1" ht="32.25" customHeight="1">
      <c r="A137" s="12">
        <v>101</v>
      </c>
      <c r="B137" s="408" t="s">
        <v>268</v>
      </c>
      <c r="C137" s="399" t="s">
        <v>10</v>
      </c>
      <c r="D137" s="415">
        <v>204.87899999999999</v>
      </c>
      <c r="E137" s="82">
        <v>2.2579999999999814</v>
      </c>
      <c r="F137" s="82">
        <v>202.62100000000001</v>
      </c>
      <c r="G137" s="71">
        <v>24.276</v>
      </c>
      <c r="H137" s="400">
        <v>4918.8273960000006</v>
      </c>
      <c r="I137" s="415">
        <v>228.68199999999999</v>
      </c>
      <c r="J137" s="82">
        <v>1.3169999999999789</v>
      </c>
      <c r="K137" s="82">
        <v>227.36500000000001</v>
      </c>
      <c r="L137" s="71">
        <v>23.864000000000001</v>
      </c>
      <c r="M137" s="400">
        <v>5425.8383600000006</v>
      </c>
      <c r="N137" s="422"/>
      <c r="O137" s="423"/>
    </row>
    <row r="138" spans="1:15" s="424" customFormat="1" ht="32.25" customHeight="1">
      <c r="A138" s="12">
        <v>102</v>
      </c>
      <c r="B138" s="408" t="s">
        <v>267</v>
      </c>
      <c r="C138" s="399" t="s">
        <v>10</v>
      </c>
      <c r="D138" s="414">
        <v>0</v>
      </c>
      <c r="E138" s="272">
        <v>0</v>
      </c>
      <c r="F138" s="272">
        <v>0</v>
      </c>
      <c r="G138" s="71">
        <v>16.181000000000001</v>
      </c>
      <c r="H138" s="421">
        <v>0</v>
      </c>
      <c r="I138" s="415">
        <v>0</v>
      </c>
      <c r="J138" s="82">
        <v>0</v>
      </c>
      <c r="K138" s="82">
        <v>0</v>
      </c>
      <c r="L138" s="71">
        <v>15.906000000000001</v>
      </c>
      <c r="M138" s="400">
        <v>0</v>
      </c>
      <c r="N138" s="422"/>
      <c r="O138" s="423"/>
    </row>
    <row r="139" spans="1:15" s="424" customFormat="1" ht="32.25" customHeight="1">
      <c r="A139" s="12">
        <v>103</v>
      </c>
      <c r="B139" s="408" t="s">
        <v>269</v>
      </c>
      <c r="C139" s="399" t="s">
        <v>10</v>
      </c>
      <c r="D139" s="414">
        <v>0</v>
      </c>
      <c r="E139" s="272">
        <v>0</v>
      </c>
      <c r="F139" s="272">
        <v>0</v>
      </c>
      <c r="G139" s="71">
        <v>24.276</v>
      </c>
      <c r="H139" s="421">
        <v>0</v>
      </c>
      <c r="I139" s="415">
        <v>0</v>
      </c>
      <c r="J139" s="82">
        <v>0</v>
      </c>
      <c r="K139" s="82">
        <v>0</v>
      </c>
      <c r="L139" s="71">
        <v>23.864000000000001</v>
      </c>
      <c r="M139" s="400">
        <v>0</v>
      </c>
      <c r="N139" s="422"/>
      <c r="O139" s="423"/>
    </row>
    <row r="140" spans="1:15" s="424" customFormat="1" ht="32.25" customHeight="1">
      <c r="A140" s="12">
        <v>104</v>
      </c>
      <c r="B140" s="412" t="s">
        <v>273</v>
      </c>
      <c r="C140" s="216" t="s">
        <v>10</v>
      </c>
      <c r="D140" s="414">
        <v>0</v>
      </c>
      <c r="E140" s="272">
        <v>0</v>
      </c>
      <c r="F140" s="272">
        <v>0</v>
      </c>
      <c r="G140" s="71">
        <v>24.276</v>
      </c>
      <c r="H140" s="421">
        <v>0</v>
      </c>
      <c r="I140" s="415">
        <v>92.994</v>
      </c>
      <c r="J140" s="82">
        <v>0</v>
      </c>
      <c r="K140" s="82">
        <v>92.994</v>
      </c>
      <c r="L140" s="71">
        <v>23.864000000000001</v>
      </c>
      <c r="M140" s="400">
        <v>2219.2088159999998</v>
      </c>
      <c r="N140" s="422"/>
      <c r="O140" s="423"/>
    </row>
    <row r="141" spans="1:15" s="424" customFormat="1" ht="32.25" customHeight="1">
      <c r="A141" s="12">
        <v>105</v>
      </c>
      <c r="B141" s="408" t="s">
        <v>136</v>
      </c>
      <c r="C141" s="399" t="s">
        <v>10</v>
      </c>
      <c r="D141" s="415">
        <v>38.750999999999998</v>
      </c>
      <c r="E141" s="82">
        <v>1.4669999999999987</v>
      </c>
      <c r="F141" s="82">
        <v>37.283999999999999</v>
      </c>
      <c r="G141" s="71">
        <v>24.276</v>
      </c>
      <c r="H141" s="400">
        <v>905.10638399999993</v>
      </c>
      <c r="I141" s="415">
        <v>559.33199999999999</v>
      </c>
      <c r="J141" s="82">
        <v>14.652000000000044</v>
      </c>
      <c r="K141" s="82">
        <v>544.67999999999995</v>
      </c>
      <c r="L141" s="71">
        <v>23.864000000000001</v>
      </c>
      <c r="M141" s="400">
        <v>12998.24352</v>
      </c>
      <c r="N141" s="422"/>
      <c r="O141" s="423"/>
    </row>
    <row r="142" spans="1:15" s="424" customFormat="1" ht="32.25" customHeight="1">
      <c r="A142" s="12">
        <v>106</v>
      </c>
      <c r="B142" s="408" t="s">
        <v>137</v>
      </c>
      <c r="C142" s="399" t="s">
        <v>10</v>
      </c>
      <c r="D142" s="415">
        <v>39.133000000000003</v>
      </c>
      <c r="E142" s="82">
        <v>5.6610000000000014</v>
      </c>
      <c r="F142" s="82">
        <v>33.472000000000001</v>
      </c>
      <c r="G142" s="71">
        <v>24.276</v>
      </c>
      <c r="H142" s="400">
        <v>812.56627200000003</v>
      </c>
      <c r="I142" s="415">
        <v>59.128999999999998</v>
      </c>
      <c r="J142" s="82">
        <v>7.2040000000000006</v>
      </c>
      <c r="K142" s="82">
        <v>51.924999999999997</v>
      </c>
      <c r="L142" s="71">
        <v>23.864000000000001</v>
      </c>
      <c r="M142" s="400">
        <v>1239.1381999999999</v>
      </c>
      <c r="N142" s="422"/>
      <c r="O142" s="423"/>
    </row>
    <row r="143" spans="1:15" s="424" customFormat="1" ht="32.25" customHeight="1">
      <c r="A143" s="12">
        <v>107</v>
      </c>
      <c r="B143" s="408" t="s">
        <v>398</v>
      </c>
      <c r="C143" s="399" t="s">
        <v>10</v>
      </c>
      <c r="D143" s="414">
        <v>0</v>
      </c>
      <c r="E143" s="272">
        <v>0</v>
      </c>
      <c r="F143" s="272">
        <v>0</v>
      </c>
      <c r="G143" s="71">
        <v>24.276</v>
      </c>
      <c r="H143" s="421">
        <v>0</v>
      </c>
      <c r="I143" s="414">
        <v>0</v>
      </c>
      <c r="J143" s="272">
        <v>0</v>
      </c>
      <c r="K143" s="272">
        <v>0</v>
      </c>
      <c r="L143" s="71">
        <v>23.864000000000001</v>
      </c>
      <c r="M143" s="421">
        <v>0</v>
      </c>
      <c r="N143" s="422"/>
      <c r="O143" s="423"/>
    </row>
    <row r="144" spans="1:15" s="424" customFormat="1" ht="32.25" customHeight="1">
      <c r="A144" s="12">
        <v>108</v>
      </c>
      <c r="B144" s="408" t="s">
        <v>270</v>
      </c>
      <c r="C144" s="399" t="s">
        <v>10</v>
      </c>
      <c r="D144" s="415">
        <v>413.60300000000001</v>
      </c>
      <c r="E144" s="82">
        <v>7.1260000000000332</v>
      </c>
      <c r="F144" s="82">
        <v>406.47699999999998</v>
      </c>
      <c r="G144" s="71">
        <v>24.276</v>
      </c>
      <c r="H144" s="400">
        <v>9867.635651999999</v>
      </c>
      <c r="I144" s="415">
        <v>461.33600000000001</v>
      </c>
      <c r="J144" s="82">
        <v>7.4800000000000182</v>
      </c>
      <c r="K144" s="82">
        <v>453.85599999999999</v>
      </c>
      <c r="L144" s="71">
        <v>23.864000000000001</v>
      </c>
      <c r="M144" s="400">
        <v>10830.819584000001</v>
      </c>
      <c r="N144" s="422"/>
      <c r="O144" s="423"/>
    </row>
    <row r="145" spans="1:15" s="424" customFormat="1" ht="32.25" customHeight="1">
      <c r="A145" s="12">
        <v>109</v>
      </c>
      <c r="B145" s="408" t="s">
        <v>139</v>
      </c>
      <c r="C145" s="399" t="s">
        <v>10</v>
      </c>
      <c r="D145" s="415">
        <v>69.552999999999997</v>
      </c>
      <c r="E145" s="82">
        <v>2.9819999999999993</v>
      </c>
      <c r="F145" s="82">
        <v>66.570999999999998</v>
      </c>
      <c r="G145" s="82">
        <v>24.276</v>
      </c>
      <c r="H145" s="400">
        <v>1616.0775959999999</v>
      </c>
      <c r="I145" s="415">
        <v>86.242000000000004</v>
      </c>
      <c r="J145" s="82">
        <v>3.3700000000000045</v>
      </c>
      <c r="K145" s="82">
        <v>82.872</v>
      </c>
      <c r="L145" s="82">
        <v>23.864000000000001</v>
      </c>
      <c r="M145" s="400">
        <v>1977.657408</v>
      </c>
      <c r="N145" s="422"/>
      <c r="O145" s="423"/>
    </row>
    <row r="146" spans="1:15" s="424" customFormat="1" ht="32.25" customHeight="1">
      <c r="A146" s="12">
        <v>110</v>
      </c>
      <c r="B146" s="408" t="s">
        <v>274</v>
      </c>
      <c r="C146" s="399" t="s">
        <v>10</v>
      </c>
      <c r="D146" s="415">
        <v>69.805999999999997</v>
      </c>
      <c r="E146" s="82">
        <v>4.0649999999999977</v>
      </c>
      <c r="F146" s="82">
        <v>65.741</v>
      </c>
      <c r="G146" s="71">
        <v>16.181000000000001</v>
      </c>
      <c r="H146" s="400">
        <v>1063.7551210000001</v>
      </c>
      <c r="I146" s="415">
        <v>73.150000000000006</v>
      </c>
      <c r="J146" s="82">
        <v>3.3500000000000085</v>
      </c>
      <c r="K146" s="82">
        <v>69.8</v>
      </c>
      <c r="L146" s="71">
        <v>15.906000000000001</v>
      </c>
      <c r="M146" s="400">
        <v>1110.2388000000001</v>
      </c>
      <c r="N146" s="422"/>
      <c r="O146" s="423"/>
    </row>
    <row r="147" spans="1:15" s="424" customFormat="1" ht="32.25" customHeight="1">
      <c r="A147" s="12">
        <v>111</v>
      </c>
      <c r="B147" s="407" t="s">
        <v>141</v>
      </c>
      <c r="C147" s="399" t="s">
        <v>10</v>
      </c>
      <c r="D147" s="415">
        <v>55.136000000000003</v>
      </c>
      <c r="E147" s="82">
        <v>0</v>
      </c>
      <c r="F147" s="82">
        <v>55.136000000000003</v>
      </c>
      <c r="G147" s="71">
        <v>24.276</v>
      </c>
      <c r="H147" s="400">
        <v>1338.481536</v>
      </c>
      <c r="I147" s="415">
        <v>168.715</v>
      </c>
      <c r="J147" s="82">
        <v>0</v>
      </c>
      <c r="K147" s="82">
        <v>168.715</v>
      </c>
      <c r="L147" s="71">
        <v>23.864000000000001</v>
      </c>
      <c r="M147" s="400">
        <v>4026.2147600000003</v>
      </c>
      <c r="N147" s="422"/>
      <c r="O147" s="423"/>
    </row>
    <row r="148" spans="1:15" s="424" customFormat="1" ht="32.25" customHeight="1">
      <c r="A148" s="12">
        <v>112</v>
      </c>
      <c r="B148" s="407" t="s">
        <v>142</v>
      </c>
      <c r="C148" s="399" t="s">
        <v>10</v>
      </c>
      <c r="D148" s="415">
        <v>691.72699999999998</v>
      </c>
      <c r="E148" s="82">
        <v>5.7889999999999873</v>
      </c>
      <c r="F148" s="82">
        <v>685.93799999999999</v>
      </c>
      <c r="G148" s="71">
        <v>24.276</v>
      </c>
      <c r="H148" s="400">
        <v>16651.830888</v>
      </c>
      <c r="I148" s="415">
        <v>705.09299999999996</v>
      </c>
      <c r="J148" s="82">
        <v>8.1369999999999436</v>
      </c>
      <c r="K148" s="82">
        <v>696.95600000000002</v>
      </c>
      <c r="L148" s="71">
        <v>23.864000000000001</v>
      </c>
      <c r="M148" s="400">
        <v>16632.157984000001</v>
      </c>
      <c r="N148" s="422"/>
      <c r="O148" s="423"/>
    </row>
    <row r="149" spans="1:15" s="424" customFormat="1" ht="32.25" customHeight="1">
      <c r="A149" s="12">
        <v>113</v>
      </c>
      <c r="B149" s="409" t="s">
        <v>159</v>
      </c>
      <c r="C149" s="399" t="s">
        <v>10</v>
      </c>
      <c r="D149" s="415">
        <v>0</v>
      </c>
      <c r="E149" s="82">
        <v>0</v>
      </c>
      <c r="F149" s="82">
        <v>0</v>
      </c>
      <c r="G149" s="71">
        <v>16.181000000000001</v>
      </c>
      <c r="H149" s="421">
        <v>0</v>
      </c>
      <c r="I149" s="415">
        <v>420.928</v>
      </c>
      <c r="J149" s="82">
        <v>11.067999999999984</v>
      </c>
      <c r="K149" s="82">
        <v>409.86</v>
      </c>
      <c r="L149" s="71">
        <v>15.906000000000001</v>
      </c>
      <c r="M149" s="400">
        <v>6519.2331600000007</v>
      </c>
      <c r="N149" s="422"/>
      <c r="O149" s="423"/>
    </row>
    <row r="150" spans="1:15" s="424" customFormat="1" ht="32.25" customHeight="1">
      <c r="A150" s="12">
        <v>114</v>
      </c>
      <c r="B150" s="407" t="s">
        <v>143</v>
      </c>
      <c r="C150" s="399" t="s">
        <v>10</v>
      </c>
      <c r="D150" s="415">
        <v>2.992</v>
      </c>
      <c r="E150" s="82">
        <v>0.31899999999999995</v>
      </c>
      <c r="F150" s="82">
        <v>2.673</v>
      </c>
      <c r="G150" s="71">
        <v>24.276</v>
      </c>
      <c r="H150" s="400">
        <v>64.889747999999997</v>
      </c>
      <c r="I150" s="415">
        <v>2.9889999999999999</v>
      </c>
      <c r="J150" s="82">
        <v>0.33699999999999974</v>
      </c>
      <c r="K150" s="82">
        <v>2.6520000000000001</v>
      </c>
      <c r="L150" s="71">
        <v>23.864000000000001</v>
      </c>
      <c r="M150" s="400">
        <v>63.287328000000002</v>
      </c>
      <c r="N150" s="422"/>
      <c r="O150" s="423"/>
    </row>
    <row r="151" spans="1:15" s="424" customFormat="1" ht="32.25" customHeight="1">
      <c r="A151" s="12">
        <v>115</v>
      </c>
      <c r="B151" s="407" t="s">
        <v>144</v>
      </c>
      <c r="C151" s="399" t="s">
        <v>10</v>
      </c>
      <c r="D151" s="415">
        <v>118.6</v>
      </c>
      <c r="E151" s="82">
        <v>0.55499999999999261</v>
      </c>
      <c r="F151" s="82">
        <v>118.045</v>
      </c>
      <c r="G151" s="71">
        <v>24.276</v>
      </c>
      <c r="H151" s="400">
        <v>2865.6604200000002</v>
      </c>
      <c r="I151" s="415">
        <v>142.161</v>
      </c>
      <c r="J151" s="82">
        <v>0.58000000000001251</v>
      </c>
      <c r="K151" s="82">
        <v>141.58099999999999</v>
      </c>
      <c r="L151" s="71">
        <v>23.864000000000001</v>
      </c>
      <c r="M151" s="400">
        <v>3378.6889839999999</v>
      </c>
      <c r="N151" s="422"/>
      <c r="O151" s="423"/>
    </row>
    <row r="152" spans="1:15" s="424" customFormat="1" ht="32.25" customHeight="1">
      <c r="A152" s="12">
        <v>116</v>
      </c>
      <c r="B152" s="407" t="s">
        <v>145</v>
      </c>
      <c r="C152" s="399" t="s">
        <v>10</v>
      </c>
      <c r="D152" s="415">
        <v>73.793999999999997</v>
      </c>
      <c r="E152" s="82">
        <v>71.852000000000004</v>
      </c>
      <c r="F152" s="82">
        <v>1.9419999999999999</v>
      </c>
      <c r="G152" s="71">
        <v>24.276</v>
      </c>
      <c r="H152" s="400">
        <v>47.143991999999997</v>
      </c>
      <c r="I152" s="415">
        <v>99.683999999999997</v>
      </c>
      <c r="J152" s="82">
        <v>7.4080000000000013</v>
      </c>
      <c r="K152" s="82">
        <v>92.275999999999996</v>
      </c>
      <c r="L152" s="71">
        <v>23.864000000000001</v>
      </c>
      <c r="M152" s="400">
        <v>2202.0744639999998</v>
      </c>
      <c r="N152" s="422"/>
      <c r="O152" s="423"/>
    </row>
    <row r="153" spans="1:15" s="424" customFormat="1" ht="32.25" customHeight="1">
      <c r="A153" s="12">
        <v>117</v>
      </c>
      <c r="B153" s="407" t="s">
        <v>165</v>
      </c>
      <c r="C153" s="399" t="s">
        <v>10</v>
      </c>
      <c r="D153" s="415">
        <v>140.71299999999999</v>
      </c>
      <c r="E153" s="82">
        <v>2.4819999999999993</v>
      </c>
      <c r="F153" s="82">
        <v>138.23099999999999</v>
      </c>
      <c r="G153" s="71">
        <v>24.276</v>
      </c>
      <c r="H153" s="400">
        <v>3355.6957559999996</v>
      </c>
      <c r="I153" s="415">
        <v>165.94399999999999</v>
      </c>
      <c r="J153" s="82">
        <v>2.5959999999999752</v>
      </c>
      <c r="K153" s="82">
        <v>163.34800000000001</v>
      </c>
      <c r="L153" s="71">
        <v>23.864000000000001</v>
      </c>
      <c r="M153" s="400">
        <v>3898.1366720000005</v>
      </c>
      <c r="N153" s="422"/>
      <c r="O153" s="423"/>
    </row>
    <row r="154" spans="1:15" s="424" customFormat="1" ht="32.25" customHeight="1">
      <c r="A154" s="12">
        <v>118</v>
      </c>
      <c r="B154" s="407" t="s">
        <v>181</v>
      </c>
      <c r="C154" s="399" t="s">
        <v>10</v>
      </c>
      <c r="D154" s="415">
        <v>140.63800000000001</v>
      </c>
      <c r="E154" s="82">
        <v>9.7740000000000009</v>
      </c>
      <c r="F154" s="82">
        <v>130.864</v>
      </c>
      <c r="G154" s="71">
        <v>16.181000000000001</v>
      </c>
      <c r="H154" s="400">
        <v>2117.5103840000002</v>
      </c>
      <c r="I154" s="415">
        <v>136.227</v>
      </c>
      <c r="J154" s="82">
        <v>7.7199999999999989</v>
      </c>
      <c r="K154" s="82">
        <v>128.50700000000001</v>
      </c>
      <c r="L154" s="71">
        <v>15.906000000000001</v>
      </c>
      <c r="M154" s="400">
        <v>2044.0323420000002</v>
      </c>
      <c r="N154" s="422"/>
      <c r="O154" s="423"/>
    </row>
    <row r="155" spans="1:15" s="424" customFormat="1" ht="32.25" customHeight="1">
      <c r="A155" s="12">
        <v>119</v>
      </c>
      <c r="B155" s="407" t="s">
        <v>146</v>
      </c>
      <c r="C155" s="399" t="s">
        <v>10</v>
      </c>
      <c r="D155" s="415">
        <v>126.485</v>
      </c>
      <c r="E155" s="82">
        <v>2.0510000000000019</v>
      </c>
      <c r="F155" s="82">
        <v>124.434</v>
      </c>
      <c r="G155" s="71">
        <v>24.276</v>
      </c>
      <c r="H155" s="400">
        <v>3020.7597839999999</v>
      </c>
      <c r="I155" s="415">
        <v>149.38999999999999</v>
      </c>
      <c r="J155" s="82">
        <v>2.2859999999999729</v>
      </c>
      <c r="K155" s="82">
        <v>147.10400000000001</v>
      </c>
      <c r="L155" s="71">
        <v>23.864000000000001</v>
      </c>
      <c r="M155" s="400">
        <v>3510.4898560000006</v>
      </c>
      <c r="N155" s="422"/>
      <c r="O155" s="423"/>
    </row>
    <row r="156" spans="1:15" s="424" customFormat="1" ht="32.25" customHeight="1">
      <c r="A156" s="12">
        <v>120</v>
      </c>
      <c r="B156" s="407" t="s">
        <v>182</v>
      </c>
      <c r="C156" s="399" t="s">
        <v>10</v>
      </c>
      <c r="D156" s="415">
        <v>1.109</v>
      </c>
      <c r="E156" s="82">
        <v>0.76500000000000001</v>
      </c>
      <c r="F156" s="82">
        <v>0.34399999999999997</v>
      </c>
      <c r="G156" s="71">
        <v>24.276</v>
      </c>
      <c r="H156" s="400">
        <v>8.3509440000000001</v>
      </c>
      <c r="I156" s="415">
        <v>8.2460000000000004</v>
      </c>
      <c r="J156" s="82">
        <v>4.0230000000000006</v>
      </c>
      <c r="K156" s="82">
        <v>4.2229999999999999</v>
      </c>
      <c r="L156" s="71">
        <v>23.864000000000001</v>
      </c>
      <c r="M156" s="400">
        <v>100.777672</v>
      </c>
      <c r="N156" s="422"/>
      <c r="O156" s="423"/>
    </row>
    <row r="157" spans="1:15" s="424" customFormat="1" ht="32.25" customHeight="1">
      <c r="A157" s="12">
        <v>121</v>
      </c>
      <c r="B157" s="407" t="s">
        <v>147</v>
      </c>
      <c r="C157" s="399" t="s">
        <v>10</v>
      </c>
      <c r="D157" s="415">
        <v>22.492000000000001</v>
      </c>
      <c r="E157" s="82">
        <v>0.7170000000000023</v>
      </c>
      <c r="F157" s="82">
        <v>21.774999999999999</v>
      </c>
      <c r="G157" s="71">
        <v>24.276</v>
      </c>
      <c r="H157" s="400">
        <v>528.60989999999993</v>
      </c>
      <c r="I157" s="415">
        <v>89.597999999999999</v>
      </c>
      <c r="J157" s="82">
        <v>1.1910000000000025</v>
      </c>
      <c r="K157" s="82">
        <v>88.406999999999996</v>
      </c>
      <c r="L157" s="71">
        <v>23.864000000000001</v>
      </c>
      <c r="M157" s="400">
        <v>2109.7446479999999</v>
      </c>
      <c r="N157" s="422"/>
      <c r="O157" s="423"/>
    </row>
    <row r="158" spans="1:15" s="424" customFormat="1" ht="32.25" customHeight="1">
      <c r="A158" s="12">
        <v>122</v>
      </c>
      <c r="B158" s="407" t="s">
        <v>148</v>
      </c>
      <c r="C158" s="399" t="s">
        <v>10</v>
      </c>
      <c r="D158" s="415">
        <v>21.978000000000002</v>
      </c>
      <c r="E158" s="82">
        <v>12.107000000000001</v>
      </c>
      <c r="F158" s="82">
        <v>9.8710000000000004</v>
      </c>
      <c r="G158" s="71">
        <v>24.276</v>
      </c>
      <c r="H158" s="400">
        <v>239.62839600000001</v>
      </c>
      <c r="I158" s="415">
        <v>97.893000000000001</v>
      </c>
      <c r="J158" s="82">
        <v>7.3829999999999956</v>
      </c>
      <c r="K158" s="82">
        <v>90.51</v>
      </c>
      <c r="L158" s="71">
        <v>23.864000000000001</v>
      </c>
      <c r="M158" s="400">
        <v>2159.93064</v>
      </c>
      <c r="N158" s="422"/>
      <c r="O158" s="423"/>
    </row>
    <row r="159" spans="1:15" s="424" customFormat="1" ht="32.25" customHeight="1">
      <c r="A159" s="12">
        <v>123</v>
      </c>
      <c r="B159" s="407" t="s">
        <v>149</v>
      </c>
      <c r="C159" s="399" t="s">
        <v>10</v>
      </c>
      <c r="D159" s="415">
        <v>30.710999999999999</v>
      </c>
      <c r="E159" s="82">
        <v>0.61599999999999966</v>
      </c>
      <c r="F159" s="82">
        <v>30.094999999999999</v>
      </c>
      <c r="G159" s="71">
        <v>16.181000000000001</v>
      </c>
      <c r="H159" s="400">
        <v>486.967195</v>
      </c>
      <c r="I159" s="415">
        <v>39.039000000000001</v>
      </c>
      <c r="J159" s="82">
        <v>0.65599999999999881</v>
      </c>
      <c r="K159" s="82">
        <v>38.383000000000003</v>
      </c>
      <c r="L159" s="71">
        <v>15.906000000000001</v>
      </c>
      <c r="M159" s="400">
        <v>610.5199980000001</v>
      </c>
      <c r="N159" s="422"/>
      <c r="O159" s="423"/>
    </row>
    <row r="160" spans="1:15" s="424" customFormat="1" ht="32.25" customHeight="1">
      <c r="A160" s="12">
        <v>124</v>
      </c>
      <c r="B160" s="407" t="s">
        <v>283</v>
      </c>
      <c r="C160" s="399" t="s">
        <v>10</v>
      </c>
      <c r="D160" s="414">
        <v>0</v>
      </c>
      <c r="E160" s="272">
        <v>0</v>
      </c>
      <c r="F160" s="272">
        <v>0</v>
      </c>
      <c r="G160" s="71">
        <v>24.276</v>
      </c>
      <c r="H160" s="421">
        <v>0</v>
      </c>
      <c r="I160" s="415">
        <v>0</v>
      </c>
      <c r="J160" s="82">
        <v>0</v>
      </c>
      <c r="K160" s="82">
        <v>0</v>
      </c>
      <c r="L160" s="71">
        <v>23.864000000000001</v>
      </c>
      <c r="M160" s="400">
        <v>0</v>
      </c>
      <c r="N160" s="422"/>
      <c r="O160" s="423"/>
    </row>
    <row r="161" spans="1:15" s="424" customFormat="1" ht="32.25" customHeight="1">
      <c r="A161" s="12">
        <v>125</v>
      </c>
      <c r="B161" s="407" t="s">
        <v>151</v>
      </c>
      <c r="C161" s="399" t="s">
        <v>10</v>
      </c>
      <c r="D161" s="415">
        <v>469.48599999999999</v>
      </c>
      <c r="E161" s="82">
        <v>8.396000000000015</v>
      </c>
      <c r="F161" s="82">
        <v>461.09</v>
      </c>
      <c r="G161" s="71">
        <v>24.276</v>
      </c>
      <c r="H161" s="400">
        <v>11193.420839999999</v>
      </c>
      <c r="I161" s="415">
        <v>464.26</v>
      </c>
      <c r="J161" s="82">
        <v>9.5199999999999818</v>
      </c>
      <c r="K161" s="82">
        <v>454.74</v>
      </c>
      <c r="L161" s="71">
        <v>23.864000000000001</v>
      </c>
      <c r="M161" s="400">
        <v>10851.915360000001</v>
      </c>
      <c r="N161" s="422"/>
      <c r="O161" s="423"/>
    </row>
    <row r="162" spans="1:15" s="424" customFormat="1" ht="32.25" customHeight="1">
      <c r="A162" s="12">
        <v>126</v>
      </c>
      <c r="B162" s="407" t="s">
        <v>282</v>
      </c>
      <c r="C162" s="399" t="s">
        <v>10</v>
      </c>
      <c r="D162" s="414">
        <v>0</v>
      </c>
      <c r="E162" s="272">
        <v>0</v>
      </c>
      <c r="F162" s="272">
        <v>0</v>
      </c>
      <c r="G162" s="71">
        <v>24.276</v>
      </c>
      <c r="H162" s="421">
        <v>0</v>
      </c>
      <c r="I162" s="414">
        <v>0</v>
      </c>
      <c r="J162" s="272">
        <v>0</v>
      </c>
      <c r="K162" s="272">
        <v>0</v>
      </c>
      <c r="L162" s="71">
        <v>23.864000000000001</v>
      </c>
      <c r="M162" s="421">
        <v>0</v>
      </c>
      <c r="N162" s="422"/>
      <c r="O162" s="423"/>
    </row>
    <row r="163" spans="1:15" s="424" customFormat="1" ht="32.25" customHeight="1">
      <c r="A163" s="12">
        <v>127</v>
      </c>
      <c r="B163" s="407" t="s">
        <v>406</v>
      </c>
      <c r="C163" s="399" t="s">
        <v>10</v>
      </c>
      <c r="D163" s="415">
        <v>104.096</v>
      </c>
      <c r="E163" s="82">
        <v>12.832999999999998</v>
      </c>
      <c r="F163" s="82">
        <v>91.263000000000005</v>
      </c>
      <c r="G163" s="71">
        <v>24.276</v>
      </c>
      <c r="H163" s="400">
        <v>2215.5005880000003</v>
      </c>
      <c r="I163" s="415">
        <v>201.20599999999999</v>
      </c>
      <c r="J163" s="82">
        <v>9.768999999999977</v>
      </c>
      <c r="K163" s="82">
        <v>191.43700000000001</v>
      </c>
      <c r="L163" s="71">
        <v>23.864000000000001</v>
      </c>
      <c r="M163" s="400">
        <v>4568.4525680000006</v>
      </c>
      <c r="N163" s="422"/>
      <c r="O163" s="423"/>
    </row>
    <row r="164" spans="1:15" s="424" customFormat="1" ht="32.25" customHeight="1">
      <c r="A164" s="12">
        <v>128</v>
      </c>
      <c r="B164" s="407" t="s">
        <v>168</v>
      </c>
      <c r="C164" s="399" t="s">
        <v>10</v>
      </c>
      <c r="D164" s="415">
        <v>135.29499999999999</v>
      </c>
      <c r="E164" s="82">
        <v>0</v>
      </c>
      <c r="F164" s="82">
        <v>135.29499999999999</v>
      </c>
      <c r="G164" s="71">
        <v>24.276</v>
      </c>
      <c r="H164" s="400">
        <v>3284.4214199999997</v>
      </c>
      <c r="I164" s="415">
        <v>254.43799999999999</v>
      </c>
      <c r="J164" s="82">
        <v>5.0229999999999961</v>
      </c>
      <c r="K164" s="82">
        <v>249.41499999999999</v>
      </c>
      <c r="L164" s="71">
        <v>23.864000000000001</v>
      </c>
      <c r="M164" s="400">
        <v>5952.0395600000002</v>
      </c>
      <c r="N164" s="422"/>
      <c r="O164" s="423"/>
    </row>
    <row r="165" spans="1:15" s="424" customFormat="1" ht="32.25" customHeight="1">
      <c r="A165" s="12">
        <v>129</v>
      </c>
      <c r="B165" s="407" t="s">
        <v>153</v>
      </c>
      <c r="C165" s="399" t="s">
        <v>10</v>
      </c>
      <c r="D165" s="415">
        <v>140.34</v>
      </c>
      <c r="E165" s="82">
        <v>2.1529999999999916</v>
      </c>
      <c r="F165" s="82">
        <v>138.18700000000001</v>
      </c>
      <c r="G165" s="71">
        <v>24.276</v>
      </c>
      <c r="H165" s="400">
        <v>3354.6276120000002</v>
      </c>
      <c r="I165" s="415">
        <v>165.65799999999999</v>
      </c>
      <c r="J165" s="82">
        <v>2.0809999999999889</v>
      </c>
      <c r="K165" s="82">
        <v>163.577</v>
      </c>
      <c r="L165" s="71">
        <v>23.864000000000001</v>
      </c>
      <c r="M165" s="400">
        <v>3903.6015280000001</v>
      </c>
      <c r="N165" s="422"/>
      <c r="O165" s="423"/>
    </row>
    <row r="166" spans="1:15" s="424" customFormat="1" ht="32.25" customHeight="1">
      <c r="A166" s="12">
        <v>130</v>
      </c>
      <c r="B166" s="407" t="s">
        <v>154</v>
      </c>
      <c r="C166" s="399" t="s">
        <v>10</v>
      </c>
      <c r="D166" s="415">
        <v>2054.029</v>
      </c>
      <c r="E166" s="82">
        <v>15.585000000000036</v>
      </c>
      <c r="F166" s="82">
        <v>2038.444</v>
      </c>
      <c r="G166" s="71">
        <v>16.181000000000001</v>
      </c>
      <c r="H166" s="400">
        <v>32984.062364000005</v>
      </c>
      <c r="I166" s="415">
        <v>3297.846</v>
      </c>
      <c r="J166" s="82">
        <v>33.817000000000007</v>
      </c>
      <c r="K166" s="82">
        <v>3264.029</v>
      </c>
      <c r="L166" s="71">
        <v>15.906000000000001</v>
      </c>
      <c r="M166" s="400">
        <v>51917.645274000002</v>
      </c>
      <c r="N166" s="505"/>
      <c r="O166" s="423"/>
    </row>
    <row r="167" spans="1:15" s="424" customFormat="1" ht="32.25" customHeight="1">
      <c r="A167" s="12" t="s">
        <v>22</v>
      </c>
      <c r="B167" s="413" t="s">
        <v>155</v>
      </c>
      <c r="C167" s="399" t="s">
        <v>10</v>
      </c>
      <c r="D167" s="415">
        <v>140.559</v>
      </c>
      <c r="E167" s="82">
        <v>11.043000000000006</v>
      </c>
      <c r="F167" s="82">
        <v>129.51599999999999</v>
      </c>
      <c r="G167" s="71">
        <v>24.276</v>
      </c>
      <c r="H167" s="400">
        <v>3144.130416</v>
      </c>
      <c r="I167" s="415">
        <v>215.017</v>
      </c>
      <c r="J167" s="82">
        <v>10.894000000000005</v>
      </c>
      <c r="K167" s="82">
        <v>204.12299999999999</v>
      </c>
      <c r="L167" s="71">
        <v>23.864000000000001</v>
      </c>
      <c r="M167" s="400">
        <v>4871.191272</v>
      </c>
      <c r="N167" s="505"/>
    </row>
    <row r="168" spans="1:15" s="424" customFormat="1" ht="32.25" customHeight="1">
      <c r="A168" s="12" t="s">
        <v>23</v>
      </c>
      <c r="B168" s="407" t="s">
        <v>169</v>
      </c>
      <c r="C168" s="399" t="s">
        <v>10</v>
      </c>
      <c r="D168" s="415">
        <v>89.302999999999997</v>
      </c>
      <c r="E168" s="82">
        <v>2.0480000000000018</v>
      </c>
      <c r="F168" s="82">
        <v>87.254999999999995</v>
      </c>
      <c r="G168" s="71">
        <v>24.276</v>
      </c>
      <c r="H168" s="400">
        <v>2118.2023799999997</v>
      </c>
      <c r="I168" s="415">
        <v>67.256</v>
      </c>
      <c r="J168" s="82">
        <v>1.590999999999994</v>
      </c>
      <c r="K168" s="82">
        <v>65.665000000000006</v>
      </c>
      <c r="L168" s="71">
        <v>23.864000000000001</v>
      </c>
      <c r="M168" s="400">
        <v>1567.0295600000002</v>
      </c>
      <c r="N168" s="505"/>
    </row>
    <row r="169" spans="1:15" s="424" customFormat="1" ht="32.25" customHeight="1">
      <c r="A169" s="12" t="s">
        <v>24</v>
      </c>
      <c r="B169" s="407" t="s">
        <v>170</v>
      </c>
      <c r="C169" s="399" t="s">
        <v>10</v>
      </c>
      <c r="D169" s="415">
        <v>184.25200000000001</v>
      </c>
      <c r="E169" s="82">
        <v>2.1009999999999991</v>
      </c>
      <c r="F169" s="82">
        <v>182.15100000000001</v>
      </c>
      <c r="G169" s="71">
        <v>24.276</v>
      </c>
      <c r="H169" s="400">
        <v>4421.8976760000005</v>
      </c>
      <c r="I169" s="415">
        <v>363.78100000000001</v>
      </c>
      <c r="J169" s="82">
        <v>2.8559999999999945</v>
      </c>
      <c r="K169" s="82">
        <v>360.92500000000001</v>
      </c>
      <c r="L169" s="71">
        <v>23.864000000000001</v>
      </c>
      <c r="M169" s="400">
        <v>8613.1142</v>
      </c>
      <c r="N169" s="505"/>
    </row>
    <row r="170" spans="1:15" s="424" customFormat="1" ht="32.25" customHeight="1">
      <c r="A170" s="12" t="s">
        <v>25</v>
      </c>
      <c r="B170" s="407" t="s">
        <v>284</v>
      </c>
      <c r="C170" s="399" t="s">
        <v>10</v>
      </c>
      <c r="D170" s="415">
        <v>37.097999999999999</v>
      </c>
      <c r="E170" s="82">
        <v>1.8939999999999984</v>
      </c>
      <c r="F170" s="82">
        <v>35.204000000000001</v>
      </c>
      <c r="G170" s="71">
        <v>24.276</v>
      </c>
      <c r="H170" s="400">
        <v>854.61230399999999</v>
      </c>
      <c r="I170" s="415">
        <v>38.183</v>
      </c>
      <c r="J170" s="82">
        <v>2.0309999999999988</v>
      </c>
      <c r="K170" s="82">
        <v>36.152000000000001</v>
      </c>
      <c r="L170" s="71">
        <v>23.864000000000001</v>
      </c>
      <c r="M170" s="400">
        <v>862.73132800000008</v>
      </c>
      <c r="N170" s="505"/>
    </row>
    <row r="171" spans="1:15" s="424" customFormat="1" ht="32.25" customHeight="1">
      <c r="A171" s="12" t="s">
        <v>26</v>
      </c>
      <c r="B171" s="407" t="s">
        <v>238</v>
      </c>
      <c r="C171" s="399" t="s">
        <v>10</v>
      </c>
      <c r="D171" s="414">
        <v>0</v>
      </c>
      <c r="E171" s="272">
        <v>0</v>
      </c>
      <c r="F171" s="272">
        <v>0</v>
      </c>
      <c r="G171" s="71">
        <v>15.832000000000001</v>
      </c>
      <c r="H171" s="421">
        <v>0</v>
      </c>
      <c r="I171" s="414">
        <v>0</v>
      </c>
      <c r="J171" s="272">
        <v>0</v>
      </c>
      <c r="K171" s="272">
        <v>0</v>
      </c>
      <c r="L171" s="71">
        <v>15.832000000000001</v>
      </c>
      <c r="M171" s="421">
        <v>0</v>
      </c>
      <c r="N171" s="505"/>
    </row>
    <row r="172" spans="1:15" s="424" customFormat="1" ht="32.25" customHeight="1">
      <c r="A172" s="12" t="s">
        <v>27</v>
      </c>
      <c r="B172" s="407" t="s">
        <v>173</v>
      </c>
      <c r="C172" s="399" t="s">
        <v>10</v>
      </c>
      <c r="D172" s="415">
        <v>86.578999999999994</v>
      </c>
      <c r="E172" s="82">
        <v>0</v>
      </c>
      <c r="F172" s="82">
        <v>86.578999999999994</v>
      </c>
      <c r="G172" s="71">
        <v>24.276</v>
      </c>
      <c r="H172" s="400">
        <v>2101.791804</v>
      </c>
      <c r="I172" s="415">
        <v>73.462000000000003</v>
      </c>
      <c r="J172" s="82">
        <v>0.14000000000000057</v>
      </c>
      <c r="K172" s="82">
        <v>73.322000000000003</v>
      </c>
      <c r="L172" s="71">
        <v>23.864000000000001</v>
      </c>
      <c r="M172" s="400">
        <v>1749.756208</v>
      </c>
      <c r="N172" s="505"/>
    </row>
    <row r="173" spans="1:15" s="424" customFormat="1" ht="32.25" customHeight="1">
      <c r="A173" s="12" t="s">
        <v>28</v>
      </c>
      <c r="B173" s="407" t="s">
        <v>174</v>
      </c>
      <c r="C173" s="399" t="s">
        <v>10</v>
      </c>
      <c r="D173" s="415">
        <v>92.325999999999993</v>
      </c>
      <c r="E173" s="82">
        <v>0</v>
      </c>
      <c r="F173" s="82">
        <v>92.325999999999993</v>
      </c>
      <c r="G173" s="71">
        <v>24.276</v>
      </c>
      <c r="H173" s="400">
        <v>2241.3059759999996</v>
      </c>
      <c r="I173" s="415">
        <v>282.93599999999998</v>
      </c>
      <c r="J173" s="82">
        <v>5.8289999999999509</v>
      </c>
      <c r="K173" s="82">
        <v>277.10700000000003</v>
      </c>
      <c r="L173" s="71">
        <v>23.864000000000001</v>
      </c>
      <c r="M173" s="400">
        <v>6612.881448000001</v>
      </c>
      <c r="N173" s="505"/>
    </row>
    <row r="174" spans="1:15" s="424" customFormat="1" ht="32.25" customHeight="1">
      <c r="A174" s="12" t="s">
        <v>29</v>
      </c>
      <c r="B174" s="407" t="s">
        <v>171</v>
      </c>
      <c r="C174" s="399" t="s">
        <v>10</v>
      </c>
      <c r="D174" s="415">
        <v>1423.011</v>
      </c>
      <c r="E174" s="82">
        <v>20.61200000000008</v>
      </c>
      <c r="F174" s="82">
        <v>1402.3989999999999</v>
      </c>
      <c r="G174" s="71">
        <v>24.276</v>
      </c>
      <c r="H174" s="400">
        <v>34044.638123999997</v>
      </c>
      <c r="I174" s="415">
        <v>1209.9670000000001</v>
      </c>
      <c r="J174" s="82">
        <v>35.303000000000111</v>
      </c>
      <c r="K174" s="82">
        <v>1174.664</v>
      </c>
      <c r="L174" s="71">
        <v>23.864000000000001</v>
      </c>
      <c r="M174" s="400">
        <v>28032.181696</v>
      </c>
      <c r="N174" s="505"/>
    </row>
    <row r="175" spans="1:15" s="424" customFormat="1" ht="32.25" customHeight="1">
      <c r="A175" s="12" t="s">
        <v>30</v>
      </c>
      <c r="B175" s="407" t="s">
        <v>175</v>
      </c>
      <c r="C175" s="399" t="s">
        <v>10</v>
      </c>
      <c r="D175" s="415">
        <v>367.7</v>
      </c>
      <c r="E175" s="82">
        <v>8.2509999999999764</v>
      </c>
      <c r="F175" s="82">
        <v>359.44900000000001</v>
      </c>
      <c r="G175" s="71">
        <v>24.276</v>
      </c>
      <c r="H175" s="400">
        <v>8725.9839240000001</v>
      </c>
      <c r="I175" s="415">
        <v>378.51100000000002</v>
      </c>
      <c r="J175" s="82">
        <v>6.5520000000000209</v>
      </c>
      <c r="K175" s="82">
        <v>371.959</v>
      </c>
      <c r="L175" s="71">
        <v>23.864000000000001</v>
      </c>
      <c r="M175" s="400">
        <v>8876.4295760000005</v>
      </c>
      <c r="N175" s="505"/>
    </row>
    <row r="176" spans="1:15" s="424" customFormat="1" ht="32.25" customHeight="1">
      <c r="A176" s="12" t="s">
        <v>31</v>
      </c>
      <c r="B176" s="407" t="s">
        <v>172</v>
      </c>
      <c r="C176" s="399" t="s">
        <v>10</v>
      </c>
      <c r="D176" s="415">
        <v>235.69800000000001</v>
      </c>
      <c r="E176" s="82">
        <v>6.3250000000000171</v>
      </c>
      <c r="F176" s="82">
        <v>229.37299999999999</v>
      </c>
      <c r="G176" s="71">
        <v>24.276</v>
      </c>
      <c r="H176" s="400">
        <v>5568.2589479999997</v>
      </c>
      <c r="I176" s="415">
        <v>455.63299999999998</v>
      </c>
      <c r="J176" s="82">
        <v>11.435000000000002</v>
      </c>
      <c r="K176" s="82">
        <v>444.19799999999998</v>
      </c>
      <c r="L176" s="71">
        <v>23.864000000000001</v>
      </c>
      <c r="M176" s="400">
        <v>10600.341071999999</v>
      </c>
      <c r="N176" s="505"/>
    </row>
    <row r="177" spans="1:14" s="424" customFormat="1" ht="32.25" customHeight="1">
      <c r="A177" s="12" t="s">
        <v>32</v>
      </c>
      <c r="B177" s="407" t="s">
        <v>176</v>
      </c>
      <c r="C177" s="399" t="s">
        <v>10</v>
      </c>
      <c r="D177" s="415">
        <v>936.19100000000003</v>
      </c>
      <c r="E177" s="82">
        <v>18.093000000000075</v>
      </c>
      <c r="F177" s="82">
        <v>918.09799999999996</v>
      </c>
      <c r="G177" s="71">
        <v>24.276</v>
      </c>
      <c r="H177" s="400">
        <v>22287.747047999997</v>
      </c>
      <c r="I177" s="415">
        <v>1178.682</v>
      </c>
      <c r="J177" s="82">
        <v>13.748000000000047</v>
      </c>
      <c r="K177" s="82">
        <v>1164.934</v>
      </c>
      <c r="L177" s="71">
        <v>23.864000000000001</v>
      </c>
      <c r="M177" s="400">
        <v>27799.984976</v>
      </c>
      <c r="N177" s="505"/>
    </row>
    <row r="178" spans="1:14" s="424" customFormat="1" ht="32.25" customHeight="1">
      <c r="A178" s="12" t="s">
        <v>33</v>
      </c>
      <c r="B178" s="407" t="s">
        <v>177</v>
      </c>
      <c r="C178" s="399" t="s">
        <v>10</v>
      </c>
      <c r="D178" s="506">
        <v>0</v>
      </c>
      <c r="E178" s="272">
        <v>0</v>
      </c>
      <c r="F178" s="272">
        <v>0</v>
      </c>
      <c r="G178" s="73"/>
      <c r="H178" s="421">
        <v>0</v>
      </c>
      <c r="I178" s="506">
        <v>0</v>
      </c>
      <c r="J178" s="272">
        <v>0</v>
      </c>
      <c r="K178" s="272">
        <v>0</v>
      </c>
      <c r="L178" s="71"/>
      <c r="M178" s="421">
        <v>0</v>
      </c>
      <c r="N178" s="505"/>
    </row>
    <row r="179" spans="1:14" s="424" customFormat="1" ht="32.25" customHeight="1">
      <c r="A179" s="12" t="s">
        <v>34</v>
      </c>
      <c r="B179" s="407" t="s">
        <v>187</v>
      </c>
      <c r="C179" s="399" t="s">
        <v>10</v>
      </c>
      <c r="D179" s="414">
        <v>0</v>
      </c>
      <c r="E179" s="272">
        <v>0</v>
      </c>
      <c r="F179" s="272">
        <v>0</v>
      </c>
      <c r="G179" s="71">
        <v>24.276</v>
      </c>
      <c r="H179" s="421">
        <v>0</v>
      </c>
      <c r="I179" s="415">
        <v>0</v>
      </c>
      <c r="J179" s="82">
        <v>0</v>
      </c>
      <c r="K179" s="82">
        <v>0</v>
      </c>
      <c r="L179" s="71">
        <v>23.864000000000001</v>
      </c>
      <c r="M179" s="400">
        <v>0</v>
      </c>
      <c r="N179" s="505"/>
    </row>
    <row r="180" spans="1:14" s="424" customFormat="1" ht="32.25" customHeight="1">
      <c r="A180" s="12" t="s">
        <v>35</v>
      </c>
      <c r="B180" s="407" t="s">
        <v>178</v>
      </c>
      <c r="C180" s="399" t="s">
        <v>10</v>
      </c>
      <c r="D180" s="415">
        <v>168.96</v>
      </c>
      <c r="E180" s="82">
        <v>4.7220000000000084</v>
      </c>
      <c r="F180" s="82">
        <v>164.238</v>
      </c>
      <c r="G180" s="71">
        <v>10.788</v>
      </c>
      <c r="H180" s="400">
        <v>1771.799544</v>
      </c>
      <c r="I180" s="415">
        <v>143.11600000000001</v>
      </c>
      <c r="J180" s="82">
        <v>4.4150000000000205</v>
      </c>
      <c r="K180" s="82">
        <v>138.70099999999999</v>
      </c>
      <c r="L180" s="71">
        <v>10.605</v>
      </c>
      <c r="M180" s="400">
        <v>1470.9241050000001</v>
      </c>
      <c r="N180" s="505"/>
    </row>
    <row r="181" spans="1:14" s="424" customFormat="1" ht="32.25" customHeight="1">
      <c r="A181" s="12" t="s">
        <v>36</v>
      </c>
      <c r="B181" s="407" t="s">
        <v>186</v>
      </c>
      <c r="C181" s="507" t="s">
        <v>10</v>
      </c>
      <c r="D181" s="415">
        <v>60.667000000000002</v>
      </c>
      <c r="E181" s="82">
        <v>10.773000000000003</v>
      </c>
      <c r="F181" s="82">
        <v>49.893999999999998</v>
      </c>
      <c r="G181" s="71">
        <v>24.276</v>
      </c>
      <c r="H181" s="400">
        <v>1211.2267440000001</v>
      </c>
      <c r="I181" s="415">
        <v>83.941000000000003</v>
      </c>
      <c r="J181" s="82">
        <v>10.634</v>
      </c>
      <c r="K181" s="82">
        <v>73.307000000000002</v>
      </c>
      <c r="L181" s="71">
        <v>23.864000000000001</v>
      </c>
      <c r="M181" s="400">
        <v>1749.3982480000002</v>
      </c>
      <c r="N181" s="505"/>
    </row>
    <row r="182" spans="1:14" s="424" customFormat="1" ht="32.25" customHeight="1">
      <c r="A182" s="12" t="s">
        <v>37</v>
      </c>
      <c r="B182" s="407" t="s">
        <v>179</v>
      </c>
      <c r="C182" s="399" t="s">
        <v>10</v>
      </c>
      <c r="D182" s="414">
        <v>0</v>
      </c>
      <c r="E182" s="272">
        <v>0</v>
      </c>
      <c r="F182" s="272">
        <v>0</v>
      </c>
      <c r="G182" s="71">
        <v>24.276</v>
      </c>
      <c r="H182" s="421">
        <v>0</v>
      </c>
      <c r="I182" s="414">
        <v>0</v>
      </c>
      <c r="J182" s="272">
        <v>0</v>
      </c>
      <c r="K182" s="272">
        <v>0</v>
      </c>
      <c r="L182" s="71">
        <v>23.864000000000001</v>
      </c>
      <c r="M182" s="421">
        <v>0</v>
      </c>
      <c r="N182" s="505"/>
    </row>
    <row r="183" spans="1:14" s="424" customFormat="1" ht="32.25" customHeight="1">
      <c r="A183" s="12">
        <v>147</v>
      </c>
      <c r="B183" s="406" t="s">
        <v>277</v>
      </c>
      <c r="C183" s="399" t="s">
        <v>10</v>
      </c>
      <c r="D183" s="415">
        <v>34.481999999999999</v>
      </c>
      <c r="E183" s="82">
        <v>2.1950000000000003</v>
      </c>
      <c r="F183" s="82">
        <v>32.286999999999999</v>
      </c>
      <c r="G183" s="71">
        <v>24.276</v>
      </c>
      <c r="H183" s="400">
        <v>783.79921200000001</v>
      </c>
      <c r="I183" s="415">
        <v>42.225000000000001</v>
      </c>
      <c r="J183" s="82">
        <v>11.509</v>
      </c>
      <c r="K183" s="82">
        <v>30.716000000000001</v>
      </c>
      <c r="L183" s="71">
        <v>23.864000000000001</v>
      </c>
      <c r="M183" s="400">
        <v>733.0066240000001</v>
      </c>
      <c r="N183" s="505"/>
    </row>
    <row r="184" spans="1:14" s="424" customFormat="1" ht="32.25" customHeight="1">
      <c r="A184" s="12">
        <v>148</v>
      </c>
      <c r="B184" s="448" t="s">
        <v>183</v>
      </c>
      <c r="C184" s="399" t="s">
        <v>10</v>
      </c>
      <c r="D184" s="415">
        <v>112.965</v>
      </c>
      <c r="E184" s="82">
        <v>8.8880000000000052</v>
      </c>
      <c r="F184" s="82">
        <v>104.077</v>
      </c>
      <c r="G184" s="71">
        <v>24.276</v>
      </c>
      <c r="H184" s="400">
        <v>2526.5732520000001</v>
      </c>
      <c r="I184" s="415">
        <v>67.521000000000001</v>
      </c>
      <c r="J184" s="82">
        <v>22.646000000000001</v>
      </c>
      <c r="K184" s="82">
        <v>44.875</v>
      </c>
      <c r="L184" s="71">
        <v>23.864000000000001</v>
      </c>
      <c r="M184" s="400">
        <v>1070.8969999999999</v>
      </c>
      <c r="N184" s="505"/>
    </row>
    <row r="185" spans="1:14" s="424" customFormat="1" ht="32.25" customHeight="1">
      <c r="A185" s="12">
        <v>149</v>
      </c>
      <c r="B185" s="448" t="s">
        <v>264</v>
      </c>
      <c r="C185" s="399" t="s">
        <v>10</v>
      </c>
      <c r="D185" s="415">
        <v>161.95699999999999</v>
      </c>
      <c r="E185" s="82">
        <v>4.0569999999999879</v>
      </c>
      <c r="F185" s="82">
        <v>157.9</v>
      </c>
      <c r="G185" s="71">
        <v>24.276</v>
      </c>
      <c r="H185" s="400">
        <v>3833.1804000000002</v>
      </c>
      <c r="I185" s="415">
        <v>142.44900000000001</v>
      </c>
      <c r="J185" s="82">
        <v>21.242000000000019</v>
      </c>
      <c r="K185" s="82">
        <v>121.20699999999999</v>
      </c>
      <c r="L185" s="71">
        <v>23.864000000000001</v>
      </c>
      <c r="M185" s="400">
        <v>2892.4838479999999</v>
      </c>
      <c r="N185" s="505"/>
    </row>
    <row r="186" spans="1:14" s="424" customFormat="1" ht="32.25" customHeight="1">
      <c r="A186" s="12">
        <v>150</v>
      </c>
      <c r="B186" s="448" t="s">
        <v>184</v>
      </c>
      <c r="C186" s="399" t="s">
        <v>10</v>
      </c>
      <c r="D186" s="415">
        <v>1472.1780000000001</v>
      </c>
      <c r="E186" s="272">
        <v>0</v>
      </c>
      <c r="F186" s="82">
        <v>1472.1780000000001</v>
      </c>
      <c r="G186" s="71">
        <v>24.276</v>
      </c>
      <c r="H186" s="400">
        <v>35738.593128</v>
      </c>
      <c r="I186" s="415">
        <v>1263.4059999999999</v>
      </c>
      <c r="J186" s="82">
        <v>0</v>
      </c>
      <c r="K186" s="82">
        <v>1263.4059999999999</v>
      </c>
      <c r="L186" s="71">
        <v>23.864000000000001</v>
      </c>
      <c r="M186" s="400">
        <v>30149.920783999998</v>
      </c>
      <c r="N186" s="505"/>
    </row>
    <row r="187" spans="1:14" s="424" customFormat="1" ht="32.25" customHeight="1">
      <c r="A187" s="12">
        <v>151</v>
      </c>
      <c r="B187" s="448" t="s">
        <v>285</v>
      </c>
      <c r="C187" s="399" t="s">
        <v>10</v>
      </c>
      <c r="D187" s="415">
        <v>12.925000000000001</v>
      </c>
      <c r="E187" s="82">
        <v>4.8559999999999999</v>
      </c>
      <c r="F187" s="82">
        <v>8.0690000000000008</v>
      </c>
      <c r="G187" s="71">
        <v>24.276</v>
      </c>
      <c r="H187" s="400">
        <v>195.88304400000001</v>
      </c>
      <c r="I187" s="415">
        <v>35.281999999999996</v>
      </c>
      <c r="J187" s="82">
        <v>5.3869999999999969</v>
      </c>
      <c r="K187" s="82">
        <v>29.895</v>
      </c>
      <c r="L187" s="71">
        <v>23.864000000000001</v>
      </c>
      <c r="M187" s="400">
        <v>713.41427999999996</v>
      </c>
      <c r="N187" s="505"/>
    </row>
    <row r="188" spans="1:14" s="424" customFormat="1" ht="32.25" customHeight="1">
      <c r="A188" s="12">
        <v>152</v>
      </c>
      <c r="B188" s="448" t="s">
        <v>203</v>
      </c>
      <c r="C188" s="399" t="s">
        <v>10</v>
      </c>
      <c r="D188" s="415">
        <v>196.12799999999999</v>
      </c>
      <c r="E188" s="82">
        <v>6.7769999999999868</v>
      </c>
      <c r="F188" s="82">
        <v>189.351</v>
      </c>
      <c r="G188" s="112">
        <v>24.276</v>
      </c>
      <c r="H188" s="400">
        <v>4596.6848760000003</v>
      </c>
      <c r="I188" s="415">
        <v>185.40299999999999</v>
      </c>
      <c r="J188" s="82">
        <v>6.4639999999999986</v>
      </c>
      <c r="K188" s="82">
        <v>178.93899999999999</v>
      </c>
      <c r="L188" s="112">
        <v>23.864000000000001</v>
      </c>
      <c r="M188" s="400">
        <v>4270.200296</v>
      </c>
      <c r="N188" s="505"/>
    </row>
    <row r="189" spans="1:14" s="424" customFormat="1" ht="32.25" customHeight="1">
      <c r="A189" s="12">
        <v>153</v>
      </c>
      <c r="B189" s="448" t="s">
        <v>286</v>
      </c>
      <c r="C189" s="399" t="s">
        <v>10</v>
      </c>
      <c r="D189" s="415">
        <v>217.87799999999999</v>
      </c>
      <c r="E189" s="272">
        <v>0</v>
      </c>
      <c r="F189" s="111">
        <v>217.87799999999999</v>
      </c>
      <c r="G189" s="82">
        <v>24.276</v>
      </c>
      <c r="H189" s="400">
        <v>5289.2063279999993</v>
      </c>
      <c r="I189" s="415">
        <v>50.249000000000002</v>
      </c>
      <c r="J189" s="82">
        <v>0.19300000000000495</v>
      </c>
      <c r="K189" s="111">
        <v>50.055999999999997</v>
      </c>
      <c r="L189" s="112">
        <v>23.864000000000001</v>
      </c>
      <c r="M189" s="400">
        <v>1194.536384</v>
      </c>
      <c r="N189" s="505"/>
    </row>
    <row r="190" spans="1:14" s="424" customFormat="1" ht="32.25" customHeight="1">
      <c r="A190" s="12">
        <v>154</v>
      </c>
      <c r="B190" s="448" t="s">
        <v>295</v>
      </c>
      <c r="C190" s="399" t="s">
        <v>10</v>
      </c>
      <c r="D190" s="415">
        <v>119.82899999999999</v>
      </c>
      <c r="E190" s="82">
        <v>9.7389999999999901</v>
      </c>
      <c r="F190" s="82">
        <v>110.09</v>
      </c>
      <c r="G190" s="112">
        <v>24.276</v>
      </c>
      <c r="H190" s="400">
        <v>2672.54484</v>
      </c>
      <c r="I190" s="415">
        <v>262.98200000000003</v>
      </c>
      <c r="J190" s="82">
        <v>16.384000000000015</v>
      </c>
      <c r="K190" s="82">
        <v>246.59800000000001</v>
      </c>
      <c r="L190" s="112">
        <v>23.864000000000001</v>
      </c>
      <c r="M190" s="400">
        <v>5884.8146720000004</v>
      </c>
      <c r="N190" s="505"/>
    </row>
    <row r="191" spans="1:14" s="424" customFormat="1" ht="32.25" customHeight="1">
      <c r="A191" s="12">
        <v>155</v>
      </c>
      <c r="B191" s="448" t="s">
        <v>189</v>
      </c>
      <c r="C191" s="399" t="s">
        <v>10</v>
      </c>
      <c r="D191" s="414">
        <v>0</v>
      </c>
      <c r="E191" s="272">
        <v>0</v>
      </c>
      <c r="F191" s="272">
        <v>0</v>
      </c>
      <c r="G191" s="112">
        <v>24.276</v>
      </c>
      <c r="H191" s="421">
        <v>0</v>
      </c>
      <c r="I191" s="415">
        <v>0</v>
      </c>
      <c r="J191" s="82">
        <v>0</v>
      </c>
      <c r="K191" s="82">
        <v>0</v>
      </c>
      <c r="L191" s="112">
        <v>23.864000000000001</v>
      </c>
      <c r="M191" s="400">
        <v>0</v>
      </c>
      <c r="N191" s="505"/>
    </row>
    <row r="192" spans="1:14" s="424" customFormat="1" ht="32.25" customHeight="1">
      <c r="A192" s="12">
        <v>156</v>
      </c>
      <c r="B192" s="448" t="s">
        <v>190</v>
      </c>
      <c r="C192" s="399" t="s">
        <v>10</v>
      </c>
      <c r="D192" s="415">
        <v>29.03</v>
      </c>
      <c r="E192" s="82">
        <v>2.2260000000000026</v>
      </c>
      <c r="F192" s="82">
        <v>26.803999999999998</v>
      </c>
      <c r="G192" s="82">
        <v>16.181000000000001</v>
      </c>
      <c r="H192" s="400">
        <v>433.71552400000002</v>
      </c>
      <c r="I192" s="415">
        <v>1.6419999999999999</v>
      </c>
      <c r="J192" s="82">
        <v>0.30799999999999983</v>
      </c>
      <c r="K192" s="82">
        <v>1.3340000000000001</v>
      </c>
      <c r="L192" s="82">
        <v>15.906000000000001</v>
      </c>
      <c r="M192" s="400">
        <v>21.218604000000003</v>
      </c>
      <c r="N192" s="505"/>
    </row>
    <row r="193" spans="1:14" s="424" customFormat="1" ht="32.25" customHeight="1">
      <c r="A193" s="12">
        <v>157</v>
      </c>
      <c r="B193" s="448" t="s">
        <v>259</v>
      </c>
      <c r="C193" s="399" t="s">
        <v>10</v>
      </c>
      <c r="D193" s="415">
        <v>23.962</v>
      </c>
      <c r="E193" s="82">
        <v>1.838000000000001</v>
      </c>
      <c r="F193" s="82">
        <v>22.123999999999999</v>
      </c>
      <c r="G193" s="82">
        <v>16.181000000000001</v>
      </c>
      <c r="H193" s="400">
        <v>357.98844400000002</v>
      </c>
      <c r="I193" s="415">
        <v>0</v>
      </c>
      <c r="J193" s="82">
        <v>0</v>
      </c>
      <c r="K193" s="82">
        <v>0</v>
      </c>
      <c r="L193" s="82">
        <v>15.906000000000001</v>
      </c>
      <c r="M193" s="400">
        <v>0</v>
      </c>
      <c r="N193" s="505"/>
    </row>
    <row r="194" spans="1:14" s="424" customFormat="1" ht="32.25" customHeight="1">
      <c r="A194" s="12">
        <v>158</v>
      </c>
      <c r="B194" s="448" t="s">
        <v>278</v>
      </c>
      <c r="C194" s="406" t="s">
        <v>10</v>
      </c>
      <c r="D194" s="415">
        <v>170.95099999999999</v>
      </c>
      <c r="E194" s="82">
        <v>4.2000000000001592E-2</v>
      </c>
      <c r="F194" s="82">
        <v>170.90899999999999</v>
      </c>
      <c r="G194" s="82">
        <v>24.276</v>
      </c>
      <c r="H194" s="400">
        <v>4148.9868839999999</v>
      </c>
      <c r="I194" s="415">
        <v>172.786</v>
      </c>
      <c r="J194" s="82">
        <v>4.4999999999987494E-2</v>
      </c>
      <c r="K194" s="82">
        <v>172.74100000000001</v>
      </c>
      <c r="L194" s="82">
        <v>23.864000000000001</v>
      </c>
      <c r="M194" s="400">
        <v>4122.2912240000005</v>
      </c>
      <c r="N194" s="505"/>
    </row>
    <row r="195" spans="1:14" s="424" customFormat="1" ht="32.25" customHeight="1">
      <c r="A195" s="12">
        <v>159</v>
      </c>
      <c r="B195" s="448" t="s">
        <v>204</v>
      </c>
      <c r="C195" s="406" t="s">
        <v>10</v>
      </c>
      <c r="D195" s="414">
        <v>0</v>
      </c>
      <c r="E195" s="272">
        <v>0</v>
      </c>
      <c r="F195" s="272">
        <v>0</v>
      </c>
      <c r="G195" s="82">
        <v>24.276</v>
      </c>
      <c r="H195" s="421">
        <v>0</v>
      </c>
      <c r="I195" s="414">
        <v>0</v>
      </c>
      <c r="J195" s="272">
        <v>0</v>
      </c>
      <c r="K195" s="272">
        <v>0</v>
      </c>
      <c r="L195" s="82">
        <v>23.864000000000001</v>
      </c>
      <c r="M195" s="421">
        <v>0</v>
      </c>
      <c r="N195" s="505"/>
    </row>
    <row r="196" spans="1:14" s="424" customFormat="1" ht="32.25" customHeight="1">
      <c r="A196" s="12">
        <v>160</v>
      </c>
      <c r="B196" s="448" t="s">
        <v>235</v>
      </c>
      <c r="C196" s="406" t="s">
        <v>10</v>
      </c>
      <c r="D196" s="415">
        <v>77.992999999999995</v>
      </c>
      <c r="E196" s="82">
        <v>42.135999999999996</v>
      </c>
      <c r="F196" s="82">
        <v>35.856999999999999</v>
      </c>
      <c r="G196" s="82">
        <v>24.276</v>
      </c>
      <c r="H196" s="400">
        <v>870.46453199999996</v>
      </c>
      <c r="I196" s="415">
        <v>83.02</v>
      </c>
      <c r="J196" s="82">
        <v>11.870999999999995</v>
      </c>
      <c r="K196" s="82">
        <v>71.149000000000001</v>
      </c>
      <c r="L196" s="82">
        <v>23.864000000000001</v>
      </c>
      <c r="M196" s="400">
        <v>1697.8997360000001</v>
      </c>
      <c r="N196" s="505"/>
    </row>
    <row r="197" spans="1:14" s="424" customFormat="1" ht="32.25" customHeight="1">
      <c r="A197" s="12">
        <v>161</v>
      </c>
      <c r="B197" s="448" t="s">
        <v>287</v>
      </c>
      <c r="C197" s="406" t="s">
        <v>10</v>
      </c>
      <c r="D197" s="415">
        <v>86.034999999999997</v>
      </c>
      <c r="E197" s="272">
        <v>0</v>
      </c>
      <c r="F197" s="82">
        <v>86.034999999999997</v>
      </c>
      <c r="G197" s="82">
        <v>24.276</v>
      </c>
      <c r="H197" s="400">
        <v>2088.5856599999997</v>
      </c>
      <c r="I197" s="414">
        <v>85.631</v>
      </c>
      <c r="J197" s="272">
        <v>0</v>
      </c>
      <c r="K197" s="272">
        <v>85.631</v>
      </c>
      <c r="L197" s="82">
        <v>23.864000000000001</v>
      </c>
      <c r="M197" s="421">
        <v>2043.498184</v>
      </c>
      <c r="N197" s="505"/>
    </row>
    <row r="198" spans="1:14" s="424" customFormat="1" ht="32.25" customHeight="1">
      <c r="A198" s="12">
        <v>162</v>
      </c>
      <c r="B198" s="448" t="s">
        <v>193</v>
      </c>
      <c r="C198" s="406" t="s">
        <v>10</v>
      </c>
      <c r="D198" s="414">
        <v>0</v>
      </c>
      <c r="E198" s="272">
        <v>0</v>
      </c>
      <c r="F198" s="272">
        <v>0</v>
      </c>
      <c r="G198" s="112">
        <v>10.788</v>
      </c>
      <c r="H198" s="421">
        <v>0</v>
      </c>
      <c r="I198" s="414">
        <v>0</v>
      </c>
      <c r="J198" s="272">
        <v>0</v>
      </c>
      <c r="K198" s="272">
        <v>0</v>
      </c>
      <c r="L198" s="112">
        <v>10.605</v>
      </c>
      <c r="M198" s="421">
        <v>0</v>
      </c>
      <c r="N198" s="505"/>
    </row>
    <row r="199" spans="1:14" s="424" customFormat="1" ht="32.25" customHeight="1">
      <c r="A199" s="12">
        <v>163</v>
      </c>
      <c r="B199" s="448" t="s">
        <v>229</v>
      </c>
      <c r="C199" s="406" t="s">
        <v>10</v>
      </c>
      <c r="D199" s="415">
        <v>32.880000000000003</v>
      </c>
      <c r="E199" s="82">
        <v>6.0060000000000038</v>
      </c>
      <c r="F199" s="82">
        <v>26.873999999999999</v>
      </c>
      <c r="G199" s="112">
        <v>24.276</v>
      </c>
      <c r="H199" s="400">
        <v>652.39322399999992</v>
      </c>
      <c r="I199" s="415">
        <v>99.804000000000002</v>
      </c>
      <c r="J199" s="82">
        <v>9.0949999999999989</v>
      </c>
      <c r="K199" s="82">
        <v>90.709000000000003</v>
      </c>
      <c r="L199" s="112">
        <v>23.864000000000001</v>
      </c>
      <c r="M199" s="400">
        <v>2164.679576</v>
      </c>
      <c r="N199" s="505"/>
    </row>
    <row r="200" spans="1:14" s="424" customFormat="1" ht="32.25" customHeight="1">
      <c r="A200" s="12">
        <v>164</v>
      </c>
      <c r="B200" s="448" t="s">
        <v>230</v>
      </c>
      <c r="C200" s="406" t="s">
        <v>10</v>
      </c>
      <c r="D200" s="415">
        <v>152.86099999999999</v>
      </c>
      <c r="E200" s="82">
        <v>13.227000000000004</v>
      </c>
      <c r="F200" s="82">
        <v>139.63399999999999</v>
      </c>
      <c r="G200" s="112">
        <v>24.276</v>
      </c>
      <c r="H200" s="400">
        <v>3389.7549839999997</v>
      </c>
      <c r="I200" s="415">
        <v>225.053</v>
      </c>
      <c r="J200" s="82">
        <v>15.699999999999989</v>
      </c>
      <c r="K200" s="82">
        <v>209.35300000000001</v>
      </c>
      <c r="L200" s="112">
        <v>23.864000000000001</v>
      </c>
      <c r="M200" s="400">
        <v>4995.999992</v>
      </c>
      <c r="N200" s="505"/>
    </row>
    <row r="201" spans="1:14" s="424" customFormat="1" ht="32.25" customHeight="1">
      <c r="A201" s="12">
        <v>165</v>
      </c>
      <c r="B201" s="448" t="s">
        <v>194</v>
      </c>
      <c r="C201" s="406" t="s">
        <v>10</v>
      </c>
      <c r="D201" s="415">
        <v>269.40899999999999</v>
      </c>
      <c r="E201" s="82">
        <v>7.4389999999999645</v>
      </c>
      <c r="F201" s="82">
        <v>261.97000000000003</v>
      </c>
      <c r="G201" s="112">
        <v>24.276</v>
      </c>
      <c r="H201" s="400">
        <v>6359.5837200000005</v>
      </c>
      <c r="I201" s="415">
        <v>532.96600000000001</v>
      </c>
      <c r="J201" s="82">
        <v>6.2459999999999809</v>
      </c>
      <c r="K201" s="82">
        <v>526.72</v>
      </c>
      <c r="L201" s="112">
        <v>23.864000000000001</v>
      </c>
      <c r="M201" s="400">
        <v>12569.64608</v>
      </c>
      <c r="N201" s="505"/>
    </row>
    <row r="202" spans="1:14" s="424" customFormat="1" ht="32.25" customHeight="1">
      <c r="A202" s="12">
        <v>166</v>
      </c>
      <c r="B202" s="449" t="s">
        <v>296</v>
      </c>
      <c r="C202" s="406" t="s">
        <v>10</v>
      </c>
      <c r="D202" s="415">
        <v>16.606999999999999</v>
      </c>
      <c r="E202" s="82">
        <v>1.5609999999999999</v>
      </c>
      <c r="F202" s="82">
        <v>15.045999999999999</v>
      </c>
      <c r="G202" s="82">
        <v>24.276</v>
      </c>
      <c r="H202" s="400">
        <v>365.25669599999998</v>
      </c>
      <c r="I202" s="415">
        <v>0</v>
      </c>
      <c r="J202" s="82">
        <v>0</v>
      </c>
      <c r="K202" s="82">
        <v>0</v>
      </c>
      <c r="L202" s="112">
        <v>23.864000000000001</v>
      </c>
      <c r="M202" s="400">
        <v>0</v>
      </c>
      <c r="N202" s="505"/>
    </row>
    <row r="203" spans="1:14" s="424" customFormat="1" ht="32.25" customHeight="1">
      <c r="A203" s="12">
        <v>167</v>
      </c>
      <c r="B203" s="406" t="s">
        <v>275</v>
      </c>
      <c r="C203" s="406" t="s">
        <v>10</v>
      </c>
      <c r="D203" s="414">
        <v>0</v>
      </c>
      <c r="E203" s="272">
        <v>0</v>
      </c>
      <c r="F203" s="272">
        <v>0</v>
      </c>
      <c r="G203" s="82">
        <v>24.276</v>
      </c>
      <c r="H203" s="421">
        <v>0</v>
      </c>
      <c r="I203" s="415">
        <v>0</v>
      </c>
      <c r="J203" s="82">
        <v>0</v>
      </c>
      <c r="K203" s="82">
        <v>0</v>
      </c>
      <c r="L203" s="82">
        <v>23.864000000000001</v>
      </c>
      <c r="M203" s="400">
        <v>0</v>
      </c>
      <c r="N203" s="505"/>
    </row>
    <row r="204" spans="1:14" s="424" customFormat="1" ht="32.25" customHeight="1">
      <c r="A204" s="12">
        <v>168</v>
      </c>
      <c r="B204" s="397" t="s">
        <v>208</v>
      </c>
      <c r="C204" s="406" t="s">
        <v>10</v>
      </c>
      <c r="D204" s="415">
        <v>271.36799999999999</v>
      </c>
      <c r="E204" s="82">
        <v>2.6580000000000155</v>
      </c>
      <c r="F204" s="82">
        <v>268.70999999999998</v>
      </c>
      <c r="G204" s="82">
        <v>24.276</v>
      </c>
      <c r="H204" s="400">
        <v>6523.2039599999998</v>
      </c>
      <c r="I204" s="415">
        <v>569.74900000000002</v>
      </c>
      <c r="J204" s="82">
        <v>6.2999999999988177E-2</v>
      </c>
      <c r="K204" s="82">
        <v>569.68600000000004</v>
      </c>
      <c r="L204" s="112">
        <v>23.864000000000001</v>
      </c>
      <c r="M204" s="400">
        <v>13594.986704000001</v>
      </c>
      <c r="N204" s="505"/>
    </row>
    <row r="205" spans="1:14" s="424" customFormat="1" ht="32.25" customHeight="1">
      <c r="A205" s="12">
        <v>169</v>
      </c>
      <c r="B205" s="397" t="s">
        <v>209</v>
      </c>
      <c r="C205" s="406" t="s">
        <v>10</v>
      </c>
      <c r="D205" s="414">
        <v>0</v>
      </c>
      <c r="E205" s="272">
        <v>0</v>
      </c>
      <c r="F205" s="272">
        <v>0</v>
      </c>
      <c r="G205" s="82">
        <v>16.181000000000001</v>
      </c>
      <c r="H205" s="421">
        <v>0</v>
      </c>
      <c r="I205" s="415">
        <v>0</v>
      </c>
      <c r="J205" s="82">
        <v>0</v>
      </c>
      <c r="K205" s="82">
        <v>0</v>
      </c>
      <c r="L205" s="82">
        <v>15.906000000000001</v>
      </c>
      <c r="M205" s="400">
        <v>0</v>
      </c>
      <c r="N205" s="505"/>
    </row>
    <row r="206" spans="1:14" s="424" customFormat="1" ht="32.25" customHeight="1">
      <c r="A206" s="12">
        <v>170</v>
      </c>
      <c r="B206" s="397" t="s">
        <v>265</v>
      </c>
      <c r="C206" s="406" t="s">
        <v>10</v>
      </c>
      <c r="D206" s="414">
        <v>0</v>
      </c>
      <c r="E206" s="272">
        <v>0</v>
      </c>
      <c r="F206" s="272">
        <v>0</v>
      </c>
      <c r="G206" s="82">
        <v>24.276</v>
      </c>
      <c r="H206" s="421">
        <v>0</v>
      </c>
      <c r="I206" s="415">
        <v>0.45</v>
      </c>
      <c r="J206" s="82">
        <v>1.9000000000000017E-2</v>
      </c>
      <c r="K206" s="82">
        <v>0.43099999999999999</v>
      </c>
      <c r="L206" s="82">
        <v>23.864000000000001</v>
      </c>
      <c r="M206" s="400">
        <v>10.285384000000001</v>
      </c>
      <c r="N206" s="505"/>
    </row>
    <row r="207" spans="1:14" s="424" customFormat="1" ht="32.25" customHeight="1">
      <c r="A207" s="12">
        <v>171</v>
      </c>
      <c r="B207" s="397" t="s">
        <v>211</v>
      </c>
      <c r="C207" s="406" t="s">
        <v>10</v>
      </c>
      <c r="D207" s="415">
        <v>20.048999999999999</v>
      </c>
      <c r="E207" s="82">
        <v>8.0090000000000003</v>
      </c>
      <c r="F207" s="82">
        <v>12.04</v>
      </c>
      <c r="G207" s="82">
        <v>24.276</v>
      </c>
      <c r="H207" s="400">
        <v>292.28303999999997</v>
      </c>
      <c r="I207" s="415">
        <v>69.522000000000006</v>
      </c>
      <c r="J207" s="82">
        <v>8.5300000000000082</v>
      </c>
      <c r="K207" s="82">
        <v>60.991999999999997</v>
      </c>
      <c r="L207" s="112">
        <v>23.864000000000001</v>
      </c>
      <c r="M207" s="400">
        <v>1455.5130879999999</v>
      </c>
      <c r="N207" s="505"/>
    </row>
    <row r="208" spans="1:14" s="424" customFormat="1" ht="32.25" customHeight="1">
      <c r="A208" s="12">
        <v>172</v>
      </c>
      <c r="B208" s="397" t="s">
        <v>288</v>
      </c>
      <c r="C208" s="406" t="s">
        <v>10</v>
      </c>
      <c r="D208" s="415">
        <v>109.021</v>
      </c>
      <c r="E208" s="82">
        <v>6.1970000000000027</v>
      </c>
      <c r="F208" s="82">
        <v>102.824</v>
      </c>
      <c r="G208" s="82">
        <v>24.276</v>
      </c>
      <c r="H208" s="400">
        <v>2496.155424</v>
      </c>
      <c r="I208" s="415">
        <v>111.87</v>
      </c>
      <c r="J208" s="82">
        <v>8.375</v>
      </c>
      <c r="K208" s="82">
        <v>103.495</v>
      </c>
      <c r="L208" s="82">
        <v>23.864000000000001</v>
      </c>
      <c r="M208" s="400">
        <v>2469.8046800000002</v>
      </c>
      <c r="N208" s="505"/>
    </row>
    <row r="209" spans="1:19" ht="32.25" customHeight="1">
      <c r="A209" s="12">
        <v>174</v>
      </c>
      <c r="B209" s="397" t="s">
        <v>364</v>
      </c>
      <c r="C209" s="406" t="s">
        <v>10</v>
      </c>
      <c r="D209" s="415">
        <v>400.98200000000003</v>
      </c>
      <c r="E209" s="82">
        <v>1.7130000000000223</v>
      </c>
      <c r="F209" s="82">
        <v>399.26900000000001</v>
      </c>
      <c r="G209" s="82">
        <v>16.181000000000001</v>
      </c>
      <c r="H209" s="421">
        <v>6460.5716890000003</v>
      </c>
      <c r="I209" s="415">
        <v>319.37599999999998</v>
      </c>
      <c r="J209" s="82">
        <v>1.992999999999995</v>
      </c>
      <c r="K209" s="82">
        <v>317.38299999999998</v>
      </c>
      <c r="L209" s="82">
        <v>15.906000000000001</v>
      </c>
      <c r="M209" s="400">
        <v>5048.2939980000001</v>
      </c>
      <c r="N209" s="505"/>
      <c r="S209" s="424"/>
    </row>
    <row r="210" spans="1:19" ht="32.25" customHeight="1">
      <c r="A210" s="12">
        <v>175</v>
      </c>
      <c r="B210" s="397" t="s">
        <v>255</v>
      </c>
      <c r="C210" s="406" t="s">
        <v>10</v>
      </c>
      <c r="D210" s="414">
        <v>0</v>
      </c>
      <c r="E210" s="272">
        <v>0</v>
      </c>
      <c r="F210" s="272">
        <v>0</v>
      </c>
      <c r="G210" s="82">
        <v>16.181000000000001</v>
      </c>
      <c r="H210" s="421">
        <v>0</v>
      </c>
      <c r="I210" s="415">
        <v>0</v>
      </c>
      <c r="J210" s="82">
        <v>0</v>
      </c>
      <c r="K210" s="82">
        <v>0</v>
      </c>
      <c r="L210" s="82">
        <v>15.906000000000001</v>
      </c>
      <c r="M210" s="400">
        <v>0</v>
      </c>
      <c r="N210" s="505"/>
      <c r="S210" s="424"/>
    </row>
    <row r="211" spans="1:19" ht="32.25" customHeight="1">
      <c r="A211" s="12">
        <v>176</v>
      </c>
      <c r="B211" s="397" t="s">
        <v>280</v>
      </c>
      <c r="C211" s="406" t="s">
        <v>10</v>
      </c>
      <c r="D211" s="414">
        <v>0</v>
      </c>
      <c r="E211" s="272">
        <v>0</v>
      </c>
      <c r="F211" s="272">
        <v>0</v>
      </c>
      <c r="G211" s="82">
        <v>23.805</v>
      </c>
      <c r="H211" s="421">
        <v>0</v>
      </c>
      <c r="I211" s="414">
        <v>0</v>
      </c>
      <c r="J211" s="272">
        <v>0</v>
      </c>
      <c r="K211" s="272">
        <v>0</v>
      </c>
      <c r="L211" s="82">
        <v>23.805</v>
      </c>
      <c r="M211" s="421">
        <v>0</v>
      </c>
      <c r="N211" s="505"/>
      <c r="S211" s="424"/>
    </row>
    <row r="212" spans="1:19" ht="32.25" customHeight="1">
      <c r="A212" s="12">
        <v>177</v>
      </c>
      <c r="B212" s="397" t="s">
        <v>297</v>
      </c>
      <c r="C212" s="406" t="s">
        <v>10</v>
      </c>
      <c r="D212" s="415">
        <v>51.963000000000001</v>
      </c>
      <c r="E212" s="82">
        <v>2.7210000000000036</v>
      </c>
      <c r="F212" s="82">
        <v>49.241999999999997</v>
      </c>
      <c r="G212" s="82">
        <v>24.276</v>
      </c>
      <c r="H212" s="400">
        <v>1195.398792</v>
      </c>
      <c r="I212" s="508">
        <v>68.335999999999999</v>
      </c>
      <c r="J212" s="82">
        <v>4.5999999999992269E-2</v>
      </c>
      <c r="K212" s="396">
        <v>68.290000000000006</v>
      </c>
      <c r="L212" s="216">
        <v>23.864000000000001</v>
      </c>
      <c r="M212" s="405">
        <v>1629.6725600000002</v>
      </c>
      <c r="N212" s="505"/>
      <c r="S212" s="424"/>
    </row>
    <row r="213" spans="1:19" ht="32.25" customHeight="1">
      <c r="A213" s="12">
        <v>178</v>
      </c>
      <c r="B213" s="406" t="s">
        <v>304</v>
      </c>
      <c r="C213" s="406" t="s">
        <v>10</v>
      </c>
      <c r="D213" s="398">
        <v>520.47</v>
      </c>
      <c r="E213" s="82">
        <v>8.1090000000000373</v>
      </c>
      <c r="F213" s="396">
        <v>512.36099999999999</v>
      </c>
      <c r="G213" s="82">
        <v>24.276</v>
      </c>
      <c r="H213" s="405">
        <v>12438.075636</v>
      </c>
      <c r="I213" s="415">
        <v>512.57299999999998</v>
      </c>
      <c r="J213" s="82">
        <v>11.788999999999987</v>
      </c>
      <c r="K213" s="82">
        <v>500.78399999999999</v>
      </c>
      <c r="L213" s="112">
        <v>23.864000000000001</v>
      </c>
      <c r="M213" s="400">
        <v>11950.709376000001</v>
      </c>
    </row>
    <row r="214" spans="1:19" ht="32.25" customHeight="1">
      <c r="A214" s="12">
        <v>179</v>
      </c>
      <c r="B214" s="397" t="s">
        <v>289</v>
      </c>
      <c r="C214" s="406" t="s">
        <v>10</v>
      </c>
      <c r="D214" s="415">
        <v>70.638999999999996</v>
      </c>
      <c r="E214" s="82">
        <v>2.3599999999999994</v>
      </c>
      <c r="F214" s="82">
        <v>68.278999999999996</v>
      </c>
      <c r="G214" s="82">
        <v>24.276</v>
      </c>
      <c r="H214" s="400">
        <v>1657.5410039999999</v>
      </c>
      <c r="I214" s="415">
        <v>118.066</v>
      </c>
      <c r="J214" s="82">
        <v>3.0460000000000065</v>
      </c>
      <c r="K214" s="82">
        <v>115.02</v>
      </c>
      <c r="L214" s="112">
        <v>23.864000000000001</v>
      </c>
      <c r="M214" s="400">
        <v>2744.8372800000002</v>
      </c>
      <c r="N214" s="505"/>
      <c r="S214" s="424"/>
    </row>
    <row r="215" spans="1:19" ht="32.25" customHeight="1">
      <c r="A215" s="12">
        <v>180</v>
      </c>
      <c r="B215" s="397" t="s">
        <v>305</v>
      </c>
      <c r="C215" s="406" t="s">
        <v>10</v>
      </c>
      <c r="D215" s="415">
        <v>150.315</v>
      </c>
      <c r="E215" s="82">
        <v>6.9039999999999964</v>
      </c>
      <c r="F215" s="82">
        <v>143.411</v>
      </c>
      <c r="G215" s="82">
        <v>24.276</v>
      </c>
      <c r="H215" s="400">
        <v>3481.445436</v>
      </c>
      <c r="I215" s="415">
        <v>232.40100000000001</v>
      </c>
      <c r="J215" s="82">
        <v>7.0500000000000114</v>
      </c>
      <c r="K215" s="82">
        <v>225.351</v>
      </c>
      <c r="L215" s="82">
        <v>23.864000000000001</v>
      </c>
      <c r="M215" s="400">
        <v>5377.7762640000001</v>
      </c>
      <c r="N215" s="505"/>
      <c r="S215" s="424"/>
    </row>
    <row r="216" spans="1:19" ht="32.25" customHeight="1">
      <c r="A216" s="12">
        <v>181</v>
      </c>
      <c r="B216" s="397" t="s">
        <v>279</v>
      </c>
      <c r="C216" s="406" t="s">
        <v>10</v>
      </c>
      <c r="D216" s="415">
        <v>34.552</v>
      </c>
      <c r="E216" s="82">
        <v>2.2340000000000018</v>
      </c>
      <c r="F216" s="82">
        <v>32.317999999999998</v>
      </c>
      <c r="G216" s="112">
        <v>24.276</v>
      </c>
      <c r="H216" s="400">
        <v>784.55176799999992</v>
      </c>
      <c r="I216" s="415">
        <v>54.557000000000002</v>
      </c>
      <c r="J216" s="82">
        <v>1.0090000000000003</v>
      </c>
      <c r="K216" s="82">
        <v>53.548000000000002</v>
      </c>
      <c r="L216" s="112">
        <v>23.864000000000001</v>
      </c>
      <c r="M216" s="400">
        <v>1277.8694720000001</v>
      </c>
      <c r="N216" s="505"/>
      <c r="S216" s="424"/>
    </row>
    <row r="217" spans="1:19" ht="32.25" customHeight="1">
      <c r="A217" s="12">
        <v>182</v>
      </c>
      <c r="B217" s="397" t="s">
        <v>281</v>
      </c>
      <c r="C217" s="406" t="s">
        <v>10</v>
      </c>
      <c r="D217" s="415">
        <v>36.118000000000002</v>
      </c>
      <c r="E217" s="82">
        <v>0.35600000000000165</v>
      </c>
      <c r="F217" s="82">
        <v>35.762</v>
      </c>
      <c r="G217" s="112">
        <v>24.276</v>
      </c>
      <c r="H217" s="400">
        <v>868.15831200000002</v>
      </c>
      <c r="I217" s="415">
        <v>124.52500000000001</v>
      </c>
      <c r="J217" s="82">
        <v>1.8460000000000036</v>
      </c>
      <c r="K217" s="82">
        <v>122.679</v>
      </c>
      <c r="L217" s="82">
        <v>23.864000000000001</v>
      </c>
      <c r="M217" s="400">
        <v>2927.611656</v>
      </c>
      <c r="N217" s="505"/>
      <c r="S217" s="424"/>
    </row>
    <row r="218" spans="1:19" ht="32.25" customHeight="1">
      <c r="A218" s="12">
        <v>183</v>
      </c>
      <c r="B218" s="397" t="s">
        <v>298</v>
      </c>
      <c r="C218" s="406" t="s">
        <v>10</v>
      </c>
      <c r="D218" s="415">
        <v>444.899</v>
      </c>
      <c r="E218" s="82">
        <v>7.7869999999999777</v>
      </c>
      <c r="F218" s="82">
        <v>437.11200000000002</v>
      </c>
      <c r="G218" s="112">
        <v>24.276</v>
      </c>
      <c r="H218" s="400">
        <v>10611.330912000001</v>
      </c>
      <c r="I218" s="415">
        <v>410.25299999999999</v>
      </c>
      <c r="J218" s="82">
        <v>8.3700000000000045</v>
      </c>
      <c r="K218" s="82">
        <v>401.88299999999998</v>
      </c>
      <c r="L218" s="82">
        <v>23.864000000000001</v>
      </c>
      <c r="M218" s="400">
        <v>9590.5359119999994</v>
      </c>
      <c r="N218" s="505"/>
      <c r="S218" s="424"/>
    </row>
    <row r="219" spans="1:19" ht="32.25" customHeight="1">
      <c r="A219" s="12">
        <v>184</v>
      </c>
      <c r="B219" s="397" t="s">
        <v>299</v>
      </c>
      <c r="C219" s="406" t="s">
        <v>10</v>
      </c>
      <c r="D219" s="415">
        <v>616.39200000000005</v>
      </c>
      <c r="E219" s="82">
        <v>19.187000000000012</v>
      </c>
      <c r="F219" s="82">
        <v>597.20500000000004</v>
      </c>
      <c r="G219" s="82">
        <v>24.276</v>
      </c>
      <c r="H219" s="400">
        <v>14497.748580000001</v>
      </c>
      <c r="I219" s="415">
        <v>615.83299999999997</v>
      </c>
      <c r="J219" s="82">
        <v>18.971000000000004</v>
      </c>
      <c r="K219" s="82">
        <v>596.86199999999997</v>
      </c>
      <c r="L219" s="112">
        <v>23.864000000000001</v>
      </c>
      <c r="M219" s="400">
        <v>14243.514767999999</v>
      </c>
      <c r="N219" s="505"/>
      <c r="S219" s="424"/>
    </row>
    <row r="220" spans="1:19" ht="32.25" customHeight="1">
      <c r="A220" s="12">
        <v>185</v>
      </c>
      <c r="B220" s="397" t="s">
        <v>303</v>
      </c>
      <c r="C220" s="112" t="s">
        <v>10</v>
      </c>
      <c r="D220" s="415">
        <v>587.33600000000001</v>
      </c>
      <c r="E220" s="82">
        <v>4.9640000000000555</v>
      </c>
      <c r="F220" s="82">
        <v>582.37199999999996</v>
      </c>
      <c r="G220" s="82">
        <v>24.276</v>
      </c>
      <c r="H220" s="400">
        <v>14137.662671999999</v>
      </c>
      <c r="I220" s="415">
        <v>415.733</v>
      </c>
      <c r="J220" s="82">
        <v>3.3100000000000023</v>
      </c>
      <c r="K220" s="82">
        <v>412.423</v>
      </c>
      <c r="L220" s="112">
        <v>23.864000000000001</v>
      </c>
      <c r="M220" s="400">
        <v>9842.0624719999996</v>
      </c>
      <c r="N220" s="505"/>
      <c r="S220" s="424"/>
    </row>
    <row r="221" spans="1:19" ht="32.25" customHeight="1">
      <c r="A221" s="12">
        <v>186</v>
      </c>
      <c r="B221" s="410" t="s">
        <v>300</v>
      </c>
      <c r="C221" s="112" t="s">
        <v>10</v>
      </c>
      <c r="D221" s="415">
        <v>376.51799999999997</v>
      </c>
      <c r="E221" s="82">
        <v>1.8569999999999709</v>
      </c>
      <c r="F221" s="82">
        <v>374.661</v>
      </c>
      <c r="G221" s="112">
        <v>24.276</v>
      </c>
      <c r="H221" s="400">
        <v>9095.2704360000007</v>
      </c>
      <c r="I221" s="415">
        <v>669.70699999999999</v>
      </c>
      <c r="J221" s="82">
        <v>3.8529999999999518</v>
      </c>
      <c r="K221" s="82">
        <v>665.85400000000004</v>
      </c>
      <c r="L221" s="112">
        <v>23.864000000000001</v>
      </c>
      <c r="M221" s="400">
        <v>15889.939856000001</v>
      </c>
      <c r="N221" s="505"/>
      <c r="S221" s="424"/>
    </row>
    <row r="222" spans="1:19" ht="32.25" customHeight="1">
      <c r="A222" s="12">
        <v>187</v>
      </c>
      <c r="B222" s="410" t="s">
        <v>301</v>
      </c>
      <c r="C222" s="112" t="s">
        <v>10</v>
      </c>
      <c r="D222" s="415">
        <v>695.55499999999995</v>
      </c>
      <c r="E222" s="82">
        <v>3.4289999999999736</v>
      </c>
      <c r="F222" s="82">
        <v>692.12599999999998</v>
      </c>
      <c r="G222" s="112">
        <v>24.276</v>
      </c>
      <c r="H222" s="400">
        <v>16802.050776</v>
      </c>
      <c r="I222" s="415">
        <v>306.07600000000002</v>
      </c>
      <c r="J222" s="82">
        <v>1.7610000000000241</v>
      </c>
      <c r="K222" s="82">
        <v>304.315</v>
      </c>
      <c r="L222" s="112">
        <v>23.864000000000001</v>
      </c>
      <c r="M222" s="400">
        <v>7262.1731600000003</v>
      </c>
      <c r="N222" s="505"/>
      <c r="S222" s="424"/>
    </row>
    <row r="223" spans="1:19" ht="32.25" customHeight="1">
      <c r="A223" s="12">
        <v>188</v>
      </c>
      <c r="B223" s="397" t="s">
        <v>341</v>
      </c>
      <c r="C223" s="112" t="s">
        <v>10</v>
      </c>
      <c r="D223" s="415">
        <v>118.819</v>
      </c>
      <c r="E223" s="82">
        <v>3.6650000000000063</v>
      </c>
      <c r="F223" s="82">
        <v>115.154</v>
      </c>
      <c r="G223" s="112">
        <v>24.276</v>
      </c>
      <c r="H223" s="400">
        <v>2795.4785039999997</v>
      </c>
      <c r="I223" s="415">
        <v>212.81700000000001</v>
      </c>
      <c r="J223" s="82">
        <v>3.7160000000000082</v>
      </c>
      <c r="K223" s="82">
        <v>209.101</v>
      </c>
      <c r="L223" s="112">
        <v>23.864000000000001</v>
      </c>
      <c r="M223" s="400">
        <v>4989.9862640000001</v>
      </c>
      <c r="N223" s="505"/>
      <c r="S223" s="424"/>
    </row>
    <row r="224" spans="1:19" ht="32.25" customHeight="1">
      <c r="A224" s="12">
        <v>189</v>
      </c>
      <c r="B224" s="397" t="s">
        <v>363</v>
      </c>
      <c r="C224" s="112" t="s">
        <v>10</v>
      </c>
      <c r="D224" s="415">
        <v>659.58199999999999</v>
      </c>
      <c r="E224" s="82">
        <v>21.038999999999987</v>
      </c>
      <c r="F224" s="82">
        <v>638.54300000000001</v>
      </c>
      <c r="G224" s="112">
        <v>24.276</v>
      </c>
      <c r="H224" s="400">
        <v>15501.269867999999</v>
      </c>
      <c r="I224" s="415">
        <v>733.06799999999998</v>
      </c>
      <c r="J224" s="82">
        <v>19.327999999999975</v>
      </c>
      <c r="K224" s="82">
        <v>713.74</v>
      </c>
      <c r="L224" s="112">
        <v>23.864000000000001</v>
      </c>
      <c r="M224" s="400">
        <v>17032.691360000001</v>
      </c>
      <c r="N224" s="505"/>
      <c r="S224" s="424"/>
    </row>
    <row r="225" spans="1:14" s="424" customFormat="1" ht="32.25" customHeight="1">
      <c r="A225" s="12">
        <v>190</v>
      </c>
      <c r="B225" s="397" t="s">
        <v>376</v>
      </c>
      <c r="C225" s="112" t="s">
        <v>10</v>
      </c>
      <c r="D225" s="415">
        <v>72.257999999999996</v>
      </c>
      <c r="E225" s="82">
        <v>0.40500000000000114</v>
      </c>
      <c r="F225" s="82">
        <v>71.852999999999994</v>
      </c>
      <c r="G225" s="112">
        <v>24.276</v>
      </c>
      <c r="H225" s="400">
        <v>1744.3034279999999</v>
      </c>
      <c r="I225" s="415">
        <v>88.111000000000004</v>
      </c>
      <c r="J225" s="82">
        <v>4.4660000000000082</v>
      </c>
      <c r="K225" s="82">
        <v>83.644999999999996</v>
      </c>
      <c r="L225" s="82">
        <v>23.864000000000001</v>
      </c>
      <c r="M225" s="421">
        <v>1996.10428</v>
      </c>
      <c r="N225" s="505"/>
    </row>
    <row r="226" spans="1:14" s="424" customFormat="1" ht="32.25" customHeight="1">
      <c r="A226" s="12">
        <v>191</v>
      </c>
      <c r="B226" s="397" t="s">
        <v>307</v>
      </c>
      <c r="C226" s="112" t="s">
        <v>10</v>
      </c>
      <c r="D226" s="415">
        <v>130.68199999999999</v>
      </c>
      <c r="E226" s="82">
        <v>2.7249999999999943</v>
      </c>
      <c r="F226" s="82">
        <v>127.95699999999999</v>
      </c>
      <c r="G226" s="112">
        <v>16.181000000000001</v>
      </c>
      <c r="H226" s="400">
        <v>2070.472217</v>
      </c>
      <c r="I226" s="414">
        <v>133.68600000000001</v>
      </c>
      <c r="J226" s="272">
        <v>1.3760000000000048</v>
      </c>
      <c r="K226" s="272">
        <v>132.31</v>
      </c>
      <c r="L226" s="82">
        <v>15.906000000000001</v>
      </c>
      <c r="M226" s="421">
        <v>2104.52286</v>
      </c>
      <c r="N226" s="505"/>
    </row>
    <row r="227" spans="1:14" s="424" customFormat="1" ht="32.25" customHeight="1">
      <c r="A227" s="12">
        <v>192</v>
      </c>
      <c r="B227" s="397" t="s">
        <v>359</v>
      </c>
      <c r="C227" s="112" t="s">
        <v>10</v>
      </c>
      <c r="D227" s="415">
        <v>4.8140000000000001</v>
      </c>
      <c r="E227" s="82">
        <v>0.33800000000000008</v>
      </c>
      <c r="F227" s="82">
        <v>4.476</v>
      </c>
      <c r="G227" s="112">
        <v>24.276</v>
      </c>
      <c r="H227" s="400">
        <v>108.65937599999999</v>
      </c>
      <c r="I227" s="415">
        <v>120.857</v>
      </c>
      <c r="J227" s="82">
        <v>4.1219999999999999</v>
      </c>
      <c r="K227" s="82">
        <v>116.735</v>
      </c>
      <c r="L227" s="82">
        <v>23.864000000000001</v>
      </c>
      <c r="M227" s="400">
        <v>2785.76404</v>
      </c>
      <c r="N227" s="505"/>
    </row>
    <row r="228" spans="1:14" s="424" customFormat="1" ht="32.25" customHeight="1">
      <c r="A228" s="12">
        <v>193</v>
      </c>
      <c r="B228" s="397" t="s">
        <v>360</v>
      </c>
      <c r="C228" s="112" t="s">
        <v>10</v>
      </c>
      <c r="D228" s="415">
        <v>1469.8910000000001</v>
      </c>
      <c r="E228" s="82">
        <v>31.144999999999982</v>
      </c>
      <c r="F228" s="82">
        <v>1438.7460000000001</v>
      </c>
      <c r="G228" s="82">
        <v>16.181000000000001</v>
      </c>
      <c r="H228" s="400">
        <v>23280.349026000004</v>
      </c>
      <c r="I228" s="415">
        <v>2950.1390000000001</v>
      </c>
      <c r="J228" s="82">
        <v>47.063000000000102</v>
      </c>
      <c r="K228" s="82">
        <v>2903.076</v>
      </c>
      <c r="L228" s="82">
        <v>15.906000000000001</v>
      </c>
      <c r="M228" s="400">
        <v>46176.326856</v>
      </c>
      <c r="N228" s="505"/>
    </row>
    <row r="229" spans="1:14" s="424" customFormat="1" ht="32.25" customHeight="1">
      <c r="A229" s="12">
        <v>194</v>
      </c>
      <c r="B229" s="410" t="s">
        <v>349</v>
      </c>
      <c r="C229" s="112" t="s">
        <v>10</v>
      </c>
      <c r="D229" s="415">
        <v>153.41</v>
      </c>
      <c r="E229" s="82">
        <v>7.0169999999999959</v>
      </c>
      <c r="F229" s="82">
        <v>146.393</v>
      </c>
      <c r="G229" s="112">
        <v>24.276</v>
      </c>
      <c r="H229" s="400">
        <v>3553.836468</v>
      </c>
      <c r="I229" s="415">
        <v>240.26900000000001</v>
      </c>
      <c r="J229" s="82">
        <v>0</v>
      </c>
      <c r="K229" s="82">
        <v>240.26900000000001</v>
      </c>
      <c r="L229" s="82">
        <v>23.864000000000001</v>
      </c>
      <c r="M229" s="400">
        <v>5733.7794160000003</v>
      </c>
      <c r="N229" s="505"/>
    </row>
    <row r="230" spans="1:14" s="424" customFormat="1" ht="32.25" customHeight="1">
      <c r="A230" s="12">
        <v>195</v>
      </c>
      <c r="B230" s="397" t="s">
        <v>356</v>
      </c>
      <c r="C230" s="112" t="s">
        <v>10</v>
      </c>
      <c r="D230" s="415">
        <v>50.008000000000003</v>
      </c>
      <c r="E230" s="82">
        <v>5.0850000000000009</v>
      </c>
      <c r="F230" s="82">
        <v>44.923000000000002</v>
      </c>
      <c r="G230" s="112">
        <v>24.276</v>
      </c>
      <c r="H230" s="400">
        <v>1090.5507480000001</v>
      </c>
      <c r="I230" s="415">
        <v>97.182000000000002</v>
      </c>
      <c r="J230" s="82">
        <v>9.2459999999999951</v>
      </c>
      <c r="K230" s="82">
        <v>87.936000000000007</v>
      </c>
      <c r="L230" s="82">
        <v>23.864000000000001</v>
      </c>
      <c r="M230" s="400">
        <v>2098.5047040000004</v>
      </c>
      <c r="N230" s="505"/>
    </row>
    <row r="231" spans="1:14" s="424" customFormat="1" ht="32.25" customHeight="1">
      <c r="A231" s="12">
        <v>196</v>
      </c>
      <c r="B231" s="397" t="s">
        <v>354</v>
      </c>
      <c r="C231" s="112" t="s">
        <v>10</v>
      </c>
      <c r="D231" s="414">
        <v>0</v>
      </c>
      <c r="E231" s="272">
        <v>0</v>
      </c>
      <c r="F231" s="272">
        <v>0</v>
      </c>
      <c r="G231" s="112"/>
      <c r="H231" s="421">
        <v>0</v>
      </c>
      <c r="I231" s="415">
        <v>107.91</v>
      </c>
      <c r="J231" s="82">
        <v>10.524000000000001</v>
      </c>
      <c r="K231" s="82">
        <v>97.385999999999996</v>
      </c>
      <c r="L231" s="82"/>
      <c r="M231" s="421">
        <v>0</v>
      </c>
      <c r="N231" s="505"/>
    </row>
    <row r="232" spans="1:14" s="424" customFormat="1" ht="32.25" customHeight="1">
      <c r="A232" s="12">
        <v>197</v>
      </c>
      <c r="B232" s="397" t="s">
        <v>377</v>
      </c>
      <c r="C232" s="112" t="s">
        <v>10</v>
      </c>
      <c r="D232" s="415">
        <v>19.984999999999999</v>
      </c>
      <c r="E232" s="82">
        <v>7.7560000000000002</v>
      </c>
      <c r="F232" s="82">
        <v>12.228999999999999</v>
      </c>
      <c r="G232" s="82"/>
      <c r="H232" s="421">
        <v>0</v>
      </c>
      <c r="I232" s="414">
        <v>0</v>
      </c>
      <c r="J232" s="272">
        <v>0</v>
      </c>
      <c r="K232" s="272">
        <v>0</v>
      </c>
      <c r="L232" s="272"/>
      <c r="M232" s="421">
        <v>0</v>
      </c>
      <c r="N232" s="505"/>
    </row>
    <row r="233" spans="1:14" s="424" customFormat="1" ht="32.25" customHeight="1">
      <c r="A233" s="12">
        <v>198</v>
      </c>
      <c r="B233" s="397" t="s">
        <v>381</v>
      </c>
      <c r="C233" s="112" t="s">
        <v>10</v>
      </c>
      <c r="D233" s="414">
        <v>0</v>
      </c>
      <c r="E233" s="272">
        <v>0</v>
      </c>
      <c r="F233" s="272">
        <v>0</v>
      </c>
      <c r="G233" s="112">
        <v>16.181000000000001</v>
      </c>
      <c r="H233" s="421">
        <v>0</v>
      </c>
      <c r="I233" s="414">
        <v>0</v>
      </c>
      <c r="J233" s="272">
        <v>0</v>
      </c>
      <c r="K233" s="272">
        <v>0</v>
      </c>
      <c r="L233" s="272"/>
      <c r="M233" s="421">
        <v>0</v>
      </c>
      <c r="N233" s="505"/>
    </row>
    <row r="234" spans="1:14" s="424" customFormat="1" ht="32.25" customHeight="1">
      <c r="A234" s="12">
        <v>199</v>
      </c>
      <c r="B234" s="397" t="s">
        <v>385</v>
      </c>
      <c r="C234" s="399" t="s">
        <v>10</v>
      </c>
      <c r="D234" s="414">
        <v>0</v>
      </c>
      <c r="E234" s="272">
        <v>0</v>
      </c>
      <c r="F234" s="272">
        <v>0</v>
      </c>
      <c r="G234" s="272"/>
      <c r="H234" s="421">
        <v>0</v>
      </c>
      <c r="I234" s="414">
        <v>0</v>
      </c>
      <c r="J234" s="272">
        <v>0</v>
      </c>
      <c r="K234" s="272">
        <v>0</v>
      </c>
      <c r="L234" s="272"/>
      <c r="M234" s="421">
        <v>0</v>
      </c>
      <c r="N234" s="505"/>
    </row>
    <row r="235" spans="1:14" s="424" customFormat="1" ht="32.25" customHeight="1">
      <c r="A235" s="12">
        <v>200</v>
      </c>
      <c r="B235" s="397" t="s">
        <v>386</v>
      </c>
      <c r="C235" s="399" t="s">
        <v>10</v>
      </c>
      <c r="D235" s="414">
        <v>0</v>
      </c>
      <c r="E235" s="272">
        <v>0</v>
      </c>
      <c r="F235" s="272">
        <v>0</v>
      </c>
      <c r="G235" s="82">
        <v>9.2629999999999999</v>
      </c>
      <c r="H235" s="421">
        <v>0</v>
      </c>
      <c r="I235" s="414">
        <v>0</v>
      </c>
      <c r="J235" s="272">
        <v>0</v>
      </c>
      <c r="K235" s="272">
        <v>0</v>
      </c>
      <c r="L235" s="82">
        <v>9.2629999999999999</v>
      </c>
      <c r="M235" s="421">
        <v>0</v>
      </c>
      <c r="N235" s="505"/>
    </row>
    <row r="236" spans="1:14" s="424" customFormat="1" ht="32.25" customHeight="1">
      <c r="A236" s="12">
        <v>201</v>
      </c>
      <c r="B236" s="410" t="s">
        <v>348</v>
      </c>
      <c r="C236" s="399" t="s">
        <v>10</v>
      </c>
      <c r="D236" s="415">
        <v>154.309</v>
      </c>
      <c r="E236" s="82">
        <v>2.3119999999999834</v>
      </c>
      <c r="F236" s="82">
        <v>151.99700000000001</v>
      </c>
      <c r="G236" s="82">
        <v>43.585000000000001</v>
      </c>
      <c r="H236" s="400">
        <v>6624.7892450000008</v>
      </c>
      <c r="I236" s="415">
        <v>271.08800000000002</v>
      </c>
      <c r="J236" s="82">
        <v>4.4680000000000177</v>
      </c>
      <c r="K236" s="82">
        <v>266.62</v>
      </c>
      <c r="L236" s="82">
        <v>42.844999999999999</v>
      </c>
      <c r="M236" s="400">
        <v>11423.3339</v>
      </c>
      <c r="N236" s="505"/>
    </row>
    <row r="237" spans="1:14" s="424" customFormat="1" ht="32.25" customHeight="1">
      <c r="A237" s="12">
        <v>202</v>
      </c>
      <c r="B237" s="410" t="s">
        <v>347</v>
      </c>
      <c r="C237" s="399" t="s">
        <v>10</v>
      </c>
      <c r="D237" s="415">
        <v>7.2149999999999999</v>
      </c>
      <c r="E237" s="82">
        <v>0.75300000000000011</v>
      </c>
      <c r="F237" s="82">
        <v>6.4619999999999997</v>
      </c>
      <c r="G237" s="82">
        <v>43.585000000000001</v>
      </c>
      <c r="H237" s="400">
        <v>281.64627000000002</v>
      </c>
      <c r="I237" s="415">
        <v>12.143000000000001</v>
      </c>
      <c r="J237" s="82">
        <v>8.6000000000000298E-2</v>
      </c>
      <c r="K237" s="82">
        <v>12.057</v>
      </c>
      <c r="L237" s="82">
        <v>42.844999999999999</v>
      </c>
      <c r="M237" s="400">
        <v>516.58216500000003</v>
      </c>
      <c r="N237" s="505"/>
    </row>
    <row r="238" spans="1:14" s="424" customFormat="1" ht="32.25" customHeight="1">
      <c r="A238" s="12">
        <v>203</v>
      </c>
      <c r="B238" s="410" t="s">
        <v>382</v>
      </c>
      <c r="C238" s="399" t="s">
        <v>10</v>
      </c>
      <c r="D238" s="415">
        <v>317.56299999999999</v>
      </c>
      <c r="E238" s="82">
        <v>0.52899999999999636</v>
      </c>
      <c r="F238" s="82">
        <v>317.03399999999999</v>
      </c>
      <c r="G238" s="82">
        <v>43.585000000000001</v>
      </c>
      <c r="H238" s="400">
        <v>13817.926890000001</v>
      </c>
      <c r="I238" s="415">
        <v>350.43099999999998</v>
      </c>
      <c r="J238" s="272">
        <v>1.0529999999999973</v>
      </c>
      <c r="K238" s="82">
        <v>349.37799999999999</v>
      </c>
      <c r="L238" s="82"/>
      <c r="M238" s="421">
        <v>0</v>
      </c>
      <c r="N238" s="505"/>
    </row>
    <row r="239" spans="1:14" s="424" customFormat="1" ht="32.25" customHeight="1">
      <c r="A239" s="12">
        <v>204</v>
      </c>
      <c r="B239" s="454" t="s">
        <v>399</v>
      </c>
      <c r="C239" s="399" t="s">
        <v>10</v>
      </c>
      <c r="D239" s="414">
        <v>0</v>
      </c>
      <c r="E239" s="272">
        <v>0</v>
      </c>
      <c r="F239" s="272">
        <v>0</v>
      </c>
      <c r="G239" s="82">
        <v>43.585000000000001</v>
      </c>
      <c r="H239" s="421">
        <v>0</v>
      </c>
      <c r="I239" s="414">
        <v>0</v>
      </c>
      <c r="J239" s="272">
        <v>0</v>
      </c>
      <c r="K239" s="272">
        <v>0</v>
      </c>
      <c r="L239" s="82">
        <v>42.844999999999999</v>
      </c>
      <c r="M239" s="421">
        <v>0</v>
      </c>
      <c r="N239" s="505"/>
    </row>
    <row r="240" spans="1:14" s="424" customFormat="1" ht="32.25" customHeight="1">
      <c r="A240" s="12">
        <v>205</v>
      </c>
      <c r="B240" s="410" t="s">
        <v>400</v>
      </c>
      <c r="C240" s="399" t="s">
        <v>10</v>
      </c>
      <c r="D240" s="415">
        <v>40.768999999999998</v>
      </c>
      <c r="E240" s="82">
        <v>0.76800000000000068</v>
      </c>
      <c r="F240" s="82">
        <v>40.000999999999998</v>
      </c>
      <c r="G240" s="82">
        <v>43.585000000000001</v>
      </c>
      <c r="H240" s="400">
        <v>1743.443585</v>
      </c>
      <c r="I240" s="433">
        <v>34.584000000000003</v>
      </c>
      <c r="J240" s="82">
        <v>0.5590000000000046</v>
      </c>
      <c r="K240" s="66">
        <v>34.024999999999999</v>
      </c>
      <c r="L240" s="82">
        <v>42.844999999999999</v>
      </c>
      <c r="M240" s="434">
        <v>1457.801125</v>
      </c>
      <c r="N240" s="505"/>
    </row>
    <row r="241" spans="1:15" s="424" customFormat="1" ht="32.25" customHeight="1">
      <c r="A241" s="12">
        <v>206</v>
      </c>
      <c r="B241" s="410" t="s">
        <v>358</v>
      </c>
      <c r="C241" s="399" t="s">
        <v>10</v>
      </c>
      <c r="D241" s="415">
        <v>92.804000000000002</v>
      </c>
      <c r="E241" s="82">
        <v>2.6400000000000006</v>
      </c>
      <c r="F241" s="82">
        <v>90.164000000000001</v>
      </c>
      <c r="G241" s="82">
        <v>43.585000000000001</v>
      </c>
      <c r="H241" s="400">
        <v>3929.7979399999999</v>
      </c>
      <c r="I241" s="433">
        <v>86.063000000000002</v>
      </c>
      <c r="J241" s="82">
        <v>2.0109999999999957</v>
      </c>
      <c r="K241" s="66">
        <v>84.052000000000007</v>
      </c>
      <c r="L241" s="82">
        <v>42.844999999999999</v>
      </c>
      <c r="M241" s="434">
        <v>3601.2079400000002</v>
      </c>
      <c r="N241" s="505"/>
    </row>
    <row r="242" spans="1:15" s="424" customFormat="1" ht="32.25" customHeight="1">
      <c r="A242" s="12">
        <v>207</v>
      </c>
      <c r="B242" s="410" t="s">
        <v>361</v>
      </c>
      <c r="C242" s="399" t="s">
        <v>10</v>
      </c>
      <c r="D242" s="415">
        <v>5.5359999999999996</v>
      </c>
      <c r="E242" s="82">
        <v>0</v>
      </c>
      <c r="F242" s="82">
        <v>5.5359999999999996</v>
      </c>
      <c r="G242" s="82">
        <v>43.585000000000001</v>
      </c>
      <c r="H242" s="400">
        <v>241.28655999999998</v>
      </c>
      <c r="I242" s="433">
        <v>2.4750000000000001</v>
      </c>
      <c r="J242" s="82">
        <v>1.6999999999999904E-2</v>
      </c>
      <c r="K242" s="66">
        <v>2.4580000000000002</v>
      </c>
      <c r="L242" s="82">
        <v>42.844999999999999</v>
      </c>
      <c r="M242" s="434">
        <v>105.31301000000001</v>
      </c>
      <c r="N242" s="505"/>
    </row>
    <row r="243" spans="1:15" s="424" customFormat="1" ht="32.25" customHeight="1">
      <c r="A243" s="12">
        <v>208</v>
      </c>
      <c r="B243" s="420" t="s">
        <v>362</v>
      </c>
      <c r="C243" s="399" t="s">
        <v>10</v>
      </c>
      <c r="D243" s="415">
        <v>92.141999999999996</v>
      </c>
      <c r="E243" s="82">
        <v>0.84199999999999875</v>
      </c>
      <c r="F243" s="82">
        <v>91.3</v>
      </c>
      <c r="G243" s="82">
        <v>43.585000000000001</v>
      </c>
      <c r="H243" s="400">
        <v>3979.3105</v>
      </c>
      <c r="I243" s="433">
        <v>85.436999999999998</v>
      </c>
      <c r="J243" s="82">
        <v>0.79800000000000182</v>
      </c>
      <c r="K243" s="66">
        <v>84.638999999999996</v>
      </c>
      <c r="L243" s="82">
        <v>42.844999999999999</v>
      </c>
      <c r="M243" s="442">
        <v>3626.3579549999999</v>
      </c>
      <c r="N243" s="505"/>
    </row>
    <row r="244" spans="1:15" s="424" customFormat="1" ht="32.25" customHeight="1">
      <c r="A244" s="12">
        <v>209</v>
      </c>
      <c r="B244" s="420" t="s">
        <v>355</v>
      </c>
      <c r="C244" s="399" t="s">
        <v>10</v>
      </c>
      <c r="D244" s="415">
        <v>51.197000000000003</v>
      </c>
      <c r="E244" s="82">
        <v>0.57000000000000028</v>
      </c>
      <c r="F244" s="82">
        <v>50.627000000000002</v>
      </c>
      <c r="G244" s="82">
        <v>43.585000000000001</v>
      </c>
      <c r="H244" s="400">
        <v>2206.5777950000002</v>
      </c>
      <c r="I244" s="415">
        <v>47.509</v>
      </c>
      <c r="J244" s="82">
        <v>0.65500000000000114</v>
      </c>
      <c r="K244" s="82">
        <v>46.853999999999999</v>
      </c>
      <c r="L244" s="82">
        <v>42.844999999999999</v>
      </c>
      <c r="M244" s="400">
        <v>2007.4596299999998</v>
      </c>
      <c r="N244" s="505"/>
    </row>
    <row r="245" spans="1:15" s="424" customFormat="1" ht="32.25" customHeight="1">
      <c r="A245" s="12">
        <v>210</v>
      </c>
      <c r="B245" s="420" t="s">
        <v>379</v>
      </c>
      <c r="C245" s="399" t="s">
        <v>10</v>
      </c>
      <c r="D245" s="415">
        <v>84.588999999999999</v>
      </c>
      <c r="E245" s="272">
        <v>0</v>
      </c>
      <c r="F245" s="82">
        <v>84.588999999999999</v>
      </c>
      <c r="G245" s="82">
        <v>43.585000000000001</v>
      </c>
      <c r="H245" s="400">
        <v>3686.811565</v>
      </c>
      <c r="I245" s="415">
        <v>79.043000000000006</v>
      </c>
      <c r="J245" s="82">
        <v>0</v>
      </c>
      <c r="K245" s="82">
        <v>79.043000000000006</v>
      </c>
      <c r="L245" s="82">
        <v>42.844999999999999</v>
      </c>
      <c r="M245" s="421">
        <v>3386.5973350000004</v>
      </c>
      <c r="N245" s="505"/>
    </row>
    <row r="246" spans="1:15" s="424" customFormat="1" ht="32.25" customHeight="1">
      <c r="A246" s="12">
        <v>211</v>
      </c>
      <c r="B246" s="420" t="s">
        <v>380</v>
      </c>
      <c r="C246" s="399" t="s">
        <v>10</v>
      </c>
      <c r="D246" s="415">
        <v>89.74</v>
      </c>
      <c r="E246" s="82">
        <v>2.1789999999999878</v>
      </c>
      <c r="F246" s="82">
        <v>87.561000000000007</v>
      </c>
      <c r="G246" s="82">
        <v>43.585000000000001</v>
      </c>
      <c r="H246" s="400">
        <v>3816.3461850000003</v>
      </c>
      <c r="I246" s="415">
        <v>86.846999999999994</v>
      </c>
      <c r="J246" s="82">
        <v>0</v>
      </c>
      <c r="K246" s="82">
        <v>86.846999999999994</v>
      </c>
      <c r="L246" s="82">
        <v>42.844999999999999</v>
      </c>
      <c r="M246" s="421">
        <v>3720.9597149999995</v>
      </c>
      <c r="N246" s="505"/>
    </row>
    <row r="247" spans="1:15" s="424" customFormat="1" ht="32.25" customHeight="1">
      <c r="A247" s="12">
        <v>212</v>
      </c>
      <c r="B247" s="420" t="s">
        <v>383</v>
      </c>
      <c r="C247" s="399" t="s">
        <v>10</v>
      </c>
      <c r="D247" s="415">
        <v>94.686000000000007</v>
      </c>
      <c r="E247" s="82">
        <v>1.4330000000000069</v>
      </c>
      <c r="F247" s="82">
        <v>93.253</v>
      </c>
      <c r="G247" s="82">
        <v>43.585000000000001</v>
      </c>
      <c r="H247" s="400">
        <v>4064.4320050000001</v>
      </c>
      <c r="I247" s="415">
        <v>100.092</v>
      </c>
      <c r="J247" s="82">
        <v>4.0210000000000008</v>
      </c>
      <c r="K247" s="82">
        <v>96.070999999999998</v>
      </c>
      <c r="L247" s="82">
        <v>42.844999999999999</v>
      </c>
      <c r="M247" s="421">
        <v>4116.1619949999995</v>
      </c>
      <c r="N247" s="505"/>
    </row>
    <row r="248" spans="1:15" s="424" customFormat="1" ht="32.25" customHeight="1">
      <c r="A248" s="12">
        <v>213</v>
      </c>
      <c r="B248" s="420" t="s">
        <v>384</v>
      </c>
      <c r="C248" s="399" t="s">
        <v>10</v>
      </c>
      <c r="D248" s="415">
        <v>97.45</v>
      </c>
      <c r="E248" s="82">
        <v>6.6610000000000014</v>
      </c>
      <c r="F248" s="82">
        <v>90.789000000000001</v>
      </c>
      <c r="G248" s="82">
        <v>43.585000000000001</v>
      </c>
      <c r="H248" s="400">
        <v>3957.0385650000003</v>
      </c>
      <c r="I248" s="415">
        <v>99.611000000000004</v>
      </c>
      <c r="J248" s="82">
        <v>0.70300000000000296</v>
      </c>
      <c r="K248" s="82">
        <v>98.908000000000001</v>
      </c>
      <c r="L248" s="82">
        <v>42.844999999999999</v>
      </c>
      <c r="M248" s="400">
        <v>4237.7132599999995</v>
      </c>
      <c r="N248" s="505"/>
    </row>
    <row r="249" spans="1:15" s="424" customFormat="1" ht="36" customHeight="1">
      <c r="A249" s="12">
        <v>214</v>
      </c>
      <c r="B249" s="420" t="s">
        <v>388</v>
      </c>
      <c r="C249" s="399" t="s">
        <v>10</v>
      </c>
      <c r="D249" s="415">
        <v>90.483999999999995</v>
      </c>
      <c r="E249" s="82">
        <v>1.3859999999999957</v>
      </c>
      <c r="F249" s="82">
        <v>89.097999999999999</v>
      </c>
      <c r="G249" s="82">
        <v>43.585000000000001</v>
      </c>
      <c r="H249" s="400">
        <v>3883.3363300000001</v>
      </c>
      <c r="I249" s="414">
        <v>0</v>
      </c>
      <c r="J249" s="272">
        <v>0</v>
      </c>
      <c r="K249" s="272">
        <v>0</v>
      </c>
      <c r="L249" s="82"/>
      <c r="M249" s="421">
        <v>0</v>
      </c>
      <c r="N249" s="505"/>
    </row>
    <row r="250" spans="1:15" s="424" customFormat="1" ht="39" customHeight="1">
      <c r="A250" s="12">
        <v>215</v>
      </c>
      <c r="B250" s="420" t="s">
        <v>390</v>
      </c>
      <c r="C250" s="399" t="s">
        <v>10</v>
      </c>
      <c r="D250" s="415">
        <v>104.761</v>
      </c>
      <c r="E250" s="82">
        <v>0.25699999999999079</v>
      </c>
      <c r="F250" s="82">
        <v>104.504</v>
      </c>
      <c r="G250" s="82"/>
      <c r="H250" s="421">
        <v>0</v>
      </c>
      <c r="I250" s="414">
        <v>0</v>
      </c>
      <c r="J250" s="272">
        <v>0</v>
      </c>
      <c r="K250" s="272">
        <v>0</v>
      </c>
      <c r="L250" s="82"/>
      <c r="M250" s="421">
        <v>0</v>
      </c>
      <c r="N250" s="505"/>
    </row>
    <row r="251" spans="1:15" s="424" customFormat="1" ht="32.25" customHeight="1">
      <c r="A251" s="12">
        <v>216</v>
      </c>
      <c r="B251" s="420" t="s">
        <v>401</v>
      </c>
      <c r="C251" s="399" t="s">
        <v>10</v>
      </c>
      <c r="D251" s="415">
        <v>120.69199999999999</v>
      </c>
      <c r="E251" s="272">
        <v>0</v>
      </c>
      <c r="F251" s="82">
        <v>120.69199999999999</v>
      </c>
      <c r="G251" s="82">
        <v>43.585000000000001</v>
      </c>
      <c r="H251" s="400">
        <v>5260.3608199999999</v>
      </c>
      <c r="I251" s="414">
        <v>0</v>
      </c>
      <c r="J251" s="272">
        <v>0</v>
      </c>
      <c r="K251" s="272">
        <v>0</v>
      </c>
      <c r="L251" s="82"/>
      <c r="M251" s="421">
        <v>0</v>
      </c>
      <c r="N251" s="505"/>
    </row>
    <row r="252" spans="1:15" s="424" customFormat="1" ht="32.25" customHeight="1">
      <c r="A252" s="12">
        <v>217</v>
      </c>
      <c r="B252" s="420" t="s">
        <v>402</v>
      </c>
      <c r="C252" s="399" t="s">
        <v>10</v>
      </c>
      <c r="D252" s="415">
        <v>121.46299999999999</v>
      </c>
      <c r="E252" s="82">
        <v>1.5269999999999868</v>
      </c>
      <c r="F252" s="82">
        <v>119.93600000000001</v>
      </c>
      <c r="G252" s="82">
        <v>43.585000000000001</v>
      </c>
      <c r="H252" s="400">
        <v>5227.4105600000003</v>
      </c>
      <c r="I252" s="414">
        <v>0</v>
      </c>
      <c r="J252" s="272">
        <v>0</v>
      </c>
      <c r="K252" s="272">
        <v>0</v>
      </c>
      <c r="L252" s="82"/>
      <c r="M252" s="421">
        <v>0</v>
      </c>
      <c r="N252" s="505"/>
    </row>
    <row r="253" spans="1:15" s="424" customFormat="1" ht="32.25" customHeight="1">
      <c r="A253" s="12">
        <v>218</v>
      </c>
      <c r="B253" s="420" t="s">
        <v>391</v>
      </c>
      <c r="C253" s="399" t="s">
        <v>10</v>
      </c>
      <c r="D253" s="415">
        <v>1296.8779999999999</v>
      </c>
      <c r="E253" s="82">
        <v>113.7829999999999</v>
      </c>
      <c r="F253" s="82">
        <v>1183.095</v>
      </c>
      <c r="G253" s="82">
        <v>31.670999999999999</v>
      </c>
      <c r="H253" s="400">
        <v>37469.801744999997</v>
      </c>
      <c r="I253" s="415">
        <v>1493.021</v>
      </c>
      <c r="J253" s="82">
        <v>137.99800000000005</v>
      </c>
      <c r="K253" s="82">
        <v>1355.0229999999999</v>
      </c>
      <c r="L253" s="82">
        <v>31.49</v>
      </c>
      <c r="M253" s="400">
        <v>42669.674269999996</v>
      </c>
      <c r="N253" s="505"/>
    </row>
    <row r="254" spans="1:15" s="424" customFormat="1" ht="32.25" customHeight="1">
      <c r="A254" s="12">
        <v>219</v>
      </c>
      <c r="B254" s="455" t="s">
        <v>403</v>
      </c>
      <c r="C254" s="399" t="s">
        <v>10</v>
      </c>
      <c r="D254" s="415">
        <v>281.72399999999999</v>
      </c>
      <c r="E254" s="272">
        <v>0</v>
      </c>
      <c r="F254" s="82">
        <v>281.72399999999999</v>
      </c>
      <c r="G254" s="82">
        <v>31.670999999999999</v>
      </c>
      <c r="H254" s="400">
        <v>8922.4808039999989</v>
      </c>
      <c r="I254" s="415">
        <v>846.55700000000002</v>
      </c>
      <c r="J254" s="82">
        <v>0</v>
      </c>
      <c r="K254" s="82">
        <v>846.55700000000002</v>
      </c>
      <c r="L254" s="82">
        <v>31.49</v>
      </c>
      <c r="M254" s="400">
        <v>26658.07993</v>
      </c>
      <c r="N254" s="423"/>
    </row>
    <row r="255" spans="1:15" s="424" customFormat="1" ht="32.25" customHeight="1">
      <c r="A255" s="12"/>
      <c r="B255" s="450" t="s">
        <v>20</v>
      </c>
      <c r="C255" s="450" t="s">
        <v>10</v>
      </c>
      <c r="D255" s="458">
        <v>726284.77500000014</v>
      </c>
      <c r="E255" s="458">
        <v>34883.447000000029</v>
      </c>
      <c r="F255" s="458">
        <v>691401.32799999998</v>
      </c>
      <c r="G255" s="398"/>
      <c r="H255" s="482">
        <v>13682070.192714656</v>
      </c>
      <c r="I255" s="477">
        <v>612146.37800000003</v>
      </c>
      <c r="J255" s="75">
        <v>29574.591999999964</v>
      </c>
      <c r="K255" s="75">
        <v>582571.78599999996</v>
      </c>
      <c r="L255" s="75"/>
      <c r="M255" s="404">
        <v>10398001.434886999</v>
      </c>
      <c r="N255" s="423"/>
      <c r="O255" s="424" t="s">
        <v>38</v>
      </c>
    </row>
    <row r="256" spans="1:15" s="424" customFormat="1" ht="32.25" customHeight="1">
      <c r="A256" s="509"/>
      <c r="B256" s="451" t="s">
        <v>207</v>
      </c>
      <c r="C256" s="399" t="s">
        <v>10</v>
      </c>
      <c r="D256" s="398">
        <v>300271.255</v>
      </c>
      <c r="E256" s="398">
        <v>20815.938000000024</v>
      </c>
      <c r="F256" s="398">
        <v>279455.31699999998</v>
      </c>
      <c r="G256" s="396"/>
      <c r="H256" s="405">
        <v>3149114.2309699995</v>
      </c>
      <c r="I256" s="415">
        <v>291849.34700000001</v>
      </c>
      <c r="J256" s="82">
        <v>21443.58600000001</v>
      </c>
      <c r="K256" s="82">
        <v>270405.761</v>
      </c>
      <c r="L256" s="82"/>
      <c r="M256" s="400">
        <v>2474949.0800379999</v>
      </c>
    </row>
    <row r="257" spans="1:19" ht="32.25" customHeight="1">
      <c r="A257" s="509"/>
      <c r="B257" s="451" t="s">
        <v>50</v>
      </c>
      <c r="C257" s="399" t="s">
        <v>10</v>
      </c>
      <c r="D257" s="398">
        <v>301788.01500000001</v>
      </c>
      <c r="E257" s="398">
        <v>11773.932000000088</v>
      </c>
      <c r="F257" s="398">
        <v>290014.08299999993</v>
      </c>
      <c r="G257" s="398"/>
      <c r="H257" s="405">
        <v>8219499.0613256572</v>
      </c>
      <c r="I257" s="415">
        <v>164444.72500000001</v>
      </c>
      <c r="J257" s="82">
        <v>5592.7300000000105</v>
      </c>
      <c r="K257" s="82">
        <v>158851.995</v>
      </c>
      <c r="L257" s="82"/>
      <c r="M257" s="400">
        <v>5183858.7470069993</v>
      </c>
      <c r="N257" s="422"/>
      <c r="O257" s="505"/>
      <c r="S257" s="424"/>
    </row>
    <row r="258" spans="1:19" ht="32.25" customHeight="1">
      <c r="A258" s="509"/>
      <c r="B258" s="451" t="s">
        <v>51</v>
      </c>
      <c r="C258" s="399" t="s">
        <v>10</v>
      </c>
      <c r="D258" s="398">
        <v>122660.10500000003</v>
      </c>
      <c r="E258" s="398">
        <v>2271.7200000000303</v>
      </c>
      <c r="F258" s="398">
        <v>120388.38499999999</v>
      </c>
      <c r="G258" s="398"/>
      <c r="H258" s="405">
        <v>2250736.3856040002</v>
      </c>
      <c r="I258" s="415">
        <v>154596.98299999995</v>
      </c>
      <c r="J258" s="82">
        <v>2523.9049999998824</v>
      </c>
      <c r="K258" s="82">
        <v>152073.07800000007</v>
      </c>
      <c r="L258" s="82"/>
      <c r="M258" s="400">
        <v>2700994.1198120001</v>
      </c>
      <c r="S258" s="424"/>
    </row>
    <row r="259" spans="1:19" ht="32.25" customHeight="1">
      <c r="A259" s="509"/>
      <c r="B259" s="451" t="s">
        <v>306</v>
      </c>
      <c r="C259" s="399" t="s">
        <v>10</v>
      </c>
      <c r="D259" s="398">
        <v>1086.3130000000001</v>
      </c>
      <c r="E259" s="398">
        <v>18.263000000000147</v>
      </c>
      <c r="F259" s="398">
        <v>1068.05</v>
      </c>
      <c r="G259" s="398"/>
      <c r="H259" s="405">
        <v>41996.152409999995</v>
      </c>
      <c r="I259" s="415">
        <v>621.66099999999994</v>
      </c>
      <c r="J259" s="82">
        <v>8.76400000000001</v>
      </c>
      <c r="K259" s="82">
        <v>612.89699999999993</v>
      </c>
      <c r="L259" s="82"/>
      <c r="M259" s="400">
        <v>26259.571964999999</v>
      </c>
      <c r="S259" s="424"/>
    </row>
    <row r="260" spans="1:19" ht="32.25" customHeight="1">
      <c r="A260" s="509"/>
      <c r="B260" s="451" t="s">
        <v>308</v>
      </c>
      <c r="C260" s="399" t="s">
        <v>10</v>
      </c>
      <c r="D260" s="398">
        <v>479.08699999999999</v>
      </c>
      <c r="E260" s="398">
        <v>3.5939999999999941</v>
      </c>
      <c r="F260" s="398">
        <v>475.49299999999999</v>
      </c>
      <c r="G260" s="398"/>
      <c r="H260" s="405">
        <v>20724.362405</v>
      </c>
      <c r="I260" s="415">
        <v>633.66200000000003</v>
      </c>
      <c r="J260" s="82">
        <v>5.6069999999999709</v>
      </c>
      <c r="K260" s="82">
        <v>628.05500000000006</v>
      </c>
      <c r="L260" s="82"/>
      <c r="M260" s="400">
        <v>11939.916064999999</v>
      </c>
      <c r="S260" s="424"/>
    </row>
    <row r="261" spans="1:19" ht="32.25" customHeight="1">
      <c r="A261" s="509"/>
      <c r="B261" s="451" t="s">
        <v>309</v>
      </c>
      <c r="C261" s="399" t="s">
        <v>10</v>
      </c>
      <c r="D261" s="425">
        <v>0</v>
      </c>
      <c r="E261" s="425">
        <v>0</v>
      </c>
      <c r="F261" s="371">
        <v>0</v>
      </c>
      <c r="G261" s="425"/>
      <c r="H261" s="510">
        <v>0</v>
      </c>
      <c r="I261" s="511">
        <v>0</v>
      </c>
      <c r="J261" s="272">
        <v>0</v>
      </c>
      <c r="K261" s="414">
        <v>0</v>
      </c>
      <c r="L261" s="272"/>
      <c r="M261" s="421">
        <v>0</v>
      </c>
      <c r="N261" s="423"/>
      <c r="S261" s="424"/>
    </row>
    <row r="262" spans="1:19" s="55" customFormat="1" ht="23.25" customHeight="1">
      <c r="B262" s="431"/>
      <c r="C262" s="431"/>
      <c r="D262" s="431"/>
      <c r="F262" s="403"/>
      <c r="G262" s="436"/>
      <c r="H262" s="403"/>
      <c r="I262" s="419"/>
      <c r="J262" s="419"/>
      <c r="K262" s="419"/>
      <c r="L262" s="419"/>
      <c r="M262" s="419"/>
    </row>
    <row r="263" spans="1:19" ht="24" customHeight="1">
      <c r="A263" s="565"/>
      <c r="B263" s="565"/>
      <c r="C263" s="565"/>
      <c r="D263" s="565"/>
      <c r="E263" s="565"/>
      <c r="F263" s="565"/>
      <c r="G263" s="565"/>
      <c r="H263" s="565"/>
      <c r="I263" s="565"/>
      <c r="J263" s="565"/>
      <c r="K263" s="565"/>
      <c r="L263" s="565"/>
      <c r="M263" s="565"/>
    </row>
    <row r="264" spans="1:19" ht="24" customHeight="1">
      <c r="A264" s="565"/>
      <c r="B264" s="565"/>
      <c r="C264" s="565"/>
      <c r="D264" s="565"/>
      <c r="E264" s="565"/>
      <c r="F264" s="565"/>
      <c r="G264" s="565"/>
      <c r="H264" s="565"/>
      <c r="I264" s="565"/>
      <c r="J264" s="565"/>
      <c r="K264" s="565"/>
      <c r="L264" s="565"/>
      <c r="M264" s="565"/>
    </row>
    <row r="265" spans="1:19" ht="24" customHeight="1">
      <c r="A265" s="565"/>
      <c r="B265" s="565"/>
      <c r="C265" s="565"/>
      <c r="D265" s="565"/>
      <c r="E265" s="565"/>
      <c r="F265" s="565"/>
      <c r="G265" s="565"/>
      <c r="H265" s="565"/>
      <c r="I265" s="565"/>
      <c r="J265" s="565"/>
      <c r="K265" s="565"/>
      <c r="L265" s="565"/>
      <c r="M265" s="565"/>
    </row>
    <row r="266" spans="1:19" s="432" customFormat="1" ht="32.25" customHeight="1">
      <c r="A266" s="564" t="s">
        <v>408</v>
      </c>
      <c r="B266" s="564"/>
      <c r="C266" s="564"/>
      <c r="D266" s="564"/>
      <c r="E266" s="564"/>
      <c r="F266" s="564"/>
      <c r="G266" s="564"/>
      <c r="H266" s="564"/>
      <c r="I266" s="564"/>
      <c r="J266" s="564"/>
      <c r="K266" s="564"/>
      <c r="L266" s="564"/>
      <c r="M266" s="564"/>
    </row>
    <row r="267" spans="1:19" ht="103.5" customHeight="1">
      <c r="A267" s="441"/>
      <c r="B267" s="378"/>
      <c r="C267" s="456"/>
      <c r="D267" s="456"/>
      <c r="E267" s="456"/>
      <c r="F267" s="456"/>
      <c r="G267" s="437"/>
      <c r="H267" s="456"/>
      <c r="I267" s="456"/>
      <c r="J267" s="456"/>
      <c r="K267" s="456"/>
      <c r="L267" s="456"/>
      <c r="M267" s="456"/>
      <c r="S267" s="424"/>
    </row>
    <row r="268" spans="1:19" ht="20.25" customHeight="1">
      <c r="A268" s="441"/>
      <c r="B268" s="401"/>
      <c r="C268" s="401"/>
      <c r="D268" s="401"/>
      <c r="E268" s="401"/>
      <c r="F268" s="401"/>
      <c r="G268" s="438"/>
      <c r="H268" s="401"/>
      <c r="I268" s="401"/>
      <c r="J268" s="401"/>
      <c r="K268" s="401"/>
      <c r="L268" s="401"/>
      <c r="M268" s="401"/>
      <c r="S268" s="424"/>
    </row>
    <row r="269" spans="1:19" ht="21" customHeight="1">
      <c r="A269" s="441"/>
      <c r="B269" s="564"/>
      <c r="C269" s="564"/>
      <c r="D269" s="564"/>
      <c r="E269" s="564"/>
      <c r="F269" s="564"/>
      <c r="G269" s="564"/>
      <c r="H269" s="564"/>
      <c r="I269" s="564"/>
      <c r="J269" s="564"/>
      <c r="K269" s="564"/>
      <c r="L269" s="564"/>
      <c r="M269" s="564"/>
      <c r="S269" s="424"/>
    </row>
    <row r="270" spans="1:19" ht="19.5" customHeight="1">
      <c r="A270" s="441"/>
      <c r="B270" s="401"/>
      <c r="C270" s="401"/>
      <c r="D270" s="401"/>
      <c r="E270" s="401"/>
      <c r="F270" s="401"/>
      <c r="G270" s="438"/>
      <c r="H270" s="401"/>
      <c r="I270" s="401"/>
      <c r="J270" s="401"/>
      <c r="K270" s="401"/>
      <c r="L270" s="401"/>
      <c r="M270" s="401"/>
      <c r="S270" s="424"/>
    </row>
    <row r="271" spans="1:19" ht="15.75" customHeight="1">
      <c r="A271" s="441"/>
      <c r="B271" s="452"/>
      <c r="C271" s="512"/>
      <c r="D271" s="513"/>
      <c r="E271" s="462"/>
      <c r="F271" s="462"/>
      <c r="G271" s="439"/>
      <c r="H271" s="462"/>
      <c r="I271" s="513"/>
      <c r="J271" s="513"/>
      <c r="K271" s="513"/>
      <c r="L271" s="513"/>
      <c r="M271" s="513"/>
      <c r="S271" s="424"/>
    </row>
    <row r="272" spans="1:19" ht="15" customHeight="1">
      <c r="B272" s="402"/>
      <c r="C272" s="55"/>
      <c r="D272" s="419"/>
      <c r="E272" s="402"/>
      <c r="F272" s="402"/>
      <c r="G272" s="440"/>
      <c r="H272" s="402"/>
      <c r="I272" s="419"/>
      <c r="J272" s="419"/>
      <c r="K272" s="419"/>
      <c r="L272" s="419"/>
      <c r="M272" s="419"/>
      <c r="S272" s="424"/>
    </row>
    <row r="273" spans="2:19" ht="12.75">
      <c r="B273" s="402"/>
      <c r="C273" s="55"/>
      <c r="D273" s="419"/>
      <c r="E273" s="402"/>
      <c r="F273" s="402"/>
      <c r="G273" s="440"/>
      <c r="H273" s="402"/>
      <c r="I273" s="419"/>
      <c r="J273" s="419"/>
      <c r="K273" s="419"/>
      <c r="L273" s="419"/>
      <c r="M273" s="419"/>
      <c r="S273" s="424"/>
    </row>
  </sheetData>
  <mergeCells count="18">
    <mergeCell ref="B269:M269"/>
    <mergeCell ref="A266:M266"/>
    <mergeCell ref="A263:M263"/>
    <mergeCell ref="A264:M264"/>
    <mergeCell ref="A265:M265"/>
    <mergeCell ref="A9:A10"/>
    <mergeCell ref="A12:A13"/>
    <mergeCell ref="A15:A19"/>
    <mergeCell ref="A28:A29"/>
    <mergeCell ref="A31:A32"/>
    <mergeCell ref="B1:M1"/>
    <mergeCell ref="B2:M2"/>
    <mergeCell ref="B3:M3"/>
    <mergeCell ref="A5:A6"/>
    <mergeCell ref="B5:B6"/>
    <mergeCell ref="C5:C6"/>
    <mergeCell ref="D5:H5"/>
    <mergeCell ref="I5:M5"/>
  </mergeCells>
  <pageMargins left="0.24" right="0.16" top="0.74803149606299213" bottom="0.47" header="0.31496062992125984" footer="0.31496062992125984"/>
  <pageSetup paperSize="9" scale="70" orientation="landscape" verticalDpi="0" r:id="rId1"/>
  <legacyDrawing r:id="rId2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kO3LrLXcKzwsupCTlXN5mZytIqVKaIxcv6+IgXFPWFg=</DigestValue>
    </Reference>
    <Reference Type="http://www.w3.org/2000/09/xmldsig#Object" URI="#idOfficeObject">
      <DigestMethod Algorithm="http://www.w3.org/2001/04/xmlenc#sha256"/>
      <DigestValue>fQZM9lF/0NjHI0JWHUs0eGzzOrq7zelkSeIzpB08VVA=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RepyAIFulOPFAFKCVDT5H11c6AQmzlmgjnHSXRkh7Z0=</DigestValue>
    </Reference>
    <Reference Type="http://www.w3.org/2000/09/xmldsig#Object" URI="#idValidSigLnImg">
      <DigestMethod Algorithm="http://www.w3.org/2001/04/xmlenc#sha256"/>
      <DigestValue>rXqP1S/C6bS0dTcMPtuS0rZPVmmgAQ8Vx2pPqiQtwXA=</DigestValue>
    </Reference>
    <Reference Type="http://www.w3.org/2000/09/xmldsig#Object" URI="#idInvalidSigLnImg">
      <DigestMethod Algorithm="http://www.w3.org/2001/04/xmlenc#sha256"/>
      <DigestValue>kXcwz1Py0LYs1PtFbdXBpACgdMxfxq6nN4x8xBgG1/0=</DigestValue>
    </Reference>
  </SignedInfo>
  <SignatureValue>L410196jmb/U4jq5JykO567SZg9Weoyc5q+byHwq8ixzPuPTus1Y3yVJBqd+YhYFXiL8LCoKF7Dx
cAJNFgNqZsxuPoJakJUIdKyd5kSQs5mtAr/hg8hvCcfgLhoEeL6ZSAAXKcldijZ96qB7k2vXHL01
CsaMP1YZulSveUGF6ALG5ykMEmYanCVXR1/EXti2YmmMvrt7qk5zpX6PNtk+Q7V/DepMdUC6H3N6
sqqTgPzvptPjJS1dSJKvtyHwx8iNIoVZxeBk8D7XBZxvGoeTJC8/vpE1f584eRHB+MLjHLHtbDqH
zM2rZUZhOKjfbYJcUdo2ntNsjNfOaQWgRg3s8w==</SignatureValue>
  <KeyInfo>
    <X509Data>
      <X509Certificate>MIIFQDCCAyigAwIBAgIIQle8ceEvSxEwDQYJKoZIhvcNAQELBQAwQjELMAkGA1UEBhMCQU0xEzARBgNVBAoMCkVLRU5HIENKU0MxCjAIBgNVBAUTATExEjAQBgNVBAMMCUNBIG9mIFJvQTAeFw0xNDA3MjkxMTMwMzhaFw0yNDA3MjgxMTMwMzhaMHkxCzAJBgNVBAYTAkFNMRkwFwYDVQQEDBDVgtSx1LbUsdWQ1YXUsdWGMRMwEQYDVQQqDArUs9Sx1LPUu9S/MRUwEwYDVQQFEww2ZTBjYjRkMThmNWIxIzAhBgNVBAMMGkdIQVpBUllBTiBHQUdJSyAxMTAxNTkxMTI5MIIBIjANBgkqhkiG9w0BAQEFAAOCAQ8AMIIBCgKCAQEAw3XABHq9ZX23WdNjaNoRS/0iIHSo//QQkxjJIQs/J1u4ut4IKqYdyHiHJZQ2zNCM+W/l6MxWPXm6xzqNxZ611ZcB8eZLaK6LNH80++xw+7V5G9YfZ6Wxw1XcXQzpZelkknJ/RnHhUje3YIWcFMPKCJvgEGZ6diVGyGqkHfWqIYT52lqwfp3WFfbJrsSxHs2GxR8TMUh/9mZroz6R429rBEQgWhxvBKVOSTpZG5YnTAnCyqew7zbn8xMNlMkwxoNEInM+9wfCtzRmrEeCG7/DgUVs/m6HGVHz2MhE3CnNjfd4kocg3JF6xOx8i7uZbVT17TuL4fKwkLLkIPwWj6l+PQIDAQABo4IBATCB/jAzBggrBgEFBQcBAQQnMCUwIwYIKwYBBQUHMAGGF2h0dHA6Ly9vY3NwLnBraS5hbS9vY3NwMB0GA1UdDgQWBBS2TEBsqZ/HaJluXbzAxSlOBHl0mjAMBgNVHRMBAf8EAjAAMB8GA1UdIwQYMBaAFOnq8e4kIi4N/23YzITGNIzfXbJ5MDIGA1UdIAQrMCkwJwYEVR0gADAfMB0GCCsGAQUFBwIBFhF3d3cucGtpLmFtL3BvbGljeTA1BgNVHR8ELjAsMCqgKKAmhiRodHRwOi8vY3JsLnBraS5hbS9jaXRpemVuY2FfMjAxMy5jcmwwDgYDVR0PAQH/BAQDAgSwMA0GCSqGSIb3DQEBCwUAA4ICAQBvoRzmPJh+JaFvTORjm9gNfxDhjR4nNb/U7dcgCKjrLquB+RfsFspmIMouKLEgSAVPv7F96of/pbrBBUfDIU53+/KbCfgZ3YX+cMAUN10OHq762XHRqbi+GthaDMXs4sj+syA6D+i6RpIT3ai50tAHKZYN994jo5FS7/OCUOHLl4sggyhWt4H/6OgWHrYFkcOaXXdLmRp2WqF9PryxlJSMiMgMUGTE8BuPAPCREWgmqORFp4tovKAEkUvoCAt281wU79Bn/hrZNwO58ZXHCQstEqCsHW3PXLjQtntpGSwxUjc1SevF//A0D+XsiUmrGv6Xw656IgT4HSZkaZyD/iwvJMNlG5i/o5f4D/uOqIHLYeS6cmIcjZi1hIe1+wn6fRx9jmO2kvMq683aNTEen6Ej13ewADp5dVmtpq6X4cfzyPx2ijQrELujk8Igh3+ji35ABA4n9l0GW7tTsEw8QkJN/d1xi7EiBo8Hbz4YWN/Xs22K6g65jmCZEYyIPJZcnLvT1EibTEc0ukH6W30KWJ18Oi8Y4QFOQ1VkcXILUFpIs7zrX8ZRpjYaP7+EHY2oLx5wn+yv3yPj93GD1+G1KHSjzVr7bk8/RZ9GRdHqc1zsxJmh+lRDxJthiUL0raRdXPdpIJCVY6G1pQxWr2vJziRZOp7Ldvd1/HaL85uGKUIsbQ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vvsM58qzs+Qvvj9KGvAvpuE6byaWYl4UthLplyBKcQQ=</DigestValue>
      </Reference>
      <Reference URI="/xl/calcChain.xml?ContentType=application/vnd.openxmlformats-officedocument.spreadsheetml.calcChain+xml">
        <DigestMethod Algorithm="http://www.w3.org/2001/04/xmlenc#sha256"/>
        <DigestValue>+f28UMflJocC9ND628/3XpXyD0V+myHAiwv2IcjyDxM=</DigestValue>
      </Reference>
      <Reference URI="/xl/drawings/_rels/vmlDrawing1.v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LLQF6CCIfjb3dFrBWtNElhv3ShnoV7Cmzqz7zlCW6P8=</DigestValue>
      </Reference>
      <Reference URI="/xl/drawings/vmlDrawing1.vml?ContentType=application/vnd.openxmlformats-officedocument.vmlDrawing">
        <DigestMethod Algorithm="http://www.w3.org/2001/04/xmlenc#sha256"/>
        <DigestValue>jbUgI+1dNyTDDHXjB06oPwENntwQquDIlogIeCpiPa0=</DigestValue>
      </Reference>
      <Reference URI="/xl/media/image1.emf?ContentType=image/x-emf">
        <DigestMethod Algorithm="http://www.w3.org/2001/04/xmlenc#sha256"/>
        <DigestValue>qNr1fGawWNIUlMQg1qhJjo6RIFxSUlkF2MovkeAbR30=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FPwCvQI7YyIff7mEfI7CiEJpLgDOEv+yEGWkJ9oUrKg=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ZP5YKTe9DskNSpX2E7tBpqwkbwQZa64vGTQGkaRaywY=</DigestValue>
      </Reference>
      <Reference URI="/xl/sharedStrings.xml?ContentType=application/vnd.openxmlformats-officedocument.spreadsheetml.sharedStrings+xml">
        <DigestMethod Algorithm="http://www.w3.org/2001/04/xmlenc#sha256"/>
        <DigestValue>czqJePl2LS1iKNoWeUMZb//C7lBIj1c5RlsOcrbWfiU=</DigestValue>
      </Reference>
      <Reference URI="/xl/styles.xml?ContentType=application/vnd.openxmlformats-officedocument.spreadsheetml.styles+xml">
        <DigestMethod Algorithm="http://www.w3.org/2001/04/xmlenc#sha256"/>
        <DigestValue>xTB7UkEEJNBr3r8JCuYARJoE5fq34/CXXjSTX+iIBqk=</DigestValue>
      </Reference>
      <Reference URI="/xl/theme/theme1.xml?ContentType=application/vnd.openxmlformats-officedocument.theme+xml">
        <DigestMethod Algorithm="http://www.w3.org/2001/04/xmlenc#sha256"/>
        <DigestValue>TG2INX02lfOQAdcSZ0mz1vgZ+I3vxMMRQJPkWwqFVjY=</DigestValue>
      </Reference>
      <Reference URI="/xl/workbook.xml?ContentType=application/vnd.openxmlformats-officedocument.spreadsheetml.sheet.main+xml">
        <DigestMethod Algorithm="http://www.w3.org/2001/04/xmlenc#sha256"/>
        <DigestValue>QQUTO050B7btnriW8Ib7z91lYPcYyy6fqfeLV7b9oa8=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DkGQWHYMCzTZP9tbSQOcafuo1gsEG/OXc1ZmFzb+mww=</DigestValue>
      </Reference>
      <Reference URI="/xl/worksheets/sheet1.xml?ContentType=application/vnd.openxmlformats-officedocument.spreadsheetml.worksheet+xml">
        <DigestMethod Algorithm="http://www.w3.org/2001/04/xmlenc#sha256"/>
        <DigestValue>b7yHq+ACSSyslrOJdjvP40COcEfF1HE/0Df52cs9exI=</DigestValue>
      </Reference>
      <Reference URI="/xl/worksheets/sheet2.xml?ContentType=application/vnd.openxmlformats-officedocument.spreadsheetml.worksheet+xml">
        <DigestMethod Algorithm="http://www.w3.org/2001/04/xmlenc#sha256"/>
        <DigestValue>2SLmUmxFnJ08ZdP0JIvbgAB/L69yFZZhx10mzuLXeoM=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2020-02-13T10:49:39Z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>{ACC691C5-E816-4F0C-9AE1-6813D4132892}</SetupID>
          <SignatureText/>
          <SignatureImage>AQAAAGwAAAAAAAAAAAAAAI8AAABiAAAAAAAAAAAAAAD5DQAAmAkAACBFTUYAAAEA5EoFAA8AAAABAAAAAAAAAAAAAAAAAAAAgAcAADgEAADdAQAADAEAAAAAAAAAAAAAAAAAAEhHBwDgFgQARgAAACwAAAAgAAAARU1GKwFAAQAcAAAAEAAAAAIQwNsBAAAAYAAAAGAAAABGAAAA4L0AANS9AABFTUYrIkAEAAwAAAAAAAAAHkAJAAwAAAAAAAAAJEABAAwAAAAAAAAAMEACABAAAAAEAAAAAACAPyFABwAMAAAAAAAAAAhAAAUsvQAAIL0AAAIQwNsBAAAAAAAAAAAAAAAAAAAAAAAAAAEAAACJUE5HDQoaCgAAAA1JSERSAAABwQAAATYIBgAAABksKUkAAAE1aUNDUEFkb2JlIFJHQiAoMTk5OCkAACiRlY+/SsNQFIe/G0XFoVYI4uBwJ1FQbNXBjElbiiBYq0OSrUlDldIk3Fz/9CEc3Tq4uPsETo6Cg+IT+AaKUweHCMGp9Ju+8+NwOD8wKnbdaRhlGMRatZuOdD1fzr8yxwwAdMIstVutI4A4iSP+I+DnAwHwtm3XnQbTsRimSgNjYLcbZSGICtC/1qkGMQLMoJ9qEI+Aqc7aNRDPQKmX+ztQCnL/BErK9XwQ34DZcz0fjAXADHJfA0wd3WiAWpIO1UXvXMuqZVnS7iZBJE+HmY4GmTyMw0SlieroqAvk/wGwnC+2m47cqFrWweaUvSfier7M7esEAYiVlyIrCC/V1Z8KY2/yXNwYrcLxA8yOi2z/Fu63YOmuyNarUN6Bp9EvwrNP/nuypUUAAAAJcEhZcwAALiMAAC4jAXilP3YAAAXCaVRYdFhNTDpjb20uYWRvYmUueG1wAAAAAAA8P3hwYWNrZXQgYmVnaW49Iu+7vyIgaWQ9Ilc1TTBNcENlaGlIenJlU3pOVGN6a2M5ZCI/PiA8eDp4bXBtZXRhIHhtbG5zOng9ImFkb2JlOm5zOm1ldGEvIiB4OnhtcHRrPSJBZG9iZSBYTVAgQ29yZSA1LjYtYzE0MiA3OS4xNjA5MjQsIDIwMTcvMDcvMTMtMDE6MDY6MzkgICAgICAgICI+IDxyZGY6UkRGIHhtbG5zOnJkZj0iaHR0cDovL3d3dy53My5vcmcvMTk5OS8wMi8yMi1yZGYtc3ludGF4LW5zIyI+IDxyZGY6RGVzY3JpcHRpb24gcmRmOmFib3V0PSIiIHhtbG5zOnhtcD0iaHR0cDovL25zLmFkb2JlLmNvbS94YXAvMS4wLyIgeG1sbnM6ZGM9Imh0dHA6Ly9wdXJsLm9yZy9kYy9lbGVtZW50cy8xLjEvIiB4bWxuczpwaG90b3Nob3A9Imh0dHA6Ly9ucy5hZG9iZS5jb20vcGhvdG9zaG9wLzEuMC8iIHhtbG5zOnhtcE1NPSJodHRwOi8vbnMuYWRvYmUuY29tL3hhcC8xLjAvbW0vIiB4bWxuczpzdEV2dD0iaHR0cDovL25zLmFkb2JlLmNvbS94YXAvMS4wL3NUeXBlL1Jlc291cmNlRXZlbnQjIiB4bXA6Q3JlYXRvclRvb2w9IkFkb2JlIFBob3Rvc2hvcCBDQyAoV2luZG93cykiIHhtcDpDcmVhdGVEYXRlPSIyMDE4LTExLTA2VDIxOjE2OjU1KzA0OjAwIiB4bXA6TW9kaWZ5RGF0ZT0iMjAxOC0xMS0wNlQyMToyMjoxNSswNDowMCIgeG1wOk1ldGFkYXRhRGF0ZT0iMjAxOC0xMS0wNlQyMToyMjoxNSswNDowMCIgZGM6Zm9ybWF0PSJpbWFnZS9wbmciIHBob3Rvc2hvcDpDb2xvck1vZGU9IjMiIHhtcE1NOkluc3RhbmNlSUQ9InhtcC5paWQ6ODcwMzc1MGQtZTRiNi01NDQzLTkwNjktNDM5NmExMzVkZDU4IiB4bXBNTTpEb2N1bWVudElEPSJhZG9iZTpkb2NpZDpwaG90b3Nob3A6NGMxODVlYzgtM2IzMS1lMTRiLTlkZjQtMWE0ODEzZmNlNTY3IiB4bXBNTTpPcmlnaW5hbERvY3VtZW50SUQ9InhtcC5kaWQ6YWJlZGNlMDItNDdjOC0xODQxLTg0M2QtZjljNWNkY2ZmYTNhIj4gPHhtcE1NOkhpc3Rvcnk+IDxyZGY6U2VxPiA8cmRmOmxpIHN0RXZ0OmFjdGlvbj0iY3JlYXRlZCIgc3RFdnQ6aW5zdGFuY2VJRD0ieG1wLmlpZDphYmVkY2UwMi00N2M4LTE4NDEtODQzZC1mOWM1Y2RjZmZhM2EiIHN0RXZ0OndoZW49IjIwMTgtMTEtMDZUMjE6MTY6NTUrMDQ6MDAiIHN0RXZ0OnNvZnR3YXJlQWdlbnQ9IkFkb2JlIFBob3Rvc2hvcCBDQyAoV2luZG93cykiLz4gPHJkZjpsaSBzdEV2dDphY3Rpb249InNhdmVkIiBzdEV2dDppbnN0YW5jZUlEPSJ4bXAuaWlkOjg3MDM3NTBkLWU0YjYtNTQ0My05MDY5LTQzOTZhMTM1ZGQ1OCIgc3RFdnQ6d2hlbj0iMjAxOC0xMS0wNlQyMToyMjoxNSswNDowMCIgc3RFdnQ6c29mdHdhcmVBZ2VudD0iQWRvYmUgUGhvdG9zaG9wIENDIChXaW5kb3dzKSIgc3RFdnQ6Y2hhbmdlZD0iLyIvPiA8L3JkZjpTZXE+IDwveG1wTU06SGlzdG9yeT4gPC9yZGY6RGVzY3JpcHRpb24+IDwvcmRmOlJERj4gPC94OnhtcG1ldGE+IDw/eHBhY2tldCBlbmQ9InIiPz4FfIMPAAC1pklEQVR4nOz9eZxV9Z0n/r/Ovt391r5RO1VQBYUUa4EsJaioKEaiJNoxHdMmbTrmF2fijJk2bfoRfxN70t1mku6YsRPTMY2JiSgqKgYQEBEpoISCKqii9v3W3e+5Zz/n+0d3enrS7gJVBef597nnvM+tuvd1P5/zWQjHceByuVwu15WInO4CXC6Xy+WaLm4Iulwul+uK5Yagy+Vyua5Ybgi6XC6Xa0ZJnB+gL9W1CHdgjMvlcrkutsl3zxWlI0bNhOr1RyJcHW/08eOKGZqIsRWTDsIMx6gsSNkxFCiGE2Y9oszqlpwj6NFiQkFemO7OKxQ6pLzczsLFc/ouVF1uCLpcLpfrgkqcH6AzEdRMTMp17/Zl15gAeietBnBcqxgOg5mKIgIbBG0AGgnDNkA5DCiBAGHrMAyABA3FBjySCTVqwWayYMAi4OF3hGzaXFChHZpbm7+7cFlN56ep1Q1Bl8vlcn0qkfbBouHB+LJE1gy/NWytRyAMYyKyTZFNWBbgyWUQz5BgJAqcbUDPGuD4POhMEqrCgXAoODmFw6SqmTzDxE2RFjyiNWaqJB/PKjVMbDwnoylwDAOMZsEfFKDYBCTa3DPPh455OZ7uxZ9f9ONPUrsbgi6Xy+X6yIbfOLXsdLu67UwaRQZNaI6hc1EdeQSPNQZICDoBUASSpgw+HISmiONcYUGC1/W4x0ePq+NjATVQEGhZKv4NE0JGmbJyIkcnfra4Rli6eFXB0T++Xvv+0dXJsHBA1q1b3xxg/rszqtPqyHjQsaPlWUUB6eERJKg9ywqsY0tXlT1e1FQ1+nHuxw1Bl8vlcr2vkRODZSf3D39zQKP8oxYbSqUyRQRDNIsODYMBNM2GyTMgKRqE4UBkhRN0WaHqnecZz2GsrsqA8/q6Un7fH863d0xfV8ASJ+aFmQQAtPcbJW3HY3++qCX3Z+xo1uQK+XGDcTzzw8wUADzfrd3lZBy6qJBpW1ZAnQKAtvNK9Z5h47Hu/V3XW9FhniZ5SBQJD8Xtv/3qvL9tvGH+zo96f24Iulwul+vfxc6NcYnBoeVJ2c473E20DieJijRhb6QdE5bjgCZZpFUS/iCNjGIjHMiDzfGonEf+TXWp8EpBDnmiPsAnLkWtv/5121+82av/MDk2DIJh4RWCkBjsX5mjHLn5vuse/CjnuGTDUF0ul8s1c50/dLrpxPH0nacSQs14ltwsUSQ0ygJgg2IIaLoXoE1IXOCEVBtSA3Xe/nmS9myBjz/Bm06iZ0S9fl21uO9DL3SBnBixyvuV0nX5/gTkmANbGYacjYDKF9a8PuCEU/9yevSuz81//MPO44agy+VyXaHO7uradKontf6UbNeouuZXNGZNKGzAZzrQKYCmfMP+gL9PoT25q9cLP/SGieEixz66IMyOA0DXJDx1eVQGABCkXrmUtS8qpvo9m32f6x33bcik44+MjjKLaEtFaooF4yEaxvonm8/vsjdVbWrc9UHncbtDXS6X6woy8k5vTVv71LbT40aD7pNoDcYWPe5AIYEc3gDHCNAZ7qB3funwmvme7y7JJ7umu+YP88Pdkz898fK+L5OcDwxImNksCH8AAYo49Cct+d9tvLZ+9/u91g1Bl8vluswlz/T73z4cu+/4mN6gWSRvMNYWRSdAkzRMhwaX6zthmT6aCTNq6ULpzeY8/ENzHt0z3XV/HA8//uaBif7YaoM1oGscJJuAwjioDEs7/uqhdbe+3+vcEHS5XK7LVNfuY617O42bBlJqE+n1rslYFCTFQZpgIXj9XaW14uHiGulwQLP7r5knvN7Vo3vqqtnMu0fNOrHc6a/JZdTpvoeP6rWOzE2/237qX3R11JMzby4iXROgzQwYIdDdUik8ddc9Sx99r9e5IehyuVyXkTPPH9+6/4yyeVIjfZOkUMNaSr3hMAiGJdAUAZ7FjtqWshcDJNG/bp5wyQayXAqHx8xFu05mftwYpn558NWz/6CrGhzbQKHI7Xzkf6y4+b1e4w6Mcblcrllu6vR4qPdI7z0Hxq3GiCWW2pS0xmFMeHQTJi1C8odPCYVif9Ni4efFPvbowlxqeLprvhhWFNInVhQGVp4bN/mukLRlbCC2gXAEqBnV/36vcVuCLpfLNUt17OtpOXA4/ZVJxQhN6uomycfCcmiIIgeGZ/bxlQWJ2jL6xQX59C+rwrw53fVeSse65eqf/aSt26JNOKbS9+e3Lrh1YUtZ+x8f57YEXS6Xa5Y589rpjS+fNbZORVFjWNYagAQjiNBNZlj0hSJCvm98+Qrm71orxNenu9bp4iepfjrIDhuKWkKQBRU9Q2zzQqD9j49zQ9DlcrlmgeG2qYqB82OtB7qV9SlNybM9QivjF+CYNHSFAO3x9Fx7c+7XN1aLl3S+3kxVXcWbRaXBo2dPZEqqCi14vdTkex3nhqDL5XLNYEMHzze/fFS+O0ZZflUW7kzbJLKyA5ElIYS9+0JXlQyXh419DUFre61PnDWjOS+F6qLwK/2nx7aMRNOd83JZ6b2OcUPQ5XK5Zpho9wR3+uDw/W/EhGZVVv2yY20UfA68jANfDoNEuOywWOuduqWJ+5N5uXTC/Sp/b8WC1k6TGniWj21Z6t/+Xse475zL5XLNEKNHeutfPiHfEcnQlRmZuNPkdIDUwPkZaAmmny0qHvI0+nq+UGP/eU1IcFt9H6Kvo2+bamXA8tT7Zp0bgi6XyzXNps6Nc0fb4ncfOJPaasJs5QgWmp8FkhrAST2MrzS95TOe+64uZg5Pd62zSb/BVVOmgKDOvO8eg24Iulwu1zQ6sqN7295+bVNa1u4kBRGEpYJgdeTlB3ewq6oz19awX//D3nuuj8fJyrBJFjGHLXq/Y9wQdLlcrmlw9vWe1gOnJrfEKYmLyZk7rbgNXSTGhdLyhL+YPbGpWfrzefl0YrrrnK36zsY9kYjSGC70QfAWD77fcW4Iulwu1yUydHIq7/yx8btPjKuNKkchobB3chIBC144QV9/7dLA61/fGPiz6a7zcpDRDE/WQbmWAubkK53vd5wbgi6Xy3WR9R+LV6ipaNGOw+mvqFDuzBgUOFWHphAgvKETV98Y/ruGImZ7dZ54Ra3qcjHFpzL1NC0gRFu76LJi7f2Oc0PQ5XK5LpJ4T4JuOxj55vFxrXFKz94Jm4DNUtChw/IW9NdtLdqxLp99eG4ukznfZ7nfxxdQ+/HhL1OWATrk1e5Z433PHSQANwRdLpfrojh/8Ezzr/dlv2U45FaLMABHA5kG2LKco0TtHO8Xl7Gr54eZqT8cX1VBua3AC6S/cygwlCUXUbwBMScY/aBj3RB0uVyuC6TnjOpPjqWaTp3uv6kzSTU7mrWGCjlIRgyIgtjlvbm277Z68bN1eXRmumu9nLUfnfyqaWh1uhZAXUHurg861g1Bl8vlugB6Dp1v+v3b2a9MJjP3OiwNVU/DJi2wurenZHFV54o1uX+3Lo++rPbvm4l6O/pyOvviG3T4QEl0e2Gp2P5Bx7sh6HK5XJ9C5MhA/aH28TuOjDotuk20MjBg2ADp9/eTuSXIq/GcenClcOt013ml2Hsk+80JmV/n91EIlJa2NVcJfR90vBuCLpfL9QkMtkUqdrVN3J2Ia5Uxh7vT4g0wFg2zbm6XZw4Xmecjnr19Lv+/p7vOK83E5HgT56Vgevn917QG//rDjndD0OVyuT6m/b89eefBAWuTybPbVB8LyrBBUdQJvro2sW0xsak2z13Xczq88WrXTaMZagkIEw0VgUNXldDvO0n+D2ZkCI7+5O1HHGrKKv7yjd+d7lpcLpcLAKZ6Junu0/Etr3dktlqczfECtzkdU8ARAJtT9ErNIu8rty+T3JbfNDr8zshfEJqWIxYW7W9dlv+R8mNGhmDRV5Z/p/dfuu+NvjXSEF5Z3DHd9bhcrivb4e3H7n191GyVs9RWlSJATplI8jIoJrenuiVvx7pG70PVYd6d4jCNXtnR9sUxLVtvUnT32rVlj9Xm0+87Qf4/IhzHudi1uVwu16zU+dq5jS+d0LdNqHKNw6AFBg3aa8PSfV18eWl80zruvpUF1InprvNKd2jPiQ3P7Un+gwa2ms/zHfpf32hY9VFfOyNbgi6XyzWdzh/pqT9wVL57lPSUkgy9zcmSyMkXoBrMQTsvl759mW9zQwk99eFncl0KrxzKPmJq2epwmQ+bbqj48sd5rRuCLpfL9W+iJ+Jlh46N33loytpoqMSaMBcHBA0UTQOS8OLGVSV/3VLKHZ3uOl3/189+dPAfYrJTY/BhNFXMeTAcpLo/zuvdEHS5XC4Ap3ae3/Jar3ztZFy+1+J4BFkTBsftI6UCs2JVTteaYufheYVcYrrrdP1fJ/edWNc1oa1yGH/OgvmBH9TMF3d/3Gezbgi6XK4r2sDB3uYDp6JbTsfVZSQfahVLy2Bno0ilOJRW5vZ8/ZZcd2ujGajn7TONz7ySfFwl+caK+uInvQXBsVVVQvvHPY8bgi6X64oU7YnSB17vfeRoim7WTHujY3Hw0SoQS+xzcufwt9/h+ROJst3nfjPUM3uT389AaMxbkIeKfO+hreuEpz7JedwQdLlcV5zjz7Td80qvs34qaW0jLMDw2aAkCxMpb2LDZ+b88tZ5np//65HU9Bbqek/ff+T3eyOOv2bOwhA8jvDdeXOlnZ/0XG4IulyuK8bQW+cbfv9W7GsnRrVlfG6wiS80kY3aYEIFPUWLAkdb5woPLcqh+6e7Ttd7S56L8P/82sgPxzRfBZcnlkjwfbe0XDgyv4SMfdJzuiHocrmuCL/9h7bvnczSDbGEs1kozkcQMiKs1FP2mYqj1xXZX5+fx7pdnzPcrn19j0ayzpd9c/NRTOC7C1q8z64o5z/VgipuCLpcrsva0ee6t736buIOhWJ52cFGKcSANeIgCnJ2bFyZ//PraugXp7tG14frfqtjUdco0RxYmAtfNAMjJ0h/2gAE3BB0uVyXqanjA2XbXxn6nxHSL2VYcjNhGwgRBLKKcKpw87w3ri0zvlnll9ylzmaB3/2k/W+PJ5xVUkXBEirpPD7Ezqm4bQ3/+IU4txuCLpfrsvPME22PnJyklisavZEWGZACAJXoCi8t2rd1oeeheblsAuCmu0zXh5ho661+5a2Jb/UaeXU5xcwSwiAeV/IC/kdu9N58oa7hrh3qcrkuGydfPL3l5fPyrbEkKiyabnEoQLLZw0RtIVYvEf564xzxlemu0fXRnNjTs2HXW/H/SoRDGwp9QCxOPFE+v+DNz6wXn76Q13Fbgi6Xa9YbPjJU/8I76S8NpjPNusmsEXIlmKk0WCl0at7Gwmc/N1f4u+mu0fXR7X+m/S8OjNs30bmhDZKlYjxOPR24qjj6mZYLG4CA2xJ0uVyz2OSx8YodR8bvGYhmm02V2mgyAhiPATNL9hALas0tTeSftJQL7lqfs8jef37nv/9+OLwlUE4vYS0SBo0npZLw5J+vFr99Ma7nhqDL5ZqV2ned2fT8OeUePWls0Uketg0E/Ozr5JxCs2ae+Mrtczl3g9tZ5NSu41t29Pi/SjAsAmR6Q1IjMWdO+Buli31vry3hjlys67rdoS6Xa1bpeWug4dCByAMnFbseNLlMIxj4AjQoiIeXr8v/u40Nkvvcb5b5+Q9P/7SXKmjI85srqKyBcc27M5grDi27WvxJbZD7SJvjflJuCLpcrllj5/85+vApPVyXAr+NzKHBZDQ4ptkTnl9ydEWt9DcrSxh3g9tZ5qmf9X93qiQcyBufWpGdJMHl+R6vKc3pu2v9hZkC8WHc7lCXyzXj7X3yxEPvRPz1o5l0Q1AkmhzHAUFTB8myXHPhCt/Pb6kQfjndNbo+nlf/6fSj7bpYl8dpHWnV+csEmbtDEKho8xLhqfXz+EOXqg43BF0u14zVe7in4WCHfOvZmN0SrC7dKChJjPanj3KNczLLr+L/7tpSwV3tZZbpeKln666h4FYzx+YxJt9EgIBOGjuWLc75yXUrArsvdT1ud6jL5Zpxkuei3L59Yw+9M2YstwhyI+En4BkbwEjae9hXWTz+324O3jrdNbo+nsEj5xq7xsSmbo1ZkUvEt2YVCmkvgXBN8DsEL5nXNVOXPAABNwRdLtcMc/qlns37+7SrVQoPMB4C2bgFRhG6hiUxvfTG4D/e3Ohzuz5nmZd/M/XVTtq7mk2o22IZAw5FQsgST0H0Ye085vs1IeqiDn75IG4IulyuGWH4yFD9S0fjdyumJaUJ6j47qUIhWUhlBUeb5vE/37o69I/TXaPr4xk4OLHijSnymgBn9psj2W1J0wTN26AVa3tFS/Gh25uEJ6e7RjcEXS7XtHvj5ye/dSipNyWz9DabZkDoMgyH6S9eVHX01qXM56rCvLvQ9SwROT2aMzhor46RjNmfMVfHosR/nbAyADRwjrZdKasLb1jEP742n75oc/8+DjcEXS7XtBk83N2w71jirvOyXZdKEpttgQSvyNAcYnj+lvpn/2yx8K3prtH10fUdGW/87bDwl3witlXWDQgiAS6cATemPzZSVtWwsJHbvbWCf2q66/yP3NGhLpfrkhs7Pl6273D0vnOGXZORzS0QaLACQLM5B0tX5b7dVIifLfHRXdNdp+ujaXt+6K63FWpFHqzuicnM3yYYDkKBBXaU+oFcHM5fuUr60ZrcmdHy+2NuS9Dlcl1SB58+ft/+EauFosltoFhIARYMnFec0lL6tmXCZ+tz6cR01+j6aLr2x1a/FrO+6JezfYmo+dUUw8MgFFB6ertKlGPljd6nVpYLn3rj24vJDUGXy3VJnH3txMZdx5W7hjWmhiLIZYFcBrROvMJQfnXuuuCOW+ZK7qjPWaDvUGxJbMJqOKVlSoSsJZgm+cXuqA02DDDR+NNxvqiianWw+ytLhO9Md60fhRuCLpfrohp6u7f+wNGpL7VHueUsw7fQAR48RYNi6R35Cwu7vtQiPDTdNbo+XLJ7it9/mt3qkYipjKz+bCgtgGFsKIiAkTQYWt6u0LVzJ/5mMX3XdNf6cbgh6HK5LpoTv333zh0ns1s1it4MGABFgLGdwwXLi9pWzOEfayqkh6e7RtcHi5+z+YFopv74BLHFiKb+MqsSIGwdPkkHIrEnEopYXXt97e6ra5y/rfbTs24UrzswxuVyXXDdvz+95rlTuHtKVWsUg2wRJQJW1uzh/eH4ljvm/ElzHukOepkFnns58sVwUgl0wf7bTEqGQZNwojLiCvZ7yqsmaxYIe7ZdxT8x3XV+Gm4IulyuC+q5n7zzSJvGL9ctY6Ooi5CCFhIZ6kTDdWXbPz9f+pvprs/1wU6fU3L6z6Svj03EFw3Kch0J6nqF1mHETJgcdYgSw2rN9aV7v1TLPjrdtV4Ibgi6XK5PLXpO4zq7B689dCqxZSpr1LCc2ML6CFiqcTC0qKanZYHnsSV5lNv6m6F6zqiB0ahcj5hdfXQwfb2czm4zLBMZ2wRtqwBHHuJChcmaq4v2fmEe94PprvdCcp8JulyuT6XnraGG19uT2/pV9SHL4gGOhuGYp4Sc0uHqOv++zy/i3dbfDNV7LFk93pveMJC2Cwc14y8lI4tYVodpZKBmDAi5xXuY4jla8WJP21fqZsdoz4/LbQlehiY7B/yUkvVPjWpN433eq3lfdCyrmZJiU5SlQwp75UnalzuqT2VqFIaVLc30n06KRcl0vIggCFNgGZmyVZoUyahJCzRIEg0Bs+NEv9li86QpqCZtkKTpAYUgoUEGg1w/MUjCRCJLhYM+epRUjLDB0JkykYgJIbaPE+1ofrl4SEsaZY7IRfMaayen+31yfXqv/+LUA2+NKy2wyS1Ji0X+3BDiY/qJqqtyf//lVV53tZcZavDtSOO5fn3tGZVtTCVHvmyQFPishoRmQdboDiGPT/rmlo9eP499sLmM6Zvuei8mNwRnieT5YVqOOhXJofgyxSEQyRD5Uc3yOXIqrGm2f1AhfQInyIauSyna9hsauUYQAAEUso4FUwc0JwOakKBqBjwsDVNTQLE8aJpGWlUBkQZvWCBoEmbWAmmpkHwCsg6DWEpGkCagqjIInwfQOVA8AVogQekU9EQajiCBYxjYpA3WY8NUbEAjQXA0WJuGQ1gQKUCT9V25ohmbExJ6SzjIOk8ma5YU/VOoumDWjSy7Up35ffeaF96ZuGdK52vAEMsEyYEjM3AM4ejSbWX/+5a5vDvnb4bpeTOy5Nygvqo/HqtJZrQS2yRuAqXBMRwkU8whobg4WrjY37G4QXhqaZDqnu56LxU3BGeQoeNDZWokXdffI7eqsNGXMorSdoBivbwcGxqo95V6W2JxFQzPgjQtaJqBtMOCInWYJgEfocPSHWiWAYIRQTIqkDKhSjy8PA8lk4FJ2vCLQdgZBxkzCxIAQZuwQcKxLDi0DtphQdpA2nEgSD4QaQo6smAZBhZnwlJIMDzAmAoUw4FAeGCSHhCYAOUAtsDBtGgwmgyGYGERgODhYVImJA8PIyNDzVqQPBw0iwZpGxAYckcqhiLfHP/oHF5rK6JFDbSjWo5OL20I7iBskgovLr+sf5HOBonzY/Srrwx/ry1BtNgeoUWUZfAUkHNV0d8ROWGsKqMenZ/DTk13na5/dXbv2LpzKaZkNJFZpCqJQDxlflHXSaRSU3AIHlRwTntgQXBwbSP72PqyS7eb+0zihuAlMNk+VQTT4GhStxImxSnRqZrEcKz5fAKlCivIA1G5nuJME1meTlPORsEiYcGBSRMIFxVC17OYikyB0WQojggGJizwMBwbPpFFSjVh6Qx8PhbptALOS4FgAtBTadCwu7lQWCYE3jRSioQcP/Jsq4ub60mmTabIUSxwBbQcGzQrRC8dTRJUkY8zRz0+epIgaDQU6DtCJtE3pjsNE1miIQs2rCWzkm4Tks2BdjSH8vPMEDGcxQTIemMoLYksFQ36yL5IPFVvRtIcBKJJj6VgUhQ8XgKZmAbSicOhODCaBVMkAZODZVsgOQ4+zoYJD1hVBggOHMeAoM2dvMCnCMXhfKwmBwUmWhzwD1WUmG1SYU5HuL4gOd1/58vdWzt6tu05k9mSgLnVsmj4SBMpiurnwiXpP9kYWD+/nHHDb5qNdUf5M6eNrYko6tNiRpmc1BstQt+qTqURlS2wfgZehtqZlEqL1q71PNZYyO2oyr2yd+hwQ/AiGDwth+Jj441HRrU1TkbhdMOW5Kn0/ZMKAZoj4Ig2MkkCop+AbAUAPQXNMOAxFIAJwDBVEIINzpEg0BSSiUkYtgAiHO4LhHIHWT8pZxkxLISYJOEnzcYCaodAWdF8kesCAIdzkEto3bLGhAjORqOHn7bnb6ejRohyoI2rdsPJUXtrMmWUqVnDb1M0pZ2Pe6y0zdlKmra1DJU1jXqKdsCwGRAGDSOjgRe98NIkYqYK3jAh5OQia6ShyICP1kBxAkSG32EZJCXQpuaQrOkhaavQg4mKUupY2Tzfzry5lfJ03f/l4PiO09v292VbZNIKEaJnG1IUUo5+SjM47/qbSx7aPN+zfbprvJKdPxxdlEkZJd0xuXoqkyxNyM7/D6qJjKJC0RUoFgmbDoHx+jqYinx51Sr28VtLBPdv9m/cEPwUku/2Fk1MTdZk4nbpYMpXZMuJvHGF8ANAb0a7hyFoZLQseJuCw/MwGRJKUgflqKAdG04oH6FgAPGxMagm0ReeU9drFXE0H0aS5hitMkTsT2ZQlsiYpYtKiKfLRebQvFwmCQDnoipnExRdF2Iuiy/44yNKWZ/uXJ1Rnfwpja2Jj6ulSlQLm5E0x1nJpBrLrFF1DYGABFUBNMeElZ6E41jwBHJgpVJwgmHwtgmCIWAaBHhHAwjvnjKJH1pXZe4JBOkhvsB3yiJh5dRXui3HDzHREQntOjDwQJ/iNNiqtdmmOdiUAZaQDnqWzRn/1irPZ6e7xivVyOHoolNnceNpRq8nlKypZ1N3yVkN2aiCNEMDmgmOZ6Gy/sHihcXH1rV4v1/Ma8eqvdIV3ep7L24IfgRnD/Y39wxpi30iYm/1yJsIn8fM6HoeMjIyaX2zanPwsBGYpgeqasCCClgkaG8OCEqHoUyBpz0AlddOBXM0ykuZoTpP39VV3A9yWLN7IG4u53kmeXUJ1zbd9zoTnRoz8iKqXtMxji2xuFVZEKZODQ9lm+ODExWULtQDCaQmY2BoGlBlMBQPlgB0UgNPeMHxGhSCg1ekoWcMGCR9JJe2B70cLV8VQl9Vk297/pL5V8xAgI/i1CvvbnqpU9mW0cg7FZMCADBeG7IVHN94U8E3N9e6rb9LrfOwvKgzSTSlzFRJpDfZaKZTW7NKEorhIOuYUE0PKMscDFTWDglNweiCKuLZRq+zY65fvCx+KF8sbgi+j/N7B1vS6XTRkTG9ITKp1Ds+fqtBUXCMBJS4A0pToDA+GIQBD0lgSrMhigycVBYOySNQUbInvy7c0VhJ7+iOkOtL851jNV7itdqgoE33vV0uOib0EEuY8rhCNPan7ZaEQpUOjyrN2plhv52M06atN3g9DOSMAwYEspYKljBBkCJEmoFFUcgACEnUbomioyEQMsF5kxahYkOd9kowV+rMbaobne77vJSiPVH65T3jf9klO8vVmLZR95PwpGTYtHAqZ3ll1/pG70PNRXTPdNc5m03s6dogFUgnGJ5JZCLRelPLBijBE7GD3v68mhL1D8dFO5ScmGF6MpSG6KjcmBlKrh6div3XPoWACR6EZUJVU1C4/EmPWDRZd01wV0WZs39TEb9rOu9vtrniQzByfpw2xqYakjGuYoqj5GPnYpvIrOIfi5kVCoc1vpAHqawGWzUgChSSEQWkIIA0bHjyBcQSFGiCBS047blLKjrrqthduYTVnU+yHXVll0dX5Wz0cp+8OaMYeYePavdS/ZOWbGkhR8/UmJoDiqXBqEkQDgGbtkHAgkPSyPNS4JgQUqoJ3SbgEaSdhGFZpZIQzaFS2pxcdAsBaZDLpbvKl9d1Tvc9XmhvPde7bX9ffNOURtxJpAGTtGHAghPKmWpcVrT9q6uEr093jbPd9x89s9NkbdrIqtcTDgmbs6DwDARLA5HKHiwPcP120NMPv4jsSDrHMpSvppMWxtI2SIeBDIB0SPAetoOpqVGpQkK7qYl/YKZuWDsbXLEheOjnB7/VPW43jpI0kjpzJ4sszEwWuk9EOuWA4wEinQVEHxQwg96C4jFPkTQhBZnY4grqKcHPJgXKimUsOq+QUk6lTS7/qhAzON335Xpv56bSXLdMXHu2x9iYV0x3njpvbJV7lbARG5c4DhWOZkE3TAi6AocDtJQCzifAy3jAcQZ0i4VikxBFBhKZ+xSlTaKRSckOTavNq0t+mLOobFb/7Z/9p56HTg8mlmUcczOby4OGjbQT6C9bO+fgplLjz+cG+cx01zjb/fyHZ37aHVebOFpfYjgMLMEGSwBGLAudoWFlZGgUAZFnQSALWVagOwQcOx9MyNvt9xSOUqWiNqeOe7upkHhmWYi87H6ITYcrIgSH2zoqjr5tf0VRdX/C0KWkTVKqQEnxtLVZTigIcoBCWyBJAyyTC1lBtyB6kkxFrrxylfhjj8hMXpNL75/u+3BdeKcnzNBoVls0kqKaIj1KXVq18tKmU6SNjEl6xqpnzQxEL4GsYYGzM0jqBGq8LPhgLiZMB7bhQDQ9O3gnLodFTzTM6NqSJna76BcHGcbWfDN8ZGrf/t5lRzrGbz2VkJpAUhtNKwOIwil7ThnzueW+6xcVU/3TXePl4PyhqSUvt/V+9Uxv/IuOZYCwDVAhAoROwyYMSKaDlAmQXBCkacNUs6AEDiblRfVcCgtaqq+9ri60e7rv43J0WYdg54unt7x0bPIuzQZFCfxm0zBgeILIpKNQZAcUTcBmLXAW18bk5clCZVFyWTPzRCFLdSwK0rP6l73r09k9rLYymqUe7Cbu1wbG/bGzUxWyFqshaRm0wCDA+WFnFTAcj0BuAFpWhiBRsGgKiu2FravgFfJZ26vTYopUJVGL1YhctGIOcSSYI3Tbgj+a21AYm9Z7/NmJb+0dpDdCMFuFAAszkQVdVLxvydWB/71pjrhjOmubrVKnYzmTg8pqi4I6nCZKHDqmRrJczvhketFUXL5rKq5BJ6KwZAsszQAUQJIMDF2CYWbB0Q4EXz5IgYLlocGpDpyEhqYi+okvPLD0K9N9f5ejyyoEz798bPPRTnXTkMFK3gAxOJZ0GlSL2MzRGjRDg5EiEMgXMZlg4JC+zqK5vnZ2XkhuyrWe2VDM7Znu+l0z18sDmc3vjJFfSstmPqXBtDIGbY6nOSKhgtbkpoxugiF12LYNUSBhW4BP4KBrGiiJgk5J4CkGmUQW3lweuZr6RIATM8319Iu5xb52y7IoCGwqtyr3og9hP/H6YOvrRyfvjhtOIUiilaBJ0DnCQdYTztx2dfCzdcWM2/X5EcTOpALZhF5xfiC5dpRhEZnK1Ju6yWsg78oSBqypFHTNAkVbiKYoEKwJ08jCNklomgxaoMHaBfAUehEqYQAmiMhEFFxWhRYshJO1YaVGAYWC4CXaWoLZ/WvXFj2Wu6DKXXf3ArosQvD1X5+8592exPpJ3SmiQKwxQUK3NTCgkKUAgfVBB9/hK8wfLWsU3l5cwj/tZ7XBmpA7UtP16ZyKGHkjWaPp6CnnnkTPVBmdTakZQ1tDEyIok4TuJMBYChzSgsfvh5w2wVI0ONYAy9EwQIPVHYCkYWj6jkVFVFsFZyZBSWZxLbNbVeEvbqltvxC1tvcoRYN7z9zTNqwvNklms+yjITomLFo4dfOt1V9qKeWOXojrXG4SHdEcXTYK3+rCLROEFeRMI2NqRkAhVD6dtb9s6Q7SqSisDAmVISD6TWgpHrINEDQgiX44BqCIAmg/jfJSAhGDQbJvHPmmDluVEZdJlNWWorDaj/MpGoVTJpgCEh2KCKdnElQ6Dk1T4ffoe+7eXPXluYuL3SUEL5BZGYJTXT3SyQOpB06NZBfHHUDnKD6azW4MmmnYbA4skgWoLAxDas9tqemuDdO7G0uFZ+cVUO4EaddF1T5pFo2rWoMgcEmBJFOHz+r3xk6nK1R9wk/T4hpjIgLVIGEaGjhGQ9ZgEQpRMGUbLMOA4GwYWRp8MITsVAIOwx+SREStibS/NqT3VQXIwfzqgr0klTGDeb5OVbX8tgW6eGnNB85zPLZ7tPVo58BN5ybN+x2CAhgbhknAW1h4onVN7oPXzPe+fqneo5kq3jGSk4irNfE4Vz4St6uTmUih7FDImGZgSiW3+QkVWVjQTYC1LKgpDTpPgHQEZE0dts6C9ArwBn1HiXDQZAUmw+dQyYYS+negCVQGiX2MTqmyZoZpw9YmFLPxyLB67+D+U7eYCQ2hoB+S5EVNCY3iohBOj5IooFNIUCJGJzKwU0nYhAPBTj/77b9sdRcquEBmVQi+u+PItrZz9sbzGbOIkpyNGiGAyS/EVPd5UFoMELzIq6/YkTu3sDuloGhjFffw4kLK/cXkmnZtk3bNpK7VjETRPD5mN/B2NpkZ0fIU0t5MjE8iqxOwjQQIigdpOxAtEjrlgCFJ8GEaibgDmnTgkDygmWAIHXBo+HI4ZHXvbq8aSRYRKZQUce0FHmmS8dCTot8ZHI3ZFQfe1bYphsxFYG9WLQGKnAJPCfCWl+H21pz6pfP8l/Vmt+mzUU8qqZTI8UyNwCEBiNDkVMFoxinojJsVuuPxZOPJggxl5WgmsYK2SNCwYBgqMjAhEQYs2oeMbMEmM3DIABgKoCUWlsBCItnDgbLcAYMX+LwS6syyIPXEokLqI40p6J7M8M+fVn5yftfAOk2bKuM5CqQDFAc84DwM+hI2BHAQAhxISUK0LwpCZNpvWYxvr79+vjsf8AKYNSH4j48d/j/9mWyNqTlrwIvIOBryJRZ+L3B+wOgkG+qtiqtyDl1fYD84L8y4LT7XjNeZUvydQ8SmnnFjfXkxfehkt7VVG0j5bYqgteFRyTSMBou2IVAObCkAwlbBTCVA+HxIKjHkCQEYtAGBZpBNO6BC/7qkHGGRoLJjcBwbIBkEcyj09U/CNAHbsQGGguCE0NoowUsb//8cPztUWFvyYtnCwuHpfk8+iqmuKY9FOqadsQriyWxF34C2qqKAaR/PiAXprJVjyrHCIZ33MIyqykY6h6P4TEJnv+hkVWgZC+AMGFkC4GmouolQiIVsMciqSfAsg6DAIZXVoFoGTFOAR+JgWhzyS4PPyGDCeaVcZ0Yl8wTBSS6q434RpMnBhbnUyKe5p50dydte2z3w/fRYtJKxFBAQQNg6CJJHQaGEWMTCwiWF6MvS4BIxmClj15dvLvxi2YIC9/ngpzSjQ7Dj5Xc2D/erLSfGlYaIyIXTmcwyJGmIQQ6kwbWFV1Z0s4UheWGB/ey1pYI7fNh12TgwaTYPp53FEzLZmI4qeWrE8SvDAyFomWaRJjA2ZiHstZGyCNBQYDg8wpQJOWOAp9LQDAagKMDIIONQMBwSlGnCYliQpB+8pYASfDAtHZSjIDccOignzFyBM9Mmw9EMLWYCdkItFakpn4cYdyyKnyAlc36+dsJPmWZcYQKGY9M+DzneeNPi7SNt/dVp2SikGT6TGdea4lG5vm6B8MtkmiyYGpaXC4biDeSSp9I67UlobCBHzE6NJLiKRJbIsTTNExKshF/yjMm66oWt0bxXGns3mVuR7D+/yh+w+pMUD1bkMwQIMCKXiU3JX9ZkDRZFQWRtpGMKQiID1dKhETZIXoChM1AtB3A0cBQDkBRox4FsaiAYAaqSAMWGIATCYAUbcnYKSDngaBtWKHyGDYVkKTcwQQgGVpdRj83xm4er/J6LNnDprUF1wa49Pf9r5HjfBoc0QJM8WJKGbVDQrTQK83JQOb8AZ86lIakamhfk3rX5tqqnL1Y9V4oZF4JDb7yz7NCZzOaeUbUpTnjCdlZb5rAWGIZHzNIR8JYeESuKohuWs9+5eo7grrXpumKcjJh5w4TTfHaI2BT2Wt0s78hnB+xNUymmxuhMcXT6bA2icVg0jawqgyZsmCZAmhZM0gEtsgjQflgBGtmMDYYDKJsExXpA+hjYmTRokwNBkCBNE7pFwgAFj2ADPA3C1JDNGOBJGrTowEyqMBi6n+XINHQFJBtsJAgVpk2A0GwQkgMiYcDx0UjpDhiLgqDr0BwDhs1CpFkQLAEVGgyNgkdwQKgMsrQNf0EIPprC6EgMHEikoUPUCCisBcakQfIsTE0DK1GQozIc1guGt6HrBki/AF60QWQskCpAkBZYyoaqG7DZMDIpHUHOOWw11vJekR1pKiZ+NSeXeetExrwzJDi9QS83kEvYZ6ajR+mt7tSCFw+M/Wjk5NBqg1DBQgDHAIQOkKSMOQUCDJpDJGmhsjD38W98teEbl7rGy82MCcH+N84t29Umf7HXoBpkOdZCprNwSMAhGBiOMehfuXxsYT23fV6OsKu5gHQXO3a5/oNXfnbiWwcnje/LigPSyCKh6TBVB7xAwSELITUFIfq5g3qW9LAjyUw05VSSpGw5ilEG0kbI0hC1TNCwAVCgaQfBsIRsTIEOEhzngPLZsDIsnJCEZP8UeIoDLwGGyQKsCYqwYYEFBQeaScDSbTAUoMMBZTrweCxkDUCzKQgUkHVIMAQBKpMAJTCgWBYORYAydTCGA4fioKRUMCINzaDh6HHQHAmRCEAxAUEiMZk2YWoOvB7+jEUytFhcEOUdMpnM95TRhKWJrDMVCDODpEibAcYaXBwi/0lk1ahDEnSNV1I/9I2dBh0janj3oPW9zt933GJOjeTTcACahWkQIGCDJjUQDgWflz10y7K5P2i5qcad0/kpTHsIHn/+8NZX2uVtaYPxETzZStok0jEFdICDboodzLJqdVkl98QdDfyT01qoyzVD/fOP2r7fmWQXp9LRVkpgYeoyTMUAU1TZu3R9yRML/OQzDkXD67Ema3LEf//iPxkx802C4BTDCRMkrFHVWJTViHAqSxePjKtLmERWznq5MAXKzCbNMBnNmjxPJe2BfjrNc0v8JHOYFiXVVFQ+SzhhR8+C0IlaiudBkzaSsgyGABiDguoANAUQJH2OowhZUW0/J/IZgmAty09yNivQpJw0GS4gWyTBEQJhUSBNkiRMU7Z4u4ilckq4c4JAR1nLkr2UORHwY1AxaL8k2NFKjt43P8xEp/PvcKG1DWuV//za6IuJkwPzbM6BYNqAkYRtA7ZDwBIozA1I7kjRT2naQnDoQFvzS28r9/Zmpfq0Em9x1DRYjwSaFEAVlRwqWFrYURmw999a5W7+6HK9l643epa9elrfNpY1mhydWGPaBsxkFAbnG8xfWnOyZS73ww11ngs+9eFkzMgHaUOkzGi1VzJ7klm62i+aJyNm/h+OoWGrWYfOpylbNm2CE1kjapokz8HMzA2LcldCkeoCwoxeUm4mODei83sGso+cfuPcLXJ8rBZJCyAtiBwBzQG8/mBbIWGPfmbTnP9WtbzWXUv0E7jkIXjq1WMbj74d/0pHligC71kW8DEYiSkgSKo7OLdscFGj9+nqIL/3qjnuYtQu13uJno/Rb+7uf+ToqNFk5kibeAtQElk4HH9Y8fnCWzbn3bN+jnhwuut0XTgnhpSyl/eP/uDsOwO3EXYMsGwwBAtG8MPrIyA51o4/ubH0gcrmWndK2Md0yUJweP+7y3aeMm/tnUq3KKrSotoU8v0eeAkFekndjvoFwZ2fbRKfuiTFuFyzVM+hc02/ftf4VjSqbstqJPI4gPETKG0sejC/Qjxzfbnnpemu0XVxdA+n+UPtsa8feOXE9xVVA0HSkDw0KNKAIAZBa/ahrUuEJ5duXfXUdNc6m1z0EBw+G5H6jp+/c/d5c3MiZWwyWQPQGdiSr0+qq5wsr/C8eUOV9d+qwvxFXzPR5ZqtYudGuPbjk3e93qve4Th8K7wc7IwC3VJP5tWWn9m6MvjFmlJxRg70cF04v//9yLrnXjm9V0knYMCGTdnQbB5e1obIsQApdhZx3r6qgD3Uel3pQ3nzS6Z1kfbZgL6YJz+w/Z17D/akWzMWtqZ0wLQd2LY46PdXDq2/yfPopgW+f1vxgLmYZbhcs9rZ/QPLfnsye38sZW/TNR6ijwCdNmDxvqML19Y9/8XF0qPTXaPr0kglRstACTCDEgg1BSeTBEXoIGwgq0jgGaI+Sij1kYSFjheGKjaeHt2+5rNLn5ruumeyixKCPW+cWfbcgZEHxgxUKIre7KEckFw+8qrn7GpYzu+4fZ7PHenpcn2ISGfE/8LugUcGFLNGtbhNlkBAoAg4vHC4bmPRbxeEhF8vLKE/1UolrtmlXw+vsPQuhAIhpDUGjugDyYgw5EkwlAyDdECaBCyLggR6487Thv/th/du+ZNbyv+i8KpKd5zFe7igITh1LsH9vm3s7uPvxrfFLXuNKHBQBRG+uvL9t10dfrBExDG329Pl+nB7f3ni/iMxojmVoe8kaAqWY4JVHJhi+MQNawu+3dog7ZvuGl2XXilNHD3Heu7N6IAnJCI8p3jH4iXFTyUdq/TYAflHiXMD0JABBQK0rYAMCMvGEgz+4V+6wjedH3ty6daWp6b7HmaaC/ZMsP3VgY0Hj5+/a8zi7swQFrSMDSq3EPWLi36wII9+ds084cgFuZDLdRkbaeuvePlI+iuDKblBU6lNFk2CIuij/gWFAyVV3qPLi/Fjd2rBletH/9D1g97RzDcNxoZDULhxQ/m1160I7z4xYpVZhkH1RtQ1B95NPGD0TkiSxFXQdgZ62oDqAILAtuUydt/Wld4f17Q27Z/ue5kpPnUIjh3vLzt8JnbTsfPOZoM3NprxKNjKejC0b9dNq4VvBLzcYG0B7e7b53J9iLd+PXTPa13DN6UMYjPF0+AYCzojHm1eW/ZPt1/lf2K663NNr672WPGvdw/+JGkoNyazJkpCoZ23X1/6J/Pm+f7T8m5/+9LUj0ZODDTLE73LLI4E4w2DUxxQYGARZFtLoXlo7Y3V/yWnquiK75n7VN2he7efvHfPmH1rKh7fGCIN6FkPCuc3PHnTivxv6AwtLZhDuyucu1wfYvTdwaJnfz/xcIbz+mIWv5nNpSGkNGTowMkFK0ufv/0q0Q1AF3oimSW6Yd+oqwIkBhD9Quy9AhAAvnljztderhc2v3Sk8n+ZZ/r9dDaVl7FSEHgvOIpsfnOKa558MYl1FaOH6m9ufvZS38tM8olD8IUfHf5+m8U1GHF7I8XQSFACiisKnlyzNPexumpeBuB22bhcH+LNZzru2TNobpLTzhY+34RP0sFY1Eul6+qOLpvL/bgh9/JaCsz1yXS/O1F8qn30djmpwKE94Alrf2FNVfsHveaGKmnnDVXSzj0D/JrXDkQeiZx4d01aB0yHBStlMDScuf+X41TDDeZJruUzC67Y3Sg+dnfoyOmJ0C9/N/CTBEOGdEVrNXUHOk0jmJO7p66p+JUvrOV/cJFqdV1iI6cnQjue7/xRZZDr2/TnK7493fVcTkbfHS16fu/oQ+O2U6omrc2EXwLLOiA4z6srW/Mev67K8+p01+iaOR79353bhycyd9AiBzprgMgTj/zg6/XLP+rru0cV7pl25ZfDe7qaPdAqEqDAUTRIPQkhKB1a5BXaP/fNJV+7mPcwU1F/9Vd/9ZEPHu2OcM88d/of7YLcbZqiVaZTCijWRLCyetfaTbl/85km4VcXr1TXpfa73/X+j7MJ88/7VJ0tLAzszA/zbuv+Ajj3yrlNv31n+M9GNOerjsHOdWgHPtECUVj40q1ri/5sVTl/YrprdM0cz//L8fu6JowNog+FOayCFEm3L1hc8+yicubQRz1H2MtYa2qEZ1GdMziU5Av81sQ5y1SqDMcD06TLYjSnDJ9JVoQNecpfGriiHmORH+fg7b86tX0oRd8J2FCmBkGKQGFl7dM3rw9/Y+Mccc/FKtJ16f34p+9+v2Mo3ZoxbSgZatlkb6Rpumua7cZPj4V2/vPp+7f3KPeMxtl7KYKG45CwfeGjBavmfefODd4tC0vdeX+u/2v/vtjqoyPiZ5igdxFl2xiZkFFa4Gv707XCY5/kfDdVCTseu7d0bclNy9sIT7iNMiMQAoCtTa0ZycQf/vUbkw9e4FuY8T5yCD731OEHhjJOKbwM5GQUqlCEMJ+za15daOeScs7d3+8y8uKve+4ZS2YbTJJZRlsWODuNQx3WV6a7rtls6Gh3zTN7hh8+0qf+vWaRW7igBMumUd5Q8ugdtxTdcc8i6bsXc9dy1+zUeXr4Fg+VWGenJpFKmeDziw8VNpS0f9rzfrXJ++3PfWHR54LNNbtgG1AtFtGMjknDqDj+yrFNF6D0WeMjDYw5vO98y6Fz2lbHF2hmbANKjMScosDTjWtKnr2xQdp5sYt0XTpnj47WtJ8ZvSnpEJtEkYSdAQw2iFCht3e6a5uNJs/FubfeGvvasSF9vU0wmxzWhkRpMBjhJbG5Jrq2nHu0rpRxu5ld/4/JjpHwm/sSDw9mnEY5IUOjeAii0LZuQ/ljN8wXLsh37tJSpntsefVT+yfPho3h0WWWTwAr0S1P75cf9oVG+qqXFV8RWzN9pBA8eGTsHsNUl1G2Fw7vgM3Jg7fYN3pjg9cNwMvM8ZOJrRlO2GzGY4g5DgRPCKWLip5ct9Tjrk/5MQ28M1jz3FsT90/G9PsEwQMIJBJx84TOFZqNq0IHv7D0k3VpuS5vZ3af2/BCj/OnPE3eYTkqNEoEHxbb5i+Zu+OG+fwF/c69uUZ4lryqxHw+Ef+RR7eLCA1QSWfZsfOpq90Q/DeHdp7ZMh5T6g2CRJDWAb9v5/K1hU/MyWM/8kNZ1+zQfWiw6d3e1HqbsqEZFHjSQmmhg6Ul/JMNYd5djf5j6D481vDc/qkHEhZxN8V5wLMWYnn5B/PniYMPbvTdOd31uWamQ78Z+dJbKWG1nh2/YyRmgWE5cLSCeeU5L95zNX9RfojetC5nR9u7wt0Dg+nNrGXDYHn09o+uAuqviPmpHxqCb7QN3e349WV2kkfaYbFy0Zxnr6+Xdl2K4lyX1sGB9MY0L7dSBsATFnhWRXXzVXBUe7pLm1VefqrzgcG0XJjKWneTXg62YsAQA7/9fLP3a4210sR01+eaeRLnJ+hjB8e/eSwqz5NTzBfSICCIFkwt1haoaxhds9Z/UaeeCTQZEz0sSNtEXh6HuEKVXszrzSQfGIIvPde+rT+tNplJESIPNC4uf7CumnUD8DIV7Y00kbIBjiehwwSfG0JdgApoAV6a7tpmg849nWteOK3e7dig02nqTs5DQyOlfb7FeaPXL5YebCyg3QB0/Senf9+9bv9p+TPDsnmfqvAQWRmMRiLreDtqr2/a/xcrpf9ysWvIJI08Ix4FEwwjGlHBEc4V85n/wBA8fXZsE00zZZajgpdyjtTlsrsacli3W+wy1LW/a9lI2qgxsiYMhwQBG14x/HRcJ0tX5tEd013fTPfMj9q/328TeakUcbc3pMOiOTDhvGfWrw/+7eoK/uh01+eaeSbOx+lf/Kbvl4lksjhDcqtZkQdtyJB1C/AUtq3eUPzjzy4XnroUtVC6YjIMCyKZhkMx0AOsG4IAMJkiahySgt+yIfmoiRVLvO6X4WVqx0n9awZhN5uOATNjg/TnIKcg1L2yQXT/5h/g3JvnmnbtnXhozOHzqICwxucxEMlKaFhY8O0FizzPLC7k3FG1rv+k69hk5c6DEw/HDPKOjMcPBlk4moaEyPU1ra/d3lrPPzr3Ei5Okdb4fMdDQMsIoJBEDikPXaprT7f3DcFDB/qaVZL3MbQFHXlwKP6i7kLvmj7t7wzWJCbipaaiQnMAghex5OqKx2rLpdemu7aZ7NXt79775nljs26wmwjHgaWkQcwr+9XGSv/T5QX0wbk5nDv1wfX/OLnr1I3HBtTVozGnMkmwtxEeE1LaQTZDd9C5herVa/OeunOp8ONLWdOh3b2tlKOZrOLAgAbLzkII5r3nwtyXo/cNtr6zU5sc6PWmY8LDcqgsynf3n7pMvbo78Yji0GsM3gMuFYNA8cgj6M41daK7B+R76HproOHV9ql7xqJUk5oi1tB+BhRvwSiac3JJvfeJ9TWeg9Ndo2tmGTrSMe+1g9o3ezWxUgW5TvKrIJMm5DTdIUm5E4uvK3vl7mXUtKy7vO/w0H0JQ2+hKBoBr4Jogpgsaqpvn45apsP7huBALFkH24BFM8hmJ1EcKDx2KQtzXRr7n+vY5tSHLbrbBjkVg81wyGssfba4LtQ23bXNRAd3dm95qW3qfh1YE85j4aFsqPCA83ufv3lt/tcWFlHusmeuf9f+Uu8tb/RkrhlL21dZjrDCcUyQ6QTGkgwY1tddsaTw7W/dnP/l6arvzdfOb0x5/CGRF6BlkojFTfjLywa/1JJzxcwLfs8QPN+fpmMaWWnZBsysBoryQc7yeZe6ONfF90ZnZqtDZbfQGRum4QfLe/rWLc15dOUc3n0W+B9Euie4l/aOPjSmOJXw+taQegYTkxo8FTkHr7+u4oGQQ/Y2FFHutkcuAEDHayeue+W49YUJnawiGWcJwdoI2iZGZBWE4O2sWFHVvu6qwKMrC6hp+5z1HDjffPitvvsckl5j2w6MeBaORE62rq6+YgIQeJ8QrCr3miAYgCBAWQZ4QoaeQuhSF+e6uHZuP31vPGWXglNAwkRuIYmaeeGnVs0NtE93bTPJkecHt+7pmtgc15w72QALSk/CsLkT81sqX1m3yPvo3Dx32TMXcGJH7+dPDsorIgoZiDNCkWnK6xxCQzqdgsP5oZF8W2he7eSGq/3fXVPCTeujhvNv99b/9kj8viELm50sAc3SYIPA3KbaXTctCeyYztoutfftDg2IzmA2QS3TyTw4IjC3Wbyi3pgrwZmBzHKGQzNIFZlsBmCl7sb5Oc9Nd10zxfipaN7rp6a2DfTHlsVBbJNCNIykAcvvO7y2teJvN8+TfjvdNbqmX+eu9huPDhCrndy86LA1dZ+iG6BkFTHVhm3Y4LweeOdX7F61zPv49WXijJhn/fzB5DcnJ5y7CVaE6FHB6yrInOJDt7RUXnF7Cr5vCCYdtki3efjneEBmsvAK1BW1x9Tl7o09fWum0k6NmpShGyosgkBZWUHHiirJ7QYFcOi5M9sODarrp6LMPQYjgCQzSMWYk6XXzDu6tJJ5YnUh4879u4IlOyP+d96c/OYZWQvHCLEKyF4nnRvBWMYEYyswVAOGJweeqjltG6/3fKdSYvbX5Ux/j8HQif6yHW/Gvz6aNhsdPwHaoRBLZuAvyjmy+Yaab9SVTX+Nl9r7hmCxx2w3JbSI8QhSJoGxAbWpqsznDpa4TJx4d3yrYSVazAAPOsuAcKi+FeuqLunQ7Jnq2Z+2P3xSsZfpMXuTN9eCJqtQPAE01IZ/d0+L+N3prs81PaLtkeKOc8p1x0bNJQprhmFZt6WjGbBMDFFdg8Z6wbMcnKLqIwXl4d5F9eQztRz7Wk0eo0137QBw9uBQ845jqfuSae1uTY3DlgHC0WBbxGTzVTU/v7rOf0V+v79vCHrzg6NUXx+iWQkEYWFqcrgOyLsi36TLzdE3J5smE3adbouwsywMK4GyVQvbNzb6r+iNkQfaeit+81rse1MUX0To5hqqQEQGGhAuOdy4MvT8qgLyb6e7RtelFesYD6cj8rzXTtq36xKppbPxb8ZNB2xEQ1wz4DgGdJMAnV/UTS6o7FtVSz9ZF2J3zYRW33+0+/+883DbCNPkBLDFIQmYjg0tK4MQCkevv7Px259dEnhqumucLu8bglIyqcWUJHK9NFSZROeAcu0twNOXsDbXRTDVM0mfODZyt2FRrR6fB/nFAro74midI13RLZw9v3n37ne6Uptk8Fs5KwvDcUBldfj9eb+64fqC+xtKaHfk5xWk/cXJ2wan9Np+S89PZ4yvO6QKeVRGxqQAU0VKYWF7PX2C35sUq/PlpfPFJz9bzT013XX/sYEzo/5dr488MpggGuC1WtPRBAiWQdYgEJrb0LaqtfDx2xoDV/T3+vuGoMJzFMkXIEZK4PwqYDmXsi7XRfLCq6PfG7HM+xVHRomPBpIqxFBuW7go2DfdtU2H8bahitcPj9/XlUGjYlEbhaCN+LgG3uc76m0sPn9Tg/e+ecX0FbN6xoUWP6ZUaqbNd49oiyaSmTmBvNCZOVX066Rue5yhyRXVN5Q/P901AkDkaE9tdDy14MBAcEUcZD6cFLS4/nmV0mCkFKgsCdWiQZsm6JyCDl9VKHrDtb4H15TwM3ZBidip4bzn9w49NDLl3J81ZSBtIKuqECgehRVz9n/x1vIb6srEGdVinQ7vG4K5OfndXjIN0WNDkbOIx1B6tjPpn1vvd78QZqmuU9G8ISVbE4voUOPDSFka1GwKa25f91h9CXvF/V0P7ezasrc9tU11yK0GRwOmDpv0HwxfW5xsKqd/dUuF8Mx01zgbJXoi9PGjY/e2TWJJcV7+cZ9fePzMuIysoaDYGUU2rmAg7gBe7w8rnzy2YMlVpU/lXZU3eKnrjB4/XdYzzC7df8q4PUHRYUGi1qlTEzApEzIcCLYDQ1ehcQwIJ9QZWlA42bjI82xzLvNUXWhmdXf+sWO/OXb3S1325ozpbMk6WTiGhqymgfTwo8Urm/Ze3xz6dl3RpVubdCZ73xDMC0tdqmNBSdkwKQGsmlwzFlHq5tb7Z+wvH9cHe7cjviWZYLYwdhY2yWI4FgcfLhisDApX3JJ4Lzz5zkNHRrEmm7E2UkEChCXD4rgzV83P+8XWdd5/mu76ZqORt/vnjZ/PXrNvLLtgLE59ySAsGKT8hSAFpGQFWTkDJWGgLamBIoGCkPz1McIDS/We2QxckhAcPtI/751T5m0nU+qSlKIVc0RqEZNU4bAUxuKAIdCQpmKA1wuNZKHzhd3h5oq+mxfwX1taRHdfiho/jdGeKL37lb7/2Zl2mg1NXZMyVRi6BsoC6JyqwY23lH/nswuv3Od/7+V9QzAU4nt5P99Gp2PNaYMFLbFQE5EioOBS1ue6QMbOJbi+sdRygU5hIpqBImfBMcDGTdXfWTDfd8VMfxk73l/24q7I/+yznDyLdloDxRRSMRWWN/dkw9LS57deLbkB+AkcffH8bbu65S/YaetG1ZGgwQJJC8jYGpwJCsGiELy5BUiNZcFPjkGPy4iZAZQ25UGKxGlAuGi1db527rr9x9NfiOuEJ0OREsnY65SMAggOkkkDppkFbYiwCICipG6ubvFoaL53MpQr9l2dix8syKVnxefj6M7uLa+1T21LGeRWy3KQtXRQpgabxqhv/uLRz28IfW7JHG7GB/ml9r4hWDNH0IqLw+3n3400w1JAWcDRrvi26zbDnTQ/C3X3JddEJzJ3J8YsWIQM1VZgOAGESeOK+VD8/tn2uw91EZt1YAtoGqmkCjIQPDj3utyD84qE51fPEdy5f5/A/l933/v6meRnMpa5wUjRyK20wVABOI4DOsggXOFHRcgB3Z/EuVgvBlIkxIJSLKyiYA5N4jghXtcKXJCu5+MvdtzmKJp/PErU9mteKQ4t3yENOm3Yt8AwQKlJmPlBADTkiRQIkYNl5Yzm1Od1NF+d91TAxw6uz2cOXYhaLqVf/2PX985MJhtiFLMZrAo1roH2KjBsafSaWxd893OLwk9Md40z1Qduj9TUGHqm86R4D+33QMnISGXsop7OpL/afS44q/R3ZaWDx4bvjiVSOG95kMOGAA+N6z6z9DuBkoLLft+wyXNR7oWdZx7vT/EVoIiNWcuEphnIKS14vWF54e/uWOx1vyA+ob2/PnvvgUH7RsOyN5ggQfpoOI4AieHHC5dKP19TQv337KCMqVEDb/crmEARrEICuYSC8+8koAcDr65Yl/OpVt6JHD9T9sob8kPDMvLJcFBOAp8nkgqgppB2HFhyAlmTAMtQgE6DHtNhW063t7x60t+YM7qinPzxNRXSrHskMHwsUTExOti095R864TNVdi63mIYDFgzCYphur1LVoze0OR5cLqXaJvpPjAEy4sDb0oFwQ59dLiBYiRYDlpG+ydbquv9M2LpH9dH03V2dNNULL5tLJ0Cz1PQiRTmN9WhhHbarioXLvmAhEvpwPNnth7tT7cOquS9hEmAFwBdBsT84NEN1xZ/Z02tdHi6a5ytXn5x6LaTw/JaNWPfmNFJEKwNv+QFPb8E/30jWzgwYnrm5NEP/e+nu5y0wwOhIOZykxhN2EhNpmGx1InaqwqOX7/Q+9LHuW607VTl0OnMbV1jngUndRRRAdY0dXGDKMYBdQDmuA4ZACtaIAgeFEeBUBWY/vzRwIqKoaJSqX3xHPKX62Zhiw8ADr82tfHUaHp5ZipdOpZU7pF1GbTHgpORQUKDVjK3r+m6qme/2sh8e7prnQ0+MARr8lmtsSL/2RPRiQaSo2A5Bg60jdx99fU1bgjOEiffjRe1nYluUQgOOYwNRe0FXzkPq1vKb8hliM7pru9i2vfrjnt2n8nc4YBuJSgSBG3Azis+XNZU0LuxkHhoURFzWf8AuJh6Dp9f0H7euF2F5zbOp0FzFGSzMmquqcJ1C61NADCnmM786OeRnxG1xciR0zAnhtA5YoOUAL4ktK9iWenRe5dKH/pFPXKof9HYYGzl0WFiyYRmhLOKE6ZEaYVoqeA4B7SmIq0rGJ1IwqY4OJQI07ahZ3mIRXntthjmyiq47lub2K8uzKVGL/67c3EMdab9Pd2Z9acGxlrO92YfyC+hYDk6WPAwLQ12rrezrGXFkZvmUg/ML2Ji013vbPGhu8Vf1Rj65fEj0p1GPFNjMUCaIfPe+N2hO9d+puWKnmA5W7z55uD9spLexjppmGW5cCa8WN8cQq1k7q6uDpvTXd/F0LO/Z9nzhxNfSWhqng66lQsysBJZCIX5hz+zJnzPsmr2zHTXONu92Bb788yUdhsrcIhngDRFwO8NoFGykB8UXvnpL6L/nfLb4znh9KPnTya+aNI0smoWjk2e8eaWD169wfdYa7W0773OHT8T80/1T65+qZO+JQGt2CF8oLnc6xwzAcdjQUupEHUNqqUhkfGB9JFQp2RYFIncOeH9YlVFTPCx0ZoCau+8ILFzbnj2TgUYOjDUfOKUsbXXdDjLVPlkMnVv0rSQZRX0jzugNA1iTsmRUGPN4NpG6bGrqz3uql4f04eGYPNcT9+u9U3tkbfbaxTHgiyTa/Z3yrG17uoxM96Tvxl+aDIq18QzChTdAWvEIRbmQ/GVPHpulN1YXY3LrkW/62fd33p7MtZiWvZmy1cI2krDsAGptvLg568Jb23Moyemu8bZrvOs7B+JO1fJBAnOyoKyZXBpBXwwHx0dGQyNaQ6MNHo7DSQtC5StQlMIgC9EY2vo1fuuCz7wh3ONnh2T1PH0glMdmds6DSffSZsSDQoJm76Fow1ks4CYa8BRDBgSi4n+CEjTRMoWwegAR6bBq/mHiLnLpOol3J6WCu7Hi3PpWb/wQ6RjJHT4Tfv+Tq9TRtvJu+MOh7RBQFMJaIQBnvPA4OjByhUVe2+aJz0wv0BwW36fEOE4H74SzNkxU/rVb3v/JZ0Y3+xoKjSge2WhZ8dd96188BLU6PoEDu1JrDl4quvu4RH57pSSBRgNZKAIGzbUo7mM8cwt8czaX8fv5cie4TWnO4a2DGT4irTqbLb8BHhOgpFRTyy6vuLpFSXMD6tz+Muy5Xupdfao/n/46eGEZRkgoEOxTNg2AckBRJpFisqD32vA0BTYtBeUrwCBhhA21JEo0nQPY1B8tGdiw77zsWsmknolJXjWpbJZ0FBBcAyslAwmEISeMkAYCeiCDyRIUIYOnfN08t6clOGVuIqFnkPzysmdZSx5pD7MXBaD9aLHeisGE0zZ64PGnUim7klqGhJTJigfDVFToIGHQvHdvoqc0fUrfY9eV+vbPd01z3Yf2hIEgLmFtHzDdQX/7be/i4VtU2shZK3mdExf3H6gv7np6nK3+T3DjJ41peNnR2/qPzdxt5MZB8t64Zg8rt+Ue1dTEfEMLrMoOPbawMZX3xy5P8mLmwiHBBd2gCkVQg79fP7C0jN3NXndha8vIMoxNItlkEomQZlZ0CILO2tBNwiwAcBLDCCTpGCRxSioCKO5nAdjJTG4P4F3slrG1ixMxlQkbQeKkoKYScIgaDg8AyeagW1pIKYMeAL57aRQanorhGSwxNuX66e6i3i1/doKz2X3xX9mV9emk73pNe1j1mLT0lsp2oFJOrA1B5SegRUXERe4vsXX1j/VVCttX1ow8yfuzxYfKQQBYFmNr3OPj+nrHVdbPBQJ0yRa29/uuNcNwZmnty/TMjqZfEAVPLDsSlh0BoGCnM7iiqL26nLJPB9VP/LffaZ7+Z/OPvTWuLpG4p2NjGkiYWjQVQ7+vPyTi6/Jff62edIvprvGj2rq9Lnw6VPZ205MOo2cRnpuXO//buni8t7prusP4u39xdFJZt47EbI+t8gDJTWBdFoHn1GgsgBJMBgfT8IRRHAECSE0Ab1bwVtdJhwOSOkySNYDk6agxDKQWB62RUI2ZThMGLwugC4rBckJHVe3+n9QF+R2Neb98UR1z/Tc/EVw7BdHH5jIIO+4QpRmdTuspKyNOkfCJgkYKg3LtgBHhze/tN3y5kib1nq/fXOj/9nprvty87G+DCuumvfmaERrSmWTDT7KxClZbNzx0z0Pb/mz1it6B4KZZLIrLR0bGNiUzCZAOywI1gJJMbEbNtT8txXV/7phblV49ncL9h7obX7tRPTOgYzZAJJtTdkEYqYOb2nRic3r8r5b7Sdfn5sv/HuXb7R7gg/X5KvTWfMH2f/c2c+/fjb+BYjShpAgIGYbODAiHP/8Yvxwumvr2Tu0+nTKV3yG9N9ckJm6IzumYDKZhQUJNCeDtDRkVQ6kSAMCB4chYFgmnIwMhdIB2wOH9wLgQSdVEKQNkvWBFYQ2rbi0qGQB17Ygj3622sfulUh9EiBRnTf7/0ffT8/rHa0dPcb6E1GrgQSxWRYJ2CZAUQ6MTBaeoAjYBHIra/YsXC0+U+Ph9ywuomb9c86Z6mOF4LblwhPjycrG3gNnGzRdBaHby/aeMSR++9GJ67ctcSccT7P+Y9GK3R24a7Q3e7+qAbo+BZrxYOXNK350w7Lwzumu70LpOtDZvPNI5t6kRd9j+Xg4UxoSKRJ8OIAbWvIeaK39v6MOO34/uG7fyeTtNpMxM7/srmpcWvxPm2+s+FSTsy+07f88+c3hNLtA0+kNTjaKEQjIyWEQi+pV01VT756BdSe7mWt6wnx+WGR7qcjY94hEGucJAlYkA81xQAVywPk8YII8FlaFUZEnIONQAGH9OGGypYmkWcbY0MIBuzuXobsDfmZwLGY3BHKoIZKkzUqJ2b+yhOn4f6982XRS/D9iPZN0++97/7JjlGyKCjYYjt+c0SkwAQJa1oCjOkiZFHIW1h7Kqw10zg8SLwZpondlldDx4Wd3fRof+z9u83LPN57JVIQGj3RuozQDMs03vN5lfLH8wLlj9VfXul2j06h9TGuWUyOPqDwJSgFIw0Z5XWDH+irh0emu7UJ54afvPLyvV7uJ4P3NNnToaQ0Sy6JsSRE+s7YA84vYfZPdaV5LJouyDk2/3hG9fWA8da8jSmBtE4Nj8hkAMyIEX32290tn0+YiVlNkLZr9gkXRMA0LWVWH6Phen7/Qf/BS1jPR1lvZ1aXceNYJhJ0CP10+J/OQ0DOKwayCpAGQNIlUKgWBYlBYmrd76frCJ00SnD5lSPNCxIs8wyQpytFA2agu8V+2LbmP48ze0y2DnZnNJxJEacpwthESA0VLwlIU2BoNJWGDy/GBrS3aP6dE6tpUQz5YnyteFoN8ZouPHYJVfo/52RXsF/8lYvCR/sEtvKHCschlb5+ZuskNwenT+268qKd/srU7ToCyDJiMA8fHxlavnvt4TamoTXd9n1bX7sHWQ72xq09OYLNM0U1+2oSRdCBVlWPJcgmLc2n4qCxG+w1nLBbF28cjSMV0xG2AED3gSAUa65wsmVsyI9YHPX+yL79jdHxFOk1+SdZUOODAhgHaEeEpyNu37pr8v15f57kkITjxdve8I8emvnQmRRdBIO/wigmkuyIYTJiIGzYcy4BAM0eskgKq9trGY/M8+s4KJnWovtz7r1/WNZeiytnj3HOvbLPoYrVfKQ4fOZvZlNAzW2hHQlpRIWVJyAQFwqQAkgDHC+0b1s75dk0us6em0DPrP6ez0Sfqe6gpYrVN15c8+LvnLN/k6Eir32fidIRufeofD9F3f7XFXapnGrxzaPy+SCxxL5dOQtOzEBgCxS2rX2u9KmfWrYn4x575ydFHBseyTXGH3sywPHKDImJxHcFVlbhhvoAajwmSVBEd17DnlfMYtSykQIKTOMiRNETSQMbWUVwQPnPL1YFp3yPwpZ8efeTwGLFaNpR1hiLDcAwIFGCMelG9pv6H1y3NfbA2l7/ozy9f/fmJh84Np5fEIdEZk7yR9AmwxtIYFywwggWR1CA4wpHAktrBeQu9Oz9Twf/b3GAWl9MAlQvlxDNv3bPrPLN+ysypCfqN5iDRi3TKgCZxcFQZAAmFs8BxApiG4iNN5cHtS8uoJ2f63oSXu0/cAb9kDtcd3VD02P5nx6EpZitkraUHbPKXPzn6yF1fWfKdC1mk64O17Zlc8+5kYlksHoXmmMgqBMJ5hdhYyn5noDvJzanxz8pfmL1t4xUvn0zc1z2it9I23UTRLBjDhi1QqG4qwmebOYhQoaVUHHu9H+9M2IjbHIJeAmwaMBQHmsnBkOPgJLG3rL52WtcJ3fOT/d97e5S6akLNlpm2PM9SKeg0CTg0bDY0Ub66/uCGRYGHa3PpixaAXS8fveXEILPCZCm5KyWutQRuHSHLkC0bUjKKBGx4FcDyFB1JFhdT61qoH9xcIbgjEj/AgV8cfuBIv9ESYxifGo+02hSNeIpAFDZkSgBL8iCK57RxQYnO0gita6K/05RHb68N87Pyc3m5+VRPoa9r8Ow+cTJ8V1/HKGhbg2aym04NKdIbzx/ZuvaWZe4H5xLpisUbFDPdStg2bEWDSHBYsb4akkBFlYyTv7ctVbq+2TerFgs+sfP0ltf69c2aY96dBgeRBRjTBAo92HxdGbyyAXlgFMdP9ODokISEBQghEcWmgUmFQUGhDcUC9PMJGJyJBa01z9y5zjstIy2j3UP8r3ec+0n3WGoRyQYW2LaEjJpCvs+HybwSFPnMg8tXl/3DzTXei9JK7d3Tvy4xGZ13ckhb0qlStRRtrqBYFaaeBskxyGQ1sIVeEFR4f/nyOaMiR8c2hq2HG4pZdxWS9zC458yaTFSrOBW1a04mjWbHcqBZ9kbLSEARPICiA4QNk5MghIo6liz1P7W42vvzhkL3/ZyJPvVQrA1X1z78oun1jbUPbeZkFTbNrHmuPetPTr5Vf/OfrXSnTlxkZw5PNPQPJltkQ4AqKzApAoUN5W3Lqn3XsCIjV+XysbpLtGv3hfL6U20P7BvERjVjbUyYgMTosEQ/FKkIy2s5zKEUnO/uxRvv2ohYYQgeAQ7SMLIs1KsqwA5PQYMOJZGCY9nIra47uG5R/rQMDjr67Btf2n08+YUp3VidpRiQSgYMBUA3ETGDWFXk+27BPN+pm2qkCzpYZ6xtpDI5Fak92O7cmQCDtEl8XiMZ6LoFS1egxUzQrA1JNpG7tPbZVVd5Hy8NkG01Qe7fWifUhSxnVpvoGaC1SKZuuCNza5dOSp1RtYWC1JJRNdikDWg2ONuA6fODypAQfTmH6KpcdcFC5tnFYfHpuYWs2905g32kZdM+TMe4Ffrd29En491nS+2k1uwoHFjJOjI37H/7z+5f9I1PX6brvZzpSId2vDHyo8mhiW1ROQ3GIkAJzuDtn2v50w3NwT3TXd/HFTk9HursGtv0wpHs1zgPt4xkLfSP6WA9HFpWz8HicmCybQjHOyLoVwX4cnNgaSpomkU2kIOSPBr1ShztY3FEo+PIOg7Ahia+8WdL5s+vFKOX8l7OvtG94tChgW+ejGm1pqksUHUCDGfBNnkoigYyvwRzFta8urLW8/i1i/hXL9R1B/d0rTt1Prv28DCzwmS1DUEPjYSqQ85mwdkUZFMFQXvA+oNtvnklozWV5O5lucyTNTmM2zX3R4aOnKx/+43Utzo1SVIcfaulZAFWQFYz4KVtyA4DjaLgFSiYhNDGzSmUly3jn8jhme6rixl3kOAscUFC8A/+xy+mXk52nCvTBbmBURw4NtvZWubsvvX+dd+4YBdx/btXXxjd+tap8d9MxmPIGnEIBIXSZZXb/8fnmj53sa556shI/dF+8qY/vb3wsQt63lfe3bTruHJnwrK2aQQPTlERpTlwuR6squVQlJjE8U4F3VEdWZ8HIGlUUQS8tXlYtDIHwlAcBw8kkPWyGIoMQE8qYP25g7dtm3f3NfP877lbwcVw6rXT17Udm/rCoGl7xtLZGx1Th+MQUC0VpE2DZRjkrFq6b2W9/4flfu5gQwn1icM5crI/f2wwtuJ0L9Z1Z9gyiICeUiSbszYEBQLJtAlHTULWOIBkQeQWtTFzvPKKBeITC8L0s5fDogkXw6Ht7fd29GVWjdi8jwa1mfUYmIoBiknAHxaRUXSQioXg/OIdCkjfvEXCi9U+Zs/KYndO32x0QUMQAB5/bfzvz759dqNN8vVUJgVwZGdZSDxyx/Kcx+Ysr7ms96+71P7+xx1/PyAr92fGh6EaHJicotEvf77m2j+sDPNpTR6fLCNFKTo1FF+ux2OlWdqvWXW5nS3zxPYLcf4/eO0XJx/Y16tfbxp2qy0SsBUdVFhETlM5xIF+DB+bQoxSQCEXpJdAQQ4PWfWiZm0+1lbSiLWP4eU3xmELXmS0JFKxSfjLik/efGvd19bV+i76NIPxY8OVA2fGbnk3ZlWej1hXOR52hZWNIyNnYOs2bBCwCQKUEJxYvG7+L65pCHynpoT9RINfpk715ne+nfjzvqweHiJz8rN25jYro4C1Leiqg7RmghEEqAwPM64CZByeQH5b7pLq7s0L+G80FrGTH36VK8+xp9+9b2Ai0diVJvMU1fLZrNBq24AJEwzFI0k7YAHwgfw91YuDe4Mh9DWE6edqc93BLbPdBQ9BAPjJm8lHel7vbjW1dEsWCkSIEBhiz6oC+9gN961zd564AJ7dPnTvkTODd6Xj0ZakRUIk7dF7vrH22pU1vk8UgONHx2umBqeWvTVl1kCh/QkiI4V8Qh8jhr6XihroHxtGUVnpEw98ueIrF/I+Xvrl2fvfHJBvMnSiVQpZGBnRAK+DOiqBqrCA3Z0ONCkPnhIOoUgC2bzQoRXXlf64UGRPrcgnO9r29jgv7o9DzfGCjQ1hdIoE4fVO3Li15hu3LApe9OkQ5w91LnrhqHXvYMS8Fx4Gop2EMjUBneBhGDYc04HDUmBCBVh1feX9n1/q/9iDc6ZOD4U73hh/aEp2wicyThkr+NZZOSagODDTMqbiJggoIAQPdEIGBxrVJQ1PpAkhTyuE77NLxD9dlE/OqufCF9v4qXN5pw7F7+uZsmvGUmqR4WFNzRFaSYaFregAx4LzAxxJwFCp3UzILwdKhcH1Cz2PLsj94/VMXbPZRVmj6Cur/N/ZwdZ07T/Yz1lDo80MLSNu060vxrxlI//4rnlNk7S9ckW123XwCe36zfDd/bFIs+7YLbJOg/cQKFo+t/2TBGDPG73Lzgxqy/tkrWJiyr5fp0mEkEVEITGR1RFkJ0FSwtN07bzSdRuCF2xwyem951teOpy6LxpVKy2/b5mjjmN0yALnKLCiFs6AxelJHsG5XpQmTGQVDxKVVe1bl4tfW1XBtwPAqeOjZc+366DyckGODaJvXIXPT/du2lL6wI2Lgs9fqFrfy7v7zqw+3JG47WTEvjE/j6/0h1SYqQyiiTQMwgJl0rBFFo6sg+EkLF1a+e1lJZ5/+DjXOLNnaN3+Tu3GhBYpSuvSHcgmodMODC0NuT8LxgI02wErBEE6UjvhzwVZHuJqKum9G4uph+fn0+5oxD/SsevMppdOpO+MWGYlBXOZYZNI2hQEzQDHUGDBgCn0wLZUOCluV7Ahv3vJYunJ/7y8m+tycVFagn/QNmlW7NwZ//uJnrONhpGt8AUksCQBwVB2blmc91TTTY07LtrFL1P7Xxzd8s5AfFPvWOIeTY7CohgwpDn4ta+sWdFU5Rv9qOc5/VrXxlO95pr+jFakMfrdToZCNGoAXq4jt7Ki01NCTaZIpqikmG4Lc3bflnJh+4W6hzd/deK+3d3KRtlmNluOBc5SMJmIgLAI6BYLRsgBV8QiV6SQyqjtBYvrOzYu8D1ssuCX5VCdADDYOeJ/7uXh78uewL1efQJtpxNgfeTEouuW/uq+1rwHPqyGT2ro0JlFLx3QvtWTseY6HBaZUGEnFRgwADoARYuAhwXT8oAQLDCKgeUrK7D6qqCnam7JB44SHO8ak3o6Ere1jchLEll9jmM5dBb0dRZImIk4NFOHRbEIslmoDg+HCXRwpQXy1asLflCVS+1pyGHc0HsPo2+fqD/fbt9xNpqp6dWJsKHpGzMWC4aj4VAcCMsBwdgQJROE5t8dbintK5nDts2V6F1NefRH/ky5ZqeLGoJ/8PcH5L8/u69zE5/N1JCsCYIgwbD8ntY8+0DDIv/2giWN7t5YH8FId4Z7dlff9yez8v2RyQlYtgLoXixYU/r4N+5Y8I0Pe33P24P1x4+Of6krQZTpmiURHL/JISiQObk7faXcWE6Z2F1RTL+5JkQduRj1R86M+F98Zez7PRoqklljo82QUCMTICQGRsqCwwdA0QKqAkDWFvf4rikfqym392wtlJ76j+cZPDWY97sXB3+Q8hbc6dgRDPdmYDtKNHhV8+AP7i666mLUfuZ3x79wZlhdcjzrmWdZ2XVekURsOI24BZCMZzS0qKrv6rnOD1797fHvZdJqPWkRIHiAtE0EaAGUhz1cJjG9WY2UdJ2RRE6VTUI3dTIM2qag2BZPUpapOfQtNikjORUHfCKQ1EBxJOQsBY6nwTBsO1dZIVcu9u5vzBeeXVVIt1+M+53Nxk4O5UVO9N91asRpGkuZhYmwRyMZaVMmEkNSoSAI/zrgysOZsHUNSlo85FQV0FSYUzfVEw+uLeUvyv+/a2a6JCEIAC90K1uPHRm/M9ndv1lRgUCRB4bhIKA7O7ZdHfxu7ara9ktSyCz2xmuTG99oG3ttPDWBVCYFmiKQW19z5PoN5Q9eU+173+XRJk8Phs60T2w7GXcqphz2AStjQJYKUJ7DPF5S7Wnz8/TYhgX8RZ1S0fV6T+tvDo3fl85ii+XjYasx6JkEMqoAkCQIkoAQ8EAKhOGrCe9YVOf/5ea5wn/qKRg9E/f/6tX+/5UifPcEfDp6O4dh2zbKr5n/qwc3ldx5oevuP9S76Njp8Vs6MsJVNkncaMGEPKZBN2QQvkCHUDInedMG3zeuniO0AcDDO8ZfGD94tNHRMxUWycEkAQ/hwAINh3TghQPWkwPVoWGoCdAkj0BpGDAcmIkYMjaQVFJwFAIUy4HzFkKgrCN8fWmSzefkpaV48voK764LfZ+zXeL8AJ0YTi5+/S35awNTek2CMZdxoggTNCidABmkYKoM/AEeajIOP+d9OlNZmFdSJbXVB4xd68qEWbWYhOvCuWQhCACnJ/XQvq7sg2c7EpvIsXiDYiUhWQ4EH7fbTzKT9UG9d9m6ysfy5xa6k0vfw//6ac9PxnsH7p1Uk3AsP0S/0PflP13Y2lwpvedeYxMnB/OeeSPy0Fgk02CAaAXnAV+Sh4ocCl6H/TJTIsm3LuIvWDfn+/n9U+88cOC8tn7CJjZRnArEp5AxKDiECGgmBK8IVXMQrKpqX9yQ99TyUvrJ2jrhP/0PTPVE6D27Ox9p00MPhVgTI1MJqIkUytY2P791if/u+kLpgq2+37Ova/XuE5HPj2b4Sl1gN/gpE6mUjCxlgzDFdqKyEGtW5D12ay33n96/774w/pvhd3qas5mJCgImBMuETjhwCAEwCbA0A5am4RhpaCQDH03DAaCSJCyLhMl4J/MXVp+SvGysuZ5+Kl9gOq4qFtyBLX9kqK2r4sw7kXuOTaI+bpJ5pqa06AYPxuNAUy2YrASSt+CjRVAWAZsj9odrC/usHJHeVEM/2JTPuF2drksbgn9wsCfb3HbauHuoL31fNjIKW01CImmwPi8CJLv9pkXk0w2bGtxfu//Bzt+cvvvtM/FtY2l5o+OQ8JUU4NrW4ptvWBj6f/YJPPNC29bTQ3bzaFIrHU+reYbkbY07IoqKclDgIcGLzLe9BdxoXiHdeSm6fZ7/yVuPvN6jbSVprT45EQHNMlBMGwztAe/1gSJNEFx+Z7ClYmhFmPrxjUuE99338Gc/OvL9Tt37LVpNIZWKIxOXsfy6ZY9tXJ7z7apC4YLMeRs91lU52pW88aUeYoMG4kZPwEI6YUAjHRAOdYRprFbXLJIe21Tu+cD/z3f6MzV7+rWHz3SlN9HDkZCVliHl+WFmdWjJKDgGUFkPaMsA78/pzllY2M2HhOT8UnJHkKIH15RwbpfcH4mfHgqN9E6sOX5OvXZc9fkijlJGOEaLYTnIZk3AIkB5PWA8PkAw4TEMmDKzn5lTIOc2+brzabPjjjr+yem+D9fMMi0hCADnYionW2T+79vVvxw8p91jpyLwxaNgPQQI1tnht6AWiFRs2ULP9sr1C67oropzR6L12/cMfW8imdqSSaVB0BZqinJx223zPXU1Pvn8ibNl59+Jf+mEzJfJjhFiYGyekDkQ/iA8+bl7Cr1OeyBMD5XnE4eKfER79SWYJD3SNSw9//rYI6cHJjdZllWvKzZMioCjASRLwaY8YBl2tHR5VdtnWkJfXlDMvO+w80h3jPvFs51PDstcXX4+3Tw0PAUlk0Buy4rDX1yVd339HOZTtwAjHWPhX/0+8shQVFkpi+SigG3AsiwoKRKOj+n0hMsmSxYH2/5iOfdfPs55z0+kaMME1686LXmwujIEm5ekiNKsTYRzLasz4OGGOMfKzC8U3EEt72H07ZP1sT796rY+edWIxXIJy9iaMSj4TMDhKKQNGjwPMEEJsDVYsgXatPcH6suH/HWBwbqwvWt9MXdFf3+4Pti0heAfnE9m6He66S85EQUnetM/IQwZ6ngMJKuDVglIAXbnogDdsWR50RPFV5VccV1CnW9FGl56e/j+wZHMPRloMJIySH8YBQECK3OZ7w5HtPoxL++fGs1spEmAFvNhhkIoCRpPFxeH2qrKqf0t5f86peBSOfPqmY3bj0zcn4GyKTY4DpL0AhQHcDxM2wRpkeBrKvuu31T24C1z+Q9daP0X/3j6e6ej9ENCwEFsOAqHNOAtzz/4JzeV3fRpu0BPvXDyjje6tBvHZKpI4al1UDOgHCCtE/CJ7CFfScloeEFO958vod0twi6Rwbd7608cHr+vI06UZixdogOhVlszEc/IAGfDcRj4QkHIERWUQMHnoXdJNYWTqTBTlMtw3etK8ag7qtP1UU17CP7BW8NGw8SA1hifkks70tr37bgJJhlBNp1CIOCHCHL7ilyzo7E59FRuU+0V8w/+o5+8+/3+/si3oqkECNKEIebC65CwTBIEacNmbFCiCDsYQLHXi3KR/EZWFENcjSh/cS57QZc2+yie+8cT39s/PLFJM9QmNZlAVmbAerxg+CAs24BYVNid31jaec1C7q9Xl3zw+or9p6OhXb8fejjq8EUMYW+V5RSiugyC8fXec9f8dYvKxE/8o2jvsx1fOt2TuGZAJ6oYklvi0DaMtAYrxMNHUjuNvGpp4wrqO+uqJLcVcZFNHe8vy4zHG072GWt6I2bNpKKECJFfk9YI2JYBiQGcoAhTF5DOqggKBCSfZwcb8slx0lNaXcPv/bPFjLtYv+sTmTEh+AfHR62y184r3wuPRLoztvNIDBIwmYQlZ2GlFXACscsPXVtWyrxdWORpzykUOgILqy/LUNyz/eS9L7WfvyehcM22moYjMLB1CwwlghMDsAQPhLAPuXMCzy4oIZ5VKcbvzSFHN5UIl/x5as+B883PHRq5PxKLVMQdtBgJFTQLGI4IKdcHITd8JNRY0bu2mH5sVY3U/lHO+dsnDj/SMcY+rEkMiFQSqdQY0t6gvOnmxQ/cviT0xCep85Unjn/vRFSujFrUXFD8IorQoBMEtFgGTKigPbeptLt1kfTdlfm0Ozn6Ippq7ylKjsSb3zhpbJ0EgVRCu1OYkw8KMsYGFBiGA4KmwBVIEIMi9LSFXNL7VMYh89RSv39Zjfnk1vn+p6b7Plyz34wLwT84PGI2vN2T/grbMSwTrPMtK8Bi1PRAyBDIZlOwSRNEVgWvOzsFh9TqAsTg0lX8D4uumj+ru0wjJ/rL9r2T+FJPNF05nkg3ZNKpJpbmkHEoEAwBRg9Dqs7vKK4Lts2rF3aaJsnPDZKvzQ9P30Tp9l3HN/36wNA305raqlMMbNmEQdAgSB40y0FaUtu+flHo0ZvrpI+8x+Szv+h44K0h446wn22OTo5DSSlg5tacu2Z94XdurvN9rOXQprp6pORgeuVrR40/G9SlfIezV9uGAktPIaMYoH2+Tl9t1ejWNTlfXlxMv+dIW9en0/36qdaTR9JfipOONaiSPkVRw4xHaFGyBmCYSDgW8n0BaBQNzh8AyzAwoMBH8E8Hyj2DgQJusK6AfWVRITWrP9+umWfGhuAfHB02avb0qQ+RHRnTUMbuKSvkocGBSnBIOg4MwwOvRCMyFIWVMQ4RpGkGCGMoV6SiDT6MWroj5VV59oYLmFPhhqoZN/hg/NhwRe+Z1OaMmvafnrJqIjG7QrVTLaZpIkMAhJqBCQNZnYQ3VD9auW7O/uXzpSeuKRffd17gpbT/V4fv++1b/fcZtlmvkSyctAbB64NKs2CqKvuaVhZuby0WHv04e6q9ufPklhdO6A+wHNdiyhlE0hH45lac/Nz6sq1L5/rPfdTz9B+fKvvtvuGHIynMozjvCrqYghCPIBrPIqk4YDm+k6qr0pqvCj71J/X045/sHXC9n6H9HctG+1Krjk2RNWNJuxRBapOR1iHbJmAQ4CgGGYIDw3EQAgw8DAOJZZ/IKwt05hdQHWKQjRbwRkd18MKM/HW53suMD8E/ODdlcOcNu7Wj19win0qF7eFRzuG0TYW5DDyEA130gvTyGNEYsAqFjMaCNUYh8AGkI1EwrLOd1USrxq+PFhQR7SVlnrcpChphGVzh4ppL+us/3jUh9Z0d2/Ruv9EyZhDhRNa5M60pYFUHjpVFRlPhgIKjZWFxNBwNKG1p3PP560s/21AkzoggH+2akH7xQttPxjJkQyauNOmGCcIAAAdiUOwLzq3uvX1j+Z8uKv9489veeKFn6ysnE/dJoeCa9Ng4YlkHtGSPfOGOBZtWzg+c/CjnmDx1Lv/woejXO5XgHEfyfl706vCk4jh/XkZETQIe/2BBdVXHmvWBx2bKj4nLxdiBU82RrB7a+Y52T8x0ymjCWmZSgJ7KwCZpcDQDsD7QLAfbQ8ALcodvTnBU8YihhQX0M6W5bNtCd1CL6xKaNSH4x14YyW5t7za3xbqSFXos1eSzVBCEjRyKAMUBBcUchhIEwiERbC6PgSSFHI3GuEICAEiVhGPpEEE+yfv1pDoe9VdyTkwjSNAEbQq2QjMUaTY0Bp7VMkZeMuPkwQRfUKS3Wwii9OrCfx/UMXxUrjnZZW4qLqHb0jSjFRYYp6pqJA0AOt6abBiPpOr7Jo36pEMUKTE1ZDE2HU8lt3CgkJUpmBoBk2ZAiAIyySkwtgKbpqBpMjxSAAiLk3+xtWHJVbXSjOgKGj5wvHnHG4PfOhYztnIOC113YJgqCJuHGC7pm3dj7c77r/Z945Oc+3t/c/xfphRuG03GEVMcEKaJkrrQS3/1xYU3fdhre15ru65j1H/Vm1PkLRSHJQ0NDJjhKDq705jUAUoKdlBziswVi4Qf37FAdOeLXQDjx85URCay9W+c1LZGEijNMgav2koLQ3qhayYsMPB4HZgQoRMkPD5uf7AgZ0gIMdH5c5gX87xs58ICd9K6a/rM2hD8g3NRlYsbTOWwqi9OZq2i3vNYY4+maDo1oRpadrND2OABcLk5YFIJCBwNjqZAEjYYjoYvCOiaB7rAwqAomJoNOuSHx9FxPkWgyPev26lMWQ5Mm0JYoMDb5l0VrHlM8AqjDjJIRa2a6KRyVE0oMNQ0Irb3BwxDyNFIuj6V0fLAEGtMQwfBMiBtIG04sGkRFOfv9OZ6Jx2RgBjg1xSYSXR1RpGMqXDIOCyTB03TkzfctuCB21aEn57u9xoARt45UvOTF4Z/NJ7UN5o0CUJzYNKAbAuoaG489MUN+Zvnl0ifqLX6+vZT9+7uI+7yea2WkbEEsskoOE/uxF/cu3Thgkpu4oNe+4vHD/+oI00u5QVuicjTIJMRTCZlZEwPRJ/QVji/pP36lbnfdvfT+/QS5yP0yWOJO/cOJDbLmp6nZPQW2wFomoSm2P/6vy1IoHkTfr8XctZoy/fndIn1QrS6mNh7Q4X4vgsiuFyX2qwPwfdzcMRoPjpB3D2VUGu0M3G/5BATihwNO6bRQtoWEqoCBhZAUBB1B/4KLyiaQ2wwhTkFHBKxJHSVBifZ0GwGtmxD8jsgDEAxSYB04CUtTGkcVEqDyLDQGQeMTcHMmiDAQHU00CABiwI4Go4hwCzK7/CVCKOV+c7+eYXMzhXlQsexEbOCj2d79x4axJkhBWoiCsNMgjIcNG5e8cR/uXnOBd3D75N66u9+/6P2/niLnFWbDJKBDQLQLECkkbf8qkNfXlty7dwy/hMteXd8d0/rb99WviWGsXHs3BBU2LAZIbn1s/Pu3LS08KX3es3QW+cXtLfHPz9mmvzJCe46kdVqbYJESs2CyKRBhgu7S9fNPbKkGE9tqPJe1LVRL3fHftl1PxegBgeiVuWpgWhLllC2mJQEmmUQnVKhWIA3RwInseAABHz+J6YyQrVZwfAt9ezjt1R8+HxQl2s6XJT9BGeC1cVM2+pitAEeYL0HANAWKayYymo10Umn5nQMm6mIbWZ1LQzLNilW7GMyKVmDtqxzUGkiCBamw8DJKqCSSfAhDjEjACuVBqkZIHMYRHUSrKPAUHgodABZzQRrESBFf7vfJw1SoCW7mqfX1ZmPshwrB0lqyEcbo1V/tGJLpnsyb5zhMC6bgKrBshSAYEFX5IxuXFjw8LS8gf9Bz2vHNu481Hdff8Iu02E32awE6CockoNYWtnXcHPdc635wl/PLaU/UQB2HBpqevGkfR8T4DZOjUaQdByQoNB644JHNy3N/U8BGOlM+g8dHfvSyYH0apnCLYLXgq1GkVAoEAIDiQ+0eZYvmlw8l37qlrkffUSq61/F3h0tohhdbjuWvvvYMJq5ovwopZtauh9/bzsk0v9fe/ceHNV154v+u9979+6H1C21XqhBEo0kECCMbLCFjW1s2SaJHOyQCTnKGTLjuU6KVOEaTyX3OreccqaSOuM6TsXnju8k5zonPjeeOBNO7AlJsE2CHdmWAVuAAIEEAgQSerXU7/1+3j/OuTN52fFDL8T6/GcX9Pptoe5vr7XXXj+RgVYMwKEZBDwWoUQc5bQLypVeEpKxPBsRzbvqqG+uryD39ojFb8mG4J/SVs4MA4FhLMdBAM/8z/8b+p0/EcTxyYrEjGMl845fq+t05ELavpNmGJcxXaeEp0fyFF1Ny7xbHfb7HB9CVLSGaQ9OUmAP0fDcnMfVxgV9sCESfI8dbczv/dfZS0rk5JXMTq7gwNNd+IIK16YhMzQ671r55XUrhAVdvnvp/z28t3sg32VrdJvFOqBtwDZNwGbANVWP/4dPJz97W3PofR96/3N6TszsYnhhh5ZVUbAUyAEHla1rX9myuuQ7f/hnf/3jC3vOK0L9+Lj1t7SnQCuoyI/zgMQB4arhFVuqe7a3yF9bX86QD+APIXv8SiI3oyYPnS90TDlUbV7jd9maDpGlkLA9KDbAFSZQ0EKgwwJCcRqewx4SqxKF1W3i/ljAG1om+L2rykRzoa+FID6M6yoEP4gbKpkR4Hd3NIp/Zuv8H/0I80DwA4+XvpBpU3z30ZmsimJGgaWr4AQhtfyW1YeS1SULuoT3T//p9R+eThU2BWi3Oe8ZcFUftquC82RQK5OZzvvqHrmtueRjBeAvf3aia0T3WjnOR07NwbYVSCUJ3L+56uGGOPdvXyTGhhRxMq3WH01nb2e84mdMzYNGMXAj8WG01KG1jX/hxvLgs21xhjzn9yG88tOx3X1T6laXMgUtp+wqWA4szQHt5OEHQtBtBuYVF5U1AWTl2oOUFIS4KpJfv4HZlxD4oxvK2EWxWYsgPioSggvo6vmsMHhFbc/lFJisA8tR4AeAxJqq3q9/pu7zC1XX9JnL0Zdfn/rahbzZbFNOc8q24PsOXJYCy1ai6ZMbnm9vLPnHrcnQx+p0MNB7ue7tc+EvcFS+wy6m4KhZcKKHjhuDKNUy+SO/oe5Q0plVY+P6hvHMdL1qOXcXKBcmSkFF4kOBxvLMAzdFvrQlMb9no16rpk9cTkwOZe88N+Mnh2nE7SknRsmuqhWMLlVloYsMwEoQQxwcngHtUP2lsfgloZpTyyv5vk11fPfWCpZ0tyCWFBKCC6i3N7V70nafKOQoaEYeju9DcMXUTa2JBd2+/+yhmadHrqS6PBtwXAmU5cFjWfCBQKrmphv6HmwNfalxWfBj93x8uXvya1KJ3FFM6cjm86AgwDddvHVgCIdD0RzlUshZFjxHh8JHwOhmJlBRnq7aVN//mdXCQy017KJ4ZnIxmzg+mbhwcvxzb4yzrQUG1XDMrbblwrM8eCwHNmtBNQEhJCMQFCBxgQN8OKrSSdZZFWUOfna1+NxCXwNBzCUSggvklZ8O7R5Ic1vy6Qw8NwfGccCxzPjN2zc+86m2sj/qqD4fDr+S6Xh9sP8L01ezTT7PgHJUiByHjBpFZVt13+2bq5/csT4yK014BwcVOaU4K41sDsViHqbngGcY+CEZ2YINujgDwANN0zAQQjgQHWq6rfzA3k+WPTIb4y9V070X6xSTjbx9fKpLDIZS5/PG2nRe6TI9FyLDQTE9UF4QlKvDF1lwoRJI4HpDDdFUdZ3Yd1M1/+zGcrKkTFw/SAgugOETk4nT+UC7r0932b4L39bhuTRWtjd3P3RP1bcXoqZzbw62nTqb6hwZVbtM14HrOrANGyodQ3Tz8tRD98bvWbs8PGubdGzXl+lomatdOQvQNgSHgmM48FwAlgFblMBFakfYlQn1vrXyd25YTv9oVVmAbLr4A6l3LySLGa/u8pTffDpfrFM8xOm8vSuv+fD9DGjeQVG14CMAL0BDkgTQFIPgsrqX5EQwvT7J/yQaZC61lXAk+IjrEgnBBfCv3emvaor2UMYsQNUMGCaH5auXHXxwS9XfzHct48dPJ4YuqHe+ekbflVfR4ds2aBZwdRY+V4Lyptj4lz9VvWVtTWBWd6muXRNKvdOL7pTtdFiuCQoCPJ4Dw0oILKsf2Ni5/LkbQ8xzaxMh8nD7H0idnxJGB4vbR8eKbad0PmnpxZ2U4UGjFDDwYFJBMEEOHsPBo3jwVVx/hVhy2g+CjTaXDMeD3sD6oP/CqnLypYIgSAjOs+f/n/7HZwwvqRgOdM0CzfiIJSv67u1o+HpTbeRj32f7MN74ydsPvTzkfs5QsM2wddi2B2gqzICMWG20L3ZD09DW5sBTbTWBOZkl3Lp9xVPFxpp4NqfUTY9nkusby/bVVctvLBf8I43VoXn9WSx2A78Z2zpwUblzytPZ3IyZLJjmThoMPF6DbdNwbUDzg6ADPHgfYCui3ZTGo3RtyfBNjdyzpLs6QfxpS/bEmMVo//P9e3ozToeeUjt1SoenG7CjlSN/+bmm+7fUB/vms5YfP/PuP7x70bgTlt8GyUJeUQGagU9Rqbq727o3rQs8e09d6OB81XP2UioiCILaUBMhHQMAXOwe2uR7Enul6Mb7Lk3f4zMMxlLqw5RHgeU92D5gOjxCvASfoyBzFMD6L3lclGHrI+Z9a4SvtSXIEidB/DlkJjhPRo5drevNlnSY1FQnHWChpT34TCS1Y+vyR+Y7AAfOZKNni2gRQ2ijPApZj4fHWADto27Nip7H76/47HzWAwCr6+P5+R5zsbl8ZKr5nROZrktZJaExXtgx/E6f4WHqOjyag2bkIQZjcAIBuA6H0uUlB2VJSNEi69zYJj1XInAjZFMLQXw4JATnyYvn2L0SV+h08j5ymRnQtokVTbFDne3l874T9MhbU3tdXtieLzKQJRvuzBhoThgvv2XD0IM3hB6a73quV6NHLjVfPedtZ3hPOTmjJrMaYtlicbdD+7AcFp5jgxIY0JDAl/jgqGWg2WC3RImZSJM8fuva8NNtlfTQQl8HQVzLSAjOg7f/dWhnSDUz4yNTMFQNvuPCD8bHK8uq++ezjqvnVPkXh4YeS02pLSoXQIBXoUypcKXI+Pp71+/beyd5/GAupYfGhMsntZ0TeS/x7rS1yTIUmXeMbbZFwRIAj6Vh2B5MsIgGOBhyAFI03B0IhDMmy8urNgoH15Vx+24oI93VCWK2kBCcY90vj2zvyzvtU+PW3oLlwqJc0LEgPnnPyr/b0V45K8/cfRCDb11tfbl3+qELKXUPTQfg6goMMwe2vGbgrnvqnt61qfT781XL9WT0yJXmqUmv5dcTaqdl6TKvmTs004OqmdB8wOY5MBwH0RcAloJUQaMkXHpQLg+mG5LSaxur6B8lSyWyi/NDmjgy3WwVi9WKzoUrKv3+yatUm83QznTBqI4G2PS4KsRSli1HAkw6BAeyzGUmcl4iIlB5mfUMxjPZ8hCfitaU9EbXkR3KSxkJwTk09Nr59u7z3G5Yyk6NUmHqWVCei/o1a59fXS/PW0+14Z7B1l++kX40z/NdFbUc1KsFmLwLMVp7dNvO+m9/oiFM+rvNkszgtHz87dSeXsVpDnBUOjtj13Mo7JjOavA5HrZBw2EE0FIANMOhskyC7Ye7gxyXYpIhpywuDt1W7X+nuZy/7u+R5i7m2JKGEgcAihcybHZU2+SKbN72WDY/lm11i1T1qG5GMjTvOALLWsWCTIVkx1YM2fZpUVfVLklm4VxxYBZ4cBQFL0jDO68DHGCYNiSaAccClkXDZ4CgAOg+B8qnEAxQ8M/lng32iKkSinZuaXIPrLh9FTk2bokhu0Pn0He/d+G7qqHtVaGjMJ5G0aRRvrK8568/nfxEc214Xj7kTr48sP2nh7N7DZvtcAMu9LwKyzBRtXXDwU9vin7lpoRI7inNgszxi4nhK077myP2pmJe2+swHGzKhaMbKFo+XHig5ShCEQ4SL0Ci8DwkGaXJ4KWbk8L3r+euF4UhTRgdVrf4phaeyLIJzdGEEUaMOzYt2kpeCMpeyrC9iKnQewyGAsd6KOZ9SAEZlK1B11U4oCHwHHTXh+vZECwRrgT4HAXHdcGGWYiMB7gOjBkDpsCCkzgEYMEDAwEUJI4GbBcmAwQECUWPAe26EFkbpslDK7Ld2zcGn9y6vebAQv/MiNlDZoJz5Ef/dOJbqRzTrOsWTG0atgvEEtVH77pt+TfnKwAB4MBAYZcq0B18zER+TIdnqahtXbP/szeVfLElIZKzNz+io//ct+f0tJScUvNxIyhFaN9wBLCdZt7ClOmBNUz4kg+PlyEEaITDzP5N66p/oMhifGU5f4jlKfN66beXOjrZnFO1aEER4vmCUT1TEKtzQTgU77mWqsmeKDFaOv2oDxchSUTWpaFls+ApCRZoXJ3SwTA0giEKqmUBDAO+FNCKNgxNAytzEAIUKN1BWLCRLQKePwFaCcLmGECk4UxpKIZk2K4AmWWPUqIsM4qqanI54/sia9i0ozqGqVlelNZNNxRVW6iiAccsIucKoNkwJJnf2jOsj9L/WpBv/XQz6VO5RJAQnAM/f+70o6dmnK0BymzP8TZ01UPF6sShv9hW91cb6iPzuqmBqm1wvL7Bvqypt3q+BakqgZvWxn7QsjxAAvADKgxOycUpteXS+eI9p6yQrEKPugVdLNhKV0FzITgGtKIBXgxDlIAShoUQkmBHQgflVdF0aYQfvqFefH5zjBlY6GuZKzPnpmW96MULU/7aVF6tGko7SRMWdNeL5D0uwel2Bx/RoBUVcDYDatyF7ehQORlSzIAUCqBgWkipJjjbh6ln4PsMYNsQwMKgJaTGTbjhMASLge4YWNNS9eSYv2KjblIRKmRnltWGjpwd8TtDcSoVCgvjTSXWgRqW7qMYDg7ns6WUOeL5HGt5tPx+M++eCaf18CS+lL2o1OUHhpNMbrqO5SzQtgl9sth1MBuK3vppkBBcIshy6Cx77b8ff/TQBbPDDMgdZjoNz9bhs9TA5/7q5v9425qP13vvo/rnY4U9mYJVl6PYxJYK6ulESD7asIwlD6X/GWd+dbnzYsas61fQ5np2VyGVgxSWUMgY0GwAjoNQIAKuJgJtMgNB4BBcFnuJjgWc0jJ++KZq6tmbagNLarn5cs/V1vMTQktBs2O5glHtCayaVowkDdsB5ez2VAuKQ8OlAN1yYVkFBEKl0E0PAd+EywN2gIegc6CDKlydgcD5oH0OihkAykr6WARNh9cEhqNNMcjmEecBg8eNSe+5OpHrZn3fGLXszfUC1d1YKc3pyUK9l426/a8MfndiWO1kfAa0raCsQtz/Hx9Y/9mVq0Jkw9ISQGaCs+j4z3q7jk6iFUG2g7UtFKkAPMZGcmtjz0IFIAD8h43hZxZq7GvN2V+c3nExKyXSLMNmCkrdTE7f49kWfEZAQdXgwgcjBiDBgiOHUFbKobRM/Ga+ui7R3CTubygRutdUMNfsLDs9kI3MXC20zcyoK3N2qThW8KqzjBXnXE91DVPQaDMWlOgduu+BciwgS0PzGczMWOB5FqxIw2QNGEULtKsjEJXBMxZo0UNOoyF7oV5R5UyxOpI3K4IRVqYcUfQzLRX8i8kS5mDA8zIrK3gHiLxvnS3g5uW+XNsKcfhQ2lBlhoNp+eA4EUXbr3YplgVAQnAJICE4i14eC2xXPWOXYubBKDoiEgWmLHzovnUlX1/o2og/7dJvL286d566J+94Qs7PsuOm3SSZ+U7F0WEyAhiaR05h4fkUpGVxOB6FKEe9JK+uT0di/GhTlDpQzaJvZXXgmppZnzpWrBNtX/RdRzAtSz42Yrc7mhmZcNwkzbk7LdsGw4yDKVpwKQ8TWQo0x0B3GYicBSfMg+dCkEsLkBwL1bQB2uOgugHowbIhjhNZR2IFbkV4tG4VdyAme5fiPDcYD7gDjaXiNXMubO/LR7bnDDPu+RbkMhmq6iMeEsYbk3M7AyXmDwnBWfJ//9PQtwzfjZimAssswjUteCXLxx+8o/47a1dEyHNGi0j/z/q7Bsep1rzoFwo+4qKT2zM8wUHTDbCshwzHw0YJaEOHEOQglDoIMMKhSE31RGOrdKAiJAy0VzJ9C30dH9Twsam6TNqtl2xdzha8qnNprT4HWvYofk8k5KPo+bAyCopFH1nVAR8MgPdd6K4JuoQDAxelVQw82walAb4KOI4/pAXisrUikYkvcwcMS4jWVjJHP11JPS3RVmZl2Xt9KeDm9+I/huGhSWH/MeNh2/a3FS0WbDoFBi5Klq0fXejaiNlDQnAW7P/hma/mwCaovLZd1yxYBiBWxQf+w2dWfb59VaRvoesj/qe3/vXczpPnsx1ZRpCdVHaXIYbhOAY0rQAPJWDLZASiAliTRgkLTHnV3Vw1r0rLgvnOeu6RtXF2UX6ZSZ0tRopZu86lecewTJlRtIrxlNGkMAEza9qRCdNosmlul5dOwQs7gC/AnLEBg0KG8UGJAdhhGnBMREQfhqNDYgDdk/sZNaoiyIBtCl6qqeWPVQfdPpHl84ZuRzpWBg796Yqu/Y+VqVNj8cOvjzymWFyn79vg+CK8vA2xurr37i11jy90fcTsufZ/WxfYm69e7Dircc1OLt/lsAx8MGB5dvjuWxv+ngTgwpnon4zOXExtGx5jW/stJCJ+MT+tWdVF3dqh61l4JgueNVAwBUglFZB5D1KpfIALV5nL1nO9q0r4gxW8e3pVubgo7/tc6i3W8bTtjk4ZLZeyfp1quP+oZjWYHAXDMeGyPERvCsqMBloW4Kk6DEGEPe7AL2PBB2lQAQO246HUsfZ7fqXMNItmoD6UqY+xQysEp2e5hLfeu+fgtTOj+yheev3SY4Mz3F4+XoJiSoGp2pCXBQc+9eCav2upvHbv+RJ/jITgx3DmtQvtvzli7/GCdmdeN2A4RcBnkbi19ciOW6vn7Ug04t+dO5xpebt/5gHVzclFM/DVmUwOns/jimuDDYRh2QWwbBAWY4GtCCPmho7GVpYM1TQE+taUMS+2xdnf6cKwOD7oswPFSGFSabEcXUxpVHRo2k9mdL3a8tk9pmfApmxwLqCrGiyVgyvzoAwD07wPLsCAU3NQjTx4g4bFxIaDvpQK1Jem+URYra/wutfz1L61NfIfzHL5hbnYReBnP+z96tkxdSvtqbCv0hBYDixt9bduvOmFbU0l3QtdHzG7SAh+DAfOs7vpUL5TmbHh0BQck0LFquihB2+Ifnmha7seTB+/khi+QN15ddTYfJVzFYZyYVp+cHRy5mHfUkHRPFyPA82pkCQJsuPDj1ceNMBGShrLlZua2R+0RP0XF9PZnL0Hp7dRlA9PN8NjOSMxlnXrHF4HgL1Zk0WuaELiHDi6A56yUfBYuDwQpljogoTyEg80JUK1pIOMK0YC9UKaLWPMKklMlwcx2BD0u29dLi3YTuXFbOTEaOLVg+NPXCootTTntRpOAIahA56J+C0b039977JvL3SNxOwjIfgR/ffvnvyurXuiQ9ngojSUHIVAsKL/tjtWfae5Vrzuz32cK+PvjCbHxry2izm/9oJhtFIzxV1K0YDhOxAiERQNAxYVBCPIcGURAgOw4dKjYktpvnO19EipYF1atUhCLzOYk0emzearU04TDwOjGa/+qm63+p6ww6ZU2DbgKgZsAIyhgYYDXo5BDfBgIiYoVQCvAK4r9drhiBttCI03rhb2t4S5l1jaMpJl77WUSfyhkd6xun2HRh6fULBb1T04ngr4LjyLRt3Wtfs/f0f88wtdIzE3SAh+BD/+/sknJrlwpOhmuwqaAUZxIZWGeu/dXP31e5uC89aN/Xox1Xup7q13jIcu5L2EF3EgOGrXxIwDmpPhcwx8nobPB+BqeQiBGGJxer/FxGQxFihsbuO+Vx+hu//93p60oNcy+OZY26nLdntO0eOmowtFl3vUMnSwAQoF1YZj2JACARRnDDARBlaAB8+Z4EQKnin3hNfXjoSDAgqKX11fTnevWS78IsZRQ6vj7B988SJv7Q+q/2fvdL18HveMWHaXaxdAg4NnULBLQpkbH2z74d318jcaKwLkkYglirxTPqQ3ftG/45IpJBWruCs/k4dq5sG6NNYtr+y5t72SBOAs+/6Lw0+kL6brjaLbBUNH3gzCyDtwGA8hGRDgQ0pUIJ/ReumyZWpNS0lfUx194N5aaUH/LVJDM0LhqtGmqIhdVqh40SxGCjm1Nue6cavo71IcEyZcsCYNw/VARUTwNgOhQoAFBrwjgpb5bjkQU/kGUY3EmPHNK/jvbypZukevzbfpM+PRQ29e3duf8tsUq7jdhA3HFUA5OXgVNalPfTL5tZ03Vjy30HUSc4uE4Idw+OX+7S+fdvbwAWmboadh2xokTkb5TasP3L4p/ORC13ctGz96qRmh4HhmtLDp4rDdPpFTEy7tODO2FysWvB0qY8JxaYhFA2VlUbih0kOhEJViS0Vz08bA9ySOL2yqnP+ASJ8z5XHFjl8a09saA/nU+LTRdHrKb1ZsO0677q6CZUIADcVx4XgAZTugRAEGK4LxXSBEIeAwRyPRqnE9KIebm6SXV9SxbwWATIS1RlbFyJLmXDjwT8e/dXRaa8mzTKdum6BVHY7HggEPubmt98G74l++NRki906vAyQEP6Cxs9ORX7+jP6SD3ibkUyh6OijfR+3ta1/4bGvoi6uqZfJh9SGNvj3U8sbR3JfGhYjglJiiXEh3XR2zEQp6SNsiQiUBZNIFMD4H0AKEmNCPcDVq1gj7717HfDO5AAExOmQLblZJyJKVH7pqtp25Ym/SHPPxrOPjsOGA4n0wugWVd+GqHkzXBsu6AFcK0bdg0QykxMpuKSiJYimdb0zyB1bL9P62ODP8x6ORt+dsO/fKQMfBfuWB0YLbZGjaVl9iAE2HI5VCKg0M3NVR//fraph9DWWha+oEIOKjI++yD+h//GbkCdV1drgskKYNMLqFypuS+x9cK3+ZBOAHk+kfiV66oG0bvOq0Xc0YdX7YNw3V7fKnx6EP53FZ40AFOBQ9GaJkQJmywMrRvtJ1lcNUlEdbgn7uEysC89oAeOx0Nl5Q3DirzsQGLvvtKU5CVtG+ZTs6igUfHJWDWvThskGA8wBw8GUavspAiondrEWLdKTKcSVGqGqij9XGqN4NYfpHi/X5w6Xsl8+++9ibI06HT3NbFY+CIzFwaR9MWdXw3fet+GZLZeCl1ZUS2dR2nSEh+AH81/+r9z9fmKK2uRQNWtOg6SrE8tKBzg3ljzTXhsib5n1MnxhKnD1jfOqCXh7TRDfMgno0lc3DdF3AZWB4gGHT8Lg4Ak1hUJQH12X7UF7pJJaxR29dKT3VVs3+iVnS7Js4rccFzlQN3YkNHU91jXg8O5a26xAwdhdUB64FeNo0bNuAxXFwpQAcR4JcE0I8QkEvcAdhy3BLBKbm1lDflhr6v2yoFOa1dRbxx0ZPjlb/5tDwY+cVpkm1ta0sJ0CEiaKiIVa/qvvBT9R8eVN9mNxrvU6REPwzXvrJiYfGVa+e5akWiTIwk7HBV0hD99/Z+EhbY3RePpyvRRd+e2HTm2fUB1KlbLyEcXZ75hBGrlLQdA+OaYErFeFlWXByAOHa8KHScnlUaAjlm2u8A3Wi170qNrez64lTU/GqdRWp9Knx+KVJZ+2ZEXcTBR2TRf9bjssiT+kIMQYMxUI2bUHnKHC0jGAkAE+X4HoaZJpBpIx+qeLmutMrKtmeFSH0NJWQg5UXi5kL0+zQ4aE9v73qtU0ZVpfOSGBFCaAcpDNcprR+3aXdD1Tdv7qGPNJ0PSMh+D7e/dXFzmOjpTsoqbjd0lXohglfcNG4ed3Be24pIztB/8DokavNZ04bO/t1pto0s+G85e5ypxiMOTY8WoBDuRAFAXxAhs0L/VV11QON7fKBdSX+vqay+ekscPH1K+2HzhQ7Cz4Xwa/G5QLHhF3T6aRcA57nwVA0BMJBODQDn6Jh0CykEhk1EaCge91qOB6r3hDrqwm5fatDzH5RYPJry/lFeabo9Wp0SBNOH+p/7HTaTk6mrV065cJjGQAeeE6BH2/qvb+z5DsPtJaSU50IEoLvZWKoKLw1lOugQW9Xsw58ygbN04jWRo92tkiPLHR9i8WpF/oePjHFN1O8p2ZdVp6eyu71PBWqCRhwIQdKEaotg1l04DMieIY6VLIhNrqxnnvurlppzo6gGnvnSvLIMXt3oEroS08rzQUTcoET4qZejGiuuSNkuMi4DHzVhOXYMFwOIZGGWyZhWjch+FJfkZHVYGNNeutm5klREvNlAWdoVQm5l7eYXfjtpU1nhqe2vjltPW5bPjzeBBcQwLA0fDnaV7VxQ+/9q9hHGuPXTjsnYm6REHwP7xy/+IUcRe1RbcB1DHi0DkkK9f7HTyYfaKiJXLc7x2bOXZZHj+e7xop0xSU7GLZoK5jOFh+2XRUMFUFRpcHXLIMYFMClFZTUSIjLzDe0xoroTY3is6WMN9o8h5sPJvsK1W8NTH9qaNLaYlFel3PGhEvZYHgHspOFYVrIF3goNgOHcsD7FkrjpQdYKWyGm8PjqsfFWYEyb6xlnr1rReAPQpq8XRarzNC08OabY3vfnTK2FnV/u2uo8CgJhieAUVnUb657/rNbol9sKL+2+j4Sc4+8q/+En35/8IkB0GvzKRWsa6Fg22Akf+TGe5ufXb8iMr7Q9S2US0dGm390VPmWHOR32HoRhXwBhbwDwzfgIwapJIzEah6+oT/PBEsM+cbazJoK98XqgN+3Kjr7M6jp01NxWkR+5Jx7z9WJydaLKh0tgK+2PHen4Xvg8gqsgg4nGIalUcgIMtiQjGi8AFcXu32hAdW3lfRtqsSzN9ew/bNdHzH3MmcuRft6cl85NuMlR3JKl+s6QJABAnGwYaFPilUJNSulY/c30F9pKJdIABJ/hPJ9f6FrWFR+/vz5Pccm1A5LcTtzrgbLtCCwLu7cufGLO28oe26h65tP4++MJqcnvZaJQFS1M8PVp8+lt+sI7VSLRRRcG1wgAvAiLNOFKFBoiFU945aIQv3NQveDddLzc1VX94sXdl2esZIp36+FZz9UmLKRNyz4tAWK9kApLHyZhSWFIYv00XiybCAUDox7rs9mZb5OkrhMR43/+LryxdkfkPhgDr10cter59yH3Wxhq8QCqaINcCz4WKg/sXbZkfUt8r576kLk3j3xvshM8HcMH7ncfKmIZsvxOlXGhKGbYGkPNTcnX7ihQpyzD/XF5t2fDXQdVcJrOYExzKnLjxuFqxgvGqCDHGy7CAMBMCUcRM5DPBR93khGwxWVfP8dFdSTzRV/eIblRzd2JhNNjWAz7+SEnOLGT6h0fYwx0qcVdpuV1zsYX8WM5SJIA2rRBIJB+KXlkCttxHT9pbKb6oZCZUzqL9dIT81WTcTC63v5zPbf9Gs7pvJWs8MJ7W5Ahqkr4Eo5RCpjB7feu+IpEn7EB0VC8H8ZfudK8l96za96lLfbkwB9BhB4ByUr6ro7W2seaagRlvRSSmpgKnL6FL/z3eGr7X5AZa1ivstSDWQ9Fj4DBLgIdJoHK5ooEcQesTSeX317YP8NldzzjbHZ3WRw8pXRjvOKX53L6Ims4z+h5x2UlPrIGC7yug1WMaFxDoqqDjavQw1zoGQBZbHqQ+U3xC5UVDGnozI9vH154MBs1kUsrMG3x1pef+vC3iuuXKcq3jadAuKiA89yYFcnjzbcEDzUvjL4zPpK9rq9ZUF8eCQEAYwNTQgvvJZ/nIlwXUq2CDU9DZoyIQbr+z5/T83n1yWEJb1s9tq+/t1nx+1WI+/uneYF6IoDT6XgGQKiJTL4cg/VZeXfVPxQhV6O6PZG/msbq8VZfUZy6FxRPnIk/aWCrsWnimYTxECnNqND4ExYrglrjIPFMsg6NhgzjUyGByWWZaTbq9P1lfLRNfX0/tUhan8yFiK7N5eYycEp+fhxvevMeKptaKzwUCBYRIkYBGVxKJhyf+KWmiMPtIpfXllGNr0QHx4JQQA/fXHiewiKXblsHkpmEoZDo7J+2cHPfSb5hT/uuH3tmz51Of7mceYLk2ouTllZeWTGbjJcaVtNpYxVK8I4f9GAE+YQ9rkDgeXxjFsuM1vqhKdbKpnMbIw/eXwkcfmy255TjHhBkvIzU3qzVjSqc6bfZbI64PngCgoYSUTBduAHymAyNrgiB1vCUPy2tb3N5czgrTH36ebaMHnQeQk7++sz235+Utudz9tdBU0DQEPVOTgl8f5lm+O99zTJ39hQK5FTeYiP7LoPwVf3XditV5ezxQuT0I0iTMsFI5UOt9/R8PRSC8ALPedbX3k9/9UJeDGZEjoUH1B1DnBcOK4Jo6QcQi4PngscKm+qGa2r4nr+Yo387GyNP9iTaj12ydl6WbE2mY63i3Vd6MUZsJwJLWdBKJGg5G34wTAk3wBlSkeX3VA/kGwUD1ZEhIEKzur3HTDJStJZYakb7jnb+uaJ4q5zKbTqvN9B8zREKgSFiw8nGmK9O+6IfqmlSpqVL2XE9e26DsHuF8/tOpGWt9K5bJfmuTAcGy4fHb/1vvXPbF9XsiTuJ02eyUbPH77ypaNpJzljUHWO6W71bQdclY+S0hDsKQqUw8G1LfC6/6zSmhQfXMU93hb7+Od1Htk/uqPnonlPPIqhgKMLw9NmUhXp3Y7pQBIMZGcYFBQFPkVBCMcgVMQPxpYLjhjk8yuapZ7WUu+FlrLf/aBjAYAseS1hk4NT8m8OjTx+fhItGkVt900VFi0jyvL7qZYqbN0Ufv7+5dK+ha6TWDqu6xC8BLmWowu7p30ThpaBbXtYfUfDL3bfXnJN7yYsXphiT76Z+9uUacmTuhk7n9X2mJYLSfJgFny4pQFksw4qWYDy6W67cZW8bnXgF3fE/X9IlnMfe5Z15kw++tvXxh6bVu36guLsMHUPCsVA9Skw41kYDgNfCsBlXHClFQMxLjy04b7Sn6yqEl9dU0m+3V+vzrx6tuMXx/NfmNbNLtWnQcEHLwX7yurqh1fcEOzZvVa4pt+XxOJ0XYbg6MnR6l/1aHsmwLVYlopCPgffNtFwW+MLnZtiexe6vo8qPTghD51ztx8ezmzVVHXPVDoDyxXABSXoXhC04wAxCpIQ6JUEGeXJyNHbW4Unb6gKfOR7KhODadmxWFnPOnVnp+zmkdGpzapVlKd1qksWGfi0j6m8BstRQLFhOKESJBLlz5UnokNCBZePBd3h+xJkF+f17Er32U2vHc58adCh60zF2mqBgRTmwUZqe9pvlZ/+9LoImfkRc+a6DMGf/3bmq25ZyV4qr6JwNQNBdMBVxftub6568lrsDXjox+MPnyrm1uqpdJzhxJ1Xcibg+VANEZ5Eg3NpyHQRFB3tp1dVOvfeJH39nmTwIz1HNX3qcnxowOh8d8JtCZZKqXzBrPZcd49e0FGwDKi2A1r0QFkasr4Exg3ADFYMyZWrM3K1PNW6ivvJqhD/6mxtsiGuXWMnRhIH30n/9SXNaFPT3nZeNMFUxlFZGt9Xvio8dFcjvpmMStfc+5G4tlx3IfiT/9b31RkukvAmNRSyk7AEG56DoU/el/xG+5rSvoWu78M49MMLX72g6PFMXq0eLxi7KEcHXS2Cl0UYuopoaRiIBHqdqgpxeS3fs22V9O0N1dyHnvXNvHspeeLU9M63rtKbnGipGAzQHSZspCZUcLyKQs6FofpwGQOeqYJnasCVL+vleEpdta7m4ObV/PdayjkSesS/+cUPTj12ejTfNq1zOzyJgxXkQJWGjyYbq17ddiP37eQcHLNHEH/KdRWCp347vmnIjLVVyOqOsUIWVlEFE4oM3foX65/6RGvpvHYs/6iGjuXqek8ZO6eVqXgmn6sv6v4Ok+Zg0wAVqASdthGsoFFWGX+Bbqhyt6wUnr4tIfV+2HFmTlxKZKfcpoGLhW0nbD5p0YEdbFSA4eqwRrNApgBP9pH1gnBcgKN5SKWx3uV3th9dXY39yzi2d00lT4KP+D0TJ69Wv909+rfHC/5al2Y7OMlFScuy54M1ZVMb67jn2yuZvoWukbi+XDchODqUEV4+q30pyFg7R8cN5PMqTNYd37Kp4dnPbyj9/kLX9+cMvjLakXcgHjk3vb1oFR6eyvqwOA+iFwYlOOBYHuWchaJb1hO5oWLk7nrhGzct44Y+6OunL06zVw6PPJzPq4lTM1RyIlgSjkTsbcWCA0N3oGsaJC8PeBxmPAo0WwKOkSGJbm/9lpXHAnEh3VrKvnDLMo4cRE38kfHeC3VHetO7+6+6bTlK3O76DoIVJQeDcjR9e4v0D7c0ieT3hlgQ100IHn4zs5ehqd3j0xnQrAfa15Goqzz6xU/VPrnQtb2f4ROpxM/fHv/b6Yzd7KhKh2LZ8CkaboCHy/OQbQaKS/Xx6+rM1o3SU81hev8H7dgw9s75ZGHSajk7kts8qEdrTSmyS0/7iAdY0BqD4fFJ2D4F3rNguTo0OgQuUjYSjUYnuPqosn41u291kP3F+kqeHFNFvKcXnn7zu/16oNk2/Q7bdmGVMCiRYwe33ht/siMpHVro+ojr23URghdPDcfPG26rWchCsx3oqQI8jkl9asvKZxa6tvdy4fRkfOBY7guHxwsdRi7X4VIMwIgQYmFYLsD4LsTyyp7Y5qr+26LWi/cm5A+00SVzblzODU+1v3Ii/4UpVwwz0bJOnwlALeSAnAVFK0KyRVCmBNN0AF6CxYdTofq68egacfjTjdJXWuPkbEbiz7v01oXWl95MPaq4vOyH0cGwQQSTFfsqVsoDt62iv9NcIpLTfogFt+RD8OrFPPsvr+Mpj2V3mRwHJ1UER8movyl5oKM1vui+hY6fmY6+3JP+ypXJwkbVNjptUwDFV6LgaAgzFByPQ7Qstr9xU+jg5lr2+w1xzgG4933NkbfOto4MZTreGXba074gsjGuI88HwBQtCCNDsEChqHNgWBemR2EMQXA0OxRuqDJXbio/tCXBPb1xmTSrZ4USS9fk4Lh87NDlx08VueoJh+nidB2sXN3dfmf1080r2ANk0wuxmCzpEJwYyEReOTj+hACnK32lCFp0AeTQ+Kmbn7l/TeyRha7vd42fnoi/+trwYynFjhsQdmk+D4cWIUY8yEEavhbpC6yIpXfeGv2rsGyPryx9/wahk+dm5OGei3t+ewXteUaSDV/eZmoqBNaBMabAoT2wAoV0wYHMMXCFwIhUXZcSPB8Nd0Vf21JFPd1aTpY5iQ9n7MTlxL8cGP1PKZrbxdAeYlU1LwVvrEp1VOHxtXFmSR1DSCwNSzoE3+wZ3zPJ8HtVAzA8B47igI0lBrYnS77WULU4ukynByfkX78+8djpCa0ta3odvk2DjbJQTBWwBYSl0r5lN9cc2rlC/PvV8f+/V997/7Md/Wnv7tfOWp2e7zBTVqCToX2wbh6GqoCjbeQUGp4XBJg8TC8MuaxiiG1Ypra1Si98cX1gUd8fJRa3d351rvM3J3KfU4NlMb5y+X6KdvGJm8VH22oZsopALFpLNgSP/Ta16azOt1mKAtgaDEGBaDED69Yk9jUtD85q/7uPYnJwQh4+ObWre8RtH84WdtNWEK4kgWNV2IaJQEXpwIqWmp57W0JfX1vx/h3Qj//k5EOXs17d+YxVVzTtmF0mduhXigiUeFBn8sgzgENLYL0whMoIpHCwl11ZZt6UpJ5tlL2D66tDZMZHfCwnfj267bWzzg4rkRDvu7v8a1uq2L6FrokgPoglG4KDOaqNp90dmucgl8vANz1Ub1je9/Cnq76x0LX95n+c7nrzZHaXQkW2W0YREsdDiNoo5DRwUqhX3tCg3rMh8I1tywPd7/Uao28PtfSfzXQeH9U2TVPBapEx2xzGg1ZUQBeKsC0dedeCR8ng2HBqWVNV3213lj7VINLdHkuzjWWz2wiXuL6N1FZG25rKn7urVnzP31mCWIyWZAi+9XquPTM5WZfJOTAMDxQHcDU1w3fd2fD3C1nX1KmR+OtvTe89nfbacprfwYU9+MEQFMOFmvFGpA1NmU+2h/7urhV/OvwmB6/KoydTu46Pu61XMkgqoDsoVgZVUFAMsvCzeXiMAMOh4JckUtW1y07X3yy/cWMl+9yGyt/ruUY2JhCz4sSMk9hQxo7c38Tt+3MbtAhiMaJ831/oGmbV5RO5xLsXtTsPnx3/oWq7oG0dvOD3/cUX2r5wy8rQgjyQ23/g7Pa+UWwaSimtFujOgmnD4gRwrgMONJhw5dEt90effiAZeOEP/+70uSvy1RPFXX2X9fYLGqpV1+lgggy0TBY0z8PXdOg+AIcCG4iOCMtqCvHW8MD9Dfwj62tEssxJEATxPpbUTPBCz1hrz5l856Wi+4TrGnDUHAS4uOszN35zIQJwbDAj/+y1ySeUolpRyKBLAQ2GYSCIJpxCHlSobKB5W2LfXUnm71dWBH5vo875f31n5+sn1V1TdNDRaWGnZQM0o0MpKuBtQLUccJ4JT5ch1pQNhVfXjN9/Y/ArtyTIyRsEQRAf1JIJwaHTqfiLx+y9cP3dppaHreYA10bVlo37VteU/GK+63nnn/v3HBpW2gueuwuWDzMYgQATuYIJjgoMte5Yt++WFdwzvztbO/XPh/f0jdptozYtT1tCHS2KbW7OBuWNwtB92GwALnzYbhCR5aX99PIqZ32Se+HGisBzayt5sv2cIAjiQ1oyIfj6m5m9jGfuTukODNCgBQqh5XW9991QPq+PQ1wemIkc/+3Fr76TwaaC4mxjGQqBmICApmHGYxBIVOL+u0r/5q7m0L/d9zv+wtGHj1zWtwxqkRZBKm31+TxYz4JSUGFTHBxdhE8DgVBkKHH7uv61K5h9q8Leqy0VMjmgmiAI4mO45kPwwqAuH+7J7B13qGa9aIIz81AoFwhXDez8VOPftK2Yv5NOju/r2/3rE+quCYrugO2Cq5Vh5n0Yoyr4WARNm+K4s57B+mSk+63n394zmvaTfRNWq8rxMdvzW0LuFFjdx5Rlg+dFWLaAkpgMJrG8p2FzyaG1FfJL7bVC33xdD0EQxFJ3zW+MefFHJ/eOpPnvphkb5kwOmWIOkdLqozv/cu0XNyeEgfmq4789/eZ3B6fEViPAbuU8wDYp8HYWDi9hWXsDWmUbysBljGdMXJ2ykOJCEARAEF2w+Qwmbfp/vpBBgQlKWLa69kBVQ7xv/Up5Xyns4dU1AXLOIkEQxCy7pmeC545N1Z3OUFtRUGDCQ8ZwwQarh+7sTH57vgLwzK/6Ovf1GbtzBaPWEAJtZZ6DGVUB7cnwmxrQHJhAq30Jb7wJDKcdMIEgUOaDhQqn4MA2HdhaAODcjBiI51c+kDzUspJ9qZH1DjbE5f+1jEu2nhMEQcyFazoE33pn5iFL8Xc4PguDdRDiPSTWyAc/sT4y5w1yUycvVf/6WLGrZ7C4m3XkZmZZHMjoSM3ocEqDWNNaCu7iCN7tBwYYF0woDDfIgFMVFIsG4JgQOICLxwcitzRmWlZxL/3lmtBTc103QRAE8e+uyRCcuphnuw8VH0shnND0MUCwAd2Cy3B9t2xcNuftkU6/eHLXvtPK5wyH7WSFUpTWsMiN5kB5NmzJQ4nhYuqNQeihCOQwA5+xoaavwKUFqLwO1iuFHSnPhJpXDN22mX/q/mRo31zXTBAEQfyxazIE3z44+UQmwj7mX5qBYtCAUYTnuuN37Nz27KaVgTlbBu15of/hN4e0bdMenaCC0U2ebkFwVOg5FlaMBedQQFqHShVgmBRYXoGrOHBtE3RAAEPxKaFmVf7erdGvN1YLB5vLyX0+giCIhXTNheDhV0Y7zqlstalnkRU4SFwalsUPtdzfeqDrlsCczAKnzk8LP39l4luXinqrDXmbE+EhezYsz4bqeqhu5hDXLKSNEKbSBTiaDofx4Kdt+GIgj7VrULe+pvvGBPWDT64IzflSLUEQBPHBXHMh2HOJekDRlN0F24RM5zHtW1jRuKx37+1lj8zFeBfeutr64huTj07l/S6/PIygRINOK8iYDLRICNGgjszpLAw3i3IpANgG/GAIAQRGqJU1uPn20DN/dUOEtCgiCIJYhK6pEPzli5O7JLegTIVZQPGgFmhwsWVDN26qe24uxnv++wNPKGXlmKKlLnlZBLDyMDI5mLwIyfcgugb0YhqaUoDm0pAry3siFZVC/Uq2+8ZG+Qeba+duaZYgCIL4+K6ZELzYfXFTbsZOXpk0Ho1UmpgxdPh8tO+Be5N/d/f6yKHZHOvSWxdbf/lWeu+kSlVHDXSUyiz8wgymdQ+0GAFl6lAdA7SqQ1MUgAqisiHe+5lPrvybTStlEnwEQRDXiGsmBF9XpW2TeuaJUCCHS8MaOIYfvuuTK5+e7QA88F+PPn4yQycNn++Sq0JIWSpY1UBOdxEpE8BRORRndLg2A4ctHSq9c22qrTX0XGuIeqGpQiI9+giCIK4h10QIHtp/YYczmoukcybUvA5GYhALlw3t3Bp9bjbH+eF3ev7xQo5K0jLdIcoM7PQ0KFhQDB8hxkJhagaayoEOh8Zv+UzTM5trAt9bUyWR8zsJgiCuUYs+BI/8crDz3TGhc7zo7lZsDZTrQo5W9n2ic9XXZnusKY6R3TKxI+CpUKcUZGwPCHFgWQsFLwxh+YreLRvLX1oXpffd2BAemu3xCYIgiPm16EPwtUF3p0nrXZSpgHVMhJZVHO3a0fjZDfWRkT//tz+cVfdsODjcO2KOjlgP860N3XWV/LADCEGeSd1cxT0TYJBuqQ6QmR9BEMQSsahD8Fe/SO1wJEZwNBW6RsOHOHLr1uRTcxGAAPDAKuGFM+HqVz2v5nHBt/OraiLmXIxDEARBLA6LNgR//vzVPaOGkzBta2dmOgv4Bm6/u/nJT99UPqdHjK2pJD36CIIgrheLMgTPnJhJpFlLzuu5r3qGBUoUwQiRoRvWVD2/0LURBEEQS8eiC8GRE6nEy4etx7Kq9XChaMHTdDDI999z/61fbyY99QiCIIhZRC90AX/o1BV/k2FnH2adHCzXBJwiLL5c/uTGGDlzkyAIgphViyoEz50vyENT+a0mPKRUA7Q7A0jUwP2fWfmVha6NIAiCWHoWVQie7VN2TmfyezITGfC6Br3opxo2r3lt+w0VBxa6NoIgCGLpWTT3BE+dTFdfmMq2G6YLRTfBOB5qNzb0/u399WQWSBAEQcyJRRGC44NF+cDh6W/lYe7WshkIjAO/tHTktvb67yx0bQRBEMTStSiWQy9fzbdplrHbUDIwHQ+ez47ceMeaH9zdOLuHYxMEQRDE71rwmeDbr8+0/7Z/8qFMQYeWUxEKeUje3Lrvf9sa/eZC10YQBEEsbQs6E5wYTMvDOau1oKPLUS2wLBCoThy696aKry9kXQRBEMT1YUFngv/jXf2JYkZ5FLQNx3EhRCoGPvGJxv89WRUgZ3YSBEEQc27BQvCNn1x6SC/6EcM2UCz6EDhu4O4tK75xa0Owd6FqIgiCIK4vC7IcevFsIdLrcq22l3tIy2qAmUNNS9WxT99ZOaeHYxMEQRDE75r3meD0hQJ77JK3Q5mc2jM5lQMnUOBFoffmxtj35rsWgiAI4vo27yE4dL7YMTFR/OHkeA66qcG3nKGa2zcN3XFjec9810IQBEFc3+Y1BH/y/PCevFeIF3ULfhBgaA+RlatG/s9P13x+PusgCIIgCGAeQ3ByIBeZopCcSZl7i7oLU2cQTSzr+esH6z4xXzUQBEEQxO+at40x53JuU366sDeb98CygBzi+rduWfFUskwmj0MQBEEQC2JeQvDiiXzi3Nn8PTN5C6yfhZVVsWx1Re+nNpS9NB/jEwRBEMSfMufLoZcPT7QcmfC3TmnKE1RmBo4AsAGp97aNy56a67EJgiAI4v3MeQgeOE/vcu3MY4V8DrbEwpPYoW2fXPudm1dI/XM9NkEQBEG8nzldDu1+PdMuUrn8+EwGasGAp+pob2t4ZsfG8AtzOS5BEARBfBBzGoKXp/XNUxPFf7CyOgzbBFcf6l/bUkVOhSGID2jwRF9ioWsgiKVszkLwwuUCO50rJtOWCo12IZcG+2/dsuGp1uXc+FyNSRBLzVRZU9VC10AQS9mc3RM8flrpGlPMh3WbRkwSsPz2pn2fvbHkubkajyCWoq214tGFroEglrJZD8E3fpnpnDEL4SvjmXZj+ioYiwadWH5g66oyshuUIAiCWFRmNQSPvTbaPlLwa0+NzfyjrxtwbQoegsP3b6/5SmMlq87mWARBEATxcc1qCL4xQu1yLXWPqTooagWAYcfv/2zL19qS0eHZHIcgCIIgZsOsbYz55UsTu1Ym+EOqyYIyc/ANL5Vcn3zt/o1lZDcoQRAEsSjNykxwon8yqgDy9Gjux5yVheFxSGxcd+T/+Hz1F2bj9QmCIAhiLsxKCB48z38xPZ79z4afw1i2iFBJuKdrW+lnZ+O1CYIgCGKufOzl0DffUdpK2OyI5ZqYyNhgNBO33JZ4JrlMIt0hCIIgiEXtY4XghQEtkr2aTw6O2T/NFmbg65PgmhNHWxrCL85WgQRBEAQxVz7WcujgRXvr0MTMjz1bgabkINet7/7svcu/mKzkyCyQIAiCWPQ+cgi+3VdoGU1nN2UMFmqBhs/H+u+4MfbtjbUceRyCIAiCuCZ85OXQi8dynYVi/jHPzIJ1MmjdUPrCvRtLD85mcQRBEAQxlz7STPDQb6a2XrUKzVnDgjI9BZoT+lcmKw/NdnEEQRAEMZc+9Ezw9AUjfupifqdvOV3OTAqWz4+sv+eWfbevjZKDfgmCIIhryoeeCboTekJxuT05XYftUli5dd1rf7Mt+s25KI4gCIIg5tKHmgmeP5xteWsos5O3p2Fm0ojUrzywY0v1V+aqOIIgCIKYSx9qJtgzWNyeyxW/ms/kwcpC7313VX+9sZwj3SEIgiCIa9IHngn+qrvYOWW4zcVCAQXHQElZxWh7Mtg3h7URBEEQxJz6wCE4cyndxDmZ3apqICCW9N7WUU+a5BIEQRDXtA+0HPqvPx59+KpabE1PKnAkYO2WhgN3JoM9c10cQRAEQcylPzsTHD6XlS+Y1gY1X9ylmSakkore9qb40/NRHEEQBEHMpT87E3zt6Mzewkz+4VxGARsN9nc+kHykZRmbmY/iCIIgCGIuve9M8K03U20pxW3W8jPwoWPdpqZ9d6wIkGVQgiAIYkl435ng2eGZ7RlN7dINBkwg3n/nyuC356swgiAIgphr7zkT7P31lW1pxU2aM5OwKQe337riH1au4J35LI4gCIIg5tJ7hmDPJPMpq5Dr0hwLYizct7op8ov5LIwgCIIg5tqfDMFTJ7PVnJlVp7IOKDo6csd9LU+uTgTy810cQRAEQcylP3lP8PIVbdOVkcnHbMFGWSA6tGN95IX5LowgCIIg5tofzQR7Xx3ruDJWaM/qJhhPGlp28+pjC1EYQRAEQcy1PwrBt9NWx0zeedSlg6hI1A7s2Rr+2kIURhAEQRBz7feWQ98+nGpR825FpCoCjc/33H5r2ZMLVRhBEARBzLXfmwmeP5+9B1qmS6SLkLmS1B3NJeTBeIIgCGLJ+r0QTCtGsuA6GLsweXDz7Su+t1BFEQRBEMR8+L0QVBwvnptOwZM55t61wYMLVRRBEARBzIffC8Egz6VYsAhL4sRCFUQQBEEQ8+X3NsZs3L7yh5mj1XU33SQ8u1AFEQRBEMR8oXzfX+gaCIIgCGJB/NmmugRBEASxVJEQJAiCIK5bJAQJgiCI6xYJQYIgCOK69f8BtRYqhJlp394AAAAASUVORK5CYIIACEABCCQAAAAYAAAAAhDA2wEAAAADAAAAAAAAAAAAAAAAAAAAG0AAAEAAAAA0AAAAAQAAAAIAAAAAAAC/AAAAvwCA4EMAAJtDAwAAAAAAAIAAAACA/v8PQwAAAIAAAACA/v/FQiEAAAAIAAAAYgAAAAwAAAABAAAAFQAAAAwAAAAEAAAAFQAAAAwAAAAEAAAARgAAABQAAAAIAAAAVE5QUAYBAABRAAAAKEkAAAAAAAAAAAAAjwAAAGIAAAAAAAAAAAAAAAAAAAAAAAAAwQEAADYBAABQAAAAMAAAAIAAAACoSAAAAAAAAIYA7gCQAAAAYwAAACgAAADBAQAANgEAAAEAAQAAAAAAAAAAAAAAAAAAAAAAAAAAAAAAAAAAAAAA////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AAAAAAAAAAAAAAAAAAAAAAAAAAAAAAAAAAAAAAAAAAAAAAAAAAAAAAAAAAAAAAAAAAAAAAAAAAAAAABwAAAAAAAAAAAAAAAAAAAAAAAAAAAAAAAAAAAAAAAAAAAAAAAAAAAAAAAAAAAAAAAAAAAAAAAAAAAAAABwAAAAAAAAAAAAAAAAAAAAAAAAAAAAAAAAAAAAAAAAAAAAAAAAAAAAAAAAAAAAAAAAAAAAAAAAAAAAAABwAAAAAAAAAAAAAAAAAAAAAAAAAAAAAAAAAAAAAAAAAAAAAAAAAAAAAAAAAAAAAAAAAAAAAAAAAAAAAAA4AAAAAAAAAAAAAAAAAAAAAAAAAAAAAAAAAAAAAAAAAAAAAAAAAAAAAAAAAAAAAAAAAAAAAAAAAAAAAAAQAAAAAAAAAAAAAAAAAAAAAAAAAAAAAAAAAAAAAAAAAAAAAAAAAAAAAAAAAAAAAAAAAAAAAAAAAAAAAAA8AAAAAAAAAAAAAAAAAAAAAAAAAAAAAAAAAAAAAAAAAAAAAAAAAAAAAAAAAAAAAAAAAAAAAAAAAAAAAAAcAAAAAAAAAAAAAAAAAAAAAAAAAAAAAAAAAAAAAAAAAAAAAAAAAAAAAAAAAAAAAAAAAAAAAAAAAAAAAAAOAAAAAAAAAAAAAAAAAAAAAAAAAAAAAAAAAAAAAAAAAAAAAAAAAAAAAAAAAAAAAAAAAAAAAAAAAAAAAAAEAAAAAAAAAAAAAAAAAAAAAAAAAAAAAAAAAAAAAAAAAAAAAAAAAAAAAAAAAAAAAAAAAAAAAAAAAAAAAAAPAAAAAAAAAAAAAAAAAAAAAAAAAAAAAAAAAAAAAAAAAAAAAAAAAAAAAAAAAAAAAAAAAAAAAAAAAAAAAAAHAAAAAAAAAAAAAAAAAAAAAAAAAAAAAAAAAAAAAAAAAAAAAAAAAAAAAAAAAAAAAAAAAAAAAAAAAAAAAAADgAAAAAAAAAAAAAAAAAAAAAAAAAAAAAAAAAAAAAAAAAAAAAAAAAAAAAAAAAAAAAAAAAAAAAAAAAAAAAABwAAAAAAAAAAAAAAAAAAAAAAAAAAAAAAAAAAAAAAAAAAAAAAAAAAAAAAAAAAAAAAAAAAAAAAAAAAAAAAD4AAAAAAAAAAAAAAAAAAAAAAAAAAAAAAAAAAAAAAAAAAAAAAAAAAAAAAAAAAAAAAAAAAAAAAAAAAAAAAB4AAAAAAAAAAAAAAAAAAAAAAAAAAAAAAAAAAAAAAAAAAAAAAAAAAAAAAAAAAAAAAAAAAAAAAAAAAAAAAA4AAAAAAAAAAAAAAAAAAAAAAAAAAAAAAAAAAAAAAAAAAAAAAAAAAAAAAAAAAAAAAAAAAAAAAAAAAAAAAAcAAAAAAAAAAAAAAAAAAAAAAAAAAAAAAAAAAAAAAAAAAAAAAAAAAAAAAAAAAAAAAAAAAAAAAAAAAAAAAA+AAAAAAAAAAAAAAAAAAAAAAAAAAAAAAAAAAAAAAAAAAAAAAAAAAAAAAAAAAAAAAAAAAAAAAAAAAAAAAAcAAAAAAAAAAAAAAAAAAAAAAAAAAAAAAAAAAAAAAAAAAAAAAAAAAAAAAAAAAAAAAAAAAAAAAAAAAAAAAAPAAAAAAAAAAAAAAAAAAAAAAAAAAAAAAAAAAAAAAAAAAAAAAAAAAAAAAAAAAAAAAAAAAAAAAAAAAAAAAAHAAAAAAAAAAAAAAAAAAAAAAAAAAAAAAAAAAAAAAAAAAAAAAAAAAAAAAAAAAAAAAAAAAAAAAAAAAAAAAADgAAAAAAAAAAAAAAAAAAAAAAAAAAAAAAAAAAAAAAAAAAAAAAAAAAAAAAAAAAAAAAAAAAAAAAAAAAAAAABwAAAAAAAAAAAAAAAAAAAAAAAAAAAAAAAAAAAAAAAAAAAAAAAAAAAAAAAAAAAAAAAAAAAAAAAAAAAAAAD4AAAAAAAAAAAAAAAAAAAAAAAAAAAAAAAAAAAAAAAAAAAAAAAAAAAAAAAAAAAAAAAAAAAAAAAAAAAAAABwAAAAAAAAAAAAAAAAAAAAAAAAAAAAAAAAAAAAAAAAAAAAAAAAAAAAAAAAAAAAAAAAAAAAAAAAAAAAAAA8AAAAAAAAAAAAAAAAAAAAAAAAAAAAAAAAAAAAAAAAAAAAAAAAAAAAAAAAAAAAAAAAAAAAAAAAAAAAAAAeAAAAAAAAAAAAAAAAAAAAAAAAAAAAAAAAAAAAAAAAAAAAAAAAAAAAAAAAAAAAAAAAAAAAAAAAAAAAAAAuAAAAAAAAAAAAAAAAAAAAAAAAAAAAAAAAAAAAAAAAAAAAAAAAAAAAAAAAAAAAAAAAAAAAAAAAAAAAAAAfAAAAAAAAAAAAAAAAAAAAAAAAAAAAAAAAAAAAAAAAAAAAAAAAAAAAAAAAAAAAAAAAAAAAAAAAAAAAAAAPgAAAAAAAAAAAAAAAAAAAAAAAAAAAAAAAAAAAAAAAAAAAAAAAAAAAAAAAAAAAAAAAAAAAAAAAAAAAAAADwAAAAAAAAAAAAAAAAAAAAAAAAAAAAAAAAAAAAAAAAAAAAAAAAAAAAAAAAAAAAAAAAAAAAAAAAAAAAAAD4AAAAAAAAAAAAAAAAAAAAAAAAAAAAAAAAAAAAAAAAAAAAAAAAAAAAAAAAAAAAAAAAAAAAAAAAAAAAAABwAAAAAAAAAAAAAAAAAAAAAAAAAAAAAAAAAAAAAAAAAAAAAAAAAAAAAAAAAAAAAAAAAAAAAAAAAAAAAAC4AAAAAAAAAAAAAAAAAAAAAAAAAAAAAAAAAAAAAAAAAAAAAAAAAAAAAAAAAAAAAAAAAAAAAAAAAAAAAAAcAAAAAAAAAAAAAAAAAAAAAAAAAAAAAAAAAAAAAAAAAAAAAAAAAAAAAAAAAAAAAAAAAAAAAAAAAAAAAAAOAAAAAAAAAAAAAAAAAAAAAAAAAAAAAAAAAAgAAAAAAAAAAAAAAAAAAAAAAAAAAAAAAAAAAAAAAAAAAAAfAAAAAAAAAAAAAAAAAAAAAAAAAAAAAAAAAAAAAAAAAAAAAAAAAAAAAAAAAAAAAAAAAAAAAAAAAAAAAAAPgAAAAAAAAAAAAAAAAAAAAAAAAAAAAAAAAAAAAAAAAAAAAAAAAAAAAAAAAAAAAAAAAAAAAAAAAAAAAAAHwAAAAAAAAAAAAAAAAAAAAAAAAAAAAAAAAAAAAAAAAAAAAAAAAAAAAAAAAAAAAAAAAAAAAAAAAAAAAAAL4AAAAAAAAAAAAAAAAAAAAAAAAAAAAAAAAAAAAAAAAAAAAAAAAAAAAAAAAAAAAAAAAAAAAAAAAAAAAAABwAAAAAAAAAAAAAAAAAAAAAAAAAAAAAAAAAAAAAAAAAAAAAAAAAAAAAAAAAAAAAAAAAAAAAAAAAAAAAAD4AAAAAAAAAAAAAAAAAAAAAAAAAAAAAAAAAAAAAAAAAAAAAAAAAAAAAAAAAAAAAAAAAAAAAAAAAAAAAAB8AAAAAAAAAAAAAAAAAAAAAAAAAAAAAAAAAAAAAAAAAAAAAAAAAAAAAAAAAAAAAAAAAAAAAAAAAAAAAAA+AAAAAAAAAAAAAAAAAAAAAAAAAAAAAAAAAAAAAAAAAAAAAAAAAAAAAAAAAAAAAAAAAAAAAAAAAAAAAAAdAAAAAAAAAAAAAAAAAAAAAAAAAAAAAAAAAAAAAAAAAAAAAAAAAAAAAAAAAAAAAAAAAAAAAAAAAAAAAAAPgAAAAAAAAAAAAAAAAAAAAAAAAAAAAAAAAAAAAAAAAAAAAAAAAAAAAAAAAAAAAAAAAAAAAAAAAAAAAAAHAAAAAAAAAAAAAAAAAAAAAAAAAAAAAAAAAAAAAAAAAAAAAAAAAAAAAAAAAAAAAAAAAAAAAAAAAAAAAAALgAAAAAAAAAAAAAAAAAAAAAAAAAAAAAAAAAAAAAAAAAAAAAAAAAAAAAAAAAAAAAAAAAAAAAAAAAAAAAAHwAAAAAAAAAAAAAAAAAAAAAAAAAAAAAAAAAAAAAAAAAAAAAAAAAAAAAAAAAAAAAAAAAAAAAAAAAAAAAAD4AAAAAAAAAAAAAAAAAAAAAAAAAAAAAAAAAAAAAAAAAAAAAAAAAAAAAAAAAAAAAAAAAAAAAAAAAAAAAAB8AAAAAAAAAAAAAAAAAAAAAAAAAAAAAAAAAAAAAAAAAAAAAAAAAAAAAAAAAAAAAAAAAAAAAAAAAAAAAAA+AAAAAAAAAAAAAAAAAAAAAAAAAAAAAAAAAAAAAAAAAAAAAAAAAAAAAAAAAAAAAAAAAAAAAAAAAAAAAAAeAAAAAAAAAAAAAAAAAAAAAAAAAAAAAAAAAAAAAAAAAAAAAAAAAAAAAAAAAAAAAAAAAAAAAAAAAAAAAAA/AAAAAAAAAAAAAAAAAAAAAAAAAAAAAAAAAAAAAAAAAAAAAAAAAAAAAAAAAAAAAAAAAAAAAAAAAAAAAAAPAAAAAAAAAAAAAAAAAAAAAAAAAAAAAAAAAAAAAAAAAAAAAAAAAAAAAAAAAAAAAAAAAAAAAAAAAAAAAAAPgAAAAAAAAAAAAAAAAAAAAAAAAAAAAAAAAAAAAAAAAAAAAAAAAAAAAAAAAAAAAAAAAAAAAAAAAAAAAAAHwAAAAAAAAAAAAAAAAAAAAAAAAAAAAAAAAAAAAAAAAAAAAAAAAAAAAAAAAAAAAAAAAAAAAAAAAAAAAAAD4AAAAAAAAAAAAAAAAAAAAAAAAAAAAAAAAAAAAAAAAAAAAAAAAAAAAAAAAAAAAAAAAAAAAAAAAAAAAAABwAAAAAAAAAAAAAAAAAAAAAAAAAAAAAAAAAAAAAAAAAAAAAAAAAAAAAAAAAAAAAAAAAAAAAAAAAAAAAAC4AAAAAAAAAAAAAAAAAAAAAAAAAAAAAAAAAAAAAAAAAAAAAAAAAAAAAAAAAAAAAAAAAAAAAAAAAAAAAAAcAAAAAAAAAAAAAAAAAAAAAAAAAAAAAAAAAAAAAAAAAAAAAAAAAAAAAAAAAAAAAAAAAAAAAAAAAAAAAAA+AAAD6AAAAAAAAAAAAAAAAAAAAAAAAAAAAAAAAAAAAAAAAAAAAAAAAAAAAAAAAAAAAAAAAAAAAAAAAAAfAAAH/AAAAAAAAAAAAAAAAAAAAAAAAAAAAAAAAAAAAAAAAAAAAAAAAAAAAAAAAAAAAAAAAAAAAAAAAAAPgAAD/4AAAAAAAAAAAAAAAAAAAAAAAAAAAAAAAAAAAAAAAAAAAAAAAAAAAAAAAAAAAAAAAAAAAAAAAAAHwAAB/8AAAAAAAAAAAAAAAAAAAAAAAAAAAAAAAAAAAAAAAAAAAAAAAAAAAAAAAAAAAAAAAAAAAAAAAAAL4AAA//gAAAAAAAAAAAAAAAAAAAAAAAAAAAAAAAAAAAAAAAAAAAAAAAAAAAAAAAAAAAAAAAAAAAAAAAAB4AAAX/8AAAAAAAAAAAAAAAAAAAAAAAAAAAAAAAAAAAAAAAAAAAAAAAAAAAAAAAAAAAAAAAAAAAAAAAAD8AAAP//gAAAAAAAAAAAAAAAAAAAAAAAAAAAAAAAAAAAAAAAAAAAAAAAAAAAAAAAAAAAAAAAAAAAAAAAB8AAAB//QAAAAAAAAAAAAAAAAAAAAAAAAAAAAAAAAAAAAAAAAAAAAAAAAAAAAAAAAAAAAAAAAAAAAAAAA+AAAA//+AAAAAAAAAAAAAAAAAAAAAAAAAAAAAAAAAAAAAAAAAAAAAAAAAAAAAAAAAAAAAAAAAAAAAAAAfAAAAX//wAAAAAAAAAAAAAAAAAAAAAAAAAAAAAAAAAAAAAAAAAAAAAAAAAAAAAAAAAAAAAAAAAAAAAAAPgAAAD//+AAAAAAAAAAAAAAAAAAAAAAAAAAAAAAAAAAAAAAAAAAAAAAAAAAAAAAAAAAAAAAAAAAAAAAAHAAAABf//AAAAAAAAAAAAAAAAAAAAAAAAAAAAAAAAAAAAAAAAAAAAAAAAAAAAAAAAAAAAAAAAAAAAAAAP4AAAA///4AAAAAAAAAAAAAAAAAAAAAAAAAAAAAAAAAAAAAAAAAAAAAAAAAAAAAAAAAAAAAAAAAAAAAAFwAAAAH+X/AAAAAAAAAAAAAAAAAAAAAAAAAAAAAAAAAAAAAAAAAAAAAAAAAAAAAAAAAAAAAAAAAAAAAAD+AAAAP+D/4AAAAAAAAAAAAAAAAAAAAAAAAAAAAAAAAAAAAAAAAAAAAAAAAAAAAAAAAAAAAAAAAAAAAAB8AAAAB/BX9AAAAAAAAAAAAAAAAAAAAAAAAAAAAAAAAAAAAAAAAAAAAAAAAAAAAAAAAAAAAAAAAAAAAAA+AAAAAv4P/4AAAAAAAAAAAAAAAAAAAAAAAAAAAAAAAAAAAAAAAAAAAAAAAAAAAAAAAAAAAAAAAAAAAAAfAAAAAX8Bf/AAAAAAAAAAAAAAAAAAAAAAAAAAAAAAAAAAAAAAAAAAAAAAAAAAAAAAAAAAAAAAAAAAAAAPgAAAAD/gP/4AAAAAAAAAAAAAAAAAAAAAAAACAAAAAAAAAAAAAAAAAAAAAAAAAAAAAAAAAAAAAAAAAAAHwAAAAAfQBf8AAAAAAAAAAAAAAAAAAAAAAAAAAAAAAAAAAAAAAAAAAAAAAAAAAAAAAAAAAAAAAAAAAAAP4AAAAAP8AP/4AAAAAAAAAAAAAAAAAAAAAAAAoAAAAAAAAAAAAAAAAAAAAAAAAAAAAAAAAAAAAAAAAAAH4AAAAAF/ABf/AAAAAAAAAAAAAAAAAAAAAAAAFAAAAAAAAAAAAAAAAAAAAAAAAAAAAAAAAAAAAAAAAAAD8AAAAAA/4AP/8AAAAAAAAAAAAAAAAAAAAAAAPwAAAAAAAAAAAAAAAAAAAAAAAAAAAAAAAAAAAAAAAAAB8AAAAAAX8ABf9AAAAAAAAAAAAAAAAAAAAAAABwAAAAAAAAAAAAAAAAAAAAAAAAAAAAAAAAAAAAAAAAAA+AAAAAAD/gAP/8AAAAAAAAAAAAAAAAAAAAAAAuAAAAAAAAAAAAAAAAAAAAAAAAAAAAAAAAAAAAAAAAAAfAAAAAABfwABf/AAAAAAAAAAAAAAAAAAAAAAAXAAAAAAAAAAAAAAAAAAAAAAAAAAAAAAAAAAAAAAAAAAPgAAAAAAv/AAP/+AAAAAAAAAAAAAAAAAAAAAAD4AAAAAAAAAAAAAAAAAAAAAAAAAAAAAAAAAAAAAAAAAHAAAAAAAB/QAAf/AAAAAAAAAAAAAAAAAAAAAABcAAAAAAAAAAAAAAAAAAAAAAAAAAAAAAAAAAAAAAAAAL4AAAAAAAv+AAP/+AAAAAAAAAAAAAAAAAAAAAA/gAAAAAAAAAAAAAAAAAAAAAAAAAAAAAAAAAAAAAAAAHwAAAAAAAX/gABX/QAAAAAAAAAAAAAAAAAAAAAHwAAAAAAAAAAAAAAAAAAAAAAAAAAAAAAAAAAAAAAAAD6AAAAAAAD/6AAC/+gAAAAAAAAAAAAAAAAAAAAD+AAAAAAAAAAAAAAAAAAAAAAAAAAAAAAAAAAAAAAAAB8AAAAAAAAX9AAAH/QAAAAAAAAAAAAAAAAAAAAAdAAAAAAAAAAAAAAAAAAAAAAAAAAAAAAAAAAAAAAAAA+AAAAAAAAD/4AAC/+gAAAAAAAAAAAAAAAAAAAAP4AAAAAAAAAAAAAAAAAAAAAAAAAAAAAAAAAAAAAAAAfAAAAAAAAAf8AAAH/0AAAAAAAAAAAAAAAAAAAAF8AAAAAAAAAAAAAAAAAAAAAAAAAAAAAAAAAAAAAAAAfgAAAAAAAAL/wAAC//4AAAAAAAAAAAAAAAAAAAD+gAAAAAAAAAAAAAAAAAAAAAAAAAAAAAAAAAAAAAAAHwAAAAAAAAAf0AAAF/9AAAAAAAAAAAAAAAAAAAAfQAAAAAAAAAAAAAAAAAAAAAAAAAAAAAAAAAAAAAAAL4AAAAAAAAAL/gAAAv/6AAAAAAAAAAAAAAAAAAAP4AAAAAAAAAAAAAAAAAAAAAAAAAAAAAAAAAAAAAAAB8AAAAAAAAAF/0AAAFf9AAAAAAAAAAAAAAAAAAAF8AAAAAAAAAAAAAAAAAAAAAAAAAAAAAAAAAAAAAAAD+AAAAAAAAAAr+gAAAL/7AAAAAAAAAAAAAAAAAAA/gAAAAAAAAAAAAAAAAAAAAAAAAAAAAAAAAAAAAAABfAAAAAAAAAAB/0AAAAX/QAAAAAAAAAAAAAAAAAAX0AAAAAAAAAAAAAAAAAAAAAAAAAAAAAAAAAAAAAAA/AAAAAAAAAAAv+gAAAD//oAAAAAAAAAAAAAAAAAD+AAAAAAAAAAAAAAAAAAAAAAAAAAAAAAAAAAAAAAAfAAAAAAAAAAAF/0AAABV/0AAAAAAAAAAAAAAAAAB/AAAAAAAAAAAAAAAAAAAAAAAAAAAAAAAAAAAAAAAPwAAAAAAAAAAA//gAAACv/+gAAAAAAAAAAAAAAAAv4AAAAAAAAAAAAAAAAAAAAAAAAAAAAAAAAAAAAAAHwAAAAAAAAAAAF/0AAAAB//QAAAAAAAAAAAAAAAAH8AAAAAAAAAAAAAAAAAAAAAAAAAAAAAAAAAAAAAAD4AAAAAAAAAAAAv/gAAAAL//gAAAAAAAAAAAAAAAD+AAAAAAAAAAAAAAAAAAAAAAAAAAAAAAAAAAAAAAB8AAAAAAAAAAAAF/8AAAAAX/1AAAAAAAAAAAAAAABfAAAAAAAAAAAAAAAAAAAAAAAAAAAAAAAAAAAAAAA+AAAAAAAAAAAAA//gAAAAI//+AAAAAAAAAAAAAAA/4AAAAAAAAAAAAAAAAAAAAAAAAAAAAAAAAAAAAAAfAAAAAAAAAAAAABX0AAAAABf/QAAAAAAAAAAAAAAH8AAAAAAAAAAAAAAAAAAAAAAAAAAAAAAAAAAAAAAvgAAAAAAAAAAAAAL/4AAAAAK//oAAAAAAAAAAAAAD+AAAAAAAAAAAAAAAAAAAAAAAAAAAAAAAAAAAAAAXAAAAAAAAAAAAAABf9AAAAAAX/9QAAAAAAAAAAAABfAAAAAAAAAAAAAAAAAAAAAAAAAAAAAAAAAAAAAAL4AAAAAAAAAAAAAAr/4AAAAACv//gAAAAAAAAAAAAvwAAAAAAAAAAAAAAAAAAAAAAAAAAAAAAAAAAAAAHwAAAAAAAAAAAAAABX9QAAAAABf/1QAAAAAAAAAAAHwAAAAAAAAAAAAAAAAAAAAAAAAAAAAAAAAAAAAAD4AAAAAAAAAAAAAAAD/6AAAAAAK///gAAAAAAAAAAD4AAAAAAAAAAAAAAAAAAAAAAAAAAAAAAAAAAAAAB8AAAAAAAAAAAAAAAAX/QAAAAAAH//1AAAAAAAAAAB8AAAAAAAAAAAAAAAAAAAAAAAAAAAAAAAAAAAAAA+AAAAAAAAAAAAAAAAD//AAAAAACr//+oAAAAAAAAA+AAAAAAAAAAAAAAAAAAAAAAAAAAAAAAAAAAAAAAfAAAAAAAAAAAAAAAAAX/QAAAAAAAF//9QAAAAAAAAfAAAAAAAAAAAAAAAAAAAAAAAAAAAAAAAAAAAAAAfgAAAAAAAAAAAAAAAAK/6gAAAAAACL///oAAAAAAA+AAAAAAAAAAAAAAAAAAAAAAAAAAAAAAAAAAAAAAHwAAAAAAAAAAAAAAAAAX/wAAAAAAAAVf//UAAAAAAfAAAAAAAAAAAAAAAAAAAAAAAAAAAAAAAAAAAAAAP4AAAADgAAAAAAAAAAAD//gAAAAAAAAr////qAAAA/AAAAAAAAAAAAAAAAAAAAAAAAAAAAAAAAAAAAAABwAAAAHgAAAAAAAAAAAAV/0AAAAAAAAABf///VQABfAAAAAAAAAAAAAAAAAAAAAAAAAAAAAAAAAAAAAAD+AAAAPgAAAAAAAAAAAACv+oAAAAAAAAAKr//////+AAAAAAAAAAAAAAAAAAAAAAAAAAAAAAAAAAAAAAB8AAAAHwAAAAAAAAAAAAAB/0AAAAAAAAAAAVf////8AAAAAAAAAAAAAAAAAAAAAAAAAAAAAAAAAAAAAAA/AAAAD+AAAAAAAAAAAAACv/oAAAAAAAAAAAKr///oAAAAAAAAAAAAAAAAAAAAAAAAAAAAAAAAAAAAAAAfAAAAB8AAAAAAAAAAAAAAB/9AAAAAAAAAAAAABEQAAAAAAAAAAAAAAAAAAAAAAAAAAAAAAAAAAAAAAAAPgAAAAvgAAAAAAAAAAAAAAv/oAAAAAAAAAAAAAAAAAAAAAAAAAAAAAAAAAAAAAAAAAAAAAAAAAAAAAAAHwAAAAfwAAAAAAAAAAAAAABf9AAAAAAAAAAAAAAAAAAAAAAAAAAAAAAAAAAAAAAAAAAAAAAAAAAAAAAAH4AAAAP4AAAAAAAAAAAAAAAP/+AAAAAAAAAAAAAAAAAAAAAAAAAAAAAAAAAAAAAAAAAAAAAAAAAAAAAAFwAAAAH0AAAAAAAAAAAAAAAAX/QAAAAAAAAAAAAAAAAAAAAAAAAAAAAAAAAAAAAAAAAAAAAAAAAAAAAAD+AAAAD/AAAAqAAAAAAAAAAAK/+AAAAAAAAAAAAAAAAAAAAAAAAAAAAAAAAAAAAAAAAAAAAAAAAAAAAAB8AAAABfgAAB/AAAAAAAAAAAAX/UAAAAAAAAAAAAAAAAAAAAAAAAAAAAAAAAAAAAAAAAAAAAAAAAAAAAA+AAAAAvwAAB/4AAAAAAAAAAAK/+gAAAAAAAAAAAAAAAAAAAAAAAAAAAAAAAAAAAAAAAAAAAAAAAAAAAAfAAAAAH0AAB//AAAAAAAAAAAAF/0AAAAAAAAAAAAAAAAAAAAAAAAAAAAAAAAAAAAAAAAAAAAAAAAAAAAPgAAAAD+AAA//gAAAAAAAAAAAA/+gAAAAAAAAAAAAAAAAAAAAAAAAAAAAAAAAAAAAAAAAAAAAAAAAAAAHwAAAAB/AAAfF0AAAAAAAAAAAAFf0AAAAAAAAAAAAAAAAAAAAAAAAAAAAAAAAAAAAAAAAAAAAAAAAAAAP4AAAAA/gAA/A/gAAAAAAAAAAAA//4AAAAAAAAAAAAAAAAAAAAAAAAAAAAAAAAAAAAAAAAAAAAAAVUAAH4AAAAAfwAAfAfwAAAAAAAAAAAAB/8AAAAAAAAAAAAAAAAAAAAAAAAAAAAAAAAAAAAAAAAAAAAL7///oD8AAAAAP4AAPgP+AAAAAAAAAAAAAL/6AAAAAAAAAAAAAAAAAAAAAAAAAAAAAAAAAAAAAAAAAAFf/////D8AAAAAH8AAHwBfAAAAAAAAAAAAAAf9QAAAAAAAAAAAAAAAAAAAAAAAAAAAAAAAAAAAAAAAAC////q///+AAAAAD/gAD4A/4AAAAAAAAAAAAAP/6AAAAAAAAAAAAAAAAAAAAAAAAAAAAAAAAAAAAAAAAX//VRAAF//AAAAAAfQAB8AH8AAAAAAAAAAAAAAX9AAAAAAAAAAAAAAAAAAAAAAAAAAAAAAAAAAAAAAAC//6AAAAAv/gAAAAAf4AD+AD/gAAAAAAAAAAAAAD/6AAAAAAAAAAAAAAAAAAAAAAAAAAAAAAAAAAAAAAX/UAAAAAAFfwAAAAAH8ABcAAf8AAAAAAAAAAAAAAX/QAAAAAAAAAAAAAAAAAAAAAAAAAAAAAAAAAAAAC/+AAAAAAAAv+gAAAAD/gA/gAP+AAAAAAAAAAAAAAP//gAAAAAAAAAAAAAAAAAAAAAAAAAAAAAAAAAAAF9AAAAAAAAAF/0AAAABfQAfAABfAAAAAAAAAAAAAAAH/0AAAAAAAAAAAAAAAAAAAAAAAAAAAAAAAAAAAv4AAAAAAAAAD/+gAAAA/6AL4AA/oAAAAAAAAAAAAAAC//gAAAAAAAAAAAAAAAAAAAAAAAAAAAAAAAAABfQAAAAAAAAAB/fQAAAAH8AHwAAF9AAAAAAAAAAAAAAAF/0AAAAAAAAAAAAAAAAAAAAAAAAAAAAAAAAAD+gAAAAAAAAAA+L6AAAAD/gD8AAA/gACqAAAAAAAAAAACv/oAAAAAAAAAAAAAAAAAAAAAAAAAAAAAAAAHwAAAAAAAAAAAeBfAAAAB/wB8AAAHwAX/QAAAAAAAAAAAF/1AAAAAAAAAAAAAAAAAAAAAAAAAAAAAAAA/gAAAAAAAAAAAfAP4AAAA/+A+AAAL+A///gAAAAAAAAAAAv/oAAAAAAAAAAAAAAAAAAAAAAAAAAAAAAB8AAAAAAAAAAAAPgB8AAAAf/AfAAABfh///0AAAAAAAAAAAB/0AAAAAAAAAAAAAAAAAAAAAAAAAAAAAAH6AAAAAAAAAAAAPwA/oAAAP/oPwAAAv7////gAAAAAAAAAAAv/4AAAAAAAAAAAAAAAAAAAAAAAAAAAAAHwAAAAAAAAAAAAHwAF1AAAB/0HwAAAF/8AF/wAAAAAAAAAAABf0AAAAAAAAAAAAAAAAAAAAAAAAAAAAA/gAAAAAAAAAAAAD4AA/oAAD//D4AAAC/+AAv/gAAAAAAAAAAAv/gAAAAAAAAAAAAAAAAAAAAAAAAAAABdAAAAAAAAAAAAABwAAF8AAAf/T8AAAAf+AAF/0AAAAAAAAAAAFf0AAAAAAAAAAAAAAAAAAAAAAAAAAAD8AAAAAAAAAAAAAA+AAAKAAAP//+AAAAL/gAC//gAAAAAAAAAAAv+gAAAAAAAAAAAAAAAAAAAAAAAAAAFwAAAAAAAAAAAAAA8AAAAAAAH///AAAABfwAAFfwAAAAAAAAAAAB/wAAAAAAAAAAAAAAAAAAAAAAAAAAPgAAAAAAAAAAAAAA+AAAAAAAD///gAAAA/+AAAv/gAAAAAAAAAAAv/gAAAAAAAAAAAAAAAAAAAAAAAAAfAAAAAAAAAAAAAAAfAAAAAAABf//wAAAAH9AAAB/wAAAAAAAAAAAF/wAAAAAAAAAAAAAAAAAAAAAAAAA+AAAAAAAAAAAAAAAPoAAAAAAAv//4AAAAD/gAAAv/AAAAAAAAAAAAv+AAAAAAAAAAAAAAAAAAAAAAAAAcAAAAAAAAAAAAAAAHgAAAAAAAH//0AAAABfwAAAF/QAAAAAAAAAAAB/QAAAAAAAAAAAAAAAAAAAAAAAD4AAAAAAAAAAAAAAAPwAAAAAAAD//8AAAAAP4AAAAv6AAAAAAAAAAAA/+AAAAAAAAAAAAAAAAAAAAAAABwAAAAAAAAAAAAAAAHwAAAAAAAB//8AAAAAH8AAAAH9QAAAAAAAAAAAR/AAAAAAAAAAAAAAAAAAAAAAAH4AAAAAAAAAAAAAAAD4AAAAAAAA/w+AAAAAC+AAAAC/6AAAAAAAAAAAC/6AAAAAAAAAAAAAAAAAAAAAAHAAAAAAAAAAAAAAAAB8AAAAAAAAHwUAAAAAAfAAAAAX/9UAAAAAAAAAAX9AAAAAAAAAAAAAAAAAAAAAAPgAAAAAAAAAAAAAAAA+AAAAAAAAL4AAAAAAA+AAAAAD///6AAAAAAAAAD/4AAAAAAAAAAAAAAAAAAAAAfAAAAAAAAAAAAAAAAA8AAAAAAAAB8AAAAAAAEAAAAAAf///wAAAAAAAABX8AAAAAAAAAAAAAAAAAAAAA+AAAAAAAAAAAAAAAAA+AAAAAAAAA/gAAAAAAAAAAAAAP////oAAAAAAAAL/gAAAAAAAAAAAAAAAAAAAAcAAAAAAAAAAAAAAAAAfgAAAAAAAAXAAAAAAAAAAAAAAP/8X/1AAAAAAAAAfwAAAAAAAAAAAAAAAAAAAA4AAAAAAAAAAAAAAAAAPoAAAAAAAAL4AAAAAAAAAAAAAP/+Dv/4AAAAAAAAP+AAAAAAAAAAAAAAAAAAAB0AAAAAAAAAAAAAAAAAHwAAAAAAAAB8AAAAAAAAAAAAAH4fAF/9AAAAAAAAF/AAAAAAAAAAAAAAAAAAAD4AAAAAAAAAAAAAAAAAP4AAAAAAAAA/AAAAAAAAAAAAAP4/gAv/+AAAAAAAA/4AAAAAAAAAAAAAAAAAABwAAAAAAAAAAAAAAAAAD4AAAAAAAAAfAAAAAAAAAAAAAB8fwABf/QAAAAAAAH8AAAAAAAAAAAAAAAAAADwAAAAAAAAAAAAAAAAAD4AAAAAAAAAP4AAAAAAAAAAAAD+/4AAP/+AAAAAAAC/gAAAAAAAAAAAAAAAAAHwAAAAAAAAAAAAAAAAAB8AAAAAAAAAB8AAAAAAAAAAAABf/8AABX/AAAAAAAAfwAAAAAAAAAAAAAAAAAHgAAAAAAAAAAAAAAAAAA+AAAAAAAAAD+AAAAAAAAAAAAA//4AAAD/+gAAAAAAP4AAAAAAAAAAAAAAAAAHgAAAAAAAAAAAAAAAAAB8AAAAAAAAAAfAAAAAAAAAAAAAH/4AAAAX/QAAAAAAF8AAAAAAAAAAAAAAAAAPgAAAAAAAAAAAAAAAAAA+AAAAAAAAAAPoAAAAAAAAAAAAD/oAAAAC/+AAAAAAD+gAAAAAAAAAAAAAAAAHAAAAAAAAAAAAAAAAAAAfAAAAAAAAAAF0AAAAAAAAAAAAAEAAAAAAF/AAAAAAAfAAAAAAAAAAAAAAAAAPgAAAAAAAAAAAAAAAAAAfgAAAAAAAAAC+AAAAAAAAAAAAAAAAAAAAC/+AAAAAA/4AAAAAAAAAAAAAAAAHAAAAAAAAAAAAAAAAAAAHAAAAAAAAAAAfAAAAAAAAAAAAAAAAAAAAAH/AAAAAAHwAAAAAAAAAAAAAAAAPgAAAAAAAAAAAAAAAAAAPgAAAAAAAAAAPgAAAAAAAAAAAAAAAAAAAAC/4AAAAAD+AAAAAAAAAAAAAAAAHAAAAAAAAAAAAAAAAAAAHwAAAAAAAAAAHwAAAAAAAAAAAAAAAAAAAAAX/AAAAABcAAAAAAAAAAAAAAAAPAAAAAAAAAAAAAAAAAAAD4AAAAAAAAAAD+AAAAAAAAAAAAAAAAAAAAAC/gAAAAA/AAAAAAAAAAAAAAAAHAAAAAAAAAAAAAAAAAAAFwAAAAAAAAAAAdAAAAAAAAAAAAAAAAAAAAAAXwAAAAAfAAAAAAAAAAAAAAAAPgAAAAAAAAAAAAAAAAAAD4AAAAAAAAAAAPgAAAAAAAAAAAAAAAAAAAAAP+AAAAAPgAAAAAAAAAAAAAAAHAAAAAAAAAAAAAAAAAAAB8AAAAAAAAAAAHwAAAAAAAAAAAAAAAAAAAAABfAAAAAHwAAAAAAAAAAAAAAAPgAAAAAAAAAAAAAAAAAAB+AAAAAAAAAAAD+AAAAAAAAAAAAAAAAAAAAAAP4AAAAH4AAAAAAAAAAAAAAAHAAAAAAAAAAAAAAAAAAAAcAAAAAAAAAAABcAAAAAAAAAAAAAAAAAAAAAAF8AAAABwAAAAAAAAAAAAAAAHgAAAAAAAAAAAAAAAAAAA+AAAAAAAAAAAAPgAAAAAAAAAAAAAAAAAAAAAD+AAAAD4AAAAAAAAAAAAAAAHAAAAAAAAAAAAAAAAAAAAfAAAAAAAAAAAAHwAAAAAAAAAAAAAAAAAAAAAAfAAAABwAAAAAAAAAAAAAAADoAAAAAAAAAAAAAAAAAAAfgAAAAAAAAAAAD8AAAAAAAAAAAAAAAAAAAAAAP4AAAD4AAAAAAAAAAAAAAABwAAAAAAAAAAAAAAAAAAAfgAAAAAAAAAAAAcAAAAAAAAAAAAAAAAAAAAAAF0AAABwAAAAAAAAAAAAAAAD4AAAAAAAAAAAAAAAAAAAPgAAAAAAAAAAAA/gAAAAAAAAAAAAAAAAAAAAAC+AAAD4AAAAAAAAAAAAAAAB8AAAAAAAAAAAAAAAAAAAHwAAAAAAAAAAAAHwAAAAAAAAAAAAAAAAAAAAAAdAAAFwAAAAAAAAAAAAAAAA+AAAAAAAAAAAAAAAAAAAP4AAAAAAAAAAAAD4AAAAAAAAAAAAAAAAAAAAAAPgAAP4AAAAAAAAAAAAAAAAfAAAAAAAAAAAAAAAAAAABwAAAAAAAAAAAAB8AAAAAAAAAAAAAAAAAAAAAAHAAAHAAAAAAAAAAAAAAAAAfgAAAAAAAAAAAAAAAAAAD4AAAAAAAAAAAAAvgAAAAAAAAAAAAAAAAAAAAAPgAA/gAAAAAAAAAAAAAAAAHwAAAAAAAAAAAAAAAAAABwAAAAAAAAAAAAAXwAAAAAAAAAAAAAAAAAAAAAFwABdAAAAAAAAAAAAAAAAAP4AAAAAAAAAAAAAAAAAAAwAAAAAAAAAAAAAD4AAAAAAAAAAAAAAAAAAAAAD4AH+AAAAAAAAAAAAAAAAAB8AAAAAAAAAAAAAAAAAAAAAAAAAAAAAAAAAB8AAAAAAAAAAAAAAAAAAAAAB0AHwAAAAAAAAAAAAAAAAAA+gAAAAAAAAAAAAAAAAAAAAAAAAAAAAAAAAA/gAAAAAAAAAAAAAAAAAAAAA8A/oAAAAAAAAAAAAAAAAAAXAAAAAAAAAAAAAAAAAAAAAAAAAAAAAAAAAAHQAAAAAAAAAAAAAAAAAAAAAcB/AAAAAAAAAAAAAAAAAAAL4AAAAAAAAAAAAAAAAAAAAAAAAAAAAAAAAAP6AAAAAAAAAAAAAAAAAAAAA+P+AAAAAAAAAAAAAAAAAAAB8AAAAAAAAAAAAAAAAAAAAAAAAAAAAAAAAAB8AAAAAAAAAAAAAAAAAAAAAcf0AAAAAAAAAAAAAAAAAAAA/gAAAAAAAAAAAAAAAAAAAAAAAAAAAAAAAAA/gAAAAAAAAAAAAAAAAAAAA//oAAAAAAAAAAAAAAAAAAAAHwAAAAAAAAAAAAAAAAAAAAAAAAAAAAAAAAAHwAAAAAAAAAAAAAAAAAAAAf/AAAAAAAAAAAAAAAAAAAAAL+AAAAAAAAAAAAAAAAAAAAAAAAAAAAAAAAAD8AAAAAAAAAAAAAAAAAAAA/+AAAAAAAAAAAAAAAAAAAAABfAAAAAAAAAAAAAAAAAAAAAAAAAAAAAAAAAB8AAAAAAAAAAAAAAAAAAAAfwAAAAAAAAAAAAAAAAAAAAAAv4AAAAAAAAAAAAAAAAAAAAAAAAAAAAAAAAA/gAAAAAAAAAAAAAAAAAAD/gAAAAAAAAAAAAAAAAAAAAAAF8AAAAAAAAAAAAAAAAAAAAAAAAAAAAAAAAAHwAAAAAAAAAAAAAAAAAAF9AAAAAAAAAAAAAAAAAAAAAAAD/gAAAAAAAAAAAAAAAAAAAAAAAAAAAAAAAAD+Aj//////ugAAAAAAAAP+AAAAAAAAAAAAAAAAAAAAAAAAX0AAAAAAAAAAAAAAAAAAAAAAAAAAAAAAAAB/3////////9VAAAAAAAf8AAAAAAAAAAAAAAAAAAAAAAAAD+gAAAAAAAAAAAAAAAAAAAAAAAAAAAAAACv////////////+oAAAAB/4AAAAAAAAAAAAAAAAAAAAAAAAAXUAAAAAAAAAAAAAAAAAAAAAAAAAAAAAAX///1VUERVXX///9QAAAB/4AAAAAAAAAAAAAAAAAAAAAAAAAP+gAAAAAAAAAAAAAAAAAAAAAAAAAAAD/////gAAAAAAArv///oAAP/4AAAAAAAAAAAAAAAAAAAAAAAAAB/QAAAAAAAAAAAAAAAAAAAAAAAAAAAX//9BfAAAAAAAAAAFf/9AAf/wAAAAAAAAAAAAAAAAAAAAAAAAAA7+AAAAAAAAAAAAAAAAAAAAAAAAAAr//ugAvgAAAAAAAAAALv/+i//gAAAAAAAAAAAAAAAAAAAAAAAAAAF/QAAAAAAAAAAAAAAAAAAAAAAAAF//0AAAHwAAAAAAAAAAAFf////AAAAAAAAAAAAAAAAAAAAAAAAAAAA/+gAAAAAAAAAAAAAAAAAAAAAA///6AAAAD+AAAAAAAAAAAAK///+gAAAAAAAAAAAAAAAAAAAAAAAAAAAB/0AAAAAAAAAAAAAAAAAAAAAB//1AAAAABcAAAAAAAAAAAAAEf/8AAAAAAAAAAAAAAAAAAAAAAAAAAAAA7/4AAAAAAAAAAAAAAAAAAAD//qAAAAAAAvgAAAAAAAAAAAAA//+AAAAAAAAAAAAAAAAAAAAAAAAAAAAABf9AAAAAAAAAAAAAAAAAABf/9AAAAAAAAHwAAAAAAAAAAAAAX/9QAAAAAAAAAAAAAAAAAAAAAAAAAAAAAr//4AAAAAAAAAAAAAAAC///oAAAAAAAAD+AAAAAAAAAAAAAP+v+AAAAAAAAAAAAAAAAAAAAAAAAAAAAAAH/9QAAAAAAAAAAAAAAV/9QAAAAAAAAABdAAAAAAAAAAAAAAAB/QAAAAAAAAAAAAAAAAAAAAAAAAAAAAACv//iAAAAAAAAAAACv//4AAAAAAAAAAA/gAAAAAAAAAAAAAAAv+AAAAAAAAAAAAAAAAAAAAAAAAAAAAAABX/9VAAAAAAAAABf//QAAAAAAAAAAAAHwAAAAAAAAAAAAAAAF/wAAAAAAAAAAAAAAAAAAAAAAAAAAAAAAC////qIAAAACv///uAAAAAAAAAAAAAC+AAAAAAAAAAAAAAAAv+AAAAAAAAAAAAAAAAAAAAAAAAAAAAAAAAV///1VVFVV//9UAAAAAAAAAAAAAABdAAAAAAAAAAAAAAAABfAAAAAAAAAAAAAAAAAAAAAAAAAAAAAAAAAu/////////+qAAAAAAAAAAAAAAAAPgAAAAAAAAAAAAAAAAv6AAAAAAAAAAAAAAAAAAAAAAAAAAAAAAAAAFV//////9QAAAAAAAAAAAAAAAAAH0AAAAAAAAAAAAAAAABdAAAAAAAAAAAAAAAAAAAAAAAAAAAAAAAAAAAKr+/+qoAAAAAAAAAAAAAAAAAAD+AAAAAAAAAAAAAAAAAv6AAAAAAAAAAAAAAAAAAAAAAAAAAAAAAAAAAAAAAAAAAAAAAAAAAAAAAAAAAAAdAAAAAAAAAAAAAAAAAB9AAAAAAAAAAAAAAAAAAAAAAAAAAAAAAAAAAAAAAAAAAAAAAAAAAAAAAAAAAAAPoAAAAAAAAAAAAAAAAAv4AAAAAAAAAAAAAAAAAAAAAAAAAAAAAAAAAAAAAAAAAAAAAAAAAAAAAAAAAAAF0AAAAAAAAAAAAAAAAAF0AAAAAAAAAAAAAAAAAAAAAAAAAAAAAAAAAAAAAAAAAAAAAAAAAAAAAAAAAAAC+AAAAAAAAAAAAAAAAAC/gAAAAAAAAAAAAAAAAAAAAAAAAAAAAAAAAAAAAAAAAAAAAAAAAAAAAAAAAAAAfAAAAAAAAAAAAAAAAAAfQAAAAAAAAAAAAAAAAAAAAAAAAAAAAAAAAAAAAAAAAAAAAAAAAAAAAAAAAAAAP4AAAAAAAAAAAAAAAAAL+AAAAAAAAAAAAAAAAAAAAAAAAAAAAAAAAAAAAAAAAAAAAAAAAAAAAAAAAAAAB0AAAAAAAAAAAAAAAAABdAAAAAAAAAAAAAAAAAAAAAAAAAAAAAAAAAAAAAAAAAAAAAAAAAAAAAAAAAAAA/gAAAAAAAAAAAAAAAAA/oAAAAAAAAAAAAAAAAAAAAAAAAAAAAAAAAAAAAAAAAAAAAAAAAAAAAAAAAAAAXQAAAAAAAAAAAAAAAAAF0AAAAAAAAAAAAAAAAAAAAAAAAAAAAAAAAAAAAAAAAAAAAAAAAAAAAAAAAAAAD4AAAAAAAAAAAAAAAAAA/gAAAAAAAAAAAAAAAAAAAAAAAAAAAAAAAAAAAAAAAAAAAAAAAAAAAAAAAAAAB8AAAAAAAAAAAAAAAAAAHQAAAAAAAAAAAAAAAAAAAAAAAAAAAAAAAAAAAAAAAAAAAAAAAAAAAAAAAAAAA/gAAAAAAAAAAAAAAAAAL4AAAAAAAAAAAAAAAAAAAAAAAAAAAAAAAAAAAAAAAAAAAAAAAAAAAAAAAAAAAHwAAAAAAAAAAAAAAAAAB8AAAAAAAAAAAAAAAAAAAAAAAAAAAAAAAAAAAAAAAAAAAAAAAAAAAAAAAAAAAD4AAAAAAAAAAAAAAAAAAugAAAAAAAAAAAAAAAAAAAAAAAAAAAAAAAAAAAAAAAAAAAAAAAAAAAAAAAAAABcAAAAAAAAAAAAAAAAAAXAAAAAAAAAAAAAAAAAAAAAAAAAAAAAAAAAAAAAAAAAAAAAAAAAAAAAAAAAAAA/gAAAAAAAAAAAAAAAAAC4AAAAAAAAAAAAAAAAAAAAAAAAAAAAAAAAAAAAAAAAAAAAAAAAAAAAAAAAAAAHwAAAAAAAAAAAAAAAAABcAAAAAAAAAAAAAAAAAAAAAAAAAAAAAAAAAAAAAAAAAAAAAAAAAAAAAAAAAAAD+AAAAAAAAAAAAAAAAAA+AAAAAAAAAAAAAAAAAAAAAAAAAAAAAAAAAAAAAAAAAAAAAAAAAAAAAAAAAAAAdAAAAAAAAAAAAAAAAAAHAAAAAAAAAAAAAAAAAAAAAAAAAAAAAAAAAAAAAAAAAAAAAAAAAAAAAAAAAAAAv4AAAAAAAAAAAAAAAAAD4AAAAAAAAAAAAAAAAAAAAAAAAAAAAAAAAAAAAAAAAAAAAAAAAAAAAAAAAAAAFwAAAAAAAAAAAAAAAAAB0AAAAAAAAAAAAAAAAAAAAAAAAAAAAAAAAAAAAAAAAAAAAAAAAAAAAAAAAAAAC+AAAAAAAAAAAAAAAAAA+AAAAAAAAAAAAAAAAAAAAAAAAAAAAAAAAAAAAAAAAAAAAAAAAAAAAAAAAAAAAfAAAAAAAAAAAAAAAAAAVAAAAAAAAAAAAAAAAAAAAAAAAAAAAAAAAAAAAAAAAAAAAAAAAAAAAAAAAAAAAP4AAAAAAAAAAAAAAAAAPgAAAAAAAAAAAAAAAAAAAAAAAAAAAAAAAAAAAAAAAAAAAAAAAAAAAAAAAAAAAB8AAAAAAAAAAAAAAAAABwAAAAAAAAAAAAAAAAAAAAAAAAAAAAAAAAAAAAAAAAAAAAAAAAAAAAAAAAAAAA+AAAAAAAAAAAAAAAAADgAAAAAAAAAAAAAAAAAAAAAAAAAAAAAAAAAAAAAAAAAAAAAAAAAAAAAAAAAAAAXQAAAAAAAAAAAAAAAABQAAAAAAAAAAAAAAAAAAAAAAAAAAAAAAAAAAAAAAAAAAAAAAAAAAAAAAAAAAAAP4AAAAAAAAAAAAAAAAA4AAAAAAAAAAAAAAAAAAAAAAAAAAAAAAAAAAAAAAAAAAAAAAAAAAAAAAAAAAAAB8AAAAAAAAAAAAAAAAAcAAAAAAAAAAAAAAAAAAAAAAAAAAAAAAAAAAAAAAAAAAAAAAAAAAAAAAAAAAAAA/gAAAAAAAAAAAAAAAAOAAAAAAAAAAAAAAAAAAAAAAAAAAAAAAAAAAAAAAAAAAAAAAAAAAAAAAAAAAAAAHQAAAAAAAAAAAAAAAAHAAAAAAAAAAAAAAAAAAAAAAAAAAAAAAAAAAAAAAAAAAAAAAAAAAAAAAAAAAAAAL+AAAAAAAAAAAAAAAAHgAAAAAAAAAAAAAAAAAAAAAAAAAAAAAAAAAAAAAAAAAAAAAAAAAAAAAAAAAAAABdAAAAAAAAAAAAAAAABgAAAAAAAAAAAAAAAAAAAAAAAAAAAAAAAAAAAAAAAAAAAAAAAAAAAAAAAAAAAAAvwAAAAAAAAAAAAAAADwAAAAAAAAAAAAAAAAAAAAAAAAAAAAAAAAAAAAAAAAAAAAAAAAAAAAAAAAAAAAAH8AAAAAAAAAAAAAAAAwAAAAAAAAAAAACAAAAAAAAAAAAAAAAAAAAAAAAAAAAAAAAAAAAAAAAAAAAAAAAD+AAAAAAAAAAAAAAAA4AAAAAAAAAAAAAAAAAAAAAAAAAAAAAAAAAAAAAAAAAAAAAAAAAAAAAAAAAAAAAAfAAAAAAAAAAAAAAAAcAAAAAAAAAAAAAAAAAAAAAAAAAAAAAAAAAAAAAAAAAAAAAAAAAAAAAAAAAAAAAAL4AAAAAAAAAAAAAAAMAAAAAAAAAAAAAAAAAAAAAAAAAAAAAAAAAAAAAAAAAAAAAAAAAAAAAAAAAAAAAAB/AAAAAAAAAAAAAAAcAAAAAAAAAAAAAAAAAAAAAAAAAAAAAAAAAAAAAAAAAAAAAAAAAAAAAAAAAAAAAAA/gAAAAAAAAAAAAAAOAAAAAAAAAAAAAAAAAAAAAAAAAAAAAAAAAAAAAAAAAAAAAAAAAAAAAAAAAAAAAAAHwAAAAAAAAAAAAAAGAAAAAAAAAAAAAAAAAAAAAAAAAAAAAAAAAAAAAAAAAAAAAAAAAAAAAAAAAAAAAAAD+AAAAAAAAAAAAAAGAAAAAAAAAAAAAAAAAAAAAAAAAAAAAAAAAAAAAAAAAAAAAAAAAAAAAAAAAAAAAAABfAAAAAAAAAAAAAAHAAAAAAAAAAAAAAAAAAAAAAAAAAAAAAAAAAAAAAAAAAAAAAAAAAAAAAAAAAAAAAAAP4AAAAAAAAAAAAADgAAAAAAAAAAAAAAAAAAAAAAAAAAAAAAAAAAAAAAAAAAAAAAAAAAAAAAAAAAAAAAAB8AAAAAAAAAAAAADAAAAAAAAAAAAAAAAAAAAAAAAAAAAAAAAAAAAAAAAAAAAAAAAAAAAAAAAAAAAAAAAAvgAAAAAAAAAAAADgAAAAAAAAAAAAAAAAAAAAAAAAAAAAAAAAAAAAAAAAAAAAAAAAAAAAAAAAAAAAAAAAXwAAAAAAAAAAAABAAAAAAAAAAAAAAAAAAAAAAAAAAAAAAAAAAAAAAAAAAAAAAAAAAAAAAAAAAAAAAAAAD+AAAAAAAAAAAADgAAAAAAAAAAAAAAAAAAAAAAAAAAAAAAAAAAAAAAAAAAAAAAAAAAAAAAAAAAAAAAAABfQAAAAAAAAAAABAAAAAAAAAAAAAAAAAAAAAAAAAAAAAAAAAAAAAAAAAAAAAAAAAAAAAAAAAAAAAAAAAAL8AAAAAAAAAAABgAAAAAAAAAAAAAAAAAAAAAAAAAAAAAAAAAAAAAAAAAAAAAAAAAAAAAAAAAAAAAAAAAB9AAAAAAAAAAABAAAAAAAAAAAAAAAAAAAAAAAAAAAAAAAAAAAAAAAAAAAAAAAAAAAAAAAAAAAAAAAAAAA/4AAAAAAAAAADgAAAAAAAAAAAAAAAAAAAAAAAAAAAAAAAAAAAAAAAAAAAAAAAAAAAAAAAAAAAAAAAAAAF0AAAAAAAAAABwAAAAAAAAAAAAAAAAAAAAAAAAAAAAAAAAAAAAAAAAAAAAAAAAAAAAAAAAAAAAAAAAAAC/gAAAAAAAAADgAAAAAAAAAAAAAAAAAAAAAAAAAAAAAAAAAAAAAAAAAAAAAAAAAAAAAAAAAAAAAAAAAAAX0AAAAAAAAAHAAAAAAAAAAAAAAAAAAAAAAAAAAAAAAAAAAAAAAAAAAAAAAAAAAAAAAAAAAAAAAAAAAAAD/gAAAAAAAA/gAAAAAAAAAAAAAAAAAAAAAAAAAAAAAAAAAAAAAAAAAAAAAAAAAAAAAAAAAAAAAAAAAAAAXwAAAAAAAAfAAAAAAAAAAAAAAAAAAAAAAAAAAAAAAAAAAAAAAAAAAAAAAAAAAAAAAAAAAAAAAAAAAAAAC/oAAAAAAB+AAAAAAAAAAAAAAAAAAAAAAAAAAAAAAAAAAAAAAAAAAAAAAAAAAAAAAAAAAAAAAAAAAAAAAX0AAAAAAB8AAAAAAAAAAAAAAAAAAAAAAAAAAAAAAAAAAAAAAAAAAAAAAAAAAAAAAAAAAAAAAAAAAAAAAL/oAAAAAD6AAAAAAAAAAAAAAAAAAAAAAAAAAAAAAAAAAAAAAAAAAAAAAAAAAAAAAAAAAAAAAAAAAAAAAAf9EAAAAH0AAAAAAAAAAAAAAAAAAAAAAAAAAAAAAAAAAAAAAAAAAAAAAAAAAAAAAAAAAAAAAAAAAAAAAAL/6AAAAP4AAAAAAAAAAAAAAAAAAAAAAAAAAAAAAAAAAAAAAAAAAAAAAAAAAAAAAAAAAAAAAAAAAAAAAAAX/QAAQfQAAAAAAAAAAAAAAAAAAAAAAAAAAAAAAAAAAAAAAAAAAAAAAAAAAAAAAAAAAAAAAAAAAAAAAAAD//6gL+gAAAAAAAAAAAAAAAAAAAAAAAAAAAAAAAAAAAAAAAAAAAAAAAAAAAAAAAAAAAAAAAAAAAAAAAAABf/3f0AAAAAAAAAAAAAAAAAAAAAAAAAAAAAAAAAAAAAAAAAAAAAAAAAAAAAAAAAAAAAAAAAAAAAAAAAAAL//+gAAAAAAAAAAAAAAAAAAAAAAAAAAAAAAAAAAAAAAAAAAAAAAAAAAAAAAAAAAAAAAAAAAAAAAAAAAAAVVU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FEAAABQQgQAAAAAAAAAAACPAAAAYgAAAAAAAAAAAAAAAAAAAAAAAADBAQAANgEAAFAAAAAoAAAAeAAAANhBBAAAAAAAxgCIAJAAAABjAAAAKAAAAMEBAAA2AQAAAQAQAAAAAAAAAAAAAAAAAAAAAAAAAAAAAAA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3jL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3tG1zV6Q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1o+9zU5O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3tGOToYP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WkabSns+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+dR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vUo7PvktfDr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397StctGDL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xg+Fy46P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+DH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71GOUL2MTky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e0L2Nfcx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39aNtg1Gjb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xg61jEeR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+8Ujo++DUZMp9b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5xCGTr4MToy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e0L4ORgy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39aRtc1GTb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P1t8Qhk+9zF7P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+dUjpCGDr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5xKWUb3NXw6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fD45Nvc1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39bQvc51zH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1o61jH3Nf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+dVnpCOT73OdtO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5xKOzoZN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e0pZQvc1fDL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397Qhg69jV6L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X2P/f3xGGTLXOf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eUlxGWkL4MTo6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91Wm0ZaRvgxvTr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39bPvc1ty28P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+cRhk2+C33LV5X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1o6GDbXMf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+Zv9/ekb2Mfc1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39bMvgtGD7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zk69zE5N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v1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+9UjpC+DnWLVgu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7xSOTr4NbYx/VL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m0oYNvg1GC5eU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z13/397Qtc5+DUZNp9j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xo29zX4Nf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38+Y1o+GjY5Njky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7xGOToZNtgtejb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u05aQhgy9i2bN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+cStcxty3/f906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1pC+DEYNhg2XmP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ekL5Ofc1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9xq/39bPvkx+TX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vUpbQjk61y0ZM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dVjo6+DH2LXo6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1pCGDLXLfY13Eb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ez44Ntcx1y0+R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39aOrcx1zEYK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Xm9bRho61y3XMZo2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xk6+DXXNbYt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5xKWjoZMvYx9zX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W0IZPvkx1jX5Mf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39cPhky+TXWNV5X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3pCOToZM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+9Xv9/Wzr4Mfcx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39aPtgt+C3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W0ZbPhg29y1aNv9//3//f/9//3//f/9//3//f/9//3//f/9//3//f/9//3//f/9//3//f/9//3+8Rjoy3i4eMz4z/3+/Y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398QjkyGC62LVoy/3//f/9//3//f/9//3//f/9//3//f/9//3//f/9//3//f/9//3//f/9/eUZaNllC+D34MRguGDL5LXwu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3pSGTbXMfctWj7/f/9//3//f/9//3//f/9//3//f/9//3//f/9//3//f/9//3//f/9//38ZQjo+e0IZQjk6+DUYPvcx2DH5KV5H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WkIXQtct1y0eU/9//3//f/9//3//f/9//3//f/9//3//f/9//3//f/9//3//f/9//3//fzpGGj58Qlo2Oj75MVo6WToYOvgx+jH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zx3/38bPllCGDr5NX9f/3//f/9//3//f/9//3//f/9//3//f/9//3//f/9//3//f/9//3//f/9/Ok76PXxKW0I7Rvo1PDYaNhk2+DXXMbgxWzL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1s2GDL4NTkq/3//f/9//3//f/9//3//f/9//3//f/9//3//f/9//3//f/9//3//f/9//397Vv9/OzZdOls+GTo6Mho6Ozr4MdYxtiVaNn0uHkP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399Rho+GTYXPvctej7/f/9//3//f/9//3//f/9//3//f/9//3//f/9//3//f/9//3//f/9//3//fz13Okb6PTsyfD4aQhs2OyZbOvg19zUYQtcx2Cn6MV0mX0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1xGOT46Mvc1+DH/f/9//3//f/9//3//f/9//3//f/9//3//f/9//3//f/9//3//f/9//3//f/9//3//fzo6GzZcMjs6Gjr5Mbs6eUJ7Ntctty22KZYt/397G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vE4ZRvox1y3XMf9//3//f/9//3//f/9//3//f/9//3//f/9//3//f/9//3//f/9//3//f/9//3//f/9/OkoaNlw2GjYaOho6Oi4ZMtg12DG3Lfct1y22Ldct2C18K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399Qvk1GTb4NRk2/3//f/9//3//f/9//3//f/9//3//f/9//3//f/9//3//f/9//3//f/9//3//f/9//3/acv9/Gj76MVs+2TXZNdgp+TnXPRk2+TEYMrYx1y3WKdgt+iW+L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zs+Gjo6Nhg220b/f/9//3//f/9//3//f/9//3//f/9//3//f/9//3//f/9//3//f/9//3//f/9//3//f/9//3/5Ndo1Wzb5MdkxGircQjlO2S3YNTs2Gi75Ndct1y3WMToy3iZ/R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GkIZOvgt/3//f/9//3//f/9//3//f/9//3//f/9//3//f/9//3//f/9//3//f/9//3//f/9//3//f/9//3//fzpC/38aMhk++DHZMZ0quUr5ahlG2TH5MToyGC74MdctuDG3Kfot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7teW0p7Phg69zEaNr9j/3//f/9//3//f/9//3//f/9//3//f/9//3//f/9//3//f/9//3//f/9//3//f/9//3//f/9/WVb6OTs2GjYbNvg5Gjr+Pj1jeV45UtdB+TH5MTk69j3XLdcpty3YLZw6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nVb/fzo69z0XMv9//3//f/9//3//f/9//3//f/9//3//f/9//3//f/9//3//f/9//3//f/9//3//f/9//3//f/9//3//f/9/+TXZNXouGi7ZMRoy/T59Z/9//39ZWv9/GTL4Lfg51z3XLdcx2S0ZNnw2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398UlpGOjoZMhc2Wi6fZ/9//3//f/9//3//f/9//3//f/9//3//f/9//3//f/9//3//f/9//3//f/9//3//f/9//3//f353eV46PvkxGTZaNjo+Gi59Lv9//3//f/9//385Uho2PDo5Njk6+DH5Lbct2C35MR8z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1xGW0Y5PtYx1jH/f/9//3//f/9//3//f/9//3//f/9//3//f/9//3//f/9//3//f/9//3//f/9//3//f/9//3//f/9//3//fzlGGToZPho2GjbZLRoy/3//f/9//3//f7ly/385Rv9/OTbZNfY5tjHXMbct2S3/f94i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nFZbPhk21y33Nf9//3//f/9//3//f/9//3//f/9//3//f/9//3//f/9//3//f/9//3//f/9//3//f/9//3//f/9//3//f/9/fE7/f/o9+jUbOhk2+TEbMj9H/3//f/9//3//f9p2GFI6Rjs6GjoYOtgx9zHXLdYtuDEaLt4u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dVho2GjL4MRg2/3//f/9//3//f/9//3//f/9//3//f/9//3//f/9//3//f/9//3//f/9//3//f/9//3//f/9//3//f/9//3/7cv9/OkIZOhkyGioaMvkxXTb/f/9//3//f/9//3//f7ty/38aPvk1OjbXMRg21zHXLbct+jFcKh8v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3tOOjYaNvYxWir/f/9//3//f/9//3//f/9//3//f/9//3//f/9//3//f/9//3//f/9//3//f/9//3//f/9//3//f/9//3//f/9//396Who++TUaNjoy+S36Mb0mn1v/f/9//3//f/9//3//f9puWk4aQho2GjbYORky1zX4NdgtGi59Nl9D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Z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e0IZOtcxti2bPv9//3//f/9//3//f/9//3//f/9//3//f/9//3//f/9//3//f/9//3//f/9//3//f/9//3//f/9//3//f/9//3//f/9//38bOtg1GTYZOvkx/3/eKv9//3//f/9//3//f/9//3//f5li/38aNhg6OTbXMdc1tjHXLdgp+i3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x5vWz47Phk+Fy7XNf5K/3//f/9//3//f/9//3//f/9//3//f/9//3//f/9//3//f/9//3//f/9//3//f/9//3//f/9//3//f/9//3//f/9//3//f1pG+C36NfstGjb5MVsuHjv/f/9//3//f/9//3//f/9//3//f3teGUYZQlo2+DUYOtc51i34LdktOy5cMv8m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HW//f746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m1pbPls62DHYMRku/3//f/9//3//f/9//3//f/9//3//f/9//3//f/9//3//f/9//3//f/9//3//f/9//3//f/9//3//f/9//3//f/9//3//f/9/elr/f/k12DE6Mvgp+i07Mj87/3//f/9//3//f/9//3//f/9//3//fxlG/3/6Nfk1GTrXMfc1ti24LbYp+Cn6LZ4q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Wzr/f982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39bUlpG+T0YOvYx/Tr/f/9//3//f/9//3//f/9//3//f/9//3//f/9//3//f/9//3//f/9//3//f/9//3//f/9//3//f/9//3//f/9//3//f/9//3//f/9/OUoZQjs6GjY6Ols+PDa9Mr9n/3//f/9//3//f/9//3//f/9//3//fxpKGjo7Ntkx+TnYMfgxGC63Mdc1+jFdMl4yXz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1x7GUo6Pjk6nT5fM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1xCXD5aNtcx2DH/f/9//3//f/9//3//f/9//3//f/9//3//f/9//3//f/9//3//f/9//3//f/9//3//f/9//3//f/9//3//f/9//3//f/9//3//f/9//398Uv9/GTrZNRs2+SkaNhoyfTr/f/9//3//f/9//3//f/9//3//f/9//3//fxhO/39aPjkyGTr3Pfg5uDHYNbctGS7/f1wu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zpGGTL5Of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fEI5Phky1y33Lf9//3//f/9//3//f/9//3//f/9//3//f/9//3//f/9//3//f/9//3//f/9//3//f/9//3//f/9//3//f/9//3//f/9//3//f/9//3//f/9//386Pvg5+Dn5NTo2GjIaNnwyfzf/f/9//3//f/9//3//f/9//3//f/9//3//fzlSGT58Qno+GT74Odc1+EH5Qbct+S36LX4uHi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Okr/f3o6Ozq+O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398Rhg2OTr2NXk+/3//f/9//3//f/9//3//f/9//3//f/9//3//f/9//3//f/9//3//f/9//3//f/9//3//f/9//3//f/9//3//f/9//3//f/9//3//f/9//3//f3pK/3/4Pdcx2DX4LTkq+j0aNv9//3//f/9//3//f/9//3//f/9//3//f/9//3//f3le/398Phk2OkYbOvgx1ynXMbYt2C36KVwy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ZWv9/GjrYNTsu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5tKOjr4NdYt/U7/f/9//3//f/9//3//f/9//3//f/9//3//f/9//3//f/9//3//f/9//3//f/9//3//f/9//3//f/9//3//f/9//3//f/9//3//f/9//3//f/9/HXf/f1pOOEL5Nfgt+jkZMjo2OUI8Oh8z/3//f/9//3//f/9//3//f/9//3//f/9//3//f3lqGU5bOppCOj4ZNvk11jnXPbct+TH6MRo2Hjt/P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ZRvo1GjZcOp4+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m044Otc1/3//f/9//3//f/9//3//f/9//3//f/9//3//f/9//3//f/9//3//f/9//3//f/9//3//f/9//3//f/9//3//f/9//3//f/9//3//f/9//3//f/9//3//f/9//3//fzlC+DkZNvgtGjL5MVo2/38eN/9//3//f/9//3//f/9//3//f/9//3//f/9//3//f/9//39bPlo6XD5aMhk6tjn3Ofgx+DHZMTo2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1le/38ZOhk63Tr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5ta/39bPvg1FzL3MV5X/3//f/9//3//f/9//3//f/9//3//f/9//3//f/9//3//f/9//3//f/9//3//f/9//3//f/9//3//f/9//3//f/9//3//f/9//3//f/9//3//f/9//3//f/9/e1L/f/k11zVaNho2GTL6NVs2niYfO/9//3//f/9//3//f/9//3//f/9//3//f/9//3//f5pmGkJ8OptCWz47OlpCGTb5Nfgx1zH6MVw2WzY/S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m2IZRvo5GjYaMlsyH0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Wk6cRns+1zEXNv9//3//f/9//3//f/9//3//f/9//3//f/9//3//f/9//3//f/9//3//f/9//3//f/9//3//f/9//3//f/9//3//f/9//3//f/9//3//f/9//3//f/9//3//f/9//3+9Zv9/OUY5Rvkx2DG4Ldgp+S34MRsynSb/f/9//3//f/9//3//f/9//3//f/9//3//f/9//3//f7tq/3+cUv9/W0YZQhk62DEYMvY1GDb5NRsu/3//M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WT7YORg+WjKeO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398Unw6Wjr4Mdc1/3+/b/9//3//f/9//3//f/9//3//f/9//3//f/9//3//f/9//3//f/9//3//f/9//3//f/9//3//f/9//3//f/9//3//f/9//3//f/9//3//f/9//3//f/9//3//f/9//3/9alpKOkbXNdg1+TX7LRoyGjI7Nl02/3+/Z/9//3//f/9//3//f/9//3//f/9//3//f/9//3//f/9//38+d/9/W045Rhk6OT4aOvg19zX4MToynD4fS/9/v1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385Vhk6+Tn5MTo2fTJ/U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91Oe0Y6Otcx1y3/f/9//3//f/9//3//f/9//3//f/9//3//f/9//3//f/9//3//f/9//3//f/9//3//f/9//3//f/9//3//f/9//3//f/9//3//f/9//3//f/9//3//f/9//3//f/9//3//f/9//397Xv9/GTb4MRg2uDUZMvgpWzr/f98m/3//f/9//3//f/9//3//f/9//3//f/9//3//f/9//3//f/9//3//f/9/O0L6NTpGGjo6Mtg52TX5LRku/388Q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ZOvgtGTL/f546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fUY7Rho21zH5Mf9//3//f/9//3//f/9//3//f/9//3//f/9//3//f/9//3//f/9//3//f/9//3//f/9//3//f/9//3//f/9//3//f/9//3//f/9//3//f/9//3//f/9//3//f/9//3//f/9//3//f/9//386Sho6Gjr5OVpCm0I7Oho6GTZ7Qj8z/3//f/9//3//f/9//3//f/9//3//f/9//3//f/9//3//f/9//39cSv9/m146SltCOj5ZRvk52DXYMRo2nTa+Nv9/n0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xpCGTr5PRoyO0K9Nr9T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+9Phk6+Dm2Mfkx/3//f/9//3//f/9//3//f/9//3//f/9//3//f/9//3//f/9//3//f/9//3//f/9//3//f/9//3//f/9//3//f/9//3//f/9//3//f/9//3//f/9//3//f/9//3//f/9//3//f/9//3//f/9//386PhpGOz75Nfg12DGcPppGWzr/f/9//3//f/9//3//f/9//3//f/9//3//f/9//3//f/9//3//f/9//3//f/9/fEJbOltCGTo5Pvg5Oj74MTou+TUbOv9/f0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elb/fzk2GTYaOhoqvTr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386SnxCOTr3NdYtejr/f/9//3//f/9//3//f/9//3//f/9//3//f/9//3//f/9//3//f/9//3//f/9//3//f/9//3//f/9//3//f/9//3//f/9//3//f/9//3//f/9//3//f/9//3//f/9//3//f/9//3//f/9//3//f71e/39ZUvg9+jlaRt1KOjJ7Mls6/jo/L/9//3//f/9//3//f/9//3//f/9//3//f/9//3//f/9//3//f/9//3/dbv9/3VpbTjtKGj45Ohk6GUI6Ohk2Oy5bMhs2Oy7+Mn9D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bczpCGj7YNdcx1zFcMv9/v2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e0IZOvc11i06Mv9//3//f/9//3//f/9//3//f/9//3//f/9//3//f/9//3//f/9//3//f/9//3//f/9//3//f/9//3//f/9//3//f/9//3//f/9//3//f/9//3//f/9//3//f/9//3//f/9//3//f/9//3//f/9//3//f/9//38aSjo2OS75LdkxGjp7Ov9/v0L/f/9//3//f/9//3//f/9//3//f/9//3//f/9//3//f/9//3//f/9//3//f/9/nFb/f1o+WzoaOhk+GTr5PRo6+TH3Obcp2i3/fx43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aRrYxFzYYPhk2/38eO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113/398Qlo2+TH3LZw2/3//f/9//3//f/9//3//f/9//3//f/9//3//f/9//3//f/9//3//f/9//3//f/9//3//f/9//3//f/9//3//f/9//3//f/9//3//f/9//3//f/9//3//f/9//3//f/9//3//f/9//3//f/9//3//f/9//3//fztG/386Qvg9+TX5MRo6Gi46Nhs6fjr/f/9//3//f/9//3//f/9//3//f/9//3//f/9//3//f/9//3//f/9//3//f/9/3Vr/f3xGO0J7Slo+Okb5QRk21zG3Ndct+DE8Oh8//3+fV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1lSOjoaNvktWj4ZOn02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zo6GTL4Ldct3Db/f/9//3//f/9//3//f/9//3//f/9//3//f/9//3//f/9//3//f/9//3//f/9//3//f/9//3//f/9//3//f/9//3//f/9//3//f/9//3//f/9//3//f/9//3//f/9//3//f/9//3//f/9//3//f/9//3//f/9/227/f71OWEoZStg1GTb4MfoxGi46Nv9//y7/f/9//3//f/9//3//f/9//3//f/9//3//f/9//3//f/9//3//f/9//3//f/9//HL/f5xK/39cOho2OTr4KRg2ty35LTsiey7/fx9D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+27/fxk6GTYaNvgxGTL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+8Xjo+Gj75Mfgt9zFeU/9//3//f/9//3//f/9//3//f/9//3//f/9//3//f/9//3//f/9//3//f/9//3//f/9//3//f/9//3//f/9//3//f/9//3//f/9//3//f/9//3//f/9//3//f/9//3//f/9//3//f/9//3//f/9//3//f/9//3//f/9//XL/f9te/386Qvg5+DEZMjsy+ik7Mv9/v0L/f/9//3//f/9//3//f/9//3//f/9//3//f/9//3//f/9//3//f/9//3//f/9//3//f5xW/397Rho++Tn4NRg22DkZNhsuWzbdOh9H/38/L18z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Ojr4ORlC2DH5MToy/j7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3xa/3/5Nfg5+C33LV5L/3//f/9//3//f/9//3//f/9//3//f/9//3//f/9//3//f/9//3//f/9//3//f/9//3//f/9//3//f/9//3//f/9//3//f/9//3//f/9//3//f/9//3//f/9//3//f/9//3//f/9//3//f/9//3//f/9//3//f/9//3//f/9//3//f5tGWUIZPtg12C3ZLRwyfEJ7Qv9/Xz//f/9//3//f/9//3//f/9//3//f/9//3//f/9//3//f/9//3//f/9//3//f/9//3//f/9//39aSv9/Wz46Mhk+2DkaNvktGzJaLlk6/39eN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396av9/+DXYMRgyGS5bMv9/PzP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215aPjs6+TUYMjk2/3//f/9//3//f/9//3//f/9//3//f/9//3//f/9//3//f/9//3//f/9//3//f/9//3//f/9//3//f/9//3//f/9//3//f/9//3//f/9//3//f/9//3//f/9//3//f/9//3//f/9//3//f/9//3//f/9//3//f/9//3//f/9//3//f/9/m2L/f3pGGT4YOvk52jU7Mn02Gza8Pv9/Hz//f/9//3//f/9//3//f/9//3//f/9//3//f/9//3//f/9//3//f/9//3//f/9//3//f/9//39cRls+O0I6Olo+WUJZPvkx+jX5Mfk1Ojp9Ph47HzP/f59b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386Phk29zX4Mfkt+S3dP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39aSjo+GjoYLhgy/3//f/9//3//f/9//3//f/9//3//f/9//3//f/9//3//f/9//3//f/9//3//f/9//3//f/9//3//f/9//3//f/9//3//f/9//3//f/9//3//f/9//3//f/9//3//f/9//3//f/9//3//f/9//3//f/9//3//f/9//3//f/9//3//f/9//3//f/9/W1b/f3xK+T34Pdg1+DH5NXw6OzZcNv9/Hzf/f/9//3//f/9//3//f/9//3//f/9//3//f/9//3//f/9//3//f/9//3//f/9//3//f3xe/397Vv9/fEL/f1o6GUIaNvk1+TXZLRo2OC4YLv9/Ozr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5leGDYZNvcxGDIYMlsy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10+WzoaMvgx2C39Pv9//3//f/9//3//f/9//3//f/9//3//f/9//3//f/9//3//f/9//3//f/9//3//f/9//3//f/9//3//f/9//3//f/9//3//f/9//3//f/9//3//f/9//3//f/9//3//f/9//3//f/9//3//f/9//3//f/9//3//f/9//3//f/9//3//f/9//3//f/9/nGZcRlpGOToaOvk1GjYZLho2GjY7Mp46n0v/f/9//3//f/9//3//f/9//3//f/9//3//f/9//3//f/9//3//f/9//3//f/9//3//f/9//38dd/9/fEr/f1s+Gj46Qhk++DkZPjo6OkIaOhs2e0I6Op0qPy9/R/9/32f/f/9//3//f/9//3//f/9//3//f/9//3//f/9//3//f/9//3//f/9//3//f/9//3//f/9//3//f/9//3//f/9//3//f/9//3//f/9//3//f/9//3//f/9//3//f/9//3//f/9//3//f/9//3//f/9//3//f/9//3//f/9//3//f/9//3//f/9//3//f/9//3//f/9//3//f/9//3//f/9//3//f/9//3//f/9//3//f/9//3//f/9//3//f/9//3//f/9//3//f/9/emb/f9k52DH5MfktGDpcLn5T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OkIZNhk6ty0YLv9//3//f/9//3//f/9//3//f/9//3//f/9//3//f/9//3//f/9//3//f/9//3//f/9//3//f/9//3//f/9//3//f/9//3//f/9//3//f/9//3//f/9//3//f/9//3//f/9//3//f/9//3//f/9//3//f/9//3//f/9//3//f/9//3//f/9//3//f/9//3//f/9/e1L/f7pOWE4ZOtgx2DEYMhoyOjJdOv9/Pzv/f/9//3//f/9//3//f/9//3//f/9//3//f/9//3//f/9//3//f/9//3//f/9//3//f/9//3//f/9//3//f5tWW0ZcQjo2WkL5Pfk1+CkaLho2Gjb4LRo2/39fQ/9//3//f/9//3//f/9//3//f/9//3//f/9//3//f/9//3//f/9//3//f/9//3//f/9//3//f/9//3//f/9//3//f/9//3//f/9//3//f/9//3//f/9//3//f/9//3//f/9//3//f/9//3//f/9//3//f/9//3//f/9//3//f/9//3//f/9//3//f/9//3//f/9//3//f/9//3//f/9//3//f/9//3//f/9//3//f/9//3//f/9//3//f/9//3//f/9//3//f/9//3//f/9/OUb3NRkuGTIZNrgpXDL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38aNvkx+TXXLTky/3//f/9//3//f/9//3//f/9//3//f/9//3//f/9//3//f/9//3//f/9//3//f/9//3//f/9//3//f/9//3//f/9//3//f/9//3//f/9//3//f/9//3//f/9//3//f/9//3//f/9//3//f/9//3//f/9//3//f/9//3//f/9//3//f/9//3//f/9//3//f/9//3//f/9/nlL/f7xOGUIZPjk6OTr5MRoyWzJ7Mlsuvir/f/9//3//f/9//3//f/9//3//f/9//3//f/9//3//f/9//3//f/9//3//f/9//3//f/9//3//f/9//3//f5tq/388RlpCOj4aOvk92Dn5NRkuGS5bLrs+WzpdPp4yXzv/f/9//3//f/9//3//f/9//3//f/9//3//f/9//3//f/9//3//f/9//3//f/9//3//f/9//3//f/9//3//f/9//3//f/9//3//f/9//3//f/9//3//f/9//3//f/9//3//f/9//3//f/9//3//f/9//3//f/9//3//f/9//3//f/9//3//f/9//3//f/9//3//f/9//3//f/9//3//f/9//3//f/9//3//f/9//3//f/9//3//f/9//3//f/9//3//f/9//39ZVhk6GDYZNhg61jF8N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xk+GTI4MvctvDb/f/9//3//f/9//3//f/9//3//f/9//3//f/9//3//f/9//3//f/9//3//f/9//3//f/9//3//f/9//3//f/9//3//f/9//3//f/9//3//f/9//3//f/9//3//f/9//3//f/9//3//f/9//3//f/9//3//f/9//3//f/9//3//f/9//3//f/9//3//f/9//3//f/9//3//f/9/e1b/f1pGGT74QdY5tzXXMfkxGTYZOhsy3jb/f/9//3//f/9//3//f/9//3//f/9//3//f/9//3//f/9//3//f/9//3//f/9//3//f/9//3//f/9//3//f/9//3+bYv9/e0ZaQjo+Fz74Ofk1GTY5MloyGjJbNv9/fjL/f183/3//f/9//3//f/9//3//f/9//3//f/9//3//f/9//3//f/9//3//f/9//3//f/9//3//f/9//3//f/9//3//f/9//3//f/9//3//f/9//3//f/9//3//f/9//3//f/9//3//f/9//3//f/9//3//f/9//3//f/9//3//f/9//3//f/9//3//f/9//3//f/9//3//f/9//3//f/9//3//f/9//3//f/9//3//f/9//3//f/9//3//f/9//3//f5pi/38aOvkxGC73KToq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GjYZQhgu1y3+Nv9//3//f/9//3//f/9//3//f/9//3//f/9//3//f/9//3//f/9//3//f/9//3//f/9//3//f/9//3//f/9//3//f/9//3//f/9//3//f/9//3//f/9//3//f/9//3//f/9//3//f/9//3//f/9//3//f/9//3//f/9//3//f/9//3//f/9//3//f/9//3//f/9//3//f/9//3//f/9/Wlp7Rrs+ekoZPjlCOjZbOvk1+TUaMjsyfi7/f/9//3//f/9//3//f/9//3//f/9//3//f/9//3//f/9//3//f/9//3//f/9//3//f/9//3//f/9//3//f593/3//f/9/fFJbSltCOjpbOhk+WjYZNhkyGDI6Mhk2GTadMt8q/yqfQ/9//3//f/9//3//f/9//3//f/9//3//f/9//3//f/9//3//f/9//3//f/9//3//f/9//3//f/9//3//f/9//3//f/9//3//f/9//3//f/9//3//f/9//3//f/9//3//f/9//3//f/9//3//f/9//3//f/9//3//f/9//3//f/9//3//f/9//3//f/9//3//f/9//3//f/9//3//f/9//3//f/9//3//f/9//3//f/9//3//f/9/+3Y6Tho+2DUYNtcxGTI6Ln5T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39cPhky1zHXMb02/3//f/9//3//f/9//3//f/9//3//f/9//3//f/9//3//f/9//3//f/9//3//f/9//3//f/9//3//f/9//3//f/9//3//f/9//3//f/9//3//f/9//3//f/9//3//f/9//3//f/9//3//f/9//3//f/9//3//f/9//3//f/9//3//f/9//3//f/9//3//f/9//3//f/9//3//f/9//3//f/9//3//f3ti/385Tv9/+Tn4Mdgx2DU7Pv9/nT7/f/9//3//f/9//3//f/9//3//f/9//3//f/9//3//f/9//3//f/9//3//f/9//3//f/9//3//f/9//3//f/9//3//f/9//3//f1tK/386Rhk6GUL4NRk2+DUZOhkuGTIZMho6/3+eMv9//3//f/9//3//f/9//3//f/9//3//f/9//3//f/9//3//f/9//3//f/9//3//f/9//3//f/9//3//f/9//3//f/9//3//f/9//3//f/9//3//f/9//3//f/9//3//f/9//3//f/9//3//f/9//3//f/9//3//f/9//3//f/9//3//f/9//3//f/9//3//f/9//3//f/9//3//f/9//3//f/9//3//f/9//3//f/9//3//f/9/GUIZMhky1jHXLbgxfC7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+2b/f1s6+DHXLdctm0r/f/9//3//f/9//3//f/9//3//f/9//3//f/9//3//f/9//3//f/9//3//f/9//3//f/9//3//f/9//3//f/9//3//f/9//3//f/9//3//f/9//3//f/9//3//f/9//3//f/9//3//f/9//3//f/9//3//f/9//3//f/9//3//f/9//3//f/9//3//f/9//3//f/9//3//f/9//3//f/9//3//f/9//3//f91K/38aQvhBGjbYMfkxGjY6Pnw6OzZ9Nj8//3//f/9//3//f/9//3//f/9//3//f/9//3//f/9//3//f/9//3//f/9//3//f/9//3//f/9//3//f/9//3//f/9//3//f/1y/3+8Vv9/WkYZQhk6+DH5OdgxOjL5NXo2WjI7Ols2njr/f187/3//f/9//3//f/9//3//f/9//3//f/9//3//f/9//3//f/9//3//f/9//3//f/9//3//f/9//3//f/9//3//f/9//3//f/9//3//f/9//3//f/9//3//f/9//3//f/9//3//f/9//3//f/9//3//f/9//3//f/9//3//f/9//3//f/9//3//f/9//3//f/9//3//f/9//3//f/9//3//f/9//3//f/9//396Whk+GDr3Lfgt1S0ZK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397Wv9/WjoYLhg2/3//f/9//3//f/9//3//f/9//3//f/9//3//f/9//3//f/9//3//f/9//3//f/9//3//f/9//3//f/9//3//f/9//3//f/9//3//f/9//3//f/9//3//f/9//3//f/9//3//f/9//3//f/9//3//f/9//3//f/9//3//f/9//3//f/9//3//f/9//3//f/9//3//f/9//3//f/9//3//f/9//3//f/9//3//f/9//3//fztG/39ZSvg5Ojo6Nhk6GTb4PRo2Wz7/f782/3//f/9//3//f/9//3//f/9//3//f/9//3//f/9//3//f/9//3//f/9//3//f/9//3//f/9//3//f/9//3//f/9//3//f/9//3+8Wv9/ek5aQjpCWT45Ovg1Oj7YNTk2OS5ZMjg2GTr/fx8z/38/Q/9//3//f/9//3//f/9//3//f/9//3//f/9//3//f/9//3//f/9//3//f/9//3//f/9//3//f/9//3//f/9//3//f/9//3//f/9//3//f/9//3//f/9//3//f/9//3//f/9//3//f/9//3//f/9//3//f/9//3//f/9//3//f/9//3//f/9//3//f/9//3//f/9//3//f/9//3//f/9//3//f9py/38ZMvYx1zW2Mfcp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1tW/386Pjk6GTIaMn9X/3//f/9//3//f/9//3//f/9//3//f/9//3//f/9//3//f/9//3//f/9//3//f/9//3//f/9//3//f/9//3//f/9//3//f/9//3//f/9//3//f/9//3//f/9//3//f/9//3//f/9//3//f/9//3//f/9//3//f/9//3//f/9//3//f/9//3//f/9//3//f/9//3//f/9//3//f/9//3//f/9//3//f/9//3//f/9/XXv/f51a/386Rvk9+TkaOhk2+i36MRsuOzJdMh8n/3//f/9//3//f/9//3//f/9//3//f/9//3//f/9//3//f/9//3//f/9//3//f/9//3//f/9//3//f/9//3//f/9//3//f/9//38+b/9/3GL/f1tCXD5bPjs2GjoZMvk5+Dk7OlouejI6Nho6GzZdNt4yn0//f/9//3//f/9//3//f/9//3//f/9//3//f/9//3//f/9//3//f/9//3//f/9//3//f/9//3//f/9//3//f/9//3//f/9//3//f/9//3//f/9//3//f/9//3//f/9//3//f/9//3//f/9//3//f/9//3//f/9//3//f/9//3//f/9//3//f/9//3//f/9//3//f/9//3//f/9/XXv/fxk62DHWMdUxti27N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fEY6Pvo5+DHXLf9//3//f/9//3//f/9//3//f/9//3//f/9//3//f/9//3//f/9//3//f/9//3//f/9//3//f/9//3//f/9//3//f/9//3//f/9//3//f/9//3//f/9//3//f/9//3//f/9//3//f/9//3//f/9//3//f/9//3//f/9//3//f/9//3//f/9//3//f/9//3//f/9//3//f/9//3//f/9//3//f/9//3//f/9//3//f/9//3//f/9//3//f1xe/39bTv9/+Dm2Odg5uDX4Ofg1Gj7/f1w2/3+fT/9//3//f/9//3//f/9//3//f/9//3//f/9//3//f/9//3//f/9//3//f/9//3//f/9//3//f/9//3//f/9//3//f/9//3//f/9//3//f5xe/396SlpGWz4aMjo6+DkYPvgxOTIZOjoyWT57Qv9/PTb/fx4v/39/R/9//3//f/9//3//f/9//3//f/9//3//f/9//3//f/9//3//f/9//3//f/9//3//f/9//3//f/9//3//f/9//3//f/9//3//f/9//3//f/9//3//f/9//3//f/9//3//f/9//3//f/9//3//f/9//3//f/9//3//f/9//3//f/9//3//f/9//3//f/9//3//f/9/GD73Nfcxti3WLf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388Qls+GTb3Lfgx/3//f/9//3//f/9//3//f/9//3//f/9//3//f/9//3//f/9//3//f/9//3//f/9//3//f/9//3//f/9//3//f/9//3//f/9//3//f/9//3//f/9//3//f/9//3//f/9//3//f/9//3//f/9//3//f/9//3//f/9//3//f/9//3//f/9//3//f/9//3//f/9//3//f/9//3//f/9//3//f/9//3//f/9//3//f/9//3//f/9//3//f/9//3//f/9//396TltCGjoaNhkyGi75Mfkx+S1aKl02/39/R/9//3//f/9//3//f/9//3//f/9//3//f/9//3//f/9//3//f/9//3//f/9//3//f/9//3//f/9//3//f/9//3//f/9//3//f/9//3//fx17/3/9av9/e0pbQltCWjpaQhg6+jkaNho6GS46Mvg59jHWNfkxOzbeMj8rn0f/f/9//3//f/9//3//f/9//3//f/9//3//f/9//3//f/9//3//f/9//3//f/9//3//f/9//3//f/9//3//f/9//3//f/9//3//f/9//3//f/9//3//f/9//3//f/9//3//f/9//3//f/9//3//f/9//3//f/9//3//f/9//3//f/9//3//f/9//3/4OdY59zn3NfY1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3xCGUI6Ptgx1zH/f/9//3//f/9//3//f/9//3//f/9//3//f/9//3//f/9//3//f/9//3//f/9//3//f/9//3//f/9//3//f/9//3//f/9//3//f/9//3//f/9//3//f/9//3//f/9//3//f/9//3//f/9//3//f/9//3//f/9//3//f/9//3//f/9//3//f/9//3//f/9//3//f/9//3//f/9//3//f/9//3//f/9//3//f/9//3//f/9//3//f/9//3//f/9//3//f/9//39bQv9/OUL4Ndc1tzEZNtkpGjI5Nns6/39/Q/9//3//f/9//3//f/9//3//f/9//3//f/9//3//f/9//3//f/9//3//f/9//3//f/9//3//f/9//3//f/9//3//f/9//3//f/9//3//f/9//3//f/9/vVacTlxKW0JbPls6WkL4OTo++D06NtgxOi46Mjk2GDIaQv9/vjb/f38//3//f/9//3//f/9//3//f/9//3//f/9//3//f/9//3//f/9//3//f/9//3//f/9//3//f/9//3//f/9//3//f/9//3//f/9//3//f/9//3//f/9//3//f/9//3//f/9//3//f/9//3//f/9//3//f/9//3//f/9//3//f/9//3//fxo2WzIaMtcpODL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fEIZPvg1ti05Mv9//3//f/9//3//f/9//3//f/9//3//f/9//3//f/9//3//f/9//3//f/9//3//f/9//3//f/9//3//f/9//3//f/9//3//f/9//3//f/9//3//f/9//3//f/9//3//f/9//3//f/9//3//f/9//3//f/9//3//f/9//3//f/9//3//f/9//3//f/9//3//f/9//3//f/9//3//f/9//3//f/9//3//f/9//3//f/9//3//f/9//3//f/9//3//f/9//3//f/9//39aUjpC+UUaPhk61zXaNToyezpbPntKXTbeMj8v/3//f/9//3//f/9//3//f/9//3//f/9//3//f/9//3//f/9//3//f/9//3//f/9//3//f/9//3//f/9//3//f/9//3//f/9//3//f/9//38+d/9/Pm//f5xm/3+dUltCfD4ZPlk+WToZPtk9+UEaPlo6GToZPhk2OkL6NT02XTIfN/9/n1f/f59b/3//f/9//3//f/9//3//f/9//3//f/9//3//f/9//3//f/9//3//f/9//3//f/9//3//f/9//3//f/9//3//f/9//3//f/9//3//f/9//3//f/9//3//f/9//3//f/9//3//f/9//3//f/9//3//f/9/GTr4OfcxtjE5N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39bOhg29zG1MToq/3//f/9//3//f/9//3//f/9//3//f/9//3//f/9//3//f/9//3//f/9//3//f/9//3//f/9//3//f/9//3//f/9//3//f/9//3//f/9//3//f/9//3//f/9//3//f/9//3//f/9//3//f/9//3//f/9//3//f/9//3//f/9//3//f/9//3//f/9//3//f/9//3//f/9//3//f/9//3//f/9//3//f/9//3//f/9//3//f/9//3//f/9//3//f/9//3//f/9//3//f/9//397Uv9/eU75Odk1+DUZNvkt+TEaNjoy/3/ePv9//3//f/9//3//f/9//3//f/9//3//f/9//3//f/9//3//f/9//3//f/9//3//f/9//3//f/9//3//f/9//3//f/9//3//f/9//3//f/9//3//f/9//3//f/9//3//f/9/e1L/f3xGm06bRjlCGj7ZMRs2GjoZNjkuWjZZPjk+GTb6OfoxPir/fx8z/39fO/9//3//f/9//3//f/9//3//f/9//3//f/9//3//f/9//3//f/9//3//f/9//3//f/9//3//f/9//3//f/9//3//f/9//3//f/9//3//f/9//3//f/9//3//f/9//3//f/9//3//f/9//3/4Odgp9jHWMdxC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39bQjs+GDL3Ofc5eTr/f/9//3//f/9//3//f/9//3//f/9//3//f/9//3//f/9//3//f/9//3//f/9//3//f/9//3//f/9//3//f/9//3//f/9//3//f/9//3//f/9//3//f/9//3//f/9//3//f/9//3//f/9//3//f/9//3//f/9//3//f/9//3//f/9//3//f/9//3//f/9//3//f/9//3//f/9//3//f/9//3//f/9//3//f/9//3//f/9//3//f/9//3//f/9//3//f/9//3//f/9//3//fz17/399Wv9/Wj45Rjg+ODY6Ovkx+jFaLlsy/38eO/9/v1//f/9//3//f/9//3//f/9//3//f/9//3//f/9//3//f/9//3//f/9//3//f/9//3//f/9//3//f/9//3//f/9//3//f/9//3//f/9//3//f/9//3//f/9//39fb/9//3//f71S/398Qns+ez56PjpGOUL5Ofk1GjIZNlsyWzJ6PllCOEIYQho+Oyo9Ll0m3yr/f59P/3//f/9//3//f/9//3//f/9//3//f/9//3//f/9//3//f/9//3//f/9//3//f/9//3//f/9//3//f/9//3//f/9//3//f/9//3//f/9//3//f/9//3//f/9/+m4YPvg1OTYZM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Oj4aOvox1y3cP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cXv9/e0Y5Ohk6GTr4Mfg1Gjb5NRoyW0LdSv9//3//f/9//3//f/9//3//f/9//3//f/9//3//f/9//3//f/9//3//f/9//3//f/9//3//f/9//3//f/9//3//f/9//3//f/9//3//f/9//3//f/9//3//f/9//3//f/9//3//f/9//3+9Yv9/fEL/f1tK/397Rno+WkIZQho+uTH6Nfo1GTLYLdcxGDI5Ohk2+S36NRs6/3/fKv9/Pyv/f/9//3//f/9//3//f/9//3//f/9//3//f/9//3//f/9//3//f/9//3//f/9//3//f/9//3//f/9//3//f/9//3//f/9//3//f/9//385Rvk1+jXYNRk2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7pm+T07Otg11zXXMX9j/3//f/9//3//f/9//3//f/9//3//f/9//3//f/9//3//f/9//3//f/9//3//f/9//3//f/9//3//f/9//38eQx4vf1//f/9//3//f/9//3//f/9//3//f/9//3//f/9//3//f/9//3//f/9//3//f/9//3//f/9//3//f/9//3//f/9//3//f/9//3//f/9//3//f/9//3//f/9//3//f/9//3//f/9//3//f/9//3//f/9//3//f/9//3//f/9//3//f/9//3//f/9//3//f/9//3//f/9//3+8XntCe0IZOlo++TX5MdgxGzp8Nho2Oza9Ov42Xz//f/9//3//f/9//3//f/9//3//f/9//3//f/9//3//f/9//3//f/9//3//f/9//3//f/9//3//f/9//3//f/9//3//f/9//3//f/9//3//f/9//3//f/9//3//f/9//3//f/9//3//f/9/PXv/f71e/3+dUltCW0ZaRjpGGj46Pvo1+DUaNhoy+TkZNjkuOzpZNjo2OTpaPhs2fS5+Mp4unSreMh4jHyv/f79n/3+/V/9//3//f/9//3//f/9//3//f/9//3//f/9//3//f/9//3//f/9//3//f/9//3//f/9/n2d6Ovkx+THYNTk+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zlCGC73Lf9//3//f/9//3//f/9//3//f/9//3//f/9//3//f/9//3//f/9//3//f/9//3//f/9//3//f/9//3//f/9/GTb3KfctOi7/f/9//3//f/9//3//f/9//3//f/9//3//f/9//3//f/9//3//f/9//3//f/9//3//f/9//3//f/9//3//f/9//3//f/9//3//f/9//3//f/9//3//f/9//3//f/9//3//f/9//3//f/9//3//f/9//3//f/9//3//f/9//3//f/9//3//f/9//3//f/9//3//f/9//3//f/9//396av9/e0b/fxk++DEZNtcxGTYZOjo6Gj58Nv9/Xz//f/9//3//f/9//3//f/9//3//f/9//3//f/9//3//f/9//3//f/9//3//f/9//3//f/9//3//f/9//3//f/9//3//f/9//3//f/9//3//f/9//3//f/9//3//f/9//3//f/9//3//f/9//3//f/9//3//f/9//3//f1tK/39bOho+e0I5PhpC+UH4Qfk1Wzp7Pns2WjJaOvcxGD73Pfg9+DHYMfkpGjL5LbxG/3+eKv9/X0P/fz8n/3+fT/9//3//f/9//3//f/9//3//f/9//3//f/9//3//f94y/3/4NfkxGUL3PTk+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397Vjo6GjrXMdcxOjJ+W/9//3//f/9//3//f/9//3//f/9//3//f/9//3//f/9//3//f/9//3//f/9//3//f/9//3//f1pGOTZZNvct1zH/f/9//3//f/9//3//f/9//3//f/9//3//f/9//3//f/9//3//f/9//3//f/9//3//f/9//3//f/9//3//f/9//3//f/9//3//f/9//3//f/9//3//f/9//3//f/9//3//f/9//3//f/9//3//f/9//3//f/9//3//f/9//3//f/9//3//f/9//3//f/9//3//f/9//3//f/9//3//f/9//3+7bv9/Okb/f1o+WkI6Qvkx+TX4MToyOjJ7Pv9/X0//f79n/3//f/9//3//f/9//3//f/9//3//f/9//3//f/9//3//f/9//3//f/9//3//f/9//3//f/9//3//f/9//3//f/9//3//f/9//3//f/9//3//f/9//3//f/9//3//f/9//3//f/9//3//f/9//3//f/9//3//fxx3/3+8Zv9/vU7/f5xK/397RlpCm057Pjo+Oz47Pvo1Gjo6Pjo2WjJ6Ojo6GTY5Nlo6Oj5aQhk2+D35ORo6GTIZNjoyOy4aNlwuGjZcMj0yPjY8Njwy+zFaOhk+GD74ORo6Gj57Q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3xKWkJaOtc12C3/f/9//3//f/9//3//f/9//3//f/9//3//f/9//3//f/9//3//f/9//3//f/9//3//f/9//3//f/9/GT75OTk21zG3Lf9//3//f/9//3//f/9//3//f/9//3//f/9//3//f/9//3//f/9//3//f/9//3//f/9//3//f/9//3//f/9//3//f/9//3//f/9//3//f/9//3//f/9//3//f/9//3//f/9//3//f/9//3//f/9//3//f/9//3//f/9//3//f/9//3//f/9//3//f/9//3//f/9//3//f/9//3//f/9//3//f/9//3//f/9//3//fxpCGj46Pvg5+TH4LRsuWzJ8Ov9/nkL/f/9//3//f/9//3//f/9//3//f/9//3//f/9//3//f/9//3//f/9//3//f/9//3//f/9//3//f/9//3//f/9//3//f/9//3//f/9//3//f/9//3//f/9//3//f/9//3//f/9//3//f/9//3//f/9//3//f/9//3//f/9//3//f/9//3//f/9//3+cXv9/nUb/f3tO/387Rjs+W0IaOlxCGj4ZPvk5Oj4aNho2+jkbOhoyOjJaMns6WjYZOhkuWjI5Olo6Oj56RjlCWj57Qns6Wjp6Qls+PDr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XUI6Qjk2tS21Mbw6/3//f/9//3//f/9//3//f/9//3//f/9//3//f/9//3//f/9//3//f/9//3//f/9//3//f/9//385Sjo+ej74ORg6OjafV/9//3//f/9//3//f/9//3//f/9//3//f/9//3//f/9//3//f/9//3//f/9//3//f/9//3//f/9//3//f/9//3//f/9//3//f/9//3//f/9//3//f/9//3//f/9//3//f/9//3//f/9//3//f/9//3//f/9//3//f/9//3//f/9//3//f/9//3//f/9//3//f/9//3//f/9//3//f/9//3//f/9//39+f/9/e0b/fzpCGEb3Ofg12DXZMRkyGjJ7Olw2fkL/f19D/3//f/9//3//f/9//3//f/9//3//f/9//3//f/9//3//f/9//3//f/9//3//f/9//3//f/9//3//f/9//3//f/9//3//f/9//3//f/9//3//f/9//3//f/9//3//f/9//3//f/9//3//f/9//3//f/9//3//f/9//3//f/9//3//f/9//3//f/9//3//fz13/3/cbv9/e17/f51O/3+cSltGXEY6PltGWj47PjtCez76PTpC+TkaQhlCGkIaPjpGGj47QltGW0b/f3x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+bRho62DHWLRgu/3//f/9//3//f/9//3//f/9//3//f/9//3//f/9//3//f/9//3//f/9//3//f/9//3//f/9//3//f1pK+TEaNtgx1zH/f/9//3//f/9//3//f/9//3//f/9//3//f/9//3//f/9//3//f/9//3//f/9//3//f/9//3//f/9//3//f/9//3//f/9//3//f/9//3//f/9//3//f/9//3//f/9//3//f/9//3//f/9//3//f/9//3//f/9//3//f/9//3//f/9//3//f/9//3//f/9//3//f/9//3//f/9//3//f/9//3//f/9//3//f/9//3//f/9//3//f1o+OUYZQtc5+DH4KRku+TE6MjoynTb/f39L/3//f/9//3//f/9//3//f/9//3//f/9//3//f/9//3//f/9//3//f/9//3//f/9//3//f/9//3//f/9//3//f/9//3//f/9//3//f/9//3//f/9//3//f/9//3//f/9//3//f/9//3//f/9//3//f/9//3//f/9//3//f/9//3//f/9//3//f/9//3//f/9//3//f/9//3//f/9//3//f/9//3//f91u/3//f/9/nVL/f/9//3+dW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5tS+DnXObY1+S3/f/9//3//f/9//3//f/9//3//f/9//3//f/9//3//f/9//3//f/9//3//f/9//3//f/9//3//f/9/e07/fzs2GTrYNfgtHj//f/9//3//f/9//3//f/9//3//f/9//3//f/9//3//f/9//3//f/9//3//f/9//3//f/9//3//f/9//3//f/9//3//f/9//3//f/9//3//f/9//3//f/9//3//f/9//3//f/9//3//f/9//3//f/9//3//f/9//3//f/9//3//f/9//3//f/9//3//f/9//3//f/9//3//f/9//3//f/9//3//f/9//3//f/9//3//f/9/3HL/fztCGT4ZQvg9GToYNvk1+S0aOhoyfDb/f78y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fEI5Otc1ti2aPv9//3//f/9//3//f/9//3//f/9//3//f/9//3//f/9//3//f/9//3//f/9//3//f/9//3//f/9//397Ujo2GjIZNtYx1y3dLv9//3//f/9//3//f/9//3//f/9//3//f/9//3//f/9//3//f/9//3//f/9//3//f/9//3//f/9//3//f/9//3//f/9//3//f/9//3//f/9//3//f/9//3//f/9//3//f/9//3//f/9//3//f/9//3//f/9//3//f/9//3//f/9//3//f/9//3//f/9//3//f/9//3//f/9//3//f/9//3//f/9//3//f/9//3//f/9//3//f/9//3//f7xu/386Svg5GTr5Nfk1+TH6NTk2Wzb/f10+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XTp6Njk6+C35LT5b/3//f/9//3//f/9//3//f/9//3//f/9//3//f/9//3//f/9//3//f/9//3//f/9//3//f/9//3//fzo+GT4ZPvgx2DHXLZs+/3//f/9//3//f/9//3//f/9//3//f/9//3//f/9//3//f/9//3//f/9//3//f/9//3//f/9//3//f/9//3//f/9//3//f/9//3//f/9//3//f/9//3//f/9//3//f/9//3//f/9//3//f/9//3//f/9//3//f/9//3//f/9//3//f/9//3//f/9//3//f/9//3//f/9//3//f/9//3//f/9//3//f/9//3//f/9//3//f/9//3//f/9//3//f3xeOkZaQhk+Oj75NRo69zEaNjoyOzKdNr4+3jq/W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u17/fxk69zHXNf9//3//f/9//3//f/9//3//f/9//3//f/9//3//f/9//3//f/9//3//f/9//3//f/9//3//f/9//3//f/9/2Tm4Ofg5ti23Mf9/3jb/f/9//3//f/9//3//f/9//3//f/9//3//f/9//3//f/9//3//f/9//3//f/9//3//f/9//3//f/9//3//f/9//3//f/9//3//f/9//3//f/9//3//f/9//3//f/9//3//f/9//3//f/9//3//f/9//3//f/9//3//f/9//3//f/9//3//f/9//3//f/9//3//f/9//3//f/9//3//f/9//3//f/9//3//f/9//3//f/9//3//f/9//3//f/9//3//f/9//39aSv9/GTb5NRk6GDYaMho6Ozo6Pls+/3//N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+bVjs+GjbXMfcxWS6fX/9//3//f/9//3//f/9//3//f/9//3//f/9//3//f/9//3//f/9//3//f/9//3//f/9//3//f/9//385Pvk51zW3MbY1tyk5Nv4y/3//f/9//3//f/9//3//f/9//3//f/9//3//f/9//3//f/9//3//f/9//3//f/9/Xzv/f5sm/3+fW/9//3//f/9//3//f/9//3//f/9//3//f/9//3//f/9//3//f/9//3//f/9//3//f/9//3//f/9//3//f/9//3//f/9//3//f/9//3//f/9//3//f/9//3//f/9//3//f/9//3//f/9//3//f/9//3//f/9//3//f/9//3//f/9//3//f/9//3//fx1z/397Tv9/GT75PTk+GTr5OfkxOjIaNpwyXTYfN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1tKGUIYNtcttyn/f/9//3//f/9//3//f/9//3//f/9//3//f/9//3//f/9//3//f/9//3//f/9//3//f/9//3//f/9//3//f7lm/3/4NbYx1jG2LdcpWiL/f/9//3//f/9//3//f/9//3//f/9//3//f/9//3//f/9//3//f/9//3//f5tStS21LbUpti23KTsu/3//f/9//3//f/9//3//f/9//3//f/9//3//f/9//3//f/9//3//f/9//3//f/9//3//f/9//3//f/9//3//f/9//3//f/9//3//f/9//3//f/9//3//f/9//3//f/9//3//f/9//3//f/9//3//f/9//3//f/9//3//f/9//3//f/9//3//f/9//3//f/9//396Xv9/OT75PRg69zkZNhk2OjY6Mnwu/3/eOv9/n0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nUY6Rhk21i3XLf9//3//f/9//3//f/9//3//f/9//3//f/9//3//f/9//3//f/9//3//f/9//3//f/9//3//f/9//3//f/9/PHf/f9g1ti3WLbUpuCF8Gv9//3//f/9//3//f/9//3//f/9//3//f/9//3//f/9//3//f/9//3//f1s69jHVLdYxlS3XLZUx1y36LZ4m/3//f/9//3//f/9//3//f/9//3//f/9//3//f/9//3//f/9//3//f/9//3//f/9//3//f/9//3//f/9//3//f/9//3//f/9//3//f/9//3//f/9//3//f/9//3//f/9//3//f/9//3//f/9//3//f/9//3//f/9//3//f/9//3//f/9//3//f/9//3//f1x//3+8Zv9/WkIZRvo9+T0ZPtgx+TH5MTo2Gja+Ov9/v1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39cQhk29zG2LdYx/3//f/9//3//f/9//3//f/9//3//f/9//3//f/9//3//f/9//3//f/9//3//f/9//3//f/9//3//f/9//3//f/9/9zn2LdY11jGYKf9/XlP/f/9//3//f/9//3//f/9//3//f/9//3//f/9//3//f/9//3//fxk++DXXMbUp1i33KdcxtjHWMdYx2C0bLv5C/3//f/9//3//f/9//3//f/9//3//f/9//3//f/9//3//f/9//3//f/9//3//f/9//3//f/9//3//f/9//3//f/9//3//f/9//3//f/9//3//f/9//3//f/9//3//f/9//3//f/9//3//f/9//3//f/9//3//f/9//3//f/9//3//f/9//3//f/9//3//f/9//3//f/9/m1r/fxk6+DEZOvgx+jHZMRoyOzJcMv9/Xz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3tC+TH3LbYp1zH/f/9//3//f/9//3//f/9//3//f/9//3//f/9//3//f/9//3//f/9//3//f/9//3//f/9//3//f/9//3//f/9//3/3Nbcx2DGWLbYt1y3eNv9//3//f/9//3//f/9//3//f/9//3//f/9//3//f/9//3//f/9/e0IZOtcxtjHXMdc9GT75Pfk11zH5KbgpOy7/f/9//3//f/9//3//f/9//3//f/9//3//f/9//3//f/9//3//f/9//3//f/9//3//f/9//3//f/9//3//f/9//3//f/9//3//f/9//3//f/9//3//f/9//3//f/9//3//f/9//3//f/9//3//f/9//3//f/9//3//f/9//3//f/9//3//f/9//3//f/9//3//f/9//3//f/9/O0Y6Ojo+GTb5Ofk1GTrYMRo2OzZ9Pv9/PzP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OTYYLtYt1imaOv9//3//f/9//3//f/9//3//f/9//3//f/9//3//f/9//3//f/9//3//f/9//3//f/9//3//f/9//3//f/9//3//f/g51i3VLbQptSmWKf06/3//f/9//3//f/9//3//f/9//3//f/9//3//f/9//3//f/9//386Pvg9tjHVLfta/3//f/9/Wlb/f/dB9jX4Mf9/3ib/f/9//3//f/9//3//f/9//3//f/9//3//f/9//3//f/9//3//f/9//3//f/9//3//f/9//3//f/9//3//f/9//3//f/9//3//f/9//3//f/9//3//f/9//3//f/9//3//f/9//3//f/9//3//f/9//3//f/9//3//f/9//3//f/9//3//f/9//3//f/9//3//f/9//3//f/9/el7/fxpG/38YQtg5GTL5LRs2Oy47Mv9/3jr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x1nmj45OtcxtjG3Ld06/3//f/9//3//f/9//3//f/9//3//f/9//3//f/9//3//f/9//3//f/9//3//f/9//3//f/9//3//f/9//3//f/9/9zXWOdYxlS2ULZUtOib/f/9//3//f/9//3//f/9//3//f/9//3//f/9//3//f/9/2l46OltC+DHWLRou/3//f/9//3//f/9/ekJYQvg9+DE6Lp4efz//f/9//3//f/9//3//f/9//3//f/9//3//f/9//3//f/9//3//f/9//3//f/9//3//f/9//3//f/9//3//f/9//3//f/9//3//f/9//3//f/9//3//f/9//3//f/9//3//f/9//3//f/9//3//f/9//3//f/9//3//f/9//3//f/9//3//f/9//3//f/9//3//f/9//3//f/9/3WJbQntCGT4ZNtgx2DX5MRoy+jV8Rls6XT7eMr9P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39/R/9/Pyv/fz8//39/K/9/nz//f/9//3//f/9//3//f/9//3//f/9//3//f/9//3//f/9/m0paTjo69y3XKdYt/3//f/9//3//f/9//3//f/9//3//f/9//3//f/9//3//f/9//3//f/9//3//f/9//3//f/9//3//f/9//3//f/9//3/4ObY11TG1MbUtdS05Jv9//3//f/9//3//f/9//3//f/9//3//f/9//3//f/9//396Uls+GjrXLfcx/3//f/9//3//f/9//399Tho+GELXNdg12DEbLv9//3//f/9//3//f/9//3//f/9//3//f/9//3//f/9//3//f/9//3//f/9//3//f/9//3//f/9//3//f/9//3//f/9//3//f/9//3//f/9//3//f/9//3//f/9//3//f/9//3//f/9//3//f/9//3//f/9//3//f/9//3//f/9//3//f/9//3//f/9//3//f/9//3//f/9//3//f/9//3//f1pCGjYZNhk6m05aQjhK+UE6Plo6Wzr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79X/38fK582njJ+Mr9C/38aNvk1+TX5MRkytzUYOhou+TG4NRky+DEYOvk1OzYaLhs2PDJ+Pl42Hyf/f79b/3//f/9//3//f/9//38+W1o6+TW2LbctGSr/f/9//3//f/9//3//f/9//3//f/9//3//f/9//3//f/9//3//f/9//3//f/9//3//f/9//3//f/9//3//f/9//3//fxZOtTXWNbYxtTG2LRoy/3//f/9//3//f/9//3//f/9//3//f/9//3//f/9//3//f1xCWz4ZOtcp2C3/f/9//3//f/9//3//f7xeGkI6Olk++DXYMRkyGjb/Mv9//3//f/9//3//f/9//3//f/9//3//f/9//3//f/9//3//f/9//3//f/9//3//f/9//3//f/9//3//f/9//3//f/9//3//f/9//3//f/9//3//f/9//3//f/9//3//f/9//3//f/9//3//f/9//3//f/9//3//f/9//3//f/9//3//f/9//3//f/9//3//f/9//3//f/9//3//f/9//3//fztK/3+bSltCfEI5Ohk2GTI7Onw2fD5cPh87/3+/Z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Xzf/f30y/387Ohk2Gjr4Lfg1+DH4PXo+e0L5OXpOGEL5QRhCGUL4PTlGGEYZQhg+GEr5ORg2GTo5Nhk6GTr5ORk2+DX5ORk2+zldKt8u/3//f/9//39ea3tK+S23LbUpljH/f/9//3//f/9//3//f/9//3//f/9//3//f/9//3//f/9//3//f/9//3//f/9//3//f/9//3//f/9//3//f/9//3//f/9/WFa1ObU1lS22LXUtti3/f/9//3//f/9//3//f/9//3//f/9//3//f/9//3//f/9/Gz5aPtc1ty34Lf9//3//f/9//3//f/9//3//f1lS/38aOhk2+C22MRoy/3//f/9//3//f/9//3//f/9//3//f/9//3//f/9//3//f/9//3//f/9//3//f/9//3//f/9//3//f/9//3//f/9//3//f/9//3//f/9//3//f/9//3//f/9//3//f/9//3//f/9//3//f/9//3//f/9//3//f/9//3//f/9//3//f/9//3//f/9//3//f/9//3//f/9//3//f/9//3//f/9//3//f/9//38ZRhg+OT45Pvk12S06MlsyWzr/f342/3+fT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+fT/9//y59Nls+GTo5PhlCnEI5RnpOelJ6VppW2168Vv1S/U7dTh5LHlfeOh5PHlMeRx4/P0//f15r/399b/9/3GKbWnlaW0p7ThlG+T34Ofg9GDoZPvgxGjIbMn02nS7+NtxKOjbZLfct2Cn5Lf9//3//f/9//3//f/9//3//f/9//3//f/9//3//f/9//3//f/9//3//f/9//3//f/9//3//f/9//3//f/9//3//f/9//39ae/ZB1jXVLbYxtSnXJZwuv2v/f/9//3//f/9//3//f/9//3//f/9//3//f/9//387Olo+GTK2Lfkx/3//f/9//3//f/9//3//f/9/elYZOls+W0I5Svc5+TEZNt1C/3//f/9//3//f/9//3//f/9//3//f/9//3//f/9//3//f/9//3//f/9//3//f/9//3//f/9//3//f/9//3//f/9//3//f/9//3//f/9//3//f/9//3//f/9//3//f/9//3//f/9//3//f/9//3//f/9//3//f/9//3//f/9//3//f/9//3//f/9//3//f/9//3//f/9//3//f/9//3//f/9//3//f9xqOj45Ovg1+TX4Nfkx+S0bMjoyfDo7Mp5C/3+fU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38fL/9/Oy4aOjo6OkZaSrpSe0K8Th1P3Ta+Sp46njp+On4+/3+9Sv9/e17/f3xa/397Zv9//3//f7xu/3//f/9//3//f/9//3//f/9//3//f/9//3//f/9/e0b/f1o++DEZOtk12TXZLfstuCW3LbcptiXYLTom/3//f/9//3//f/9//3//f/9//3//f/9//3//f/9//3//f/9//3//f/9//3//f/9//3//f/9//3//f/9//3//f/9//3//f/9//3/WLbYxtzGVKZYt/38/P/9//3//f/9//3//f/9//3//f/9//3//f/9//3//fxs2GDb5Lfgtmzr/f/9//3//f/9//3//f/9//3//f/9/XDZcNh1PmlYZQtgxGzL/f/9//3//f/9//3//f/9//3//f/9//3//f/9//3//f/9//3//f/9//3//f/9//3//f/9//3//f/9//3//f/9//3//f/9//3//f/9//3//f/9//3//f/9//3//f/9//3//f/9//3//f/9//3//f/9//3//f/9//3//f/9//3//f/9//3//f/9//3//f/9//3//f/9//3//f/9//3//f/9//3//f/9//3//f/9//3/5Qf9/Fzb4Nfg12TE5OhoyOjL/f94+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38/N/9/GkIZPnpOeVa7UtxO3TqdQp46Wz6dRjo+W0I7Rnti/39ce/9//3//f/9//3//f/9//3//f/9//3//f/9//3//f/9//3//f/9//3//f/9//3//f/9//3//f/9//3//f/9/+27/f1pGGjoZMtg12Dm2MbcxlTG2LZYtnDb/f/9//3//f/9//3//f/9//3//f/9//3//f/9//3//f/9//3//f/9//3//f/9//3//f/9//3//f/9//3//f/9//3//f/9//383Rhg2ti22LZUttjHXMZw2/3//f/9//3//f/9//3//f/9//3//f/9//3/8Zho6fD75OfkxGS5+Y/9//3//f/9//3//f/9//3//f/9//395YltCnUK8RppS+T3XMfktnTr/f/9//3//f/9//3//f/9//3//f/9//3//f/9//3//f/9//3//f/9//3//f/9//3//f/9//3//f/9//3//f/9//3//f/9//3//f/9//3//f/9//3//f/9//3//f/9//3//f/9//3//f/9//3//f/9//3//f/9//3//f/9//3//f/9//3//f/9//3//f/9//3//f/9//3//f/9//3//f/9//3//f/9//3//f/9//385Rhk2GT4ZNvc19zEZOho2OzpbMnw+/38fN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38/N/9/WkK7UrtOu0a8Pp023kJbNjs6/386Rv9/mm7/f/9//3//f/9//3//f/9//3//f/9//3//f/9//3//f/9//3//f/9//3//f/9//3//f/9//3//f/9//3//f/9//3//f/9//3//f/9//3//f/9/u2r/fzlO/3/XObY11y2VMbUtlCX6Lf9//3//f/9//3//f/9//3//f/9//3//f/9//3//f/9//3//f/9//3//f/9//3//f/9//3//f/9//3//f/9//3//f/9//3//f/9/tTm0NbYxdC22NbctXCb/f/9//3//f/9//3//f/9//3//f/9//3//f9tm/387Pvk51y3/f/9//3//f/9//3//f/9//3//f/9//3//f/9//38aOhw6nTpZQhk62C0aMp0mf0f/f/9//3//f/9//3//f/9//3//f/9//3//f/9//3//f/9//3//f/9//3//f/9//3//f/9//3//f/9//3//f/9//3//f/9//3//f/9//3//f/9//3//f/9//3//f/9//3//f/9//3//f/9//3//f/9//3//f/9//3//f/9//3//f/9//3//f/9//3//f/9//3//f/9//3//f/9//3//f/9//3//f/9//3//f/9//39ZTv9/Wj4YOhgy+DEZOvktOzJbMnw+/38fT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+/Y/9/e056StxGvTKdPls2ezY6OjpCGkZ6Yv9//3//f/9//3//f/9//3//f/9//3//f/9//3//f/9//3//f/9//3//f/9//3//f/9//3//f/9//3//f/9//3//f/9//3//f/9//3//f/9//3//f/9//3//f/9//3//f/9/XH//fzlG9zW2MbYx1y3XKdoxXC7+Ov9/n0//f/9//3//f/9//3//f/9//3//f/9//3//f/9//3//f/9//3//f/9//3//f/9//3//f/9//3//f/9//3//f/9//3/3QdU19jG1Mdctty34Mbwmf1P/f/9//3//f/9//3//f/9//3//f/9/u1oaNntC+DXXNXsqf1P/f/9//3//f/9//3//f/9//3//f/9//3//fxp7OlIbPjs6Ojr4OdgxGTK+Mv9//3//f/9//3//f/9//3//f/9//3//f/9//3//f/9//3//f/9//3//f/9//3//f/9//3//f/9//3//f/9//3//f/9//3//f/9//3//f/9//3//f/9//3//f/9//3//f/9//3//f/9//3//f/9//3//f/9//3//f/9//3//f/9//3//f/9//3//f/9//3//f/9//3//f/9//3//f/9//3//f/9//3//f/9//3//fxt3GV45VhlC+T0ZPvk52DnYLRo+OzZcNn0+fDZ9Qv5GX0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PzP/f7xCvTJcOho6+T3/fxlK/3//f/9//3//f/9//3//f/9//3//f/9//3//f/9//3//f/9//3//f/9//3//f/9//3//f/9//3//f/9//3//f/9//3//f/9//3//f/9//3//f/9//3//f/9//3//f/9//3//f/9//3//f/9//3//f/9/u2b/f9ctlS3WLbUp1y3ZMRsuXC7eNv9/X0//f/9//3//f/9//3//f/9//3//f/9//3//f/9//3//f/9//3//f/9//3//f/9//3//f/9//3//f/9//3//fzlG/3/2MZUttTG2LRgy/38eM/9//3//f/9//3//f/9//3//f/9//395XhpCWzr4PdY1/3//f/9//3//f/9//3//f/9//3//f/9//3//f/9//3//fzlG/386Njk2OjbXMTsy/3//f/9//3//f/9//3//f/9//3//f/9//3//f/9//3//f/9//3//f/9//3//f/9//3//f/9//3//f/9//3//f/9//3//f/9//3//f/9//3//f/9//3//f/9//3//f/9//3//f/9//3//f/9//3//f/9//3//f/9//3//f/9//3//f/9//3//f/9//3//f/9//3//f/9//3//f/9//3//f/9//3//f/9//3//f/9//3//f/9//3//f/9/OUbYPXs+ej75Ndgx+TE6Lpw2WzJ9Qv9/3yb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v1//f/5OvCp8Mhk2+DU6PjpG/3//f/9//3//f/9//3//f/9//3//f/9//3//f/9//3//f/9//3//f/9//3//f/9//3//f/9//3//f/9//3//f/9//3//f/9//3//f/9//3//f/9//3//f/9//3//f/9//3//f/9//3//f/9//3//f/9//3//f/9//397Tvg5tjG1Lfgp+DHZNdgx+DEZLnwqnTrdUv9/f0P/f/9//3//f/9//3//f/9//3//f/9//3//f/9//3//f/9//3//f/9//3//f/9//3//f/9//3//f/9/e173NfcxtC2VLbcp2S24KTwu/3+/X/9//3//f/9//3//f/9//3//f3tO/39bRjk+GDI6Mr9n/3//f/9//3//f/9//3//f/9//3//f/9//3//f/9/22Y5Tjk6Gjo6Ovk5Wjb/f78y/3//f/9//3//f/9//3//f/9//3//f/9//3//f/9//3//f/9//3//f/9//3//f/9//3//f/9//3//f/9//3//f/9//3//f/9//3//f/9//3//f/9//3//f/9//3//f/9//3//f/9//3//f/9//3//f/9//3//f/9//3//f/9//3//f/9//3//f/9//3//f/9//3//f/9//3//f/9//3//f/9//3//f/9//3//f/9//3//f/9//3/6ev9/Gk74PRk++TX5Nfg9Wjo7NhouOjp8Pr0+3y7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19P/399Nls2+TX4Nfk9/396Xv9//3//f/9//3//f/9//3//f/9//3//f/9//3//f/9//3//f/9//3//f/9//3//f/9//3//f/9//3//f/9//3//f/9//3//f/9//3//f/9//3//f/9//3//f/9//3//f/9//3//f/9//3//f/9//3//f/9//3//f/9//3//f1pG2DX4LZYp2SkZOnpe/39aOtgx+DUbMn0q/38fT/9//3//f/9//3//f/9//3//f/9//3//f/9//3//f/9//3//f/9//3//f/9//3//f/9//3//f/9//3//f/9/FzaULbYxti3YLbcpty3/f/9//3//f/9//3//f/9//3//f/9/e1YbOnw++TH4Nf9//3//f/9//3//f/9//3//f/9//3//f/9//3//f/9//3//f/9/Ok7/fzs2+TUZOvktGjr/f18//3//f/9//3//f/9//3//f/9//3//f/9//3//f/9//3//f/9//3//f/9//3//f/9//3//f/9//3//f/9//3//f/9//3//f/9//3//f/9//3//f/9//3//f/9//3//f/9//3//f/9//3//f/9//3//f/9//3//f/9//3//f/9//3//f/9//3//f/9//3//f/9//3//f/9//3//f/9//3//f/9//3//f/9//3//f/9//3//f/9//3//f/9/GUb/fzs+Gj75NfgtGTJbNhs2GjJbPv9/Px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38fO14qPDL5PTlCOT45Tv9/G3f/f/9//3//f/9//3//f/9//3//f/9//3//f/9//3//f/9//3//f/9//3//f/9//3//f/9//3//f/9//3//f/9//3//f/9//3//f/9//3//f/9//3//f/9//3//f/9//3//f/9//3//f/9//3//f/9//3//f/9//3//f/9//3//f/9/O0L5Mbctti06Rv9//3//f5pm/39aPjlCOjJcLr8y/39fS/9//3//f/9//3//f/9//3//f/9//3//f/9//3//f/9//3//f/9//3//f/9//3//f/9//3//f/9//3/3NdYxtzG2Kbctty3ZLdkt3jb/f/9//3//f/9//3//f/9//385Svo1e0b4MdYxvS7/f/9//3//f/9//3//f/9//3//f/9//3//f/9//3//f/9//3//f/9/Gjo6Ljo+GTr5NRkyfjb/f/9//3//f/9//3//f/9//3//f/9//3//f/9//3+fV/9/n1//f59L/3+/Z/9//3//f/9//3//f/9//3//f/9//3//f/9//3//f/9//3//f/9//3//f/9//3//f/9//3//f/9//3//f/9//3//f/9//3//f/9//3//f/9//3//f/9//3//f/9//3//f/9//3//f/9//3//f/9//3//f/9//3//f/9//3//f/9//3//f/9//3//f/9//387e/9/OVr/fxk6+TH5PRk6+jEaNnw2WjY6Oho63j7/f79b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XTL5Lfgx2DUaOv9//3//f/9//3//f/9//3//f/9//3//f/9//3//f/9//3//f/9//3//f/9//3//f/9//3//f/9//3//f/9//3//f/9//3//f/9//3//f/9//3//f/9//3//f/9//3//f/9//3//f/9//3//f/9//3//f/9//3//f/9//3//f/9//3//f/9//3//f/9//38ZPtct2C06Lv9//3//f/9//3//f3pe/3/4PRk2Gyp9Nr1K/3//f/9//3//f/9//3//f/9//3//f/9//3//f/9//3//f/9//3//f/9//3//f/9//3//f/9//3//f/g19zGVLZUtlS2WLdgx2DEbMv9//3//f/9//3//f/9//3//f3lSOzY6Pvcxti3/f/9//3//f/9//3//f/9//3//f/9//3//f/9//3//f/9//3//f/9//3//f/9/Gj5ZQhk+GDYZNv9//3//f/9//3//f/9//3//f/9//38eN/9/Giq4KTou+S3XLdct+SnYKTsu/38/M/9//3//f/9//3//f/9//3//f/9//3//f/9//3//f/9//3//f/9//3//f/9//3//f/9//3//f/9//3//f/9//3//f/9//3//f/9//3//f/9//3//f/9//3//f/9//3//f/9//3//f/9//3//f/9//3//f/9//3//f/9//3//f/9//3//f/9//3//f/9//3//f/9/WVb/fzo6GToZNtgt2DEaLlwyWy5bOv9/vjb/f39L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P0N8Khs2+C35OTk+Okr/f/9//3//f/9//3//f/9//3//f/9//3//f/9//3//f/9//3//f/9//3//f/9//3//f/9//3//f/9//3//f/9//3//f/9//3//f/9//3//f/9//3//f/9//3//f/9//3//f/9//3//f/9//3//f/9//3//f/9//3//f/9//3//f/9//3//f/9//3//f/9//398Rvg91inYLfkt/3//f/9//3//f/9//3//f3pOGD4ZOho2vTb9Sv5W/3//f/9//3//f/9//3//f/9//3//f/9//3//f/9//3//f/9//3//f/9//3//f/9//3//f/9/GUL5LTgy1TXWLbcpty3YMdgtXC4fT/9//3//f/9//3//f/9/eV5bNntCGDL3Mf9//3//f/9//3//f/9//3//f/9//3//f/9//3//f/9//3//f/9//3//fxt3/386Qjo2WkIYOjk2Gja9Kv9//3//f/9//3//f/9/GTLWKdYttTHVLbYt1y3XMdg1tTXXMdc59znXMfgx+Sm+Mt42n1f/f/9//3//f/9//3//f/9//3//f/9//3//f/9//3//f/9//3//f/9//3//f/9//3//f/9//3//f/9//3//f/9//3//f/9//3//f/9//3//f/9//3//f/9//3//f/9//3//f/9//3//f/9//3//f/9//3//f/9//3//f/9//3//f/9//3//f/9//3//f/9/eWb/fxk+2DnZNfk1+TX6LTouOzY7Pjs2/j7/f79n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7w2+DH4MVk2Wjb/f/9//3//f/9//3//f/9//3//f/9//3//f/9//3//f/9//3//f/9//3//f/9//3//f/9//3//f/9//3//f/9//3//f/9//3//f/9//3//f/9//3//f/9//3//f/9//3//f/9//3//f/9//3//f/9//3//f/9//3//f/9//3//f/9//3//f/9//3//f/9//3//f/9//3//fxo++DG2KdYtWi7/f/9//3//f/9//3//f/9//3//f3pKWjo6PlwuvUb/f/9//3//f/9//3//f/9//3//f/9//3//f/9//3//f/9//3//f/9//3//f/9//3//f/9//38ZRtg5Ojb3NdY1li23LbctGTI7Mt02/3//f/9//3//f/9//39aRlw6m0bXMdg1/3//f/9//3//f/9//3//f/9//3//f/9//3//f/9//3//f/9//3//f/9//3//f3le/39bPlk6+TnXNRoyfS7/f/9//3//f9cxtTHWMbYp1jXWMfcx1jkZPvk19zX4NXs+Wj4YPvg19y22Ldgt+i0aNv9/Py//f/9//3//f/9//3//f/9//3//f/9//3//f/9//3//f/9//3//f/9//3//f/9//3//f/9//3//f/9//3//f/9//3//f/9//3//f/9//3//f/9//3//f/9//3//f/9//3//f/9//3//f/9//3//f/9//3//f/9//3//f/9//3//f/9//3//f/9//3//f/9//3//f9lB+DEZOhkyGjo6Njs2Wzo6Ov9/3y7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Hzs6Mvg5GDoYOjo+/39bf/9//3//f/9//3//f/9//3//f/9//3//f/9//3//f/9//3//f/9//3//f/9//3//f/9//3//f/9//3//f/9//3//f/9//3//f/9//3//f/9//3//f/9//3//f/9//3//f/9//3//f/9//3//f/9//3//f/9//3//f/9//3//f/9//3//f/9//3//f/9//3//f/9//3//f1tKOTrXMdUttzG6Qv9//3//f/9//3//f/9//3//f/9/el4aQhpCGj47Pn06/z7/f99b/3//f/9//3//f/9//3//f/9//3//f/9//3//f/9//3//f/9//3//f/9//3//f1pWOjoaNhku1zH3Lbct2Sn6LRpCPD7/f79L/3//f/9//3//fzlOXD5aPtgx1zGdLv9//3//f/9//3//f/9//3//f/9//3//f/9//3//f/9//3//f/9//3//f/9/2nb/fzs+GTpaQtg52C3ZLb4u/3/4NbYttzHXLdYx1zkYPjlOOUr5RTlOGEo6RhpGO0I6Qjs+OTr3NRgy1zX3Ndgx+DEZNp0yfz//f/9//3//f/9//3//f/9//3//f/9//3//f/9//3//f/9//3//f/9//3//f/9//3//f/9//3//f/9//3//f/9//3//f/9//3//f/9//3//f/9//3//f/9//3//f/9//3//f/9//3//f/9//3//f/9//3//f/9//3//f/9//3//f/9//3//f/9//3//f/9/uXb/f/hNOTpbPvk52TH6MVw2ezpaPhs2vy7/Ir9b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+THXLRk2GToYQv9//3//f/9//3//f/9//3//f/9//3//f/9//3//f/9//3//f/9//3//f/9//3//f/9//3//f/9//3//f/9//3//f/9//3//f/9//3//f/9//3//f/9//3//f/9//3//f/9//3//f/9//3//f/9//3//f/9//3//f/9//3//f/9//3//f/9//3//f/9//3//f/9//3//f/9//3//f/9/e0b5Ldct1yn3Lf9//3//f/9//3//f/9//3//f/9//3//f/9/e1r/f1k+GT7ZNf9/nj7/fx8v/3//f/9//3//f/9//3//f/9//3//f/9//3//f/9//3//f/9//3//f/9//3//fxo6+TX4PbUttjGWLdktGSpaOv9//jr/f/9//3//f/9/Wkp7PllKli33Lf9//3//f/9//3//f/9//3//f/9//3//f/9//3//f/9//3//f/9//3//f/9//3//f/9/OlL/fxo2GTL4Ndcx+THWKdYxty33LbYxu1L/f/9//3//f/9//3//f/9//3//f/9/Wkr/fzlCGTY6Ntc11zHXLfc99zEZMv9//3//f/9//3//f/9//3//f/9//3//f/9//3//f/9//3//f/9//3//f/9//3//f/9//3//f/9//3//f/9//3//f/9//3//f/9//3//f/9//3//f/9//3//f/9//3//f/9//3//f/9//3//f/9//3//f/9//3//f/9//3//f/9//3//f/9//3//f/9//3//f/9//3//fzlW/3/4PdgxGTYaMho2GTJZOv9/Hz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X1c6Mtgx1z34MRkue1L/f/9//3//f/9//3//f/9//3//f/9//3//f/9//3//f/9//3//f/9//3//f/9//3//f/9//3//f/9//3//f/9//3//f/9//3//f/9//3//f/9//3//f/9//3//f/9//3//f/9//3//f/9//3//f/9//3//f/9//3//f/9//3//f/9//3//f/9//3//f/9//3//f/9//3//f/9//3//f/9//396Rvk1uC3XLdwy/3//f/9//3//f/9//3//f/9//3//f/9//3//f/9/e0oaPjs6OkYaOjo2WkL/f74y/3//f/9//3//f/9//3//f/9//3//f/9//3//f/9//3//f/9//38ccxpG+j0bNvg51y33NdYx1y3ZLXsyOkZcPp4m/3//f/9//39cPnw6GT6XLfg1/3//f/9//3//f/9//3//f/9//3//f/9//3//f/9//3//f/9//3//f/9//3//f/9//38bb/9/GTJaPlk+Fz7WNdUt1zX3Ldcx+TH/Tv9//3//f/9//3//f/9//3//f/9//3//f/9/fFL/fzs++T05Oho6GTb4Nfk1GjIaNj0y3x7/f/9//3//f/9//3//f/9//3//f/9//3//f/9//3//f/9//3//f/9//3//f/9//3//f/9//3//f/9//3//f/9//3//f/9//3//f/9//3//f/9//3//f/9//3//f/9//3//f/9//3//f/9//3//f/9//3//f/9//3//f/9//3//f/9//3//f/9//3//f/9/+3L/fzk6GDoZOtktGTYZNjs+fDp7Phs+/0b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z5D/3/4Ofct+Dn/f3hi/3//f/9//3//f/9//3//f/9//3//f/9//3//f/9//3//f/9//3//f/9//3//f/9//3//f/9//3//f/9//3//f/9//3//f/9//3//f/9//3//f/9//3//f/9//3//f/9//3//f/9//3//f/9//3//f/9//3//f/9//3//f/9//3//f/9//3//f/9//3//f/9//3//f/9//3//f/9//3//f/9//3//fxk6tjG3Kf9//3//f/9//3//f/9//3//f/9//3//f/9//3//f/9//3//f/9/W1L/f5tSvE58Svg1nEb/f/9//3//f/9//3//f/9//3//f/9//3//f/9//3//f/9//3//f/9//386Ovo1Wj7ZLRkqFkZ4Xrcx+yl7KhpC/3+fT/9//3/7ahpCWzYYQrgt+i3/f/9//3//f/9//3//f/9//3//f/9//3//f/9//3//f/9//3//f/9//3//f/9//3//f/9//39bSvo1OzYZOtY51zXXMbYx1zEaLv9//3//f/9//3//f/9//3//f/9//3//f/9//3//f/9/Ol7/fztCejpbPhk62THXMRky9ykYMv9/nz7/f/9//3//f/9//3//f/9//3//f/9//3//f/9//3//f/9//3//f/9//3//f/9//3//f/9//3//f/9//3//f/9//3//f/9//3//f/9//3//f/9//3//f/9//3//f/9//3//f/9//3//f/9//3//f/9//3//f/9//3//f/9//3//f/9//3//f/9//3//f/9/emb/f/hB/38aNho2GjobNns6WzpbOv9/Hj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38eQxgyOjL4MRgyWUb/f/9//3//f/9//3//f/9//3//f/9//3//f/9//3//f/9//3//f/9//3//f/9//3//f/9//3//f/9//3//f/9//3//f/9//3//f/9//3//f/9//3//f/9//3//f/9//3//f/9//3//f/9//3//f/9//3//f/9//3//f/9//3//f/9//3//f/9//3//f/9//3//f/9//3//f/9//3//f/9//3//f/9//3//f/9/WjbWMdgtGiqfY/9//3//f/9//3//f/9//3//f/9//3//f/9//3//f/9//3//f/9//3//f9ty/39/Y/9//3//f/9//3//f/9//3//f/9//3//f/9//3//f/9//3//f/9//3//fxo++jk6Nvk1WzYeN5pKuD3XMdkxGjJaPjw6P0Pfb/xqGkIbPhk2ti06Nv9//3//f/9//3//f/9//3//f/9//3//f/9//3//f/9//3//f/9//3//f/9//3//f/9//3//f7pu/38ZPjo2GDrWMdYxti3XMfgt/kb/f/9//3//f/9//3//f/9//3//f/9//3//f/9//398f/9/elpcQls6GTo5Qvk9+TX5NTsy2S34MRo2Hzf/f/9//3//f/9//3//f/9//3//f/9//3//f/9//3//f/9//3//f/9//3//f/9//3//f/9//3//f/9//3//f/9//3//f/9//3//f/9//3//f/9//3//f/9//3//f/9//3//f/9//3//f/9//3//f/9//3//f/9//3//f/9//3//f/9//3//f/9//3//f/9/u3L/fxlG+EEaQvk9GT4aPjoyGjZ9Ov9/f1P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njb/fxgu1zHYNf9//3//f/9//3//f/9//3//f/9//3//f/9//3//f/9//3//f/9//3//f/9//3//f/9//3//f/9//3//f/9//3//f/9//3//f/9//3//f/9//3//f/9//3//f/9//3//f/9//3//f/9//3//f/9//3//f/9//3//f/9//3//f/9//3//f/9//3//f/9//3//f/9//3//f/9//3//f/9//3//f/9//3//f/9//3//f/9/Gj74MbUp1jH/f/9//3//f/9//3//f/9//3//f/9//3//f/9//3//f/9//3//f/9//3//f/9//3//f/9//3//f/9//3//f/9//3//f/9//3//f/9//3//f/9//3//f/9//3//f/9/OUYZOjo2+T0aLlsq/Fa5ZhhOtzUZLvkpGka8Rp9fHGs7SltCGDK2LRky/3//f/9//3//f/9//3//f/9//3//f/9//3//f/9//3//f/9//3//f/9//3//f/9//3//f/9//3//fzlW/3/3MdYx1zG1KbYt1jHdMv9//3//f/9//3//f/9//3//f/9//3//f/9//3//f/9//3//f/9/Wlr/f1tC/386PllGOT73Pfg5+DVcMv9//3//f/9//3//f/9//3//f/9//3//f/9//3//f/9//3//f/9//3//f/9//3//f/9//3//f/9//3//f/9//3//f/9//3//f/9//3//f/9//3//f/9//3//f/9//3//f/9//3//f/9//3//f/9//3//f/9//3//f/9//3//f/9//3//f/9//3//f/9//3//f/9//3//fzo+GkJaRvk1+jE7Ojoy+TW9O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942OTIYNtk1GTr/f/9//3//f/9//3//f/9//3//f/9//3//f/9//3//f/9//3//f/9//3//f/9//3//f/9//3//f/9//3//f/9//3//f/9//3//f/9//3//f/9//3//f/9//3//f/9//3//f/9//3//f/9//3//f/9//3//f/9//3//f/9//3//f/9//3//f/9//3//f/9//3//f/9//3//f/9//3//f/9//3//f/9//3//f/9//3//f/9/fEL4Ndctty33Mf9//3//f/9//3//f/9//3//f/9//3//f/9//3//f/9//3//f/9//3//f/9//3//f/9//3//f/9//3//f/9//3//f/9//3//f/9//3//f/9//3//f/9//3//f/9//3/bavk5Oj45Ptkt+in+Sn1numb3Sdk1GzoaOhs6fS69PpxiOUL3OdYx+TH/f/9//3//f/9//3//f/9//3//f/9//3//f/9//3//f/9//3//f/9//3//f/9//3//f/9//3//f/9/HHcYVvc51jW2MdUx1zWWLRoqvjZfW/9//3//f/9//3//f/9//3//f/9//3//f/9//3//f/9//3//f/9/HHv/fxtCGjpbRjo6GTb5Ofg1+TFcNv8yf0v/f/9//3//f/9//3//f/9//3//f/9//3//f/9//3//f/9//3//f/9//3//f/9//3//f/9//3//f/9//3//f/9//3//f/9//3//f/9//3//f/9//3//f/9//3//f/9//3//f/9//3//f/9//3//f/9//3//f/9//3//f/9//3//f/9//3//f/9//3//f/9/WV7/fxo++DkaPvk1GT75NRoyOjY7Nr4un0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+dOtkx+DX4ORg2/3//f/9//3//f/9//3//f/9//3//f/9//3//f/9//3//f/9//3//f/9//3//f/9//3//f/9//3//f/9//3//f/9//3//f/9//3//f/9//3//f/9//3//f/9//3//f/9//3//f/9//3//f/9//3//f/9//3//f/9//3//f/9//3//f/9//3//f/9//3//f/9//3//f/9//3//f/9//3//f/9//3//f/9//3//f/9//3//f/9//39aQtgtly2VKVoy/3//f/9//3//f/9//3//f/9//3//f/9//3//f/9//3//f/9//3//f/9//3//f/9//3//f/9//3//f/9//3//f/9//3//f/9//3//f/9//3//f/9//3//f/9//3//f5pm/3/6Odkt+TU6Ll0q/VKec9liGkL5MTs2GS4bNt0uWzZaOhk6tjFcNv9//3//f/9//3//f/9//3//f/9//3//f/9//3//f/9//3//f/9//3//f/9//3//f/9//3//f/9//3//f/9/90XWOfcxtjHXOZUt+i3/f39X/3//f/9//3//f/9//3//f/9//3//f/9//3//f/9//3//f/9//3//f/9//3//fztKGj46Ovk1GTbYMfg1+DndNv9//3//f/9//3//f/9//3//f/9//3//f/9//3//f/9//3//f/9//3//f/9//3//f/9//3//f/9//3//f/9//3//f/9//3//f/9//3//f/9//3//f/9//3//f/9//3//f/9//3//f/9//3//f/9//3//f/9//3//f/9//3//f/9//3//f/9//3//f/9//3//f/9/mm7/fxk6Gjr5Nfgx+TXXORky2TEbO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uz74Lfc1GTIZPv9//3//f/9//3//f/9//3//f/9//3//f/9//3//f/9//3//f/9//3//f/9//3//f/9//3//f/9//3//f/9//3//f/9//3//f/9//3//f/9//3//f/9//3//f/9//3//f/9//3//f/9//3//f/9//3//f/9//3//f/9//3//f/9//3//f/9//3//f/9//3//f/9//3//f/9//3//f/9//3//f/9//3//f/9//3//f/9//3//f/9//3//fxg6tjG1LZUtHU//f15z/3//f/9//3//f/9//3//f/9//3//f/9//3//f/9//3//f/9//3//f/9//3//f/9//3//f/9//3//f/9//3//f/9//3//f/9//3//f/9//3//f/9//3//f/9/+3L/f1pC+ik6Mhk2ezafX39rO293Xvg9+TU6NjlGGjZ6Rlk61zXWLR1H/3//f/9//3//f/9//3//f/9//3//f/9//3//f/9//3//f/9//3//f/9//3//f/9//3//f/9//3//f/9//39YUtY5+TnZNdYt+DlcIpsyn1P/f/9//3//f/9//3//f/9//3//f/9//3//f/9//3//f/9//3//f/9//3//f/9/unL/fzo+OjpaPjk6Wjr5NVsyXDZfL18z/3//f/9//3//f/9//3//f/9//3//f/9//3//f/9//3//f/9//3//f/9//3//f/9//3//f/9//3//f/9//3//f/9//3//f/9//3//f/9//3//f/9//3//f/9//3//f/9//3//f/9//3//f/9//3//f/9//3//f/9//3//f/9//3//f/9//3//f/9//3//f/9/23b/fzo+GToZOvc1GTLYMfgx+S1cLv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38ZNtg5GT7/f/9//3//f/9//3//f/9//3//f/9//3//f/9//3//f/9//3//f/9//3//f/9//3//f/9//3//f/9//3//f/9//3//f/9//3//f/9//3//f/9//3//f/9//3//f/9//3//f/9//3//f/9//3//f/9//3//f/9//3//f/9//3//f/9//3//f/9//3//f/9//3//f/9//3//f/9//3//f/9//3//f/9//3//f/9//3//f/9//3//f/9//3//f/9/1jG1KbYl+C3/f/9//3//f/9//3//f/9//3//f/9//3//f/9//3//f/9//3//f/9//3//f/9//3//f/9//3//f/9//3//f/9//3//f/9//3//f/9//3//f/9//3//f/9//3//f/9//3//f/9/GTb5NRo6GTpbOr0+v3Odd313WV4ZPvkxOj75NRo2+SnXMf9/H0//f/9//3//f/9//3//f/9//3//f/9//3//f/9//3//f/9//3//f/9//3//f/9//3//f/9//3//f/9//3//f3hm/3/4NdYxtzXXLdct+C3+Nv9//3//f/9//3//f/9//3//f/9//3//f/9//3//f/9//3//f/9//3//f/9//3//f/9/e1r/f1w6OzYaPvkxGTr4Lfg5/3+/Kv9//3//f/9//3//f/9//3//f/9//3//f/9//3//f/9//3//f/9//3//f/9//3//f/9//3//f/9//3//f/9//3//f/9//3//f/9//3//f/9//3//f/9//3//f/9//3//f/9//3//f/9//3//f/9//3//f/9//3//f/9//3//f/9//3//f/9//3//f/9//3//f/9//3//fzk61zn4Odc12DnYLRoy/3++Jv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+fZ1s2+S05Ojo6/3//f/9//3//f/9//3//f/9//3//f/9//3//f/9//3//f/9//3//f/9//3//f/9//3//f/9//3//f/9//3//f/9//3//f/9//3//f/9//3//f/9//3//f/9//3//f/9//3//f/9//3//f/9//3//f/9//3//f/9//3//f/9//3//f/9//3//f/9//3//f/9//3//f/9//3//f/9//3//f/9//3//f/9//3//f/9//3//f/9//3//f/9//3//f3xaGDr3OdUx9jXdOv9//3//f/9//3//f/9//3//f/9//3//f/9//3//f/9//3//f/9//3//f/9//3//f/9//3//f/9//3//f/9//3//f/9//3//f/9//3//f/9//3//f/9//3//f/9//3//f/9//38ZShk+Ojo7Ohoy3iqfY7533ntdb1pSOjo6MloyGTIYNhgyekL/f/9//3//f/9//3//f/9//3//f/9//3//f/9//3//f/9//3//f/9//3//f/9//3//f/9//3//f/9//3//f/9//3//fxo++DX3NdYx9jn3Nf1G/3//f/9//3//f/9//3//f/9//3//f/9//3//f/9//3//f/9//3//f/9//3//f/9//3//f/9/OU7/fxo6Ozb6PRo2OjoYPho6/3+fT/9//3//f/9//3//f/9//3//f/9//3//f/9//3//f/9//3//f/9//3//f/9//3//f/9//3//f/9//3//f/9//3//f/9//3//f/9//3//f/9//3//f/9//3//f/9//3//f/9//3//f/9//3//f/9//3//f/9//3//f/9//3//f/9//3//f/9//3//f/9//3//f/9/OkYaNlpCWkr5PRky+DnYMRoyGjLdJv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g11zEZNv9//3//f/9//3//f/9//3//f/9//3//f/9//3//f/9//3//f/9//3//f/9//3//f/9//3//f/9//3//f/9//3//f/9//3//f/9//3//f/9//3//f/9//3//f/9//3//f/9//3//f/9//3//f/9//3//f/9//3//f/9//3//f/9//3//f/9//3//f/9//3//f/9//3//f/9//3//f/9//3//f/9//3//f/9//3//f/9//3//f/9//3//f/9//3//f/9/e0YZKhky1y3WKf9//3//f/9//3//f/9//3//f/9//3//f/9//3//f/9//3//f/9//3//f/9//3//f/9//3//f/9//3//f/9//3//f/9//3//f/9//3//f/9//3//f/9//3//f/9//3//f/9//3//f3tSGTL5LRo2+jV9Ml9Pn2++d553PGt5SjlGGToaNhk6GTb/f/9//3//f/9//3//f/9//3//f/9//3//f/9//3//f/9//3//f/9//3//f/9//3//f/9//3//f/9//3//f/9//3//f/9/WUYZPhg6+TVaOhk6fDr/f/9//3//f/9//3//f/9//3//f/9//3//f/9//3//f/9//3//f/9//3//f/9//3//f/9//3//f/9/OkZaQntKWkI6Pvkt+TH/f50u/39/V/9//3//f/9//3//f/9//3//f/9//3//f/9//3//f/9//3//f/9//3//f/9//3//f/9//3//f/9//3//f/9//3//f/9//3//f/9//3//f/9//3//f/9//3//f/9//3//f/9//3//f/9//3//f/9//3//f/9//3//f/9//3//f/9//3//f/9//3//f/9//3/Xdv9//3//fxg2+TnYMdk5+THZMfkx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3Dr4Mdc1+C0ZNjxz/3//f/9//3//f/9//3//f/9//3//f/9//3//f/9//3//f/9//3//f/9//3//f/9//3//f/9//3//f/9//3//f/9//3//f/9//3//f/9//3//f/9//3//f/9//3//f/9//3//f/9//3//f/9//3//f/9//3//f/9//3//f/9//3//f/9//3//f/9//3//f/9//3//f/9//3//f/9//3//f/9//3//f/9//3//f/9//3//f/9//3//f/9//3//f/9//396Shk22DGVLVk+/3//f/9//3//f/9//3//f/9//3//f/9//3//f/9//3//f/9//3//f/9//3//f/9//3//f/9//3//f/9//3//f/9//3//f/9//3//f/9//3//f/9//3//f/9//3//f/9//3//f/9/mmL5NRs6GjYaMho6vTq/a/9//3//f/9/W0r4NRo2+TmbSv9//3//f/9//3//f/9//3//f/9//3//f/9//3//f/9//3//f/9//3//f/9//3//f/9//3//f/9//3//f/9//3//f/9//3+cSv9/OkYaNhg22S1cPv9//3//f/9//3//f/9//3//f/9//3//f/9//3//f/9//3//f/9//3//f/9//3//f/9//3//f/9//3+7av9/H0v9XntOOkI6Ojo2GTL5NXw6/3+fT/9//3//f/9//3//f/9//3//f/9//3//f/9//3//f/9//3//f/9//3//f/9//3//f/9//3//f/9//3//f/9//3//f/9//3//f/9//3//f/9//3//f/9//3//f/9//3//f/9//3//f/9//3//f/9//3//f/9//3//f/9//3//f/9//3//f/9//3//f/9//38bc/9/OkYZPjs+GDYZNvk1GTJaMt4u/3/fa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GTb3Lfc1/3//f/9//3//f/9//3//f/9//3//f/9//3//f/9//3//f/9//3//f/9//3//f/9//3//f/9//3//f/9//3//f/9//3//f/9//3//f/9//3//f/9//3//f/9//3//f/9//3//f/9//3//f/9//3//f/9//3//f/9//3//f/9//3//f/9//3//f/9//3//f/9//3//f/9//3//f/9//3//f/9//3//f/9//3//f/9//3//f/9//3//f/9//3//f/9//3//f/9//3//f/k9ty22LbctHkf/f/9//3//f/9//3//f/9//3//f/9//3//f/9//3//f/9//3//f/9//3//f/9//3//f/9//3//f/9//3//f/9//3//f/9//3//f/9//3//f/9//3//f/9//3//f/9//3//f/9//3//f/9/Oj5aMho62S07Mv9//3//f/9//39bTv9/GUb/f/9//3//f/9//3//f/9//3//f/9//3//f/9//3//f/9//3//f/9//3//f/9//3//f/9//3//f/9//3//f/9//3//f/9//3//f/9//38aOvg5GjpaQp1K/3//f/9//3//f/9//3//f/9//3//f/9//3//f/9//3//f/9//3//f/9//3//f/9//3//f/9//3//f/9//399Xv9//k57UjpGOjr5PdgpGir5JVom3Co9Qx03PTv/f/4e/38dM/9/fk//f/9//3//f/9//3//f/9//3//f/9//3//f/9//3//f/9//3//f/9//3//f/9//3//f/9//3//f/9//3//f/9//3//f/9//3//f/9//3//f/9//3//f/9//3//f/9//3//f/9//3//f/9//3//f/9//3//f/9//3//f/9//395Zv9/OkI6Qho6OjY5Nvk1+in/fz83/3//f/9//3//f/9//3//f/9//3//f/9//3//f/9//3//f/9//3//f/9//3//f/9//3//f/9//3//f/9//3//f/9//3//f/9//3//f/9//3//f/9//3//f/9//3//f/9//3//f/9//3//f/9//3//f/9//3//f/9//3//f/9//3//f/9//3//f/9//3//f/9//3//f/9//3//f/9//3//f/9//3//f/9//3//f/9//3//f/9//38AAP9//3//f/9//3//f/9//3//f/9//3//fzo29y04Nhg2mF7/f/9//3//f/9//3//f/9//3//f/9//3//f/9//3//f/9//3//f/9//3//f/9//3//f/9//3//f/9//3//f/9//3//f/9//3//f/9//3//f/9//3//f/9//3//f/9//3//f/9//3//f/9//3//f/9//3//f/9//3//f/9//3//f/9//3//f/9//3//f/9//3//f/9//3//f/9//3//f/9//3//f/9//3//f/9//3//f/9//3//f/9//3//f/9//3//f/9//3//f/9/+DXYLdgx1yldW/9//3//f/9//3//f/9//3//f/9//3//f/9//3//f/9//3//f/9//3//f/9//3//f/9//3//f/9//3//f/9//3//f/9//3//f/9//3//f/9//3//f/9//3//f/9//3//f/9//3//fzx3/386Pjo6OT75LZ0y/3//f/9//3//f/9//3//f/9//3//f/9//3//f/9//3//f/9//3//f/9//3//f/9//3//f/9//3//f/9//3//f/9//3//f/9//3//f/9//3//f/9//3//f/9/3GY5Pns+fEZcQv9//3//f/9//3//f/9//3//f/9//3//f/9//3//f/9//3//f/9//3//f/9//3//f/9//3//f/9//3//f/9//3//f/9//3/fXt46vFI7Thkytym1LZMtdSGVJbYptiW1LbUt1y24LRoq2SnZMbgx2S36NX4i/3+fT/9//3//f/9//3//f/9//3//f/9//3//f/9//3//f/9//3//f/9//3//f/9//3//f/9//3//f/9//3//f/9//3//f/9//3//f/9//3//f/9//3//f/9//3//f/9//3//f/9//3//f/9//3//f/9//3//f/9//397Yhk+OkJaNjo6+Tn5MRk2GjKeMp9L/3//f/9//3//f/9//3//f/9//3//f/9//3//f/9//3//f/9//3//f/9//3//f/9//3//f/9//3//f/9//3//f/9//3//f/9//3//f/9//3//f/9//3//f/9//3//f/9//3//f/9//3//f/9//3//f/9//3//f/9//3//f/9//3//f/9//3//f/9//3//f/9//3//f/9//3//f/9//3//f/9//3//f/9//3//f/9//38AAP9//3//f/9//3//f/9//3//f/9//396QrYt1zkYOjdW/3//f/9//3//f/9//3//f/9//3//f/9//3//f/9//3//f/9//3//f/9//3//f/9//3//f/9//3//f/9//3//f/9//3//f/9//3//f/9//3//f/9//3//f/9//3//f/9//3//f/9//3//f/9//3//f/9//3//f/9//3//f/9//3//f/9//3//f/9//3//f/9//3//f/9//3//f/9//3//f/9//3//f/9//3//f/9//3//f/9//3//f/9//3//f/9//3//f/9//3//f/9/GTr4LZcptin/f/9//3//f/9//3//f/9//3//f/9//3//f/9//3//f/9//3//f/9//3//f/9//3//f/9//3//f/9//3//f/9//3//f/9//3//f/9//3//f/9//3//f/9//3//f/9//3//f/9//3//f/9//3//fzs+GUYaOvktGir/f/9//3//f/9//3//f/9//3//f/9//3//f/9//3//f/9//3//f/9//3//f/9//3//f/9//3//f/9//3//f/9//3//f/9//3//f/9//3//f/9//3//f/9//3//f/9/Wkr/f/9//3//f/9//3//f/9//3//f/9//3//f/9//3//f/9//3//f/9//3//f/9//3//f/9//3//f/9//3//f/9//3//f/9//3//f/9//3+9Vlo61i10JXQtlCWVMVMplSmVLfcx2D3YPfg99zX4MRkyty3YNbcpti3YKfoxPCp9Lv9//3//f/9//3//f/9//3//f/9//3//f/9//3//f/9//3//f/9//3//f/9//3//f/9//3//f/9//3//f/9//3//f/9//3//f/9//3//f/9//3//f/9//3//f/9//3//f/9//3//f/9//3//f/9//3//f5py/39aQv9/+Tn5MRky2S35LdgpOjL/f/9//3//f/9//3//f/9//3//f/9//3//f/9//3//f/9//3//f/9//3//f/9//3//f/9//3//f/9//3//f/9//3//f/9//3//f/9//3//f/9//3//f/9//3//f/9//3//f/9//3//f/9//3//f/9//3//f/9//3//f/9//3//f/9//3//f/9//3//f/9//3//f/9//3//f/9//3//f/9//3//f/9//3//f/9//38AAP9//3//f/9//3//f/9//3//f/9/n2c5Nhg61zE5Pv9//3//f/9//3//f/9//3//f/9//3//f/9//3//f/9//3//f/9//3//f/9//3//f/9//3//f/9//3//f/9//3//f/9//3//f/9//3//f/9//3//f/9//3//f/9//3//f/9//3//f/9//3//f/9//3//f/9//3//f/9//3//f/9//3//f/9//3//f/9//3//f/9//3//f/9//3//f/9//3//f/9//3//f/9//3//f/9//3//f/9//3//f/9//3//f/9//3//f/9//3//f/9/fE62NZQ1lTG3Mf9//3//f/9//3//f/9//3//f/9//3//f/9//3//f/9//3//f/9//3//f/9//3//f/9//3//f/9//3//f/9//3//f/9//3//f/9//3//f/9//3//f/9//3//f/9//3//f/9//3//f/9//3//f/9/GkY6Njs6WjYaPls+/kr/f/9//3//f/9//3//f/9//3//f/9//3//f/9//3//f/9//3//f/9//3//f/9//3//f/9//3//f/9//3//f/9//3//f/9//3//f/9//3//f/9//3//f/9//3//f/9//3//f/9//3//f/9//3//f/9//3//f/9//3//f/9//3//f/9//3//f/9//3//f/9//3//f/9//3//f/9//3//f/9//3//f/9//3//fxkytim1LdYttjGWNdc51jn3NdoxnTr+Wh5jm1p7SlpKGT75Mfct1zX4Mfgt2DG2LfoxHDZdNr4uXzf/f59X/3//f/9//3//f/9//3//f/9//3//f/9//3//f/9//3//f/9//3//f/9//3//f/9//3//f/9//3//f/9//3//f/9//3//f/9//3//f/9//3//f/9//3//f/9//3//f/9//3//f/9//3//f/x2/38aPvg5GT4YOvk51zX4NfktP0f/f/9//3//f/9//3//f/9//3//f/9//3//f/9//3//f/9//3//f/9//3//f/9//3//f/9//3//f/9//3//f/9//3//f/9//3//f/9//3//f/9//3//f/9//3//f/9//3//f/9//3//f/9//3//f/9//3//f/9//3//f/9//3//f/9//3//f/9//3//f/9//3//f/9//3//f/9//3//f/9//3//f/9//38AAP9//3//f/9//3//f/9//3//f/9//38ZNvc1GDL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ZRtg11y3VKRkmPkv/f/9//3//f/9//3//f/9//3//f/9//3//f/9//3//f/9//3//f/9//3//f/9//3//f/9//3//f/9//3//f/9//3//f/9//3//f/9//3//f/9//3//f/9//3//f/9//3//f/9//3//f/9//39ZUv9/Gjo6Llw2/3//f/9//3//f/9//3//f/9//3//f/9//3//f/9//3//f/9//3//f/9//3//f/9//3//f/9//3//f/9//3//f/9//3//f/9//3//f/9//3//f/9//3//f/9//3//f/9//3//f/9//3//f/9//3//f/9//3//f/9//3//f/9//3//f/9//3//f/9//3//f/9//3//f/9//3//f/9//3//f/9//3//f/9//3//f9g12DXXNdctti3XNdc5+jEZOvg5+jVdNv8yn2P/f/9//39aTv9/Oz75NRg6GTb4ORk6+TnXORk2+TH4Of9/XTb/fz87/3//f/9//3//f/9//3//f/9//3//f/9//3//f/9//3//f/9//3//f/9//3//f/9//3//f/9//3//f/9//3//f/9//3//f/9//3//f/9//3//f/9//3//f/9//3//f/9//3//f/9//3//f/9//39aRjk6+TUZMhg++TUbMv9//3//f/9//3//f/9//3//f/9//3//f/9//3//f/9//3//f/9//3//f/9//3//f/9//3//f/9//3//f/9//3//f/9//3//f/9//3//f/9//3//f/9//3//f/9//3//f/9//3//f/9//3//f/9//3//f/9//3//f/9//3//f/9//3//f/9//3//f/9//3//f/9//3//f/9//3//f/9//3//f/9//38AAP9//3//f/9//3//f/9//3//f/9/GTYYKvk1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zpC1zHWLdUxGTL/fz9f/3//f/9//3//f/9//3//f/9//3//f/9//3//f/9//3//f/9//3//f/9//3//f/9//3//f/9//3//f/9//3//f/9//3//f/9//3//f/9//3//f/9//3//f/9//3//f/9//3//f/9//3//f5xi/386Plw2WzpaNr4y/3//f/9//3//f/9//3//f/9//3//f/9//3//f/9//3//f/9//3//f/9//3//f/9//3//f/9//3//f/9//3//f/9//3//f/9//3//f/9//3//f/9//3//f/9//3//f/9//3//f/9//3//f/9//3//f/9//3//f/9//3//f/9//3//f/9//3//f/9//3//f/9//3//f/9//3//f/9//3//f/9//3//fzo6+TE5Nvc51jX5PZ1W3VqbUjo6OzIZNhoyHC4fR/9//3//f/9//396YlpCOkr/fxs+GkIaPlo+WkJaOvgx1zH4Lbgx2Dn7OX4u/3//f/9//3//f/9//3//f/9//3//f/9//3//f/9//3//f/9//3//f/9//3//f/9//3//f/9//3//f/9//3//f/9//3//f/9//3//f/9//3//f/9//3//f/9//3//f/9//3//f/9//3//f71CWkZbPjsy+jH4KRoyGioeN/9//3//f/9//3//f/9//3//f/9//3//f/9//3//f/9//3//f/9//3//f/9//3//f/9//3//f/9//3//f/9//3//f/9//3//f/9//3//f/9//3//f/9//3//f/9//3//f/9//3//f/9//3//f/9//3//f/9//3//f/9//3//f/9//3//f/9//3//f/9//3//f/9//3//f/9//3//f/9//38AAP9//3//f/9//3//f/9//3//f/gxtjH3Nf9/2Wb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GD7WNRgulinaTv9//3//f/9//3//f/9//3//f/9//3//f/9//3//f/9//3//f/9//3//f/9//3//f/9//3//f/9//3//f/9//3//f/9//3//f/9//3//f/9//3//f/9//3//f/9//3//f/9//3//f/9//3//f/9//3//fxk++TVbOhkyfDb/f/9//3//f/9//3//f/9//3//f/9//3//f/9//3//f/9//3//f/9//3//f/9//3//f/9//3//f/9//3//f/9//3//f/9//3//f/9//3//f/9//3//f/9//3//f/9//3//f/9//3//f/9//3//f/9//3//f/9//3//f/9//3//f/9//3//f/9//3//f/9//3//f/9//3//f/9//3//f/9//3//f/9/GT4ZPvo1+SkaNj1r/3//f/9//386Rjo+GTrZNX06/3//f/9//3//f/9//3//f/9/XEr/f10+XD47Qlk6+TUYOhhC2TE6Mrcx1y3/f/4y/3//f/9//3//f/9//3//f/9//3//f/9//3//f/9//3//f/9//3//f/9//3//f/9//3//f/9//3//f/9//3//f/9//3//f/9//3//f/9//3//f/9//3//f/9//3//f/9//3//f/9/fGL/f1tK+T35Nfct+DG2MRo2/3//f/9//3//f/9//3//f/9//3//f/9//3//f/9//3//f/9//3//f/9//3//f/9//3//f/9//3//f/9//3//f/9//3//f/9//3//f/9//3//f/9//3//f/9//3//f/9//3//f/9//3//f/9//3//f/9//3//f/9//3//f/9//3//f/9//3//f/9//3//f/9//3//f/9//3//f/9//38AAP9//3//f/9//3//f/9//3/dTvcxGDYYNjlG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15vOUL4NZUtcyn4JX9b/3//f/9//3//f/9//3//f/9//3//f/9//3//f/9//3//f/9//3//f/9//3//f/9//3//f/9//3//f/9//3//f/9//3//f/9//3//f/9//3//f/9//3//f/9//3//f/9//3//f/9//3//f/9//3//f/9/Gj4aOjo2GTadMl8v/3//f/9//3//f/9//3//f/9//3//f/9//3//f/9//3//f/9//3//f/9//3//f/9//3//f/9//3//f/9//3//f/9//3//f/9//3//f/9//3//f/9//3//f/9//3//f/9//3//f/9//3//f/9//3//f/9//3//f/9//3//f/9//3//f/9//3//f/9//3//f/9//3//f/9//3//f/9//3//fzx3W0JcPjs+GjrYMR5P/3//f/9/nkreQt1OWk76ORo2fDr/f/9//3//f/9//3//f/9//3//f/9/unL/fzpC+Tk7PhpCOkI6Qjk+1zH4Mfgt+S35LVwyfiYfL/9//3//f/9//3//f/9//3//f/9//3//f/9//3//f/9//3//f/9//3//f/9//3//f/9//3//f/9//3//f/9//3//f/9//3//f/9//3//f/9//3//f/9//3//f/9//3//f/9//WZaStk5WUIZOvk1GDYZLh83/3//f/9//3//f/9//3//f/9//3//f/9//3//f/9//3//f/9//3//f/9//3//f/9//3//f/9//3//f/9//3//f/9//3//f/9//3//f/9//3//f/9//3//f/9//3//f/9//3//f/9//3//f/9//3//f/9//3//f/9//3//f/9//3//f/9//3//f/9//3//f/9//3//f/9//38AAP9//3//f/9//3//f/9//3//f9Yx1zEYO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WNXUhlxmWIVo2/3//f/9//3//f/9//3//f/9//3//f/9//3//f/9//3//f/9//3//f/9//3//f/9//3//f/9//3//f/9//3//f/9//3//f/9//3//f/9//3//f/9//3//f/9//3//f/9//3//f/9//3//f/9//3//f/9//39aShky+jU6Ohky/3//f/9//3//f/9//3//f/9//3//f/9//3//f/9//3//f/9//3//f/9//3//f/9//3//f/9//3//f/9//3//f/9//3//f/9//3//f/9//3//f/9//3//f/9//3//f/9//3//f/9//3//f/9//3//f/9//3//f/9//3//f/9//3//f/9//3//f/9//3//f/9//3//f/9//3//f/9//3//f/9//3//fxo+2TEaMjw+HzP/f/9//39bTjtCnj57Tls+2TkaOv9//3//f/9//3//f/9//3//f/9//3//f/9//3//fzte/39cPjs6WUI4Qvc91zEXNhgy+DW3LRoq/39fN/9//3//f/9//3//f/9//3//f/9//3//f/9//3//f/9//3//f/9//3//f/9//3//f/9//3//f/9//3//f/9//3//f/9//3//f/9//3//f/9//3//f/9//3//f/9//3//f/9/O0r5Ofg1GDLXNbY1XCr/f/9//3//f/9//3//f/9//3//f/9//3//f/9//3//f/9//3//f/9//3//f/9//3//f/9//3//f/9//3//f/9//3//f/9//3//f/9//3//f/9//3//f/9//3//f/9//3//f/9//3//f/9//3//f/9//3//f/9//3//f/9//3//f/9//3//f/9//3//f/9//3//f/9//38AAP9//3//f/9//3//f/9//3/4LRku+DEYO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385RrcxmRmXJbYh/3//f/9//3//f/9//3//f/9//3//f/9//3//f/9//3//f/9//3//f/9//3//f/9//3//f/9//3//f/9//3//f/9//3//f/9//3//f/9//3//f/9//3//f/9//3//f/9//3//f/9//3//f/9//3//f/9//3//f1lSGj46Phk2+TVbOl9P/3//f/9//3//f/9//3//f/9//3//f/9//3//f/9//3//f/9//3//f/9//3//f/9//3//f/9//3//f/9//3//f/9//3//f/9//3//f/9//3//f/9//3//f/9//3//f/9//3//f/9//3//f/9//3//f/9//3//f/9//3//f/9//3//f/9//3//f/9//3//f/9//3//f/9//3//f/9//3/cZjs+Gj75MRs2XD5+Qv9/33M+bx5nfEJdNnwufEIZRlw+/3//f/9//3//f/9//3//f/9//3//f/9//3//f/9//3//f1paGkZ8Rns2Oj4aPho22DXYLdgx2DX5Mfk1XDIfM/9//3//f/9//3//f/9//3//f/9//3//f/9//3//f/9//3//f/9//3//f/9//3//f/9//3//f/9//3//f/9//3//f/9//3//f/9//3//f/9//3//f/9//3//f/9//3/7bv9/Ojr5Nfox1zX4Md4mv1//f/9//3//f/9//3//f/9//3//f/9//3//f/9//3//f/9//3//f/9//3//f/9//3//f/9//3//f/9//3//f/9//3//f/9//3//f/9//3//f/9//3//f/9//3//f/9//3//f/9//3//f/9//3//f/9//3//f/9//3//f/9//3//f/9//3//f/9//3//f/9//38AAP9//3//f/9//3//f/9/m0LWMdYx1jU5Q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k9dzGVMXIllSX/f/9//3//f/9//3//f/9//3//f/9//3//f/9//3//f/9//3//f/9//3//f/9//3//f/9//3//f/9//3//f/9//3//f/9//3//f/9//3//f/9//3//f/9//3//f/9//3//f/9//3//f/9//3//f/9//3//f/9//3//fxo+Gjr5MVs2PkP/f/9//3//f/9//3//f/9//3//f/9//3//f/9//3//f/9//3//f/9//3//f/9//3//f/9//3//f/9//3//f/9//3//f/9//3//f/9//3//f/9//3//f/9//3//f/9//3//f/9//3//f/9//3//f/9//3//f/9//3//f/9//3//f/9//3//f/9//3//f/9//3//f/9//3//f/9//3//f7xm/38aNrk1Wz5dOl06nTY/Q19X/WI5Thk+XDb9UntWfEb/f/9//3//f/9//3//f/9//3//f/9//3//f/9//3//f/9//3//f7pu/39cTv9/WkIZOhk+9z1ZNjk22DH4Ldot/3//f/9//3//f/9//3//f/9//3//f/9//3//f/9//3//f/9//3//f/9//3//f/9//3//f/9//3//f/9//3//f/9//3//f/9//3//f/9//3//f/9//3//f/9//3//f/9//38aQhkyGTLYLRcy+CleS/9//3//f/9//3//f/9//3//f/9//3//f/9//3//f/9//3//f/9//3//f/9//3//f/9//3//f/9//3//f/9//3//f/9//3//f/9//3//f/9//3//f/9//3//f/9//3//f/9//3//f/9//3//f/9//3//f/9//3//f/9//3//f/9//3//f/9//3//f/9//38AAP9//3//f/9//3//f/9/OTL3OfcxGDb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GD62MZQtlDE9U/9//3//f/9//3//f/9//3//f/9//3//f/9//3//f/9//3//f/9//3//f/9//3//f/9//3//f/9//3//f/9//3//f/9//3//f/9//3//f/9//3//f/9//3//f/9//3//f/9//3//f/9//3//f/9//3//f/9//39cexpSOj45Olo+GTZcNv9//3//f/9//3//f/9//3//f/9//3//f/9//3//f/9//3//f/9//3//f/9//3//f/9//3//f/9//3//f/9//3//f/9//3//f/9//3//f/9//3//f/9//3//f/9//3//f/9//3//f/9//3//f/9//3//f/9//3//f/9//3//f/9//3//f/9//3//f/9//3//f/9//3//f/9//3//f/9//G5bPhtCGzobNhs2XDpcPr5C/ja+NjoyGTIbNv4+/3//f/9//3//f/9//3//f/9//3//f/9//3//f/9//3//f/9//3//f/9//3//f/9//386UhpGOz46Phk6OTb5Ndcx2TXYMRoyfTY/L/9/32f/f/9//3//f/9//3//f/9//3//f/9//3//f/9//3//f/9//3//f/9//3//f/9//3//f/9//3//f/9//3//f/9//3//f/9//3//f/9//3//f/9//3//fzpG+TkaOvgx9zHXLZ4u/3//f/9//3//f/9//3//f/9//3//f/9//3//f/9//3//f/9//3//f/9//3//f/9//3//f/9//3//f/9//3//f/9//3//f/9//3//f/9//3//f/9//3//f/9//3//f/9//3//f/9//3//f/9//3//f/9//3//f/9//3//f/9//3//f/9//3//f/9//38AAP9//3//f/9//3//f/9/+DH5LRgu1jH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7xW+TX4OZUttS3/f/9//3//f/9//3//f/9//3//f/9//3//f/9//3//f/9//3//f/9//3//f/9//3//f/9//3//f/9//3//f/9//3//f/9//3//f/9//3//f/9//3//f/9//3//f/9//3//f/9//3//f/9//3//f/9//3//f/9//3//f/9//38aPtk1OjYZNho2/3//f/9//3//f/9//3//f/9//3//f/9//3//f/9//3//f/9//3//f/9//3//f/9//3//f/9//3//f/9//3//f/9//3//f/9//3//f/9//3//f/9//3//f/9//3//f/9//3//f/9//3//f/9//3//f/9//3//f/9//3//f/9//3//f/9//3//f/9//3//f/9//3//f/9//3//f/9//3//f/9/Wkr6NRo2XELeSjs6GjYZOtkx2DE5Qjo6/3//f/9//3//f/9//3//f/9//3//f/9//3//f/9//3//f/9//3//f/9//3//f/9//3//f/9//3+cXv9/OjYZOvhB+Dn5MRkq1zn4MRk2/3//Kv9//3//f/9//3//f/9//3//f/9//3//f/9//3//f/9//3//f/9//3//f/9//3//f/9//3//f/9//3//f/9//3//f/9//3//f/9//3//f/9//3//f/9/elb/f/k59y3XLbYtGir/f/9//3//f/9//3//f/9//3//f/9//3//f/9//3//f/9//3//f/9//3//f/9//3//f/9//3//f/9//3//f/9//3//f/9//3//f/9//3//f/9//3//f/9//3//f/9//3//f/9//3//f/9//3//f/9//3//f/9//3//f/9//3//f/9//3//f/9//38AAP9//3//f/9//3//fx1b+DVaPhc29z3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WkL4NbUx9z3WPf9//3//f/9//3//f/9//3//f/9//3//f/9//3//f/9//3//f/9//3//f/9//3//f/9//3//f/9//3//f/9//3//f/9//3//f/9//3//f/9//3//f/9//3//f/9//3//f/9//3//f/9//3//f/9//3//f/9//3//f/9//3//fzpGGj47Ovk1fDr/f59P/3//f/9//3//f/9//3//f/9//3//f/9//3//f/9//3//f/9//3//f/9//3//f/9//3//f/9//3//f/9//3//f/9//3//f/9//3//f/9//3//f/9//3//f/9//3//f/9//3//f/9//3//f/9//3//f/9//3//f/9//3//f/9//3//f/9//3//f/9//3//f/9//3//f/9//3//f/9//3+7ZlpGvlb+Wn1GWz6cUrpee07/f5pi/3//f/9//3//f/9//3//f/9//3//f/9//3//f/9//3//f/9//3//f/9//3//f/9//3//f/9//3//f/9//3/8bv9/PD5aPhpCGTo5Mhg6GDoYMhsyvS6fR/9//3//f/9//3//f/9//3//f/9//3//f/9//3//f/9//3//f/9//3//f/9//3//f/9//3//f/9//3//f/9//3//f/9//3//f/9//3//f/9//3/achpCGj74Mfc1ti33Lf9/v2f/f/9//3//f/9//3//f/9//3//f/9//3//f/9//3//f/9//3//f/9//3//f/9//3//f/9//3//f/9//3//f/9//3//f/9//3//f/9//3//f/9//3//f/9//3//f/9//3//f/9//3//f/9//3//f/9//3//f/9//3//f/9//3//f/9//38AAP9//3//f/9//3//f/9/+C35KRgy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aPvgxWkJZRjo2/3//f/9//3//f/9//3//f/9//3//f/9//3//f/9//3//f/9//3//f/9//3//f/9//3//f/9//3//f/9//3//f/9//3//f/9//3//f/9//3//f/9//3//f/9//3//f/9//3//f/9//3//f/9//3//f/9//3//f/9//3//f/9/Wlb/fxk6WTr5Nf9//jb/f/9//3//f/9//3//f/9//3//f/9//3//f/9//3//f/9//3//f/9//3//f/9//3//f/9//3//f/9//3//f/9//3//f/9//3//f/9//3//f/9//3//f/9//3//f/9//3//f/9//3//f/9//3//f/9//3//f/9//3//f/9//3//f/9//3//f/9//3//f/9//3//f/9//3//f/9//3//f/9//3//f/9/nVr/f/9//3//f/9//3//f/9//3//f/9//3//f/9//3//f/9//3//f/9//3//f/9//3//f/9//3//f/9//3//f/9//3//f/9//3//f/9//3//f/9/fUb/fxpCGTr4Pfgx+S3YMTsy/3//f/9//3//f/9//3//f/9//3//f/9//3//f/9//3//f/9//3//f/9//3//f/9//3//f/9//3//f/9//3//f/9//3//f/9//3//f/9//3//f/9//38ZOvcx9zW2Ldc1/3//f/9//3//f/9//3//f/9//3//f/9//3//f/9//3//f/9//3//f/9//3//f/9//3//f/9//3//f/9//3//f/9//3//f/9//3//f/9//3//f/9//3//f/9//3//f/9//3//f/9//3//f/9//3//f/9//3//f/9//3//f/9//3//f/9//38AAP9//3//f/9//3//f7la1S0YPtc1WUb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aUho6GjqcRtcxXmf/f/9//3//f/9//3//f/9//3//f/9//3//f/9//3//f/9//3//f/9//3//f/9//3//f/9//3//f/9//3//f/9//3//f/9//3//f/9//3//f/9//3//f/9//3//f/9//3//f/9//3//f/9//3//f/9//3//f/9//3//f/9//3/bZv9/Oj4ZPjo+Oj6dQ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cv9/nEpbQntCGT4aNvg12jUaLlwy3iafS/9//3//f/9//3//f/9//3//f/9//3//f/9//3//f/9//3//f/9//3//f/9//3//f/9//3//f/9//3//f/9//3//f/9//3//f/9/fXdaTjo+WjoYNhgy2C1bMn5T/3//f/9//3//f/9//3//f/9//3//f/9//3//f/9//3//f/9//3//f/9//3//f/9//3//f/9//3//f/9//3//f/9//3//f/9//3//f/9//3//f/9//3//f/9//3//f/9//3//f/9//3//f/9//3//f/9//3//f/9//3//f/9//38AAP9//3//f/9//3//f/9/9znYMfgx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+THZMdYx/3//f/9//3//f/9//3//f/9//3//f/9//3//f/9//3//f/9//3//f/9//3//f/9//3//f/9//3//f/9//3//f/9//3//f/9//3//f/9//3//f/9//3//f/9//3//f/9//3//f/9//3//f/9//3//f/9//3//f/9//3//f/9//3//f/9//387Oho6ezZ6Mn02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nEpaQlo6+D3YNdcx2DEaKv4u/3//f/9//3//f/9//3//f/9//3//f/9//3//f/9//3//f/9//3//f/9//3//f/9//3//f/9//3//f/9//3//f/9//3//f/9//3//f/9/GkZaQjo61zG2Mf9//3//f/9//3//f/9//3//f/9//3//f/9//3//f/9//3//f/9//3//f/9//3//f/9//3//f/9//3//f/9//3//f/9//3//f/9//3//f/9//3//f/9//3//f/9//3//f/9//3//f/9//3//f/9//3//f/9//3//f/9//3//f/9//38AAP9//3//f/9//3//f3lK+DUYPvcxPm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1pK9zUZMtc11zX/f/9//3//f/9//3//f/9//3//f/9//3//f/9//3//f/9//3//f/9//3//f/9//3//f/9//3//f/9//3//f/9//3//f/9//3//f/9//3//f/9//3//f/9//3//f/9//3//f/9//3//f/9//3//f/9//3//f/9//3//f/9//3//f/9//3//f1o+Gjp7Qjk+ezb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dav9/fEJaQhk+GD4XNhg6Gjp8Lh83/3//f/9//3//f/9//3//f/9//3//f/9//3//f/9//3//f/9//3//f/9//3//f/9//3//f/9//3//f/9//3//f/9//3//f/9//39bRhk6+DXXMfc11i0eU/9//3//f/9//3//f/9//3//f/9//3//f/9//3//f/9//3//f/9//3//f/9//3//f/9//3//f/9//3//f/9//3//f/9//3//f/9//3//f/9//3//f/9//3//f/9//3//f/9//3//f/9//3//f/9//3//f/9//3//f/9//38AAP9//3//f/9//3//f/9/2DFZLjk2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Gjq3NbY1tjFaPv9//3//f/9//3//f/9//3//f/9//3//f/9//3//f/9//3//f/9//3//f/9//3//f/9//3//f/9//3//f/9//3//f/9//3//f/9//3//f/9//3//f/9//3//f/9//3//f/9//3//f/9//3//f/9//3//f/9//3//f/9//3//f/9//3//f/9/Wkb6ORo2GTYaN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bZv9/Wz5aOjpK+TH4Odc1Gi59Lp9T/3//f/9//3//f/9//3//f/9//3//f/9//3//f/9//3//f/9//3//f/9//3//f/9//3//f/9//3//f/9//3//f/9//3//f1pK/386Nhky1y3/f/9//3//f/9//3//f/9//3//f/9//3//f/9//3//f/9//3//f/9//3//f/9//3//f/9//3//f/9//3//f/9//3//f/9//3//f/9//3//f/9//3//f/9//3//f/9//3//f/9//3//f/9//3//f/9//3//f/9//3//f/9//38AAP9//3//f/9//3//f1lC1zHZLRg2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ZOhc69jUXLp9j/3//f/9//3//f/9//3//f/9//3//f/9//3//f/9//3//f/9//3//f/9//3//f/9//3//f/9//3//f/9//3//f/9//3//f/9//3//f/9//3//f/9//3//f/9//3//f/9//3//f/9//3//f/9//3//f/9//3//f/9//3//f/9//3//f/9//3+8VjlCOjpaOjo+WzZ/V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397Vv9/WkIZPhhC+DHYNfk13jL/f/9//3//f/9//3//f/9//3//f/9//3//f/9//3//f/9//3//f/9//3//f/9//3//f/9//3//f/9//3//f/9//3//f/9/W0raORk2GDoXOjo2/3//f/9//3//f/9//3//f/9//3//f/9//3//f/9//3//f/9//3//f/9//3//f/9//3//f/9//3//f/9//3//f/9//3//f/9//3//f/9//3//f/9//3//f/9//3//f/9//3//f/9//3//f/9//3//f/9//3//f/9//38AAP9//3//f/9//3//f/9/9zHVMfc5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u17/fxg29zU4Nv9//3//f/9//3//f/9//3//f/9//3//f/9//3//f/9//3//f/9//3//f/9//3//f/9//3//f/9//3//f/9//3//f/9//3//f/9//3//f/9//3//f/9//3//f/9//3//f/9//3//f/9//3//f/9//3//f/9//3//f/9//3//f/9//3//f/9//3//f/9//38aOlo6OT7/f/5G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387Sv9/GjoZNvgxGS4aNv9//3//f/9//3//f/9//3//f/9//3//f/9//3//f/9//3//f/9//3//f/9//3//f/9//3//f/9//3//f/9//3//f/9//386Rvgx+TXXLbct/3//f/9//3//f/9//3//f/9//3//f/9//3//f/9//3//f/9//3//f/9//3//f/9//3//f/9//3//f/9//3//f/9//3//f/9//3//f/9//3//f/9//3//f/9//3//f/9//3//f/9//3//f/9//3//f/9//3//f/9//38AAP9//3//f/9//3//fzg69jH3Lfgx/Vr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386Qjo+Gj7YLfsx/3//f/9//3//f/9//3//f/9//3//f/9//3//f/9//3//f/9//3//f/9//3//f/9//3//f/9//3//f/9//3//f/9//3//f/9//3//f/9//3//f/9//3//f/9//3//f/9//3//f/9//3//f/9//3//f/9//3//f/9//3//f/9//3//f/9//3//f/9//3//f1tGOzo6OhkynDb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xpzOkY7Ojo6Ojo6QhkyGjL+Nv9//3//f/9//3//f/9//3//f/9//3//f/9//3//f/9//3//f/9//3//f/9//3//f/9//3//f/9//3//f/9//3//fxhKGDoZNrYx9y3/f/9//3//f/9//3//f/9//3//f/9//3//f/9//3//f/9//3//f/9//3//f/9//3//f/9//3//f/9//3//f/9//3//f/9//3//f/9//3//f/9//3//f/9//3//f/9//3//f/9//3//f/9//3//f/9//3//f/9//38AAP9//3//f/9//3//f/9/9zH3LfY1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906Ojb3MbYtvDr/f/9//3//f/9//3//f/9//3//f/9//3//f/9//3//f/9//3//f/9//3//f/9//3//f/9//3//f/9//3//f/9//3//f/9//3//f/9//3//f/9//3//f/9//3//f/9//3//f/9//3//f/9//3//f/9//3//f/9//3//f/9//3//f/9//3//f/9//3//f/9/GTr5NXpCGUI7P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1tK/38bOho22DnYLRsy/3//f/9//3//f/9//3//f/9//3//f/9//3//f/9//3//f/9//3//f/9//3//f/9//3//f/9//3//f/9//3//f/9/WjY5Mhgyti1aMv9//3//f/9//3//f/9//3//f/9//3//f/9//3//f/9//3//f/9//3//f/9//3//f/9//3//f/9//3//f/9//3//f/9//3//f/9//3//f/9//3//f/9//3//f/9//3//f/9//3//f/9//3//f/9//3//f/9//38AAP9//3//f/9//3//f5pW+DEXMhk63VL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xpGGTb4LbYx+DUdV/9//3//f/9//3//f/9//3//f/9//3//f/9//3//f/9//3//f/9//3//f/9//3//f/9//3//f/9//3//f/9//3//f/9//3//f/9//3//f/9//3//f/9//3//f/9//3//f/9//3//f/9//3//f/9//3//f/9//3//f/9//3//f/9//3//f/9//3//f/9//396Sho6+jkaNlo6vSqfX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zw+GjZ5Pjk6GjY8Ol9L/3//f/9//3//f/9//3//f/9//3//f/9//3//f/9//3//f/9//3//f/9//3//f/9//3//f/9//3//f/9/GEL4MfgxFzrWLT5L/3//f/9//3//f/9//3//f/9//3//f/9//3//f/9//3//f/9//3//f/9//3//f/9//3//f/9//3//f/9//3//f/9//3//f/9//3//f/9//3//f/9//3//f/9//3//f/9//3//f/9//3//f/9//3//f/9//38AAP9//3//f/9//3//f/9/+DH4MRoy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XMbYp9yn/f/9//3//f/9//3//f/9//3//f/9//3//f/9//3//f/9//3//f/9//3//f/9//3//f/9//3//f/9//3//f/9//3//f/9//3//f/9//3//f/9//3//f/9//3//f/9//3//f/9//3//f/9//3//f/9//3//f/9//3//f/9//3//f/9//3//f/9//3//f/9//3//f7pi/38aPvk5OTr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elb/fzo6OjYaOtk1PTb/f/9//3//f/9//3//f/9//3//f/9//3//f/9//3//f/9//3//f/9//3//f/9//3//f/9//3//f/9//3//f/g52C3WMf9//3//f/9//3//f/9//3//f/9//3//f/9//3//f/9//3//f/9//3//f/9//3//f/9//3//f/9//3//f/9//3//f/9//3//f/9//3//f/9//3//f/9//3//f/9//3//f/9//3//f/9//3//f/9//3//f/9//38AAP9//3//f/9//3//f/9/9zn4Mdc5Wj7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e0b3Mdcxti0ZLv9//3//f/9//3//f/9//3//f/9//3//f/9//3//f/9//3//f/9//3//f/9//3//f/9//3//f/9//3//f/9//3//f/9//3//f/9//3//f/9//3//f/9//3//f/9//3//f/9//3//f/9//3//f/9//3//f/9//3//f/9//3//f/9//3//f/9//3//f/9//3//f/9//3//fxo+WzpbRjs2/k7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ec1tGOz4aMjk2+Tk6Lv9//3//f/9//3//f/9//3//f/9//3//f/9//3//f/9//3//f/9//3//f/9//3//f/9//3//f/9//3/5ORgu+jHXMTc+/3//f/9//3//f/9//3//f/9//3//f/9//3//f/9//3//f/9//3//f/9//3//f/9//3//f/9//3//f/9//3//f/9//3//f/9//3//f/9//3//f/9//3//f/9//3//f/9//3//f/9//3//f/9//3//f/9//38AAP9//3//f/9//3//f/9/N0bXMdct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4ObYx9zHWMZxC/3//f/9//3//f/9//3//f/9//3//f/9//3//f/9//3//f/9//3//f/9//3//f/9//3//f/9//3//f/9//3//f/9//3//f/9//3//f/9//3//f/9//3//f/9//3//f/9//3//f/9//3//f/9//3//f/9//3//f/9//3//f/9//3//f/9//3//f/9//3//f/9//3//f/9/W0YaOnpCOjqdQ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4Pfk1Ojr4Ofg5/3//f/9//3//f/9//3//f/9//3//f/9//3//f/9//3//f/9//3//f/9//3//f/9//3//f/9//3//f9c1tjXYNf9//3//f/9//3//f/9//3//f/9//3//f/9//3//f/9//3//f/9//3//f/9//3//f/9//3//f/9//3//f/9//3//f/9//3//f/9//3//f/9//3//f/9//3//f/9//3//f/9//3//f/9//3//f/9//3//f/9//38AAP9//3//f/9//3//f/9//3/XMdgt+DX/f99r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YSvg1FzrXNVk6n2//f/9//3//f/9//3//f/9//3//f/9//3//f/9//3//f/9//3//f/9//3//f/9//3//f/9//3//f/9//3//f/9//3//f/9//3//f/9//3//f/9//3//f/9//3//f/9//3//f/9//3//f/9//3//f/9//3//f/9//3//f/9//3//f/9//3//f/9//3//f/9//3//f/9//397RlpCOz46Qlw6/jr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3tOOjoaOhk+GT4bMj8//3//f/9//3//f/9//3//f/9//3//f/9//3//f/9//3//f/9//3//f/9//3//f/9//385PrYxGTL5MRk6/3//f/9//3//f/9//3//f/9//3//f/9//3//f/9//3//f/9//3//f/9//3//f/9//3//f/9//3//f/9//3//f/9//3//f/9//3//f/9//3//f/9//3//f/9//3//f/9//3//f/9//3//f/9//3//f/9//38AAP9//3//f/9//3//f/9//3//fzc21y0aN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+7ThguGDbXMRc6PlP/f/9//3//f/9//3//f/9//3//f/9//3//f/9//3//f/9//3//f/9//3//f/9//3//f/9//3//f/9//3//f/9//3//f/9//3//f/9//3//f/9//3//f/9//3//f/9//3//f/9//3//f/9//3//f/9//3//f/9//3//f/9//3//f/9//3//f/9//3//f/9//3//f/9//3//f/9//38aPjo6Gj7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mmb/fxpC+TU5Ov9/vjb/f/9//3//f/9//3//f/9//3//f/9//3//f/9//3//f/9//3//f/9//3//f/9//3//fxky+TFaOv9//3//f/9//3//f/9//3//f/9//3//f/9//3//f/9//3//f/9//3//f/9//3//f/9//3//f/9//3//f/9//3//f/9//3//f/9//3//f/9//3//f/9//3//f/9//3//f/9//3//f/9//3//f/9//3//f/9//38AAP9//3//f/9//3//f/9//3/7avg5+DUZPns+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xo+GTrYMfgxe0b/f/9//3//f/9//3//f/9//3//f/9//3//f/9//3//f/9//3//f/9//3//f/9//3//f/9//3//f/9//3//f/9//3//f/9//3//f/9//3//f/9//3//f/9//3//f/9//3//f/9//3//f/9//3//f/9//3//f/9//3//f/9//3//f/9//3//f/9//3//f/9//3//f/9//3//f/9/PXc6Rjo+Oj5aRr0uHz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dav9/WkL5MRs6GTbdTv9//3//f/9//3//f/9//3//f/9//3//f/9//3//f/9//3//f/9//3//f/9//39aPtgt+jH5KThG/3//f/9//3//f/9//3//f/9//3//f/9//3//f/9//3//f/9//3//f/9//3//f/9//3//f/9//3//f/9//3//f/9//3//f/9//3//f/9//3//f/9//3//f/9//3//f/9//3//f/9//3//f/9//3//f/9//38AAP9//3//f/9//3//f/9//3//fzlG1zUaNjk2fDb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OjrXMRkuGjL+Ov9//3//f/9//3//f/9//3//f/9//3//f/9//3//f/9//3//f/9//3//f/9//3//f/9//3//f/9//3//f/9//3//f/9//3//f/9//3//f/9//3//f/9//3//f/9//3//f/9//3//f/9//3//f/9//3//f/9//3//f/9//3//f/9//3//f/9//3//f/9//3//f/9//3//f/9//3//f/9/GT46QltC+TVdN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397Shk6+TH/fz9H/3//f/9//3//f/9//3//f/9//3//f/9//3//f/9//3//f/9//3//f/9/Hlv/f/g5+TX5Mf9//3//f/9//3//f/9//3//f/9//3//f/9//3//f/9//3//f/9//3//f/9//3//f/9//3//f/9//3//f/9//3//f/9//3//f/9//3//f/9//3//f/9//3//f/9//3//f/9//3//f/9//3//f/9//3//f/9//38AAP9//3//f/9//3//f/9//3//f/9/GToaNjo6+Tl8R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11zGEIZNjk6GTb5Mb1K/3//f/9//3//f/9//3//f/9//3//f/9//3//f/9//3//f/9//3//f/9//3//f/9//3//f/9//3//f/9//3//f/9//3//f/9//3//f/9//3//f/9//3//f/9//3//f/9//3//f/9//3//f/9//3//f/9//3//f/9//3//f/9//3//f/9//3//f/9//3//f/9//3//f/9//3//f/9//387Qho+Oj5aQns+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zs++DUZMho2f1f/f/9//3//f/9//3//f/9//3//f/9//3//f/9//3//f/9//3//f59TOjK4NfgxGjb4OV13/3//f/9//3//f/9//3//f/9//3//f/9//3//f/9//3//f/9//3//f/9//3//f/9//3//f/9//3//f/9//3//f/9//3//f/9//3//f/9//3//f/9//3//f/9//3//f/9//3//f/9//3//f/9//3//f/9//38AAP9//3//f/9//3//f/9//3//f/9//3/YORkyWT75LTs+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xo2+DH3Of9//3//f/9//3//f/9//3//f/9//3//f/9//3//f/9//3//f/9//3//f/9//3//f/9//3//f/9//3//f/9//3//f/9//3//f/9//3//f/9//3//f/9//3//f/9//3//f/9//3//f/9//3//f/9//3//f/9//3//f/9//3//f/9//3//f/9//3//f/9//3//f/9//3//f/9//3//f/9//3//f1pKGj5bOjs2Ojr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WkY4Nhk2/3//f/9//3//f/9//3//f/9//3//f/9//3//f/9//3//f/9//3//f/9/OTb4MRk2/3//f/9//3//f/9//3//f/9//3//f/9//3//f/9//3//f/9//3//f/9//3//f/9//3//f/9//3//f/9//3//f/9//3//f/9//3//f/9//3//f/9//3//f/9//3//f/9//3//f/9//3//f/9//3//f/9//3//f/9//38AAP9//3//f/9//3//f/9//3//f/9//38YSvk5m0L2ORgynUL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bTvk5GTL5Mfxi/3//f/9//3//f/9//3//f/9//3//f/9//3//f/9//3//f/9//3//f/9//3//f/9//3//f/9//3//f/9//3//f/9//3//f/9//3//f/9//3//f/9//3//f/9//3//f/9//3//f/9//3//f/9//3//f/9//3//f/9//3//f/9//3//f/9//3//f/9//3//f/9//3//f/9//3//f/9//3//f/9/u2L/fxo6Ojo7PlwyX0P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x5nOzp8Njk6GDb/f/9//3//f/9//3//f/9//3//f/9//3//f/9//3//f/9/Xz8ZNtc1OTYYOjlCOkr/f/9//3//f/9//3//f/9//3//f/9//3//f/9//3//f/9//3//f/9//3//f/9//3//f/9//3//f/9//3//f/9//3//f/9//3//f/9//3//f/9//3//f/9//3//f/9//3//f/9//3//f/9//3//f/9//3//f/9//38AAP9//3//f/9//3//f/9//3//f/9//3//f/9/nEI5Ovgx+DGdN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3tW+TUYNv9//3//f/9//3//f/9//3//f/9//3//f/9//3//f/9//3//f/9//3//f/9//3//f/9//3//f/9//3//f/9//3//f/9//3//f/9//3//f/9//3//f/9//3//f/9//3//f/9//3//f/9//3//f/9//3//f/9//3//f/9//3//f/9//3//f/9//3//f/9//3//f/9//3//f/9//3//f/9//3//f/9//3/8dv9/OToaOjo6WT7dN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ul7/f1o6WUI6Mv9//3//f/9//3//f/9//3//f/9//3//f/9//3//f30y/3/3Ndgx+TH/f3xS/3//f/9//3//f/9//3//f/9//3//f/9//3//f/9//3//f/9//3//f/9//3//f/9//3//f/9//3//f/9//3//f/9//3//f/9//3//f/9//3//f/9//3//f/9//3//f/9//3//f/9//3//f/9//3//f/9//3//f/9//38AAP9//3//f/9//3//f/9//3//f/9//3//f357GUY6Phk2+TX5LVw6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OVJ5Yv9//3//f/9//3//f/9//3//f/9//3//f/9//3//f/9//3//f/9//3//f/9//3//f/9//3//f/9//3//f/9//3//f/9//3//f/9//3//f/9//3//f/9//3//f/9//3//f/9//3//f/9//3//f/9//3//f/9//3//f/9//3//f/9//3//f/9//3//f/9//3//f/9//3//f/9//3//f/9//3//f/9//3//f/9//39aPhk6WzpbOpw6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398QvoxOzL6NXw2/3//f/9//3//f/9//3//f/9//3//f/9//jb5Mdg5+TH5Mdg1GDpaWv9//3//f/9//3//f/9//3//f/9//3//f/9//3//f/9//3//f/9//3//f/9//3//f/9//3//f/9//3//f/9//3//f/9//3//f/9//3//f/9//3//f/9//3//f/9//3//f/9//3//f/9//3//f/9//3//f/9//3//f/9//38AAP9//3//f/9//3//f/9//3//f/9//3//f/9//3//f1o6+jkZNhkyvEL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ztC+Tl7Ojk6Wz7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zlG2DX6Nf9/H0//f/9//3//f/9//3//f/9//3//f/9/1y3YKfk19zXYPf9//3//f/9//3//f/9//3//f/9//3//f/9//3//f/9//3//f/9//3//f/9//3//f/9//3//f/9//3//f/9//3//f/9//3//f/9//3//f/9//3//f/9//3//f/9//3//f/9//3//f/9//3//f/9//3//f/9//3//f/9//3//f/9//38AAP9//3//f/9//3//f/9//3//f/9//3//f/9//3//f/9/Wz4YMhhCGTq9Qv9/n2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Wk5bQhs2WzI6QjsyX0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Oz4aMhs2fEL/f/9//3//f/9//3//f/9/vyL6Kfk11i0ZNhg6Gjb/f/p2/3//f/9//3//f/9//3//f/9//3//f/9//3//f/9//3//f/9//3//f/9//3//f/9//3//f/9//3//f/9//3//f/9//3//f/9//3//f/9//3//f/9//3//f/9//3//f/9//3//f/9//3//f/9//3//f/9//3//f/9//3//f/9//38AAP9//3//f/9//3//f/9//3//f/9//3//f/9//3//f/9//3+6Wv9/Ojr3NXw2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GTYaNjo+/39eT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385NvgpWz7/f/9//3//f/9//3//fzo6tTHWMRgu+DnYOfk5/3//f/9//3//f/9//3//f/9//3//f/9//3//f/9//3//f/9//3//f/9//3//f/9//3//f/9//3//f/9//3//f/9//3//f/9//3//f/9//3//f/9//3//f/9//3//f/9//3//f/9//3//f/9//3//f/9//3//f/9//3//f/9//3//f/9//38AAP9//3//f/9//3//f/9//3//f/9//3//f/9//3//f/9//3//fx1z/385Phgy+TFbLh9D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1x7W046Pho6OjYaOv46/3/fa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fE76NTo2GjI+X/9//3//f15TfCYaMjo2OTr4Nfk1GTY5Rv9//3//f/9//3//f/9//3//f/9//3//f/9//3//f/9//3//f/9//3//f/9//3//f/9//3//f/9//3//f/9//3//f/9//3//f/9//3//f/9//3//f/9//3//f/9//3//f/9//3//f/9//3//f/9//3//f/9//3//f/9//3//f/9//3//f/9//38AAP9//3//f/9//3//f/9//3//f/9//3//f/9//3//f/9//3//f/9//3//f/k91y0YNvklvS7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1pCGjo6Phk2Ojr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5MfkpGTL/f/9//399Mtkt2C3XLflBOToaNv9/2W7/f/9//3//f/9//3//f/9//3//f/9//3//f/9//3//f/9//3//f/9//3//f/9//3//f/9//3//f/9//3//f/9//3//f/9//3//f/9//3//f/9//3//f/9//3//f/9//3//f/9//3//f/9//3//f/9//3//f/9//3//f/9//3//f/9//3//f/9//38AAP9//3//f/9//3//f/9//3//f/9//3//f/9//3//f/9//3//f/9//3//f/9/OEr4Nfc19zkaNp02f0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elY5Pjs6WjI7Ols2f0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vEbXMRo22C3YLdgpti22Lfgx1zX4Mfo9Gjr/f1x7/3//f/9//3//f/9//3//f/9//3//f/9//3//f/9//3//f/9//3//f/9//3//f/9//3//f/9//3//f/9//3//f/9//3//f/9//3//f/9//3//f/9//3//f/9//3//f/9//3//f/9//3//f/9//3//f/9//3//f/9//3//f/9//3//f/9//3//f/9//38AAP9//3//f/9//3//f/9//3//f/9//3//f/9//3//f/9//3//f/9//3//f/9//3//f/9/GD74Mfgx+C09N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Ojb6MVo6GjpcN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5Mfkl1ymVKZUptS23Lbgx+Dn4NTk+/3//f/9//3//f/9//3//f/9//3//f/9//3//f/9//3//f/9//3//f/9//3//f/9//3//f/9//3//f/9//3//f/9//3//f/9//3//f/9//3//f/9//3//f/9//3//f/9//3//f/9//3//f/9//3//f/9//3//f/9//3//f/9//3//f/9//3//f/9//3//f/9//38AAP9//3//f/9//3//f/9//3//f/9//3//f/9//3//f/9//3//f/9//3//f/9//3//f353/385Qvg1GDL4MTouvipfP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386Pho6fDo6Ojk2vTr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HWPXMbYxtS21KbYl1i3XMfg1+UVaXv9//3//f/9//3//f/9//3//f/9//3//f/9//3//f/9//3//f/9//3//f/9//3//f/9//3//f/9//3//f/9//3//f/9//3//f/9//3//f/9//3//f/9//3//f/9//3//f/9//3//f/9//3//f/9//3//f/9//3//f/9//3//f/9//3//f/9//3//f/9//3//f/9//38AAP9//3//f/9//3//f/9//3//f/9//3//f/9//3//f/9//3//f/9//3//f/9//3//f/9//3//f3pO/3/3NdctOT4YRr06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3tCGjYaMho+W0L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+3MZUptinWLfYx+DX4Pf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GnP/f/g5GTZbQvktGjKdMn9P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emL5PXs6Wz4aPho6fS7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/Z5w62S22LbYttjH5NRg6GEL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OVL/f/gxtjEYNvg1fDL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OzoaOjo21zX5Mf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PkP/f/ctli22MbY11jH/fxhK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ZbhhGGT4ZOhk+2DUZOvox/yL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387PvgxGTb3MfcxOy5fS/9//3//f/9//3//f/9/32P/f/9//3+fR187Hyu9Nv8m/ya/Jl0unjb5OTsuOzpdOjs6PDIaMho2GzY7OvktGjL6Nfox+jEbNho2+zUbNhw6XC5+LjsyfjZdLp4unjKeMl4y3yb/f38zXzt/R/9/n0v/f/9//3//f/9//3//f/9//3//f/9//3//f/9//3//f/9//3//f/9//3//f/9//3//f/9//3//f/9//3//f/9//3//f/9//3//f/9//3//f/9//3//f/9//3//f/9//3//f/9//3//f/9//3//f50q2Cn5Kdgx1jG2Mdcx1yk4Rv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39aTv9/GTK3Ndc11zHXMf9/f0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zo6GTb4Odcpty3XLfstnCb+Kv9/XDocKjsu+i0aMvk9+TH4Mfk1+DFaPvg5GTYYOlk6GTp7Mtgt+TUZOho2GTI5NjoyOjYZMhoyGTIaMvkxOToZMhouGTI6Lhku+DUYNjk2OTY5Ohg+OT74NRk6+TX3Nfc1GkL5NTo++S3ZLfo1GzL/f346/3/fJv9/Xzf/f39D/3//f/9//3//f/9//3//f/9//3//f/9//3//f/9//3//f/9//3//f/9//3//f/9//3//f/9//3//f/9//3//f/9//3//f/9//3//f/9//3//f/9//38aKrYt1jHWLdctti3WMbYxFzr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38XRvg5+Dn3NRk69yk8Nv9/n1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U/9/n0f/fz8v/xZeKhky1znXMbYttjG2MZUxti3WLfg5GDL5LRgyGTYaNlsyGTIaOho6Gj76NRs2GjpbOjk6GTYZOjo++DkZOhk6GD4aOjo+GToZPjk6+UE5Ohky+TX5Qfg5+TX5ORo+GDb5NRg6+j35NXw6e0IaOvo9GTLZORk2+TUaOvk1OjrYNfoxGTL5MTouWjIZNho6GTo5Pvg5OzbaLRo+vir/Nv9/v2f/f59T/3//f/9//3//f/9//3//f/9//3//f/9//3//f/9//3//f/9//3//f/9//3//f/9//3//f/9//3//f/9//3//f5s22C3XJdgt+DHYNdYxWEZYQhk2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38YRv9/Fy63MRg2/3/9Nv9/n1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fL/9/WzIZMjo62S0ZOvktGDL5LRk+1zX2PdY19zm1NdYxtim2MbYp2C23Mfk12DHXNf9/+T3/fxk+/38ZTv9/eWb/f3tW/3/Zdv9/umr/f/9//3//f/9/3HL/f/9//3+aav9//3//f7tm/3+bZv9/Wlr/f5tu/395Zv9/fU7YRThO/396Rv9/m0o6Phk+GTo5Qtg5GUb3PRg6GDoaOvkx+DH5NRo6+Tn4MRky+C35LVwyfDJaLvkxGTb/f74u/38/K/9//3//f/9//3//f/9//3//f/9//3//f/9//3//f/9//3//f/9//3//f/9//3//f/9//3//f9ctti3XMdcx2DW2LRk+u0o6Nvk9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1pSGDr4ORk2GTI5PnlG+DG+Jv9/32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/Ux43f0/fLn02fTIaNvkxGS75NTsyOjLYPRo2+DEZPjk6OT4aOls2OzYbNvg9+Dn5OThC1jG2LbYttinZNXlamWL/f/9//3//f/9//3//f/9//3//f/9//3//f/9//3//f/9//3//f/9//3//f/9//3//f/9//3//f/9//3//f/9//3//f/9//3//f/9//3//f/9//3//f/9//3//f/9/HHP/fxx3/3+9XnpefEr/f1lGWkpbQhpC+j0YPvk9GTr5NTk+OzoYMjk2Oj45OhgyGjI6Njw2nT6+Nh4//zr/f79b/3//f/9//3//f/9//3//f/9//3//f/9//3//f/9//3//f39XWy75Kdct+THXMdkxOj76NbxOvTZbPjtC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xk+OD46Op02GTLWMRgy/39fP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Nv9/fTp8Mjo6+jH4MfkxGTb5Pfk5+TlaPvkxGjoaNho6+TkaPlpCPD7/fxha/3//f/9//3//fzpK/38YNvkt1y3YLVwy/3//f/9//3//f/9//3//f/9//3//f/9//3//f/9//3//f/9//3//f/9//3//f/9//3//f/9//3//f/9//3//f/9//3//f/9//3//f/9//3//f/9//3//f/9//3//f/9//3//f/9//3//f/9//3//f/9//3//f/9//3//f/9/u2r/f3xK/386Phk6Gj4ZPhk++DEYPhk2+TH3LRku+TE6MloqfDb/f/8y/3//f/9//3//f/9//3//f/9//3//f/9//38eO9kx1y3XMfg1GUJaShkyGzpbOn06+jE7Mv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mmoZThlG/38YMvY9GT4aOjk6+jUfN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31v/fz8//397Nnw2OjoaNvk1+DX5MTk6GToZPlo+Gjp8Pho6Ozr/f/pBOFZ5bv9/Gnf/f/9//3//f/9//3//f/9//3//f/9/HW//fxk6+TUZNvkxfTr/f/9//3//f/9//3//f/9//3//f/9//3//f/9//3//f/9//3//f/9//3//f/9//3//f/9//3//f/9//3//f/9//3//f/9//3//f/9//3//f/9//3//f/9//3//f/9//3//f/9//3//f/9//3//f/9//3//f/9//3//f/9//3//f/9//3//fzx7/3+9YlpWe1L/fzo+OUZZQjk6OULXPRg6+Tn4MdkxGjJcNr4yvjIfM/9/n0//f/9//3+fa/9/HjP4Lbcx+TU7QptSHmOdRrxavUp8Pho+Oj7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u2L/fxk6+DkZOvg1GToYLjo2/3+eN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XTb/fxoyGzIcOvkx+Dn4NVo++TUaOjk+WkI6PjpGOkI6Qv9/unL/f/9//3//f/9//3//f/9//3//f/9//3//f/9//3//f/9//3//f/9//3//f/9/GUIaPlsyOTZbNv9//3//f/9//3//f/9//3//f/9//3//f/9//3//f/9//3//f/9//3//f/9//3//f/9//3//f/9//3//f/9//3//f/9//3//f/9//3//f/9//3//f/9//3//f/9//3//f/9//3//f/9//3//f/9//3//f/9//3//f/9//3//f/9//3//f/9//3//f/9//3//f/9/nl7/f5xS/397SjpCOkL4Odg92DEYOtk12S3YLRs2+jU8Klwm3D69JloqGToYPtgxfEL9St4yfUr+Sr8iPTL6Nfo1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WV46RnpSOj46Ojk+OT74OVpC+jEcMv9/XzP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v1M/Jx8b/iLeKlwuPDb6Ofox+TX5NRk6GToaQhk+OT5bOls+GjpbPlpS/38cd/9//3//f/9//3//f/9//3//f/9//3//f/9//3//f/9//3//f/9//3//f/9//3//f/9//3//f/9//386Sho+Oj46Opw6vTq/b/9//3//f/9//3//f/9//3//f/9//3//f/9//3//f/9//3//f/9//3//f/9//3//f/9//3//f/9//3//f/9//3//f/9//3//f/9//3//f/9//3//f/9//3//f/9//3//f/9//3//f/9//3//f/9//3//f/9//3//f/9//3//f/9//3//f/9//3//f/9//3//f/9//3//fz57/3/dVv9/e0pbQns+GT75Pfg52THYLdctty22KbYp2TEaMrs6vTZbLho2fS49Lhoy2jE6Nv9/fH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xhGGUIZQjo6GTbYMfg1GC4ZOv9//zL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3w62TG3LbYt9y34Nfc5+DlbRhk+WUZ5Qnw6Ojo7Qv9/Okr/f3pm/3//f/9//3//f/9//3//f/9//3//f/9//3//f/9//3//f/9//3//f/9//3//f/9//3//f/9//3//f/9//3//f/9//3//f5pm/386Ons6Oj7/f/9//3//f/9//3//f/9//3//f/9//3//f/9//3//f/9//3//f/9//3//f/9//3//f/9//3//f/9//3//f/9//3//f/9//3//f/9//3//f/9//3//f/9//3//f/9//3//f/9//3//f/9//3//f/9//3//f/9//3//f/9//3//f/9//3//f/9//3//f/9//3//f/9//3//f/9//3//f/9//3//f/9/3Wb/f/9//38ZPrgx1i2VLbYxtTHXMZctly22Mfk1+TE6Lho2+Tn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e146WjpS/39aPhky2TH4ORg2FzI6OvoxPDa+Lr9P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/R94+vjqeKjsy+i35NRk6GTL3NfgtGEZ7Slo2Wzr/fzpG/397Xv9//3//f/9//3//f/9//3//f/9//3//f/9//3//f/9//3//f/9//3//f/9//3//f/9//3//f/9//3//f/9//3//f/9//3//f/9//3//f/9//3//f/9/PHv/fzs+Oz46Plo23ir/f/9//3//f/9//3//f/9//3//f/9//3//f/9//3//f/9//3//f/9//3//f/9//3//f/9//3//f/9//3//f/9//3//f/9//3//f/9//3//f/9//3//f/9//3//f/9//3//f/9//3//f/9//3//f/9//3//f/9//3//f/9//3//f/9//3//f/9//3//f/9//3//f/9//3//f/9//3//f/9//3//f/9/PndZStg1tzG3NfYx9zX2MfY91jH5Ndg1tzXXMfoxmUJ+W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zlW/38aOhg+9z0YNvgxGDLXOfgxGS7/f94y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39H/399LhouOjIZMhky2DUYNrcxGDYZPjlCGT46Ojo6XUb/f1lm/3//f/9//3//f/9//3//f/9//3//f/9//3//f/9//3//f/9//3//f/9//3//f/9//3//f/9//3//f/9//3//f/9//3//f/9//3//f/9//3//f/9//3//f/9//3//f/9//3//f/9/GkL5NVo6WjpcMv9//3//f/9//3//f/9//3//f/9//3//f/9//3//f/9//3//f/9//3//f/9//3//f/9//3//f/9//3//f/9//3//f/9//3//f/9//3//f/9//3//f/9//3//f/9//3//f/9//3//f/9//3//f/9//3//f/9//3//f/9//3//f/9//3//f/9//3//f/9//3//f/9//3//f/9//3//f/9//3//f/9//39bVv9/OUIaPlo6OT4ZPhk2+Dn3MRk6Fzr2NdYt2S3/f142/39/P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nXv/f/x2/396SjlO+UEYNlo+OTIZNjk62DX4Mfk1WToaMhoyOzYeM59P/3//f/9//3//f/9//3//f/9//3//f/9//3//f/9//3//f/9//3//f/9//3//f/9//3//f/9//3//f/9//3//f/9//3//f/9//3//f/9//3//f/9//3//f/9//3//f/9//3//f/9//3//f/9//3//f/9//3//f/9//3//f/9//3//f/9//3//f/9//3//f/9//3//f/9//3//f/9//3//f/9//3//f/9//3//f/9//3//f/9//3//f/9//3//f/9//3+fV/9/viobNhoy+DHZMfkt1zXXNdc11jX3NRdCOkYZPho6Oj4aQjtSWmL/f/t2/3//f/9//3//f/9//3//f/9//3//f/9//3//f/9//3//f/9//3//f/9//3//f/9//3//f/9//3//f/9//3//f/9//3//f/9//3//f/9//3//f/9//3//f/9//3//f/9//3//f/9//3//f/9//39aRjo2Gz76NRo2PCo/Q/9//3//f/9//3//f/9//3//f/9//3//f/9//3//f/9//3//f/9//3//f/9//3//f/9//3//f/9//3//f/9//3//f/9//3//f/9//3//f/9//3//f/9//3//f/9//3//f/9//3//f/9//3//f/9//3//f/9//3//f/9//3//f/9//3//f/9//3//f/9//3//f/9//3//f/9//3//f/9//3//fztKO0I6QhpCOkJaNlpCGEJZVv9/3E7/f1lOGUb5Ndk12S3ZLRs2nyofI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GUZaPls+ODoZOtc5+TX4LRk62CkZMtcx+TX/fx4//39fQ/9//3//f/9//3//f/9//3//f/9//3//f/9//3//f/9//3//f/9//3//f/9//3//f/9//3//f/9//3//f/9//3//f/9//3//f/9//3//f/9//3//f/9//3//f/9//3//f/9//3//f/9//3//f/9//3//f/9//3//f/9//3//f/9//3//f/9//3//f/9//3//f/9//3//f/9//3//f/9//3//f/9//3//f/9//3//f/9//39fO/9/OzL/f/gxGDr5Ndg12DHXNfg1+DkZOvktOj7/fzpS/397Tv9//3//f/9//3//f/9//3//f/9//3//f/9//3//f/9//3//f/9//3//f/9//3//f/9//3//f/9//3//f/9//3//f/9//3//f/9//3//f/9//3//f/9//3//f/9//3//f/9//3//f/9//3//f/9//3//f/9//3//f/9//3//f3tW/38aOjouGT7/f/46/3//f/9//3//f/9//3//f/9//3//f/9//3//f/9//3//f/9//3//f/9//3//f/9//3//f/9//3//f/9//3//f/9//3//f/9//3//f/9//3//f/9//3//f/9//3//f/9//3//f/9//3//f/9//3//f/9//3//f/9//3//f/9//3//f/9//3//f/9//3//f/9//3//f/9//3//f/9//3//f/9//3//f/9//3//f/9//3//f/9//3//f/9//3//f3teOE4ZOvk1+TnXMfop/38/P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+8Yv9/W0b/f3s+OT4ZOvoxFz74Nfg11zHXNfkxGTb2MRg2GjZeNp0yPzP/f/9//3+/X/9//3//f/9//3//f/9//3//f/9//3//f/9//3//f/9//3//f/9//3//f/9//3//f/9//3//f/9//3//f/9//3//f/9//3//f/9//3//f/9//3//f/9//3//f/9//3//f/9//3//f/9//3//f/9//3//f/9//3//f/9//3//f/9//3//f/9//3//f/9//3+fW/9//zL/f94yWy48Mjoy+C34Ldcx2DXYOdcx+TkYPhk2OT4ZPhk2OUY5Tppu/3//f/9//3//f/9//3//f/9//3//f/9//3//f/9//3//f/9//3//f/9//3//f/9//3//f/9//3//f/9//3//f/9//3//f/9//3//f/9//3//f/9//3//f/9//3//f/9//3//f/9//3//f/9//3//f/9//3//f/9//3//f/9//3//f/9//3//f/9/+3JZQjo+GjY6Nlo2XDL/f/9//3//f/9//3//f/9//3//f/9//3//f/9//3//f/9//3//f/9//3//f/9//3//f/9//3//f/9//3//f/9//3//f/9//3//f/9//3//f/9//3//f/9//3//f/9//3//f/9//3//f/9//3//f/9//3//f/9//3//f/9//3//f/9//3//f/9//3//f/9//3//f/9//3//f/9//3//f/9//3//f/9//3//f/9//3//f/9//3//f/9//3//f/9/H1v/f3xGGkYYQvg5+DXZLdkxXTY/K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9lu/395Xv9/OU74ORk+9zH4Pfg5OTbYMdc11zU6Mls6GTb/f342/38/J/9/n0f/fz8v/3//f/9//3//f/9//3//f/9//3//f/9//3//f/9//3//f/9//3//f/9//3//f/9//3//f/9//3//f/9//3//f/9//3//f/9//3//f/9//3//f/9//3//f/9//3//f/9//3//f/9//3//f/9//3//f/9//3//f18z/3++LlwuWjb5NfgxGTYZNvkt1jG1LRg2tjUZMvg1GTr4NRg+/386Tv9//3//f/9//3//f/9//3//f/9//3//f/9//3//f/9//3//f/9//3//f/9//3//f/9//3//f/9//3//f/9//3//f/9//3//f/9//3//f/9//3//f/9//3//f/9//3//f/9//3//f/9//3//f/9//3//f/9//3//f/9//3//f/9//3//f/9//3//f/9//3//f/9//3//f/9//3//f/9/Wj4ZPjo+OTZbPv9//3//f/9//3//f/9//3//f/9//3//f/9//3//f/9//3//f/9//3//f/9//3//f/9//3//f/9//3//f/9//3//f/9//3//f/9//3//f/9//3//f/9//3//f/9//3//f/9//3//f/9//3//f/9//3//f/9//3//f/9//3//f/9//3//f/9//3//f/9//3//f/9//3//f/9//3//f/9//3//f/9//3//f/9//3//f/9//3//f/9//3//f/9//3//f/9/nmL/f5xGWkI6Ptg5+S3YMRk2GireNv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38cc/9/elJaShlK2DkZPhg2+TU4Njsu+C34Ldc1+TXYMRgy+TUaPtY12DEaLn02nTa/Kv8qPyP/f79T/3/fY/9//3//f/9n/3//f/9//3//f/9//3//f/9//3//f/9//3//f/9//3//f/9//3//f/9//3//f/9//3//f/9//3//f/9//3/fa/9/v1v/fx8z3i7/KlwyPDb6Mfk12C35Mfcx+DW2Mfg1+D34Ndc5Oj4YNvgx9zkYPhlCGkL/fzpGOk56Xv9//3//f/9//3//f/9//3//f/9//3//f/9//3//f/9//3//f/9//3//f/9//3//f/9//3//f/9//3//f/9//3//f/9//3//f/9//3//f/9//3//f/9//3//f/9//3//f/9//3//f/9//3//f/9//3//f/9//3//f/9//3//f/9//3//f/9//3//f/9//3//f/9//3//f/9//3//f/9//3//f/9//39aSv9/m0I7Qls6OzJ/V/9//3//f/9//3//f/9//3//f/9//3//f/9//3//f/9//3//f/9//3//f/9//3//f/9//3//f/9//3//f/9//3//f/9//3//f/9//3//f/9//3//f/9//3//f/9//3//f/9//3//f/9//3//f/9//3//f/9//3//f/9//3//f/9//3//f/9//3//f/9//3//f/9//3//f/9//3//f/9//3//f/9//3//f/9//3//f/9//3//f/9//3//f/9//3//f/9/HnP/f5pOWkI6Rhg++Dn3MRoyPDK/Kv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384Vv9/GD7/f/hB+DUZPvg5GTZ7Pns+9zH3Odcx9zXYMfgtGDb4LdgtGjbYLRkyGi75Lf9/PDL/fxsy/399Pv9//yr/fz8r/3//Kv9/HyP/f18r/3//f/9/Xzv/fz8v/38/H/9/PzP/f94m/399Nv9/XDL/fzo22DH5LRk22DHVMdcxtjX3Mdcx1zH4LRg6+TX4Pfg5GkL/f1pC/385Tv9/m2r/f/9//3//f/9//3//f/9//3//f/9//3//f/9//3//f/9//3//f/9//3//f/9//3//f/9//3//f/9//3//f/9//3//f/9//3//f/9//3//f/9//3//f/9//3//f/9//3//f/9//3//f/9//3//f/9//3//f/9//3//f/9//3//f/9//3//f/9//3//f/9//3//f/9//3//f/9//3//f/9//3//f/9//3//f/9//3//f/9//3//f9xq/386NhoyOj7/f342/3//f/9//3//f/9//3//f/9//3//f/9//3//f/9//3//f/9//3//f/9//3//f/9//3//f/9//3//f/9//3//f/9//3//f/9//3//f/9//3//f/9//3//f/9//3//f/9//3//f/9//3//f/9//3//f/9//3//f/9//3//f/9//3//f/9//3//f/9//3//f/9//3//f/9//3//f/9//3//f/9//3//f/9//3//f/9//3//f/9//3//f/9//3//f/9//3//f/9//3//f7xS/39bQvg92DUZNjpC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G3f/f3piOU47Rv9/+EFZQjk6OTo5Phg6GjIYMhky+Dn4Odc1+TX3Ndc5+C05Ovcx9zEZOvk52DH4Nfcx+DHXMfcx9zH3NdcpGTLZMdgx+DEYMtgtGTL3Nfcx2DX6Nfcx+DkYMhky1zX4Ofg1OT4YNno+ODoYOjg+OToYOjlC2Dl7Pv9/m2b/f7pi/39cf/9//3//f/9//3//f/9//3//f/9//3//f/9//3//f/9//3//f/9//3//f/9//3//f/9//3//f/9//3//f/9//3//f/9//3//f/9//3//f/9//3//f/9//3//f/9//3//f/9//3//f/9//3//f/9//3//f/9//3//f/9//3//f/9//3//f/9//3//f/9//3//f/9//3//f/9//3//f/9//3//f/9//3//f/9//3//f/9//3//f/9//3//f/9//3//f/9//3//fzo6WzI6PjpCHUf/f/9//3//f/9//3//f/9//3//f/9//3//f/9//3//f/9//3//f/9//3//f/9//3//f/9//3//f/9//3//f/9//3//f/9//3//f/9//3//f/9//3//f/9//3//f/9//3//f/9//3//f/9//3//f/9//3//f/9//3//f/9//3//f/9//3//f/9//3//f/9//3//f/9//3//f/9//3//f/9//3//f/9//3//f/9//3//f/9//3//f/9//3//f/9//3//f/9//3//f/9/Hnf/f51OekpaQho++DX4MT0y/3+/W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227/f3ta/385Vv9/Okr/fxk6+TU5PhlCOT75ORg2+TX4Mfk5+Dn4ORk++DEZMvg5GTr4Nfc5GD4ZOtct+Dm2NRgy+DEZNjk2GjrYNRk2GToaOjk6OTr5OTo6Gj46PhpCGUL/f3pi/3+6b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OUYZNjo2Wjo7Pv9/f1P/f/9//3//f/9//3//f/9//3//f/9//3//f/9//3//f/9//3//f/9//3//f/9//3//f/9//3//f/9//3//f/9//3//f/9//3//f/9//3//f/9//3//f/9//3//f/9//3//f/9//3//f/9//3//f/9//3//f/9//3//f/9//3//f/9//3//f/9//3//f/9//3//f/9//3//f/9//3//f/9//3//f/9//3//f/9//3//f/9//3//f/9//3//f/9//3//f/9//3//f/9//3//f3tO/386RjlCGUb/f10+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3xq/3+Zav9/emL/f9tu/3+aZnliO0r5QRlCGUYZSv9/WkZaRrpiGUY6QhlKOUYZTjlaGVJ6Xv9/OVb/f1li/3+acv9/Gnf/f1t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+7ZjlCOkIbNt0+XDY/R/9//3//f/9//3//f/9//3//f/9//3//f/9//3//f/9//3//f/9//3//f/9//3//f/9//3//f/9//3//f/9//3//f/9//3//f/9//3//f/9//3//f/9//3//f/9//3//f/9//3//f/9//3//f/9//3//f/9//3//f/9//3//f/9//3//f/9//3//f/9//3//f/9//3//f/9//3//f/9//3//f/9//3//f/9//3//f/9//3//f/9//3//f/9//3//f/9//3//f/9//3//f/9/Xnv/f55KWkJ7PjpGOj76MXs2/3+/Z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aNho2Ojr/f706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3xCWko6Phg6+Dn/f742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zpKGTo7Plo+Wj7/f99j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mr/fztCGj46Ohk6OTp8On9H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el7/f1o2Oz57Qv9/f0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fFb/f1tGWToZPv9/XDb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bd/9/OjoaMls6GjZ9O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Wv9/vU57RpxCOkYaPp46X0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ZQhk6Gjo6Ols+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eTn1OvUabRpxG/387Pv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3paGjo7Pls2fD58Qj9L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e/3+9Xn0+nkJ6Olo+XDpfP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xo6Gjp7Qv9/fUL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7xS/398Rhs6ez7/f102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WkZaRls+Wzp7Qv4232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PnPdQrxSW0J8Qlo+WkL/f59j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397Wv9/Ojo6Mns2/39/P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vUr/f1tOXD7cPv9/3zr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386Pvk1OzYZOho2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nEp8Qr1K20J6Tt4un0v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1pCGjY7Nhk2Ojb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fUJ7QntC/3//Kv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e1JaSntCGkI7On02Pl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z57/3/+XnxCfD57OnxC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e0Y6Pho2GzZdO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90+nEZcPls6fEL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bPho6WzpaTjw+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WL/f3xWnEqdQv9/X0f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3pW/3/ePptGOj7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8cv9/3j5cQl1C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m2o8Rhs2Gj47Qjs+vjr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399Qv9/fEp+Pr9C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fEI6Nls2Ojo6N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51S/397SjtGnUb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386Whk2OjoaMns6XDp/W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e1ZdOr1KfE59Pv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ZPho2Gzb/f946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fT57SlxC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XX//fzo++TkbOjo2OzrfJp9j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388Prw+vUa8Qj9D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W07/fxo2WzY6N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1pCfEJ7Sv9/P0P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7cv9/GjoaNjs2Oz7eN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OkZ8QrxSXEYfV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386Pvk1Ozo6Mjs6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ZVv9/vUb/f/86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zlOOz46Nho2OkIbOn8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3teOj6dPpxGvzr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xs+GjJaOjk6nEL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xCek7dSv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Wz76MVw2OkJ8M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aWjk+vTr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aVv9/OzpaNho2/38/N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1pK/39bNv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pyOkb6Odo5OjZZMjsy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OEoaNrxG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zo+GTYaNlo+O0L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385Qtk1vD7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elYZOls+nTp7Phs6/kb/f/9//3//f/9//3//f/9//3//f/9//3//f/9//3//f/9//3//f/9//3//f/9//3//f/9//3//f/9//3//f/9//3//f/9//3//f/9//3//f/9//3//f/9//3//f/9//3//f/9//3//f/9//3//f/9//3//f/9//3//f/9//3//f/9//3//f/9//3//f/9//3//f/9//3//f/9//3//f/9//3//f/9//3//f/9//3//f/9//3//f/9//3//f/9//3//f/9//3//f/9//3//f/lB+TW9Qv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GToaNjpC/399Pv9//3//f/9//3//f/9//3//f/9//3//f/9//3//f/9//3//f/9//3//f/9//3//f/9//3//f/9//3//f/9//3//f/9//3//f/9//3//f/9//3//f/9//3//f/9//3//f/9//3//f/9//3//f/9//3//f/9//3//f/9//3//f/9//3//f/9//3//f/9//3//f/9//3//f/9//3//f/9//3//f/9//3//f/9//3//f/9//3//f/9//3//f/9//3//f/9//3//f/9//3//f/9/GDr5MbxG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15//387Ohs2OkZZQjo6vD6/X/9//3//f/9//3//f/9//3//f/9//3//f/9//3//f/9//3//f/9//3//f/9//3//f/9//3//f/9//3//f/9//3//f/9//3//f/9//3//f/9//3//f/9//3//f/9//3//f/9//3//f/9//3//f/9//3//f/9//3//f/9//3//f/9//3//f/9//3//f/9//3//f/9//3//f/9//3//f/9//3//f/9//3//f/9//3//f/9//3//f/9//3//f/9//3//f/9//3//f/9/WFL5Nfkt/k7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3tW/39cRvk1m0L/f94y/3//f/9//3//f/9//3//f/9//3//f/9//3//f/9//3//f/9//3//f/9//3//f/9//3//f/9//3//f/9//3//f/9//3//f/9//3//f/9//3//f/9//3//f/9//3//f/9//3//f/9//3//f/9//3//f/9//3//f/9//3//f/9//3//f/9//3//f/9//3//f/9//3//f/9//3//f/9//3//f/9//3//f/9//3//f/9//3//f/9//3//f/9//3//f/9//3//f/9//3//f9c5Wjr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HHf/fxo6GTYaOlo2PDq/Mv9//3//f/9//3//f/9//3//f/9//3//f/9//3//f/9//3//f/9//3//f/9//3//f/9//3//f/9//3//f/9//3//f/9//3//f/9//3//f/9//3//f/9//3//f/9//3//f/9//3//f/9//3//f/9//3//f/9//3//f/9//3//f/9//3//f/9//3//f/9//3//f/9//3//f/9//3//f/9//3//f/9//3//f/9//3//f/9//3//f/9//3//f/9//3//f/9//38aZ/g5GjZbNv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WkIZOjoy+TUZNhs2Hkf/f/9//3//f/9//3//f/9//3//f/9//3//f/9//3//f/9//3//f/9//3//f/9//3//f/9//3//f/9//3//f/9//3//f/9//3//f/9//3//f/9//3//f/9//3//f/9//3//f/9//3//f/9//3//f/9//3//f/9//3//f/9//3//f/9//3//f/9//3//f/9//3//f/9//3//f/9//3//f/9//3//f/9//3//f/9//3//f/9//3//f/9//3//f/9//3//f/9/9jH3Mf9//3//f/9//3//f/9//3//f/9//38AAP9//3//f/9//3//f/9//3//f/9//3//f/9//3//f/9//3//f/9//3//f/9//3//f/9//3//f/9//3//f/9//3//f/9//3//f/9//3+Xf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8ahpCWkJ7Qjo6Gj5+Qv9//3//f/9//3//f/9//3//f/9//3//f/9//3//f/9//3//f/9//3//f/9//3//f/9//3//f/9//3//f/9//3//f/9//3//f/9//3//f/9//3//f/9//3//f/9//3//f/9//3//f/9//3//f/9//3//f/9//3//f/9//3//f/9//3//f/9//3//f/9//3//f/9//3//f/9//3//f/9//3//f/9//3//f/9//3//f/9//3//f/9//3//f/9//3//f/9/OEbXNVs6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aQls6ezZaNlo6/3//f/9//3//f/9//3//f/9//3//f/9//3//f/9//3//f/9//3//f/9//3//f/9//3//f/9//3//f/9//3//f/9//3//f/9//3//f/9//3//f/9//3//f/9//3//f/9//3//f/9//3//f/9//3//f/9//3//f/9//3//f/9//3//f/9//3//f/9//3//f/9//3//f/9//3//f/9//3//f/9//3//f/9//3//f/9//3//f/9//3//f/9//3//f/9//38ZNvcx3Ub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3tO/387Ojo2Oz7eKl8n/3//f/9//3//f/9//3//f/9//3//f/9//3//f/9//3//f/9//3//f/9//3//f/9//3//f/9//3//f/9//3//f/9//3//f/9//3//f/9//3//f/9//3//f/9//3//f/9//3//f/9//3//f/9//3//f/9//3//f/9//3//f/9//3//f/9//3//f/9//3//f/9//3//f/9//3//f/9//3//f/9//3//f/9//3//f/9//3//f/9//3//f/9//3//fzk6Wzb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xo++TUZPhk2WjadKj8z/3//f/9//3//f/9//3//f/9//3//f/9//3//f/9//3//f/9//3//f/9//3//f/9//3//f/9//3//f/9//3//f/9//3//f/9//3//f/9//3//f/9//3//f/9//3//f/9//3//f/9//3//f/9//3//f/9//3//f/9//3//f/9//3//f/9//3//f/9//3//f/9//3//f/9//3//f/9//3//f/9//3//f/9//3//f/9//3//f/9//3+bUtk1Oj7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W1IZQjpCGDYYNjk23j7/f/9//3//f/9//3//f/9//3//f/9//3//f/9//3//f/9//3//f/9//3//f/9//3//f/9//3//f/9//3//f/9//3//f/9//3//f/9//3//f/9//3//f/9//3//f/9//3//f/9//3//f/9//3//f/9//3//f/9//3//f/9//3//f/9//3//f/9//3//f/9//3//f/9//3//f/9//3//f/9//3//f/9//3//f/9//3//f/9//3//fzhKGjIaNv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Gjr5OVo6+DEaOv9//3//f/9//3//f/9//3//f/9//3//f/9//3//f/9//3//f/9//3//f/9//3//f/9//3//f/9//3//f/9//3//f/9//3//f/9//3//f/9//3//f/9//3//f/9//3//f/9//3//f/9//3//f/9//3//f/9//3//f/9//3//f/9//3//f/9//3//f/9//3//f/9//3//f/9//3//f/9//3//f/9//3//f/9//3//f/9//3//f/9/GDbZMf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386RhpCOkIYOvlBWzr/Jv9//3//f/9//3//f/9//3//f/9//3//f/9//3//f/9//3//f/9//3//f/9//3//f/9//3//f/9//3//f/9//3//f/9//3//f/9//3//f/9//3//f/9//3//f/9//3//f/9//3//f/9//3//f/9//3//f/9//3//f/9//3//f/9//3//f/9//3//f/9//3//f/9//3//f/9//3//f/9//3//f/9//3//f/9//3//f/9/GToXOv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5xm/38aOvk5OjYYMlwy/3//f/9//3//f/9//3//f/9//3//f/9//3//f/9//3//f/9//3//f/9//3//f/9//3//f/9//3//f/9//3//f/9//3//f/9//3//f/9//3//f/9//3//f/9//3//f/9//3//f/9//3//f/9//3//f/9//3//f/9//3//f/9//3//f/9//3//f/9//3//f/9//3//f/9//3//f/9//3//f/9//3//f/9//3//f/9/WU7XNXk+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ztGOT46Ohk++jlcNn9X/3//f/9//3//f/9//3//f/9//3//f/9//3//f/9//3//f/9//3//f/9//3//f/9//3//f/9//3//f/9//3//f/9//3//f/9//3//f/9//3//f/9//3//f/9//3//f/9//3//f/9//3//f/9//3//f/9//3//f/9//3//f/9//3//f/9//3//f/9//3//f/9//3//f/9//3//f/9//3//f/9//3//f/9//3/5NRg+P0v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1pGGjpbPho2PDb/f/9//3//f/9//3//f/9//3//f/9//3//f/9//3//f/9//3//f/9//3//f/9//3//f/9//3//f/9//3//f/9//3//f/9//3//f/9//3//f/9//3//f/9//3//f/9//3//f/9//3//f/9//3//f/9//3//f/9//3//f/9//3//f/9//3//f/9//3//f/9//3//f/9//3//f/9//3//f/9//3//f/9//3/XMRky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WlL/fzk62TkbNn4y/z7/f/9//3//f/9//3//f/9//3//f/9//3//f/9//3//f/9//3//f/9//3//f/9//3//f/9//3//f/9//3//f/9//3//f/9//3//f/9//3//f/9//3//f/9//3//f/9//3//f/9//3//f/9//3//f/9//3//f/9//3//f/9//3//f/9//3//f/9//3//f/9//3//f/9//3//f/9//3//f/9//3/4OTk6nT7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cav9/Oj4aOho6OT68Qv9//3//f/9//3//f/9//3//f/9//3//f/9//3//f/9//3//f/9//3//f/9//3//f/9//3//f/9//3//f/9//3//f/9//3//f/9//3//f/9//3//f/9//3//f/9//3//f/9//3//f/9//3//f/9//3//f/9//3//f/9//3//f/9//3//f/9//3//f/9//3//f/9//3//f/9//3//f/9//3//f9gx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Pvk5GkI6Nho6Gja/Nv9//3//f/9//3//f/9//3//f/9//3//f/9//3//f/9//3//f/9//3//f/9//3//f/9//3//f/9//3//f/9//3//f/9//3//f/9//3//f/9//3//f/9//3//f/9//3//f/9//3//f/9//3//f/9//3//f/9//3//f/9//3//f/9//3//f/9//3//f/9//3//f/9//3//f/9//396RtcxGUb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3tS/38aPjo2OTpZMho2/38/O/9//3//f/9//3//f/9//3//f/9//3//f/9//3//f/9//3//f/9//3//f/9//3//f/9//3//f/9//3//f/9//3//f/9//3//f/9//3//f/9//3//f/9//3//f/9//3//f/9//3//f/9//3//f/9//3//f/9//3//f/9//3//f/9//3//f/9//3//f/9//3//f/9//3//f/Yx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1xC/38aNlk2W0Z7Rn46/zb/f/9//3//f/9//3//f/9//3//f/9//3//f/9//3//f/9//3//f/9//3//f/9//3//f/9//3//f/9//3//f/9//3//f/9//3//f/9//3//f/9//3//f/9//3//f/9//3//f/9//3//f/9//3//f/9//3//f/9//3//f/9//3//f/9//3//f/9//3//f/9//3//f/c1GTr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1pCGz4bNtkxOjb/f183/3//f/9//3//f/9//3//f/9//3//f/9//3//f/9//3//f/9//3//f/9//3//f/9//3//f/9//3//f/9//3//f/9//3//f/9//3//f/9//3//f/9//3//f/9//3//f/9//3//f/9//3//f/9//3//f/9//3//f/9//3//f/9//3//f/9//3//f/9//3//f/gx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22oZRhk+OjpbPjs2OzZcNp9b/3//f/9//3//f/9//3//f/9//3//f/9//3//f/9//3//f/9//3//f/9//3//f/9//3//f/9//3//f/9//3//f/9//3//f/9//3//f/9//3//f/9//3//f/9//3//f/9//3//f/9//3//f/9//3//f/9//3//f/9//3//f/9//3//f/9//3+8QtgtWkb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Wkb/fxo6+TUaNv9/XTr/f/9//3//f/9//3//f/9//3//f/9//3//f/9//3//f/9//3//f/9//3//f/9//3//f/9//3//f/9//3//f/9//3//f/9//3//f/9//3//f/9//3//f/9//3//f/9//3//f/9//3//f/9//3//f/9//3//f/9//3//f/9//3//f/9//3//fxgu+S29Wv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cc/9/GkL4MTo6GjZbPns+Hzv/f/9//3//f/9//3//f/9//3//f/9//3//f/9//3//f/9//3//f/9//3//f/9//3//f/9//3//f/9//3//f/9//3//f/9//3//f/9//3//f/9//3//f/9//3//f/9//3//f/9//3//f/9//3//f/9//3//f/9//3//f/9//3/5Nfgx9zH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Zbv9/GjoaNjo6+TkbNv9/3j7/f/9//3//f/9//3//f/9//3//f/9//3//f/9//3//f/9//3//f/9//3//f/9//3//f/9//3//f/9//3//f/9//3//f/9//3//f/9//3//f/9//3//f/9//3//f/9//3//f/9//3//f/9//3//f/9//3//f/9/ez7XMfkx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385UhlCGzIZNho2Wzp8PntCf1P/f/9//3//f/9//3//f/9//3//f/9//3//f/9//3//f/9//3//f/9//3//f/9//3//f/9//3//f/9//3//f/9//3//f/9//3//f/9//3//f/9//3//f/9//3//f/9//3//f/9//3//f/9/v1/+Kl9TGjIZMvgtOkL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aTv9/Wjo6Ljo6Gy5dNv9//3//f/9//3//f/9//3//f/9//3//f/9//3//f/9//3//f/9//3//f/9//3//f/9//3//f/9//3//f/9//3//f/9//3//f/9//3//f/9//3//f/9//3//f/9//3//f/9//3//f/9//3/2LXou+CnWLfkx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386Rv9/Oj4ZNjo6GjZ8Ol42vzb/f99j/3//f/9//3//f/9//3//f/9//3//f/9//3//f/9//3//f/9//3//f/9//3//f/9//3//f/9//3//f/9//3//f/9//3//f/9//3//f/9//3//f/9//3//f1k61zX2LdcptzH3Lf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ZRv9/WjoZNhoyOT5aQv9/Hzv/f/9//3//f/9//3//f/9//3//f/9//3//f/9//3//f/9//3//f/9//3//f/9//3//f/9//3//f/9//3//f/9//3//f/9//3//f/9//3//f/9//3//f9Yt1y34MbYxGC7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x2/386Qhg6GTY6Pho6GjY8Nl06nzb/f99T/3//f/9//3//f/9//3//f/9//3//f/9//3//f/9//3//f/9//3//f/9//3//f/9//3//f/9//3//f/9//3//f/9//3//f/9//39aOtYptTG2Lfcx/3/7ev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387QvktGjoZMhoyGTIbMhouPDr/f183/3//f/9/P1f/f/9//3//f/9//3//f/9//3//f/9//3//f/9//3//f/9//3//f/9//3//f/9//3//f/9//3//f/9/fELZKbYtti0XNv9/u1L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xp7/39aUho+Gjb5NRk2GTb6MTo2GjJdOn46/3+fX/9//3//f/9//3//f/9//3//f/9//3//f/9//3//f/9//3//f/9//3//f/9//3//f/9//3//f9paOTLWLdYpGTYYOnhi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386Uv9/+Tn5NRo+GTr5NRkuOjIaMjs6/39fL/9//3//f/9//3//f/9//3//f/9//3//f/9//3//f/9//39/T/9//3//f/9//38fNxkq1i3XLfg5/3/7cv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aZhpKOkoZRho+GTo6Nhk+Oj4YMls2OzK/Mn42vz5bPr82/3+/U/9/nU7/f/9//3//f/9//3//f35j/3/fLl42Gzr4Ndgx+DEZPv9/XHv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1pC/385Qvk5+Tk5Pho2OjY6Pvg5PD45Njs2GzJ+Lv9/fjZ+Lr42/399KhoyGS74Ldg1GToZNv9/WVb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tu/39aUvk9Oz59PhtKGjY6Oho6GTb6NTo6GToZNvk1GjI5Nvk19zH5Of9/Ok7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9av9/eWb/fxpK/386Pv9/GUL/fzs+/385Tv9/mW7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EYAAAAUAAAACAAAAFROUFAHAQAATAAAAGQAAAAAAAAAAAAAAI8AAABiAAAAAAAAAAAAAACQAAAAYwAAACkAqgAAAAAAAAAAAAAAgD8AAAAAAAAAAAAAgD8AAAAAAAAAAAAAAAAAAAAAAAAAAAAAAAAAAAAAAAAAACIAAAAMAAAA/////0YAAAAcAAAAEAAAAEVNRisCQAAADAAAAAAAAAAOAAAAFAAAAAAAAAAQAAAAFAAAAA==</SignatureImage>
          <SignatureComments/>
          <WindowsVersion>10.0</WindowsVersion>
          <OfficeVersion>16.0.12430/19</OfficeVersion>
          <ApplicationVersion>16.0.12430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2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2020-02-13T10:49:39Z</xd:SigningTime>
          <xd:SigningCertificate>
            <xd:Cert>
              <xd:CertDigest>
                <DigestMethod Algorithm="http://www.w3.org/2001/04/xmlenc#sha256"/>
                <DigestValue>BXXfCPi09nHVEf+8bIKd3gDfYKKvwmQCLvCD425l0Qo=</DigestValue>
              </xd:CertDigest>
              <xd:IssuerSerial>
                <X509IssuerName>CN=CA of RoA, SERIALNUMBER=1, O=EKENG CJSC, C=AM</X509IssuerName>
                <X509SerialNumber>4780496726772370193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FwDCCA6igAwIBAgIIONlYPFLkm3YwDQYJKoZIhvcNAQELBQAwUDELMAkGA1UEBhMCQU0xGjAYBgNVBAoMEUdvdmVybm1lbnQgb2YgUm9BMQowCAYDVQQFEwExMRkwFwYDVQQDDBBOYXRpb25hbCBSb290IENBMB4XDTEzMTAyNzA5MTgyMloXDTI3MTAyNzA5MTgyMlowQjELMAkGA1UEBhMCQU0xEzARBgNVBAoMCkVLRU5HIENKU0MxCjAIBgNVBAUTATExEjAQBgNVBAMMCUNBIG9mIFJvQTCCAiIwDQYJKoZIhvcNAQEBBQADggIPADCCAgoCggIBAIk3FnQae8X6LivV+5wnrHxmuZd4Zc0kZfqnuQXUkXiZyFdMFr7IrvdZJABhDXIJz+jXX1Vssojy6/yujhJYxCBqOxn9at0A7syHo5wCIx2eBTxu6D7ZGbXjh/nnzYNNuquXFsGlygOSMOdDhFMwHQURh/tpyjVGy7eBF1IbQEBALAj2+YUzsgEL31LUB8gQ3bU61Z10a3eFDUEI+nttlhWGQJJfF0pI758+K+WGSnan96xNG2EKK83fwctNgDKmytb610yhh6A7ghyE+JPhyKcSfBu2gtbNZ2tUZ4qkkZgwvvp4eVQ0r3Wge/k9O2m1Wf+K8VGQ5fcj+PN11ktPRxbbyMXbXUrzGbSYAwS8p3KpXTQvdgqBqzgVmrcler6Kvo3PZmh227SF5I/DyfyjwP35L6p3Geze4exOCiQ1UM5kNkuVnEOI7b2332gInqrfrJgH6HHwGkknCEUD989tYXoG0MO/M1MxRs2+yI3VqdB1UXpL6/YbxH+yWceMmxZweqLwtpEh1rkkhUTuYnF1+O5I3GNdOXMiWi5QYR4asAq386cC06MrodgoMAyUBQc8jctNqP4UB+BkPUpv3t3Qnrckzwk+/tAWBvcz2Nz1vmlWAIQwLG1DQ7fTNbguYLxD9BOhrh/NrdyqSVwTmAVCOlpM804ISrFzdyIHauUx0i7FAgMBAAGjgaswgagwHQYDVR0OBBYEFOnq8e4kIi4N/23YzITGNIzfXbJ5MA8GA1UdEwEB/wQFMAMBAf8wHwYDVR0jBBgwFoAU0W56dsKHRYgR+J5aJans6ips4q0wEQYDVR0gBAowCDAGBgRVHSAAMDIGA1UdHwQrMCkwJ6AloCOGIWh0dHA6Ly9jcmwucGtpLmFtL3Jvb3RjYV8yMDEzLmNybDAOBgNVHQ8BAf8EBAMCAQYwDQYJKoZIhvcNAQELBQADggIBADtT08EfAxBTi5wVSAfw1kTqPCepbCXFLf+6vQfyLXmqeRzwzoaOQPYH0lcG4btQvvgNIG+FHm+fz7p8m89MeUU6utiSv6YqSQaKjD0rkzQX9l61gKTMcCyESZwYMMaLMHR8DN9rs9BmLNgZDVnnN3rL3nt4jgGAiDLQrD5XTI4mfaa/fqDl7ywbC8RiKr/8u3m9htzPj0Ey3Ca4/JATFOtiffedkWuv/Mnl2PqZu13WJcOtFkrAWVRgVQAOM5OdedQvRQ+45CP4Dhf2PCdKEyWufhQnJs12FNe7qzH85hnGHQtb7UTRVleIUMKvjOr0oslJrgrUM290soMhi7d2d+iS2bX0unIQov+wrCP+V7aOkNiVrvLY7tjlsZzfXB+lKf6aJ8EAnek2nSXzWBRMlKHsq/dAj1PFEMXc9vawNiby7r6e/FJoMG/FJMHuWZpE2XZroI7sbe9eduV5pIXK6KaSOGFJm07WMn1bmZZysBqmXLLXC3OJbX1y4IIYgvZQosqPhyvvmVest83ekFKl0JPzdu+prNxb68iM5efP77gPWXCOQ/TIufLTPH13FFYC5A15TXdrsxgw81flCVCZH/DZtxOrXv+c87gEPeJyE8an+sOPpgC+fK/bOl5aiJUWEp9YuUrm6Gg+RB0LjDRQ14wmJNjFU4lZvO4PZCLsdtoF</xd:EncapsulatedX509Certificate>
            <xd:EncapsulatedX509Certificate>MIIFuzCCA6OgAwIBAgIIRu+jduAP1YMwDQYJKoZIhvcNAQELBQAwUDELMAkGA1UEBhMCQU0xGjAYBgNVBAoMEUdvdmVybm1lbnQgb2YgUm9BMQowCAYDVQQFEwExMRkwFwYDVQQDDBBOYXRpb25hbCBSb290IENBMB4XDTEzMTAyNjIyMTU1M1oXDTM4MTAyNjIyMTU1M1owUDELMAkGA1UEBhMCQU0xGjAYBgNVBAoMEUdvdmVybm1lbnQgb2YgUm9BMQowCAYDVQQFEwExMRkwFwYDVQQDDBBOYXRpb25hbCBSb290IENBMIICIjANBgkqhkiG9w0BAQEFAAOCAg8AMIICCgKCAgEAmJ0H9EibeDG8UFsAn06Ln0rYMNZWzeV+upnK66nQ1aXzkFWb3PBc7+AklMssGvQf0gnywkas0REDwpU9KHtMwYeU6t5Oer+YJdlMsqsGzheV/51/DnpBwf2GH6p4im7WqJNEcVoCLMXk5ugKtHKxowZMq0l9yEDnh0p/GIPKWY8pfbWKilY6GI3T9W1n2W22p5wamuhygBSqoRzkIuB3gGohEfel7qxTI3ZU4o51xq13llQYYxZKqVKCNrBdAhtiEb7fq+ScnYm9c6IvXd2kWpxeCM9aZWEquNods5dExgkI4sC1564NL1dEYfIF3fQ+wfLDM9WM5wgBIYSSnj//rvJ1i+eYJ5tbBn6D+95nMM61oyspamWVxaePyRdBRsuj5FTfOSx20PQqrKYOk9YdevxOnfk9YyfiASbrtMCMiMPkZ9k7fcvGEawO8WgA6rOv9lTx8O4j3yWg6QAfE+8OhxMt/zia6Cc3OY8qgcuKn6dQPuD+A1cy59fEBIGitL2bDAKraoqFWHlC6tSHiDBZ76QC0cpcATeyrvDFMJX1/1GG9pINczHghulhrYEdbxHvBmzmrkQXsUGCCapiwKIJYaLuIyeZKx34Mn1XPd5TAENPUk5Ba2q23/aueOGZXxLspbsjZB3mDAH2RmM2xyo/5Lj6iN1It7RrRfdgeDPHo50CAwEAAaOBmDCBlTAdBgNVHQ4EFgQU0W56dsKHRYgR+J5aJans6ips4q0wDwYDVR0TAQH/BAUwAwEB/zAfBgNVHSMEGDAWgBTRbnp2wodFiBH4nlolqezqKmzirTAyBgNVHR8EKzApMCegJaAjhiFodHRwOi8vY3JsLnBraS5hbS9yb290Y2FfMjAxMy5jcmwwDgYDVR0PAQH/BAQDAgEGMA0GCSqGSIb3DQEBCwUAA4ICAQAuzwyJgRYU0vH94gmabhw7V8VMxU2rU46+4nrIwQEu7PbcIeBWqTokVuzcetAGzIqjZI77pjTSktrDuWPlvCX05TDIPIa07JVp9gABT92HaRTQm0by7jsne80MRMkezGLFJV224faTqSK6Zzrq47gx5yFjZEqpt7qH9IMsf0/hiVVUjcl3P7V+eqcnK6WcHP9l8Qf3hGEyi/rL3of8r2VwePlfHewyGoNf8lSSWUKwntOQG1YzNdTQusi5GgtOJ9A8xJsZtnFm6XRwfsSD54pX5RkZL9mJJrd8Wfs4FLFt/T9GvjT7aFIZ64xOCa1kZ0VzRX+TdAcFyWgyyJwoihp/m3B5ZyeKo7kIbxKQGFv2O+QZwVYuqyTpMrQEGgN/HGU1G8Sa6mB4qgJuoXd54nMEeZaHR3dbYNeXb6Dy2RvyLT1oiokkNSayRfVBQP2o7kqVu2SMgf2j8UnKdvaOcU+Z+5kIng84zl6Y6zv0L6KQAJDYpf+saBpi+fVQwBHq2G/N3BWBKLcwBjrbS9lk8KX7ehHYF+f8rhm8f3y59uRELAZ/49dSiPonKCsB/iJvcYZ/CksysiqYDBoYY9ksIxnYHUB/+Ee4MqKrpMTcwUvn1PtLKogEocOuZ7hciqlIYZgavKwp7yjEMUerq1vZ02E613sISACr6PFdeW3Rr6WAew==</xd:EncapsulatedX509Certificate>
          </xd:CertificateValues>
        </xd:UnsignedSignatureProperties>
      </xd:UnsignedProperties>
    </xd:QualifyingProperties>
  </Object>
  <Object Id="idValidSigLnImg">AQAAAGwAAAAAAAAAAAAAAP8AAAB/AAAAAAAAAAAAAADYGAAAaQwAACBFTUYAAAEAbJgEAL4AAAAFAAAAAAAAAAAAAAAAAAAAgAcAADgEAADdAQAADAEAAAAAAAAAAAAAAAAAAEhHBwDgFgQACgAAABAAAAAAAAAAAAAAAEsAAAAQAAAAAAAAAAUAAAAeAAAAGAAAAAAAAAAAAAAAAAEAAIAAAAAnAAAAGAAAAAEAAAAAAAAAAAAAAAAAAAAlAAAADAAAAAEAAABMAAAAZAAAAAAAAAAAAAAA/wAAAH8AAAAAAAAAAAAAAAABAACAAAAAIQDwAAAAAAAAAAAAAACAPwAAAAAAAAAAAACAPwAAAAAAAAAAAAAAAAAAAAAAAAAAAAAAAAAAAAAAAAAAJQAAAAwAAAAAAACAKAAAAAwAAAABAAAAJwAAABgAAAABAAAAAAAAAP///wAAAAAAJQAAAAwAAAABAAAATAAAAGQAAAAAAAAAAAAAAP8AAAB/AAAAAAAAAAAAAAAAAQAAgAAAACEA8AAAAAAAAAAAAAAAgD8AAAAAAAAAAAAAgD8AAAAAAAAAAAAAAAAAAAAAAAAAAAAAAAAAAAAAAAAAACUAAAAMAAAAAAAAgCgAAAAMAAAAAQAAACcAAAAYAAAAAQAAAAAAAADw8PAAAAAAACUAAAAMAAAAAQAAAEwAAABkAAAAAAAAAAAAAAD/AAAAfwAAAAAAAAAAAAAAAAEAAIAAAAAhAPAAAAAAAAAAAAAAAIA/AAAAAAAAAAAAAIA/AAAAAAAAAAAAAAAAAAAAAAAAAAAAAAAAAAAAAAAAAAAlAAAADAAAAAAAAIAoAAAADAAAAAEAAAAnAAAAGAAAAAEAAAAAAAAA8PDwAAAAAAAlAAAADAAAAAEAAABMAAAAZAAAAAAAAAAAAAAA/wAAAH8AAAAAAAAAAAAAAAABAACAAAAAIQDwAAAAAAAAAAAAAACAPwAAAAAAAAAAAACAPwAAAAAAAAAAAAAAAAAAAAAAAAAAAAAAAAAAAAAAAAAAJQAAAAwAAAAAAACAKAAAAAwAAAABAAAAJwAAABgAAAABAAAAAAAAAPDw8AAAAAAAJQAAAAwAAAABAAAATAAAAGQAAAAAAAAAAAAAAP8AAAB/AAAAAAAAAAAAAAAAAQAAgAAAACEA8AAAAAAAAAAAAAAAgD8AAAAAAAAAAAAAgD8AAAAAAAAAAAAAAAAAAAAAAAAAAAAAAAAAAAAAAAAAACUAAAAMAAAAAAAAgCgAAAAMAAAAAQAAACcAAAAYAAAAAQAAAAAAAADw8PAAAAAAACUAAAAMAAAAAQAAAEwAAABkAAAAAAAAAAAAAAD/AAAAfwAAAAAAAAAAAAAAAAEAAIAAAAAhAPAAAAAAAAAAAAAAAIA/AAAAAAAAAAAAAIA/AAAAAAAAAAAAAAAAAAAAAAAAAAAAAAAAAAAAAAAAAAAlAAAADAAAAAAAAIAoAAAADAAAAAEAAAAnAAAAGAAAAAEAAAAAAAAA////AAAAAAAlAAAADAAAAAEAAABMAAAAZAAAAAAAAAAAAAAA/wAAAH8AAAAAAAAAAAAAAAABAACAAAAAIQDwAAAAAAAAAAAAAACAPwAAAAAAAAAAAACAPwAAAAAAAAAAAAAAAAAAAAAAAAAAAAAAAAAAAAAAAAAAJQAAAAwAAAAAAACAKAAAAAwAAAABAAAAJwAAABgAAAABAAAAAAAAAP///wAAAAAAJQAAAAwAAAABAAAATAAAAGQAAAAAAAAAAAAAAP8AAAB/AAAAAAAAAAAAAAAAAQAAgAAAACEA8AAAAAAAAAAAAAAAgD8AAAAAAAAAAAAAgD8AAAAAAAAAAAAAAAAAAAAAAAAAAAAAAAAAAAAAAAAAACUAAAAMAAAAAAAAgCgAAAAMAAAAAQAAACcAAAAYAAAAAQAAAAAAAAD///8AAAAAACUAAAAMAAAAAQAAAEwAAABkAAAAAAAAAAMAAAD/AAAAEgAAAAAAAAADAAAAAAEAABAAAAAhAPAAAAAAAAAAAAAAAIA/AAAAAAAAAAAAAIA/AAAAAAAAAAAAAAAAAAAAAAAAAAAAAAAAAAAAAAAAAAAlAAAADAAAAAAAAIAoAAAADAAAAAEAAAAnAAAAGAAAAAEAAAAAAAAA////AAAAAAAlAAAADAAAAAEAAABMAAAAZAAAAL8AAAAEAAAA9gAAABAAAAC/AAAABAAAADgAAAANAAAAIQDwAAAAAAAAAAAAAACAPwAAAAAAAAAAAACAPwAAAAAAAAAAAAAAAAAAAAAAAAAAAAAAAAAAAAAAAAAAJQAAAAwAAAAAAACAKAAAAAwAAAABAAAAUgAAAHABAAABAAAA9f///wAAAAAAAAAAAAAAAJABAAAAAAABAAAAAHMAZQBnAG8AZQAgAHUAaQAAAAAAAAAAAAAAAAAAAAAAAAAAAAAAAAAAAAAAAAAAAAAAAAAAAAAAAAAAAAAAAAAAAKdhCQAAAAkAAAAAAAAAQEnJd+bODmIAAAAAMPF2A8xjQwSeu8Gg/////3jKTwMIxqhhAAB2AwAAAABIfykIAQAAAFxtOwRqKRFjAgAAAAEAAAAAAAAAEgEAAAICAADIyU8DqZjfKzgp1gYIy08DidiXdljJTwMAAAAAldiXdgAAAAD1////AAAAAAAAAAAAAAAAkAEAAAAAAAEAAAAAcwBlAGcAbwBlACAAdQBpAAAAAABuzRECwMlPAxGmhXUAAMl3tMlPAwAAAAC8yU8DAAAAAOLGp2EAAMl3AAAAABMAFADmzg5iQEnJd9TJTwM0X7x3AADJd+bODmLixqdhZHYACAAAAAAlAAAADAAAAAEAAAAYAAAADAAAAAAAAAASAAAADAAAAAEAAAAeAAAAGAAAAL8AAAAEAAAA9wAAABEAAAAlAAAADAAAAAEAAABUAAAAiAAAAMAAAAAEAAAA9QAAABAAAAABAAAAAMDGQb6ExkHAAAAABAAAAAoAAABMAAAAAAAAAAAAAAAAAAAA//////////9gAAAAMQAzAC4AMAAyAC4AMgAwADIAMAAGAAAABgAAAAMAAAAGAAAABgAAAAMAAAAGAAAABgAAAAYAAAAGAAAASwAAAEAAAAAwAAAABQAAACAAAAABAAAAAQAAABAAAAAAAAAAAAAAAAABAACAAAAAAAAAAAAAAAAAAQAAgAAAAFIAAABwAQAAAgAAABAAAAAHAAAAAAAAAAAAAAC8AgAAAAAAzAECAiJTAHkAcwB0AGUAbQAAAAAAAAAAAAAAAAAAAAAAAAAAAAAAAAAAAAAAAAAAAAAAAAAAAAAAAAAAAAAAAAAAAAAAAADud5jDTwP+VO53CQAAADDxdgMpVe535MNPAzDxdgO8zg5iAAAAALzODmL8ngMZMPF2AwAAAAAAAAAAAAAAAAAAAADQDncDAAAAAAAAAAAAAAAAAAAAAAAAAAAAAAAAAAAAAAAAAAAAAAAAAAAAAAAAAAAAAAAAAAAAAAAAAAAAAAAAGAhrAMbHEQKMxE8D8izpdwAAAAABAAAA5MNPA///AAAAAAAArC/pd6wv6XcAAHYDvMRPA8DETwO8zg5iAAAAAAcAAAAAAAAAFjSGdQkAAABUBmn/BwAAAPTETwMQWnx1AdgAAPTETwMAAAAAAAAAAAAAAAAAAAAAAAAAAGR2AAgAAAAAJQAAAAwAAAACAAAAJwAAABgAAAADAAAAAAAAAAAAAAAAAAAAJQAAAAwAAAADAAAATAAAAGQAAAAAAAAAAAAAAP//////////AAAAABYAAAAAAAAANQAAACEA8AAAAAAAAAAAAAAAgD8AAAAAAAAAAAAAgD8AAAAAAAAAAAAAAAAAAAAAAAAAAAAAAAAAAAAAAAAAACUAAAAMAAAAAAAAgCgAAAAMAAAAAwAAACcAAAAYAAAAAwAAAAAAAAAAAAAAAAAAACUAAAAMAAAAAwAAAEwAAABkAAAAAAAAAAAAAAD//////////wAAAAAWAAAAAAEAAAAAAAAhAPAAAAAAAAAAAAAAAIA/AAAAAAAAAAAAAIA/AAAAAAAAAAAAAAAAAAAAAAAAAAAAAAAAAAAAAAAAAAAlAAAADAAAAAAAAIAoAAAADAAAAAMAAAAnAAAAGAAAAAMAAAAAAAAAAAAAAAAAAAAlAAAADAAAAAMAAABMAAAAZAAAAAAAAAAAAAAA//////////8AAQAAFgAAAAAAAAA1AAAAIQDwAAAAAAAAAAAAAACAPwAAAAAAAAAAAACAPwAAAAAAAAAAAAAAAAAAAAAAAAAAAAAAAAAAAAAAAAAAJQAAAAwAAAAAAACAKAAAAAwAAAADAAAAJwAAABgAAAADAAAAAAAAAAAAAAAAAAAAJQAAAAwAAAADAAAATAAAAGQAAAAAAAAASwAAAP8AAABMAAAAAAAAAEsAAAAAAQAAAgAAACEA8AAAAAAAAAAAAAAAgD8AAAAAAAAAAAAAgD8AAAAAAAAAAAAAAAAAAAAAAAAAAAAAAAAAAAAAAAAAACUAAAAMAAAAAAAAgCgAAAAMAAAAAwAAACcAAAAYAAAAAwAAAAAAAAD///8AAAAAACUAAAAMAAAAAwAAAEwAAABkAAAAAAAAABYAAAD/AAAASgAAAAAAAAAWAAAAAAEAADUAAAAhAPAAAAAAAAAAAAAAAIA/AAAAAAAAAAAAAIA/AAAAAAAAAAAAAAAAAAAAAAAAAAAAAAAAAAAAAAAAAAAlAAAADAAAAAAAAIAoAAAADAAAAAMAAAAnAAAAGAAAAAMAAAAAAAAA////AAAAAAAlAAAADAAAAAMAAABMAAAAZAAAAAkAAAAnAAAAHwAAAEoAAAAJAAAAJwAAABcAAAAkAAAAIQDwAAAAAAAAAAAAAACAPwAAAAAAAAAAAACAPwAAAAAAAAAAAAAAAAAAAAAAAAAAAAAAAAAAAAAAAAAAJQAAAAwAAAAAAACAKAAAAAwAAAADAAAAUgAAAHABAAADAAAA4P///wAAAAAAAAAAAAAAAJABAAAAAAABAAAAAGEAcgBpAGEAbAAAAAAAAAAAAAAAAAAAAAAAAAAAAAAAAAAAAAAAAAAAAAAAAAAAAAAAAAAAAAAAAAAAAAAAAAAAAJd2AQAAALDVTwMAAAAAtFAUYf////+42U8DFlD4YEPIvRbIOldh1kX4YARFV2G3xL0WsJlAGQAAAACgqVwEyDpXYRQAAAAgTAAAAgAAAKPEvRYA1k8DvNVPAwzaTwNHxL0WcYTfK7giW2Fg108DidiXdrDVTwMEAAAAldiXdgAA+2Dg////AAAAAAAAAAAAAAAAkAEAAAAAAAEAAAAAYQByAGkAYQBsAAAAAAAAAAAAAAAAAAAAAAAAAAAAAAAAAAAABgAAAAAAAAAWNIZ1AAAAAFQGaf8GAAAAFNdPAxBafHUB2AAAFNdPAwAAAAAAAAAAAAAAAAAAAAAAAAAAZHYACAAAAAAlAAAADAAAAAMAAAAYAAAADAAAAAAAAAASAAAADAAAAAEAAAAWAAAADAAAAAgAAABUAAAAVAAAAAoAAAAnAAAAHgAAAEoAAAABAAAAAMDGQb6ExkEKAAAASwAAAAEAAABMAAAABAAAAAkAAAAnAAAAIAAAAEsAAABQAAAAWAAAABUAAAAWAAAADAAAAAAAAAAlAAAADAAAAAIAAAAnAAAAGAAAAAQAAAAAAAAA////AAAAAAAlAAAADAAAAAQAAABMAAAAZAAAACkAAAAZAAAA9gAAAEoAAAApAAAAGQAAAM4AAAAyAAAAIQDwAAAAAAAAAAAAAACAPwAAAAAAAAAAAACAPwAAAAAAAAAAAAAAAAAAAAAAAAAAAAAAAAAAAAAAAAAAJQAAAAwAAAAAAACAKAAAAAwAAAAEAAAAJwAAABgAAAAEAAAAAAAAAP///wAAAAAAJQAAAAwAAAAEAAAATAAAAGQAAAApAAAAGQAAAPYAAABHAAAAKQAAABkAAADOAAAALwAAACEA8AAAAAAAAAAAAAAAgD8AAAAAAAAAAAAAgD8AAAAAAAAAAAAAAAAAAAAAAAAAAAAAAAAAAAAAAAAAACUAAAAMAAAAAAAAgCgAAAAMAAAABAAAACcAAAAYAAAABAAAAAAAAAD///8AAAAAACUAAAAMAAAABAAAAEwAAABkAAAAKQAAABkAAAD2AAAARwAAACkAAAAZAAAAzgAAAC8AAAAhAPAAAAAAAAAAAAAAAIA/AAAAAAAAAAAAAIA/AAAAAAAAAAAAAAAAAAAAAAAAAAAAAAAAAAAAAAAAAAAlAAAADAAAAAAAAIAoAAAADAAAAAQAAAAhAAAACAAAAGIAAAAMAAAAAQAAAEsAAAAQAAAAAAAAAAUAAAAhAAAACAAAAB4AAAAYAAAAAAAAAAAAAAAAAQAAgAAAABwAAAAIAAAAIQAAAAgAAAAhAAAACAAAAHMAAAAMAAAAAAAAABwAAAAIAAAAJQAAAAwAAAAAAACAJQAAAAwAAAAHAACAJQAAAAwAAAAOAACAGQAAAAwAAAD///8AGAAAAAwAAAAAAAAAEgAAAAwAAAACAAAAEwAAAAwAAAABAAAAFAAAAAwAAAANAAAAFQAAAAwAAAABAAAAFgAAAAwAAAAAAAAADQAAABAAAAAAAAAAAAAAADoAAAAMAAAACgAAABsAAAAQAAAAAAAAAAAAAAAjAAAAIAAAAGhB7j4AAAAAAAAAAKv27T4AACRCAADIQSQAAAAkAAAAaEHuPgAAAAAAAAAAq/btPgAAJEIAAMhBBAAAAHMAAAAMAAAAAAAAAA0AAAAQAAAAKQAAABkAAABSAAAAcAEAAAQAAAAQAAAABwAAAAAAAAAAAAAAvAIAAAAAAMwHAgIiUwB5AHMAdABlAG0AAAAAAAAAAAAAAAAAAAAAAAAAAAAAAAAAAAAAAAAAAAAAAAAAAAAAAAAAAAAAAAAAAAAAAAAAAAAAAAAAwRABFJCeMBkKAAAACJyYHgoAAABsn08DMY2XdkB9onaABZcDAAAAAPibTwOsm5d2sxAAANCbTwO4uS8IgAWXA/wTISn//////BMp//////+0KgAAISkBAIAFlwMAAAAAsxDE//////+0KgAACsQKAPTlKRkAAAAAAAAbdh6wmXb8EyEp7KPAGQEAAAD/////AAAAACjKLgg4oE8DAAAAACjKLgioucUeL7CZdvwTISkA/AAAAQAAAAAAwBkoyi4IAAAAAADcAAABAAAAAAAAAPwTKQABAAAAANgAADigTwP8Eyn//////7QqAAAhKQEAgAWXAwAAAABkdgAIAAAAACUAAAAMAAAABAAAAEYAAAAoAAAAHAAAAEdESUMCAAAAAAAAAAAAAACQAAAAYwAAAAAAAAAhAAAACAAAAGIAAAAMAAAAAQAAABUAAAAMAAAABAAAABUAAAAMAAAABAAAAEYAAAAUAAAACAAAAFROUFAGAQAAUQAAABhEAAApAAAAGQAAAGsAAABGAAAAAAAAAAAAAAAAAAAAAAAAAMABAAA1AQAAUAAAADAAAACAAAAAmEMAAAAAAACGAO4AjwAAAGIAAAAoAAAAwAEAADUBAAABAAEAAAAAAAAAAAAAAAAAAAAAAAAAAAAAAAAAAAAAAP///w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AAAAAAAAAAAAAAAAAAAAAAAAAAAAAAAAAAAAAAAAAAAAAAAAAAAAAAAAAAAAAAAAAAAAAAAAAHAAAAAAAAAAAAAAAAAAAAAAAAAAAAAAAAAAAAAAAAAAAAAAAAAAAAAAAAAAAAAAAAAAAAAAAAAAcAAAAAAAAAAAAAAAAAAAAAAAAAAAAAAAAAAAAAAAAAAAAAAAAAAAAAAAAAAAAAAAAAAAAAAAAABwAAAAAAAAAAAAAAAAAAAAAAAAAAAAAAAAAAAAAAAAAAAAAAAAAAAAAAAAAAAAAAAAAAAAAAAAADgAAAAAAAAAAAAAAAAAAAAAAAAAAAAAAAAAAAAAAAAAAAAAAAAAAAAAAAAAAAAAAAAAAAAAAAAAEAAAAAAAAAAAAAAAAAAAAAAAAAAAAAAAAAAAAAAAAAAAAAAAAAAAAAAAAAAAAAAAAAAAAAAAAAA8AAAAAAAAAAAAAAAAAAAAAAAAAAAAAAAAAAAAAAAAAAAAAAAAAAAAAAAAAAAAAAAAAAAAAAAAABwAAAAAAAAAAAAAAAAAAAAAAAAAAAAAAAAAAAAAAAAAAAAAAAAAAAAAAAAAAAAAAAAAAAAAAAAADgAAAAAAAAAAAAAAAAAAAAAAAAAAAAAAAAAAAAAAAAAAAAAAAAAAAAAAAAAAAAAAAAAAAAAAAAAEAAAAAAAAAAAAAAAAAAAAAAAAAAAAAAAAAAAAAAAAAAAAAAAAAAAAAAAAAAAAAAAAAAAAAAAAAA8AAAAAAAAAAAAAAAAAAAAAAAAAAAAAAAAAAAAAAAAAAAAAAAAAAAAAAAAAAAAAAAAAAAAAAAAABwAAAAAAAAAAAAAAAAAAAAAAAAAAAAAAAAAAAAAAAAAAAAAAAAAAAAAAAAAAAAAAAAAAAAAAAAADgAAAAAAAAAAAAAAAAAAAAAAAAAAAAAAAAAAAAAAAAAAAAAAAAAAAAAAAAAAAAAAAAAAAAAAAAAHAAAAAAAAAAAAAAAAAAAAAAAAAAAAAAAAAAAAAAAAAAAAAAAAAAAAAAAAAAAAAAAAAAAAAAAAAA+AAAAAAAAAAAAAAAAAAAAAAAAAAAAAAAAAAAAAAAAAAAAAAAAAAAAAAAAAAAAAAAAAAAAAAAAAB4AAAAAAAAAAAAAAAAAAAAAAAAAAAAAAAAAAAAAAAAAAAAAAAAAAAAAAAAAAAAAAAAAAAAAAAAADgAAAAAAAAAAAAAAAAAAAAAAAAAAAAAAAAAAAAAAAAAAAAAAAAAAAAAAAAAAAAAAAAAAAAAAAAAHAAAAAAAAAAAAAAAAAAAAAAAAAAAAAAAAAAAAAAAAAAAAAAAAAAAAAAAAAAAAAAAAAAAAAAAAAA+AAAAAAAAAAAAAAAAAAAAAAAAAAAAAAAAAAAAAAAAAAAAAAAAAAAAAAAAAAAAAAAAAAAAAAAAABwAAAAAAAAAAAAAAAAAAAAAAAAAAAAAAAAAAAAAAAAAAAAAAAAAAAAAAAAAAAAAAAAAAAAAAAAADwAAAAAAAAAAAAAAAAAAAAAAAAAAAAAAAAAAAAAAAAAAAAAAAAAAAAAAAAAAAAAAAAAAAAAAAAAHAAAAAAAAAAAAAAAAAAAAAAAAAAAAAAAAAAAAAAAAAAAAAAAAAAAAAAAAAAAAAAAAAAAAAAAAAAOAAAAAAAAAAAAAAAAAAAAAAAAAAAAAAAAAAAAAAAAAAAAAAAAAAAAAAAAAAAAAAAAAAAAAAAAAAcAAAAAAAAAAAAAAAAAAAAAAAAAAAAAAAAAAAAAAAAAAAAAAAAAAAAAAAAAAAAAAAAAAAAAAAAAD4AAAAAAAAAAAAAAAAAAAAAAAAAAAAAAAAAAAAAAAAAAAAAAAAAAAAAAAAAAAAAAAAAAAAAAAAAHAAAAAAAAAAAAAAAAAAAAAAAAAAAAAAAAAAAAAAAAAAAAAAAAAAAAAAAAAAAAAAAAAAAAAAAAAAPAAAAAAAAAAAAAAAAAAAAAAAAAAAAAAAAAAAAAAAAAAAAAAAAAAAAAAAAAAAAAAAAAAAAAAAAAAeAAAAAAAAAAAAAAAAAAAAAAAAAAAAAAAAAAAAAAAAAAAAAAAAAAAAAAAAAAAAAAAAAAAAAAAAAC4AAAAAAAAAAAAAAAAAAAAAAAAAAAAAAAAAAAAAAAAAAAAAAAAAAAAAAAAAAAAAAAAAAAAAAAAAHwAAAAAAAAAAAAAAAAAAAAAAAAAAAAAAAAAAAAAAAAAAAAAAAAAAAAAAAAAAAAAAAAAAAAAAAAAPgAAAAAAAAAAAAAAAAAAAAAAAAAAAAAAAAAAAAAAAAAAAAAAAAAAAAAAAAAAAAAAAAAAAAAAAAAPAAAAAAAAAAAAAAAAAAAAAAAAAAAAAAAAAAAAAAAAAAAAAAAAAAAAAAAAAAAAAAAAAAAAAAAAAA+AAAAAAAAAAAAAAAAAAAAAAAAAAAAAAAAAAAAAAAAAAAAAAAAAAAAAAAAAAAAAAAAAAAAAAAAABwAAAAAAAAAAAAAAAAAAAAAAAAAAAAAAAAAAAAAAAAAAAAAAAAAAAAAAAAAAAAAAAAAAAAAAAAALgAAAAAAAAAAAAAAAAAAAAAAAAAAAAAAAAAAAAAAAAAAAAAAAAAAAAAAAAAAAAAAAAAAAAAAAAAHAAAAAAAAAAAAAAAAAAAAAAAAAAAAAAAAAAAAAAAAAAAAAAAAAAAAAAAAAAAAAAAAAAAAAAAAAAOAAAAAAAAAAAAAAAAAAAAAAAAAAAAAAAAAAgAAAAAAAAAAAAAAAAAAAAAAAAAAAAAAAAAAAAAAB8AAAAAAAAAAAAAAAAAAAAAAAAAAAAAAAAAAAAAAAAAAAAAAAAAAAAAAAAAAAAAAAAAAAAAAAAAD4AAAAAAAAAAAAAAAAAAAAAAAAAAAAAAAAAAAAAAAAAAAAAAAAAAAAAAAAAAAAAAAAAAAAAAAAAHwAAAAAAAAAAAAAAAAAAAAAAAAAAAAAAAAAAAAAAAAAAAAAAAAAAAAAAAAAAAAAAAAAAAAAAAAAvgAAAAAAAAAAAAAAAAAAAAAAAAAAAAAAAAAAAAAAAAAAAAAAAAAAAAAAAAAAAAAAAAAAAAAAAAAcAAAAAAAAAAAAAAAAAAAAAAAAAAAAAAAAAAAAAAAAAAAAAAAAAAAAAAAAAAAAAAAAAAAAAAAAAD4AAAAAAAAAAAAAAAAAAAAAAAAAAAAAAAAAAAAAAAAAAAAAAAAAAAAAAAAAAAAAAAAAAAAAAAAAHwAAAAAAAAAAAAAAAAAAAAAAAAAAAAAAAAAAAAAAAAAAAAAAAAAAAAAAAAAAAAAAAAAAAAAAAAAPgAAAAAAAAAAAAAAAAAAAAAAAAAAAAAAAAAAAAAAAAAAAAAAAAAAAAAAAAAAAAAAAAAAAAAAAAAdAAAAAAAAAAAAAAAAAAAAAAAAAAAAAAAAAAAAAAAAAAAAAAAAAAAAAAAAAAAAAAAAAAAAAAAAAA+AAAAAAAAAAAAAAAAAAAAAAAAAAAAAAAAAAAAAAAAAAAAAAAAAAAAAAAAAAAAAAAAAAAAAAAAABwAAAAAAAAAAAAAAAAAAAAAAAAAAAAAAAAAAAAAAAAAAAAAAAAAAAAAAAAAAAAAAAAAAAAAAAAALgAAAAAAAAAAAAAAAAAAAAAAAAAAAAAAAAAAAAAAAAAAAAAAAAAAAAAAAAAAAAAAAAAAAAAAAAAfAAAAAAAAAAAAAAAAAAAAAAAAAAAAAAAAAAAAAAAAAAAAAAAAAAAAAAAAAAAAAAAAAAAAAAAAAA+AAAAAAAAAAAAAAAAAAAAAAAAAAAAAAAAAAAAAAAAAAAAAAAAAAAAAAAAAAAAAAAAAAAAAAAAAB8AAAAAAAAAAAAAAAAAAAAAAAAAAAAAAAAAAAAAAAAAAAAAAAAAAAAAAAAAAAAAAAAAAAAAAAAAD4AAAAAAAAAAAAAAAAAAAAAAAAAAAAAAAAAAAAAAAAAAAAAAAAAAAAAAAAAAAAAAAAAAAAAAAAAHgAAAAAAAAAAAAAAAAAAAAAAAAAAAAAAAAAAAAAAAAAAAAAAAAAAAAAAAAAAAAAAAAAAAAAAAAA/AAAAAAAAAAAAAAAAAAAAAAAAAAAAAAAAAAAAAAAAAAAAAAAAAAAAAAAAAAAAAAAAAAAAAAAAAA8AAAAAAAAAAAAAAAAAAAAAAAAAAAAAAAAAAAAAAAAAAAAAAAAAAAAAAAAAAAAAAAAAAAAAAAAAD4AAAAAAAAAAAAAAAAAAAAAAAAAAAAAAAAAAAAAAAAAAAAAAAAAAAAAAAAAAAAAAAAAAAAAAAAAHwAAAAAAAAAAAAAAAAAAAAAAAAAAAAAAAAAAAAAAAAAAAAAAAAAAAAAAAAAAAAAAAAAAAAAAAAAPgAAAAAAAAAAAAAAAAAAAAAAAAAAAAAAAAAAAAAAAAAAAAAAAAAAAAAAAAAAAAAAAAAAAAAAAAAcAAAAAAAAAAAAAAAAAAAAAAAAAAAAAAAAAAAAAAAAAAAAAAAAAAAAAAAAAAAAAAAAAAAAAAAAAC4AAAAAAAAAAAAAAAAAAAAAAAAAAAAAAAAAAAAAAAAAAAAAAAAAAAAAAAAAAAAAAAAAAAAAAAAABwAAAAAAAAAAAAAAAAAAAAAAAAAAAAAAAAAAAAAAAAAAAAAAAAAAAAAAAAAAAAAAAAAAAAAAAAAPgAAA+gAAAAAAAAAAAAAAAAAAAAAAAAAAAAAAAAAAAAAAAAAAAAAAAAAAAAAAAAAAAAAAAAAAAAfAAAH/AAAAAAAAAAAAAAAAAAAAAAAAAAAAAAAAAAAAAAAAAAAAAAAAAAAAAAAAAAAAAAAAAAAAA+AAAP/gAAAAAAAAAAAAAAAAAAAAAAAAAAAAAAAAAAAAAAAAAAAAAAAAAAAAAAAAAAAAAAAAAAAB8AAAf/AAAAAAAAAAAAAAAAAAAAAAAAAAAAAAAAAAAAAAAAAAAAAAAAAAAAAAAAAAAAAAAAAAAAL4AAA//gAAAAAAAAAAAAAAAAAAAAAAAAAAAAAAAAAAAAAAAAAAAAAAAAAAAAAAAAAAAAAAAAAAAHgAABf/wAAAAAAAAAAAAAAAAAAAAAAAAAAAAAAAAAAAAAAAAAAAAAAAAAAAAAAAAAAAAAAAAAAA/AAAD//4AAAAAAAAAAAAAAAAAAAAAAAAAAAAAAAAAAAAAAAAAAAAAAAAAAAAAAAAAAAAAAAAAAB8AAAB//QAAAAAAAAAAAAAAAAAAAAAAAAAAAAAAAAAAAAAAAAAAAAAAAAAAAAAAAAAAAAAAAAAAD4AAAD//4AAAAAAAAAAAAAAAAAAAAAAAAAAAAAAAAAAAAAAAAAAAAAAAAAAAAAAAAAAAAAAAAAAHwAAAF//8AAAAAAAAAAAAAAAAAAAAAAAAAAAAAAAAAAAAAAAAAAAAAAAAAAAAAAAAAAAAAAAAAAPgAAAD//+AAAAAAAAAAAAAAAAAAAAAAAAAAAAAAAAAAAAAAAAAAAAAAAAAAAAAAAAAAAAAAAAAAcAAAAF//8AAAAAAAAAAAAAAAAAAAAAAAAAAAAAAAAAAAAAAAAAAAAAAAAAAAAAAAAAAAAAAAAAD+AAAAP//+AAAAAAAAAAAAAAAAAAAAAAAAAAAAAAAAAAAAAAAAAAAAAAAAAAAAAAAAAAAAAAAAAFwAAAAH+X/AAAAAAAAAAAAAAAAAAAAAAAAAAAAAAAAAAAAAAAAAAAAAAAAAAAAAAAAAAAAAAAAAP4AAAA/4P/gAAAAAAAAAAAAAAAAAAAAAAAAAAAAAAAAAAAAAAAAAAAAAAAAAAAAAAAAAAAAAAAAfAAAAAfwV/QAAAAAAAAAAAAAAAAAAAAAAAAAAAAAAAAAAAAAAAAAAAAAAAAAAAAAAAAAAAAAAAA+AAAAAv4P/4AAAAAAAAAAAAAAAAAAAAAAAAAAAAAAAAAAAAAAAAAAAAAAAAAAAAAAAAAAAAAAAB8AAAABfwF/8AAAAAAAAAAAAAAAAAAAAAAAAAAAAAAAAAAAAAAAAAAAAAAAAAAAAAAAAAAAAAAAD4AAAAA/4D/+AAAAAAAAAAAAAAAAAAAAAAAAAgAAAAAAAAAAAAAAAAAAAAAAAAAAAAAAAAAAAAAHwAAAAAfQBf8AAAAAAAAAAAAAAAAAAAAAAAAAAAAAAAAAAAAAAAAAAAAAAAAAAAAAAAAAAAAAAA/gAAAAA/wA//gAAAAAAAAAAAAAAAAAAAAAAACgAAAAAAAAAAAAAAAAAAAAAAAAAAAAAAAAAAAAB+AAAAABfwAX/wAAAAAAAAAAAAAAAAAAAAAAABQAAAAAAAAAAAAAAAAAAAAAAAAAAAAAAAAAAAAD8AAAAAA/4AP/8AAAAAAAAAAAAAAAAAAAAAAAPwAAAAAAAAAAAAAAAAAAAAAAAAAAAAAAAAAAAAHwAAAAABfwAF/0AAAAAAAAAAAAAAAAAAAAAAAHAAAAAAAAAAAAAAAAAAAAAAAAAAAAAAAAAAAAAPgAAAAAA/4AD//AAAAAAAAAAAAAAAAAAAAAAALgAAAAAAAAAAAAAAAAAAAAAAAAAAAAAAAAAAAAfAAAAAABfwABf/AAAAAAAAAAAAAAAAAAAAAAAXAAAAAAAAAAAAAAAAAAAAAAAAAAAAAAAAAAAAA+AAAAAAC/8AA//4AAAAAAAAAAAAAAAAAAAAAAPgAAAAAAAAAAAAAAAAAAAAAAAAAAAAAAAAAAABwAAAAAAAf0AAH/wAAAAAAAAAAAAAAAAAAAAAAXAAAAAAAAAAAAAAAAAAAAAAAAAAAAAAAAAAAAL4AAAAAAAv+AAP/+AAAAAAAAAAAAAAAAAAAAAA/gAAAAAAAAAAAAAAAAAAAAAAAAAAAAAAAAAAAfAAAAAAABf+AAFf9AAAAAAAAAAAAAAAAAAAAAAfAAAAAAAAAAAAAAAAAAAAAAAAAAAAAAAAAAAA+gAAAAAAA/+gAAv/oAAAAAAAAAAAAAAAAAAAAA/gAAAAAAAAAAAAAAAAAAAAAAAAAAAAAAAAAAB8AAAAAAAAX9AAAH/QAAAAAAAAAAAAAAAAAAAAAdAAAAAAAAAAAAAAAAAAAAAAAAAAAAAAAAAAAD4AAAAAAAAP/gAAL/6AAAAAAAAAAAAAAAAAAAAA/gAAAAAAAAAAAAAAAAAAAAAAAAAAAAAAAAAAHwAAAAAAAAH/AAAB/9AAAAAAAAAAAAAAAAAAAABfAAAAAAAAAAAAAAAAAAAAAAAAAAAAAAAAAAAfgAAAAAAAAL/wAAC//4AAAAAAAAAAAAAAAAAAAD+gAAAAAAAAAAAAAAAAAAAAAAAAAAAAAAAAAAfAAAAAAAAAB/QAAAX/0AAAAAAAAAAAAAAAAAAAB9AAAAAAAAAAAAAAAAAAAAAAAAAAAAAAAAAAC+AAAAAAAAAC/4AAAL/+gAAAAAAAAAAAAAAAAAAD+AAAAAAAAAAAAAAAAAAAAAAAAAAAAAAAAAAB8AAAAAAAAAF/0AAAFf9AAAAAAAAAAAAAAAAAAAF8AAAAAAAAAAAAAAAAAAAAAAAAAAAAAAAAAAP4AAAAAAAAACv6AAAAv/sAAAAAAAAAAAAAAAAAAD+AAAAAAAAAAAAAAAAAAAAAAAAAAAAAAAAAAXwAAAAAAAAAAf9AAAAF/0AAAAAAAAAAAAAAAAAAF9AAAAAAAAAAAAAAAAAAAAAAAAAAAAAAAAAA/AAAAAAAAAAAv+gAAAD//oAAAAAAAAAAAAAAAAAD+AAAAAAAAAAAAAAAAAAAAAAAAAAAAAAAAAB8AAAAAAAAAAAX/QAAAFX/QAAAAAAAAAAAAAAAAAH8AAAAAAAAAAAAAAAAAAAAAAAAAAAAAAAAAD8AAAAAAAAAAAP/4AAAAr//oAAAAAAAAAAAAAAAAL+AAAAAAAAAAAAAAAAAAAAAAAAAAAAAAAAAHwAAAAAAAAAAAF/0AAAAB//QAAAAAAAAAAAAAAAAH8AAAAAAAAAAAAAAAAAAAAAAAAAAAAAAAAAPgAAAAAAAAAAAC/+AAAAAv/+AAAAAAAAAAAAAAAAP4AAAAAAAAAAAAAAAAAAAAAAAAAAAAAAAAAfAAAAAAAAAAAABf/AAAAAF/9QAAAAAAAAAAAAAAAXwAAAAAAAAAAAAAAAAAAAAAAAAAAAAAAAAA+AAAAAAAAAAAAA//gAAAAI//+AAAAAAAAAAAAAAA/4AAAAAAAAAAAAAAAAAAAAAAAAAAAAAAAAB8AAAAAAAAAAAAAFfQAAAAAF/9AAAAAAAAAAAAAAAfwAAAAAAAAAAAAAAAAAAAAAAAAAAAAAAAAL4AAAAAAAAAAAAAC/+AAAAACv/6AAAAAAAAAAAAAA/gAAAAAAAAAAAAAAAAAAAAAAAAAAAAAAAAXAAAAAAAAAAAAAABf9AAAAAAX/9QAAAAAAAAAAAABfAAAAAAAAAAAAAAAAAAAAAAAAAAAAAAAAAvgAAAAAAAAAAAAACv/gAAAAAK//+AAAAAAAAAAAAC/AAAAAAAAAAAAAAAAAAAAAAAAAAAAAAAAB8AAAAAAAAAAAAAAAV/UAAAAAAX/9UAAAAAAAAAAAB8AAAAAAAAAAAAAAAAAAAAAAAAAAAAAAAAD4AAAAAAAAAAAAAAAD/6AAAAAAK///gAAAAAAAAAAD4AAAAAAAAAAAAAAAAAAAAAAAAAAAAAAAAHwAAAAAAAAAAAAAAABf9AAAAAAAf//UAAAAAAAAAAHwAAAAAAAAAAAAAAAAAAAAAAAAAAAAAAAAPgAAAAAAAAAAAAAAAA//wAAAAAAq///qAAAAAAAAAPgAAAAAAAAAAAAAAAAAAAAAAAAAAAAAAAAfAAAAAAAAAAAAAAAAAX/QAAAAAAAF//9QAAAAAAAAfAAAAAAAAAAAAAAAAAAAAAAAAAAAAAAAAB+AAAAAAAAAAAAAAAAAr/qAAAAAAAIv//+gAAAAAAD4AAAAAAAAAAAAAAAAAAAAAAAAAAAAAAAAB8AAAAAAAAAAAAAAAAAF/8AAAAAAAAFX//1AAAAAAHwAAAAAAAAAAAAAAAAAAAAAAAAAAAAAAAAP4AAAADgAAAAAAAAAAAD//gAAAAAAAAr////qAAAA/AAAAAAAAAAAAAAAAAAAAAAAAAAAAAAAAAHAAAAAeAAAAAAAAAAAABX/QAAAAAAAAAF///9VAAF8AAAAAAAAAAAAAAAAAAAAAAAAAAAAAAAAA/gAAAD4AAAAAAAAAAAAAr/qAAAAAAAAACq///////gAAAAAAAAAAAAAAAAAAAAAAAAAAAAAAAAB8AAAAHwAAAAAAAAAAAAAB/0AAAAAAAAAAAVf////8AAAAAAAAAAAAAAAAAAAAAAAAAAAAAAAAAD8AAAAP4AAAAAAAAAAAAAK/+gAAAAAAAAAAAqv//+gAAAAAAAAAAAAAAAAAAAAAAAAAAAAAAAAAHwAAAAfAAAAAAAAAAAAAAAf/QAAAAAAAAAAAAAREAAAAAAAAAAAAAAAAAAAAAAAAAAAAAAAAAAAPgAAAAvgAAAAAAAAAAAAAAv/oAAAAAAAAAAAAAAAAAAAAAAAAAAAAAAAAAAAAAAAAAAAAAAAAAAfAAAAB/AAAAAAAAAAAAAAAF/0AAAAAAAAAAAAAAAAAAAAAAAAAAAAAAAAAAAAAAAAAAAAAAAAAB+AAAAD+AAAAAAAAAAAAAAAD//gAAAAAAAAAAAAAAAAAAAAAAAAAAAAAAAAAAAAAAAAAAAAAAAAFwAAAAH0AAAAAAAAAAAAAAAAX/QAAAAAAAAAAAAAAAAAAAAAAAAAAAAAAAAAAAAAAAAAAAAAAAAP4AAAAP8AAACoAAAAAAAAAAAr/4AAAAAAAAAAAAAAAAAAAAAAAAAAAAAAAAAAAAAAAAAAAAAAAAfAAAAAX4AAAfwAAAAAAAAAAAF/1AAAAAAAAAAAAAAAAAAAAAAAAAAAAAAAAAAAAAAAAAAAAAAAA+AAAAAvwAAB/4AAAAAAAAAAAK/+gAAAAAAAAAAAAAAAAAAAAAAAAAAAAAAAAAAAAAAAAAAAAAAB8AAAAAfQAAH/8AAAAAAAAAAAAX/QAAAAAAAAAAAAAAAAAAAAAAAAAAAAAAAAAAAAAAAAAAAAAAD4AAAAA/gAAP/4AAAAAAAAAAAAP/oAAAAAAAAAAAAAAAAAAAAAAAAAAAAAAAAAAAAAAAAAAAAAAHwAAAAB/AAAfF0AAAAAAAAAAAAFf0AAAAAAAAAAAAAAAAAAAAAAAAAAAAAAAAAAAAAAAAAAAAAA/gAAAAD+AAD8D+AAAAAAAAAAAAD//gAAAAAAAAAAAAAAAAAAAAAAAAAAAAAAAAAAAAAAAAFVAAB+AAAAAH8AAHwH8AAAAAAAAAAAAAf/AAAAAAAAAAAAAAAAAAAAAAAAAAAAAAAAAAAAAAAL7///oD8AAAAAP4AAPgP+AAAAAAAAAAAAAL/6AAAAAAAAAAAAAAAAAAAAAAAAAAAAAAAAAAAAAV/////8PwAAAAAfwAAfAF8AAAAAAAAAAAAAB/1AAAAAAAAAAAAAAAAAAAAAAAAAAAAAAAAAAAAv///6v///gAAAAA/4AA+AP+AAAAAAAAAAAAAD/+gAAAAAAAAAAAAAAAAAAAAAAAAAAAAAAAAAAX//VRAAF//AAAAAAfQAB8AH8AAAAAAAAAAAAAAX9AAAAAAAAAAAAAAAAAAAAAAAAAAAAAAAAAAL//oAAAAC/+AAAAAB/gAP4AP+AAAAAAAAAAAAAAP/oAAAAAAAAAAAAAAAAAAAAAAAAAAAAAAAAF/1AAAAAABX8AAAAAB/AAXAAH/AAAAAAAAAAAAAAF/0AAAAAAAAAAAAAAAAAAAAAAAAAAAAAAAC/+AAAAAAAAv+gAAAAD/gA/gAP+AAAAAAAAAAAAAAP//gAAAAAAAAAAAAAAAAAAAAAAAAAAAAAAX0AAAAAAAAAX/QAAAAF9AB8AAF8AAAAAAAAAAAAAAAf/QAAAAAAAAAAAAAAAAAAAAAAAAAAAAAL+AAAAAAAAAA//oAAAAP+gC+AAP6AAAAAAAAAAAAAAAv/4AAAAAAAAAAAAAAAAAAAAAAAAAAAABfQAAAAAAAAAB/fQAAAAH8AHwAAF9AAAAAAAAAAAAAAAF/0AAAAAAAAAAAAAAAAAAAAAAAAAAAAP6AAAAAAAAAAD4voAAAAP+APwAAD+AAKoAAAAAAAAAAAK/+gAAAAAAAAAAAAAAAAAAAAAAAAAAB8AAAAAAAAAAAHgXwAAAAf8AfAAAB8AF/0AAAAAAAAAAABf9QAAAAAAAAAAAAAAAAAAAAAAAAAA/gAAAAAAAAAAAfAP4AAAA/+A+AAAL+A///gAAAAAAAAAAAv/oAAAAAAAAAAAAAAAAAAAAAAAAAHwAAAAAAAAAAAA+AHwAAAB/8B8AAAF+H///QAAAAAAAAAAAH/QAAAAAAAAAAAAAAAAAAAAAAAAB+gAAAAAAAAAAAD8AP6AAAD/6D8AAAL+////4AAAAAAAAAAAL/+AAAAAAAAAAAAAAAAAAAAAAAAHwAAAAAAAAAAAAHwAF1AAAB/0HwAAAF/8AF/wAAAAAAAAAAABf0AAAAAAAAAAAAAAAAAAAAAAAD+AAAAAAAAAAAAAPgAD+gAAP/8PgAAAL/4AC/+AAAAAAAAAAAC/+AAAAAAAAAAAAAAAAAAAAAAAXQAAAAAAAAAAAAAcAABfAAAH/0/AAAAH/gABf9AAAAAAAAAAABX9AAAAAAAAAAAAAAAAAAAAAAD8AAAAAAAAAAAAAA+AAAKAAAP//+AAAAL/gAC//gAAAAAAAAAAAv+gAAAAAAAAAAAAAAAAAAAAAXAAAAAAAAAAAAAADwAAAAAAAf//8AAAAF/AAAV/AAAAAAAAAAAAH/AAAAAAAAAAAAAAAAAAAAAD4AAAAAAAAAAAAAAPgAAAAAAA///4AAAAP/gAAL/4AAAAAAAAAAAL/4AAAAAAAAAAAAAAAAAAAAfAAAAAAAAAAAAAAAfAAAAAAABf//wAAAAH9AAAB/wAAAAAAAAAAAF/wAAAAAAAAAAAAAAAAAAAD4AAAAAAAAAAAAAAA+gAAAAAAC///gAAAAP+AAAC/8AAAAAAAAAAAC/4AAAAAAAAAAAAAAAAAAAHAAAAAAAAAAAAAAAB4AAAAAAAB//9AAAAAX8AAABf0AAAAAAAAAAAAf0AAAAAAAAAAAAAAAAAAD4AAAAAAAAAAAAAAAPwAAAAAAAD//8AAAAAP4AAAAv6AAAAAAAAAAAA/+AAAAAAAAAAAAAAAAAAHAAAAAAAAAAAAAAAAfAAAAAAAAH//wAAAAAfwAAAAf1AAAAAAAAAAABH8AAAAAAAAAAAAAAAAAB+AAAAAAAAAAAAAAAA+AAAAAAAAP8PgAAAAAvgAAAAv+gAAAAAAAAAAAv+gAAAAAAAAAAAAAAAAHAAAAAAAAAAAAAAAAB8AAAAAAAAHwUAAAAAAfAAAAAX/9UAAAAAAAAAAX9AAAAAAAAAAAAAAAAA+AAAAAAAAAAAAAAAAD4AAAAAAAAvgAAAAAAD4AAAAAP///oAAAAAAAAAP/gAAAAAAAAAAAAAAAHwAAAAAAAAAAAAAAAAPAAAAAAAAAfAAAAAAABAAAAAAH///8AAAAAAAAAV/AAAAAAAAAAAAAAAA+AAAAAAAAAAAAAAAAA+AAAAAAAAA/gAAAAAAAAAAAAAP////oAAAAAAAAL/gAAAAAAAAAAAAAABwAAAAAAAAAAAAAAAAB+AAAAAAAABcAAAAAAAAAAAAAA//xf/UAAAAAAAAB/AAAAAAAAAAAAAAAOAAAAAAAAAAAAAAAAAD6AAAAAAAAC+AAAAAAAAAAAAAD//g7/+AAAAAAAAD/gAAAAAAAAAAAAAB0AAAAAAAAAAAAAAAAAHwAAAAAAAAB8AAAAAAAAAAAAAH4fAF/9AAAAAAAAF/AAAAAAAAAAAAAAPgAAAAAAAAAAAAAAAAA/gAAAAAAAAD8AAAAAAAAAAAAA/j+AC//4AAAAAAAD/gAAAAAAAAAAAAAcAAAAAAAAAAAAAAAAAA+AAAAAAAAAHwAAAAAAAAAAAAAfH8AAX/0AAAAAAAB/AAAAAAAAAAAAADwAAAAAAAAAAAAAAAAAD4AAAAAAAAAP4AAAAAAAAAAAAD+/4AAP/+AAAAAAAC/gAAAAAAAAAAAAfAAAAAAAAAAAAAAAAAAHwAAAAAAAAAHwAAAAAAAAAAAAF//wAAFf8AAAAAAAB/AAAAAAAAAAAAB4AAAAAAAAAAAAAAAAAAPgAAAAAAAAA/gAAAAAAAAAAAAP/+AAAA//oAAAAAAD+AAAAAAAAAAAAHgAAAAAAAAAAAAAAAAAB8AAAAAAAAAAfAAAAAAAAAAAAAH/4AAAAX/QAAAAAAF8AAAAAAAAAAAA+AAAAAAAAAAAAAAAAAAD4AAAAAAAAAA+gAAAAAAAAAAAAP+gAAAAL/4AAAAAAP6AAAAAAAAAAABwAAAAAAAAAAAAAAAAAAHwAAAAAAAAABdAAAAAAAAAAAAABAAAAAABfwAAAAAAHwAAAAAAAAAAAPgAAAAAAAAAAAAAAAAAAfgAAAAAAAAAC+AAAAAAAAAAAAAAAAAAAAC/+AAAAAA/4AAAAAAAAAAAcAAAAAAAAAAAAAAAAAAAcAAAAAAAAAAB8AAAAAAAAAAAAAAAAAAAAAf8AAAAAAfAAAAAAAAAAAD4AAAAAAAAAAAAAAAAAAD4AAAAAAAAAAD4AAAAAAAAAAAAAAAAAAAAAv+AAAAAA/gAAAAAAAAAAHAAAAAAAAAAAAAAAAAAAHwAAAAAAAAAAHwAAAAAAAAAAAAAAAAAAAAAX/AAAAABcAAAAAAAAAAA8AAAAAAAAAAAAAAAAAAAPgAAAAAAAAAAP4AAAAAAAAAAAAAAAAAAAAAL+AAAAAD8AAAAAAAAAABwAAAAAAAAAAAAAAAAAABcAAAAAAAAAAAHQAAAAAAAAAAAAAAAAAAAAAF8AAAAAHwAAAAAAAAAAPgAAAAAAAAAAAAAAAAAAD4AAAAAAAAAAAPgAAAAAAAAAAAAAAAAAAAAAP+AAAAAPgAAAAAAAAAAcAAAAAAAAAAAAAAAAAAAHwAAAAAAAAAAAfAAAAAAAAAAAAAAAAAAAAAAF8AAAAAfAAAAAAAAAAD4AAAAAAAAAAAAAAAAAAAfgAAAAAAAAAAA/gAAAAAAAAAAAAAAAAAAAAAD+AAAAB+AAAAAAAAAAHAAAAAAAAAAAAAAAAAAAAcAAAAAAAAAAABcAAAAAAAAAAAAAAAAAAAAAAF8AAAABwAAAAAAAAAAeAAAAAAAAAAAAAAAAAAAD4AAAAAAAAAAAA+AAAAAAAAAAAAAAAAAAAAAAP4AAAAPgAAAAAAAAABwAAAAAAAAAAAAAAAAAAAHwAAAAAAAAAAAB8AAAAAAAAAAAAAAAAAAAAAAHwAAAAcAAAAAAAAAADoAAAAAAAAAAAAAAAAAAAfgAAAAAAAAAAAD8AAAAAAAAAAAAAAAAAAAAAAP4AAAD4AAAAAAAAAAHAAAAAAAAAAAAAAAAAAAB+AAAAAAAAAAAABwAAAAAAAAAAAAAAAAAAAAAAXQAAAHAAAAAAAAAAA+AAAAAAAAAAAAAAAAAAAD4AAAAAAAAAAAAP4AAAAAAAAAAAAAAAAAAAAAAvgAAA+AAAAAAAAAAB8AAAAAAAAAAAAAAAAAAAHwAAAAAAAAAAAAHwAAAAAAAAAAAAAAAAAAAAAAdAAAFwAAAAAAAAAAD4AAAAAAAAAAAAAAAAAAA/gAAAAAAAAAAAAPgAAAAAAAAAAAAAAAAAAAAAA+AAA/gAAAAAAAAAAHwAAAAAAAAAAAAAAAAAAAcAAAAAAAAAAAAAfAAAAAAAAAAAAAAAAAAAAAABwAABwAAAAAAAAAAAfgAAAAAAAAAAAAAAAAAAD4AAAAAAAAAAAAAvgAAAAAAAAAAAAAAAAAAAAAPgAA/gAAAAAAAAAAAfAAAAAAAAAAAAAAAAAAAHAAAAAAAAAAAAABfAAAAAAAAAAAAAAAAAAAAAAXAAF0AAAAAAAAAAAD+AAAAAAAAAAAAAAAAAAAMAAAAAAAAAAAAAA+AAAAAAAAAAAAAAAAAAAAAA+AB/gAAAAAAAAAAAB8AAAAAAAAAAAAAAAAAAAAAAAAAAAAAAAAAB8AAAAAAAAAAAAAAAAAAAAAB0AHwAAAAAAAAAAAAD6AAAAAAAAAAAAAAAAAAAAAAAAAAAAAAAAAD+AAAAAAAAAAAAAAAAAAAAADwD+gAAAAAAAAAAAAFwAAAAAAAAAAAAAAAAAAAAAAAAAAAAAAAAAB0AAAAAAAAAAAAAAAAAAAAAHAfwAAAAAAAAAAAAAL4AAAAAAAAAAAAAAAAAAAAAAAAAAAAAAAAAP6AAAAAAAAAAAAAAAAAAAAA+P+AAAAAAAAAAAAAAHwAAAAAAAAAAAAAAAAAAAAAAAAAAAAAAAAAHwAAAAAAAAAAAAAAAAAAAABx/QAAAAAAAAAAAAAAP4AAAAAAAAAAAAAAAAAAAAAAAAAAAAAAAAAP4AAAAAAAAAAAAAAAAAAAAP/6AAAAAAAAAAAAAAAHwAAAAAAAAAAAAAAAAAAAAAAAAAAAAAAAAAHwAAAAAAAAAAAAAAAAAAAAf/AAAAAAAAAAAAAAAAv4AAAAAAAAAAAAAAAAAAAAAAAAAAAAAAAAAPwAAAAAAAAAAAAAAAAAAAD/4AAAAAAAAAAAAAAAAXwAAAAAAAAAAAAAAAAAAAAAAAAAAAAAAAAAfAAAAAAAAAAAAAAAAAAAAH8AAAAAAAAAAAAAAAAAv4AAAAAAAAAAAAAAAAAAAAAAAAAAAAAAAAA/gAAAAAAAAAAAAAAAAAAD/gAAAAAAAAAAAAAAAAAXwAAAAAAAAAAAAAAAAAAAAAAAAAAAAAAAAAfAAAAAAAAAAAAAAAAAAAX0AAAAAAAAAAAAAAAAAA/4AAAAAAAAAAAAAAAAAAAAAAAAAAAAAAAAA/gI//////7oAAAAAAAAD/gAAAAAAAAAAAAAAAAAAX0AAAAAAAAAAAAAAAAAAAAAAAAAAAAAAAAB/3////////9VAAAAAAAf8AAAAAAAAAAAAAAAAAAAP6AAAAAAAAAAAAAAAAAAAAAAAAAAAAAAAK/////////////6gAAAAH/gAAAAAAAAAAAAAAAAAAAF1AAAAAAAAAAAAAAAAAAAAAAAAAAAAAAF///9VVBEVV1////UAAAAf+AAAAAAAAAAAAAAAAAAAAP+gAAAAAAAAAAAAAAAAAAAAAAAAAAAD/////gAAAAAAArv///oAAP/4AAAAAAAAAAAAAAAAAAAAH9AAAAAAAAAAAAAAAAAAAAAAAAAAABf//0F8AAAAAAAAAAV//0AB//AAAAAAAAAAAAAAAAAAAAAO/gAAAAAAAAAAAAAAAAAAAAAAAAAK//7oAL4AAAAAAAAAAC7//ov/4AAAAAAAAAAAAAAAAAAAAAF/QAAAAAAAAAAAAAAAAAAAAAAAAF//0AAAHwAAAAAAAAAAAFf////AAAAAAAAAAAAAAAAAAAAAAD/6AAAAAAAAAAAAAAAAAAAAAAD///oAAAAP4AAAAAAAAAAAAr///6AAAAAAAAAAAAAAAAAAAAAAAf9AAAAAAAAAAAAAAAAAAAAAAf/9QAAAAAXAAAAAAAAAAAAABH//AAAAAAAAAAAAAAAAAAAAAAAA7/4AAAAAAAAAAAAAAAAAAAD//qAAAAAAAvgAAAAAAAAAAAAA//+AAAAAAAAAAAAAAAAAAAAAAAAF/0AAAAAAAAAAAAAAAAAAF//0AAAAAAAAfAAAAAAAAAAAAABf/1AAAAAAAAAAAAAAAAAAAAAAAAK//+AAAAAAAAAAAAAAAAv//6AAAAAAAAA/gAAAAAAAAAAAAD/r/gAAAAAAAAAAAAAAAAAAAAAAAAH/9QAAAAAAAAAAAAAAV/9QAAAAAAAAABdAAAAAAAAAAAAAAAB/QAAAAAAAAAAAAAAAAAAAAAAAAK//+IAAAAAAAAAAAK///gAAAAAAAAAAD+AAAAAAAAAAAAAAAC/4AAAAAAAAAAAAAAAAAAAAAAAAAV//VQAAAAAAAAAX//0AAAAAAAAAAAAB8AAAAAAAAAAAAAAABf8AAAAAAAAAAAAAAAAAAAAAAAAAC////qIAAAACv///uAAAAAAAAAAAAAC+AAAAAAAAAAAAAAAAv+AAAAAAAAAAAAAAAAAAAAAAAAAABX///VVUVVX//1QAAAAAAAAAAAAAAF0AAAAAAAAAAAAAAAAF8AAAAAAAAAAAAAAAAAAAAAAAAAAALv/////////qgAAAAAAAAAAAAAAAD4AAAAAAAAAAAAAAAAL+gAAAAAAAAAAAAAAAAAAAAAAAAAAAFV//////9QAAAAAAAAAAAAAAAAAH0AAAAAAAAAAAAAAAABdAAAAAAAAAAAAAAAAAAAAAAAAAAAAAAqv7/6qgAAAAAAAAAAAAAAAAAAP4AAAAAAAAAAAAAAAAC/oAAAAAAAAAAAAAAAAAAAAAAAAAAAAAAAAAAAAAAAAAAAAAAAAAAAAAAHQAAAAAAAAAAAAAAAAAfQAAAAAAAAAAAAAAAAAAAAAAAAAAAAAAAAAAAAAAAAAAAAAAAAAAAAAAPoAAAAAAAAAAAAAAAAAv4AAAAAAAAAAAAAAAAAAAAAAAAAAAAAAAAAAAAAAAAAAAAAAAAAAAAAAXQAAAAAAAAAAAAAAAAAXQAAAAAAAAAAAAAAAAAAAAAAAAAAAAAAAAAAAAAAAAAAAAAAAAAAAAAAvgAAAAAAAAAAAAAAAAAv4AAAAAAAAAAAAAAAAAAAAAAAAAAAAAAAAAAAAAAAAAAAAAAAAAAAAAAfAAAAAAAAAAAAAAAAAAfQAAAAAAAAAAAAAAAAAAAAAAAAAAAAAAAAAAAAAAAAAAAAAAAAAAAAAA/gAAAAAAAAAAAAAAAAAv4AAAAAAAAAAAAAAAAAAAAAAAAAAAAAAAAAAAAAAAAAAAAAAAAAAAAAAdAAAAAAAAAAAAAAAAAAXQAAAAAAAAAAAAAAAAAAAAAAAAAAAAAAAAAAAAAAAAAAAAAAAAAAAAAA/gAAAAAAAAAAAAAAAAA/oAAAAAAAAAAAAAAAAAAAAAAAAAAAAAAAAAAAAAAAAAAAAAAAAAAAAABdAAAAAAAAAAAAAAAAAAXQAAAAAAAAAAAAAAAAAAAAAAAAAAAAAAAAAAAAAAAAAAAAAAAAAAAAAA+AAAAAAAAAAAAAAAAAAP4AAAAAAAAAAAAAAAAAAAAAAAAAAAAAAAAAAAAAAAAAAAAAAAAAAAAAB8AAAAAAAAAAAAAAAAAAHQAAAAAAAAAAAAAAAAAAAAAAAAAAAAAAAAAAAAAAAAAAAAAAAAAAAAAD+AAAAAAAAAAAAAAAAAAvgAAAAAAAAAAAAAAAAAAAAAAAAAAAAAAAAAAAAAAAAAAAAAAAAAAAAAB8AAAAAAAAAAAAAAAAAAfAAAAAAAAAAAAAAAAAAAAAAAAAAAAAAAAAAAAAAAAAAAAAAAAAAAAAAD4AAAAAAAAAAAAAAAAAAugAAAAAAAAAAAAAAAAAAAAAAAAAAAAAAAAAAAAAAAAAAAAAAAAAAAAAFwAAAAAAAAAAAAAAAAABcAAAAAAAAAAAAAAAAAAAAAAAAAAAAAAAAAAAAAAAAAAAAAAAAAAAAAAP4AAAAAAAAAAAAAAAAAAuAAAAAAAAAAAAAAAAAAAAAAAAAAAAAAAAAAAAAAAAAAAAAAAAAAAAAAHwAAAAAAAAAAAAAAAAABcAAAAAAAAAAAAAAAAAAAAAAAAAAAAAAAAAAAAAAAAAAAAAAAAAAAAAAP4AAAAAAAAAAAAAAAAAD4AAAAAAAAAAAAAAAAAAAAAAAAAAAAAAAAAAAAAAAAAAAAAAAAAAAAAAHQAAAAAAAAAAAAAAAAABwAAAAAAAAAAAAAAAAAAAAAAAAAAAAAAAAAAAAAAAAAAAAAAAAAAAAAAv4AAAAAAAAAAAAAAAAAD4AAAAAAAAAAAAAAAAAAAAAAAAAAAAAAAAAAAAAAAAAAAAAAAAAAAAAAXAAAAAAAAAAAAAAAAAAHQAAAAAAAAAAAAAAAAAAAAAAAAAAAAAAAAAAAAAAAAAAAAAAAAAAAAAAvgAAAAAAAAAAAAAAAAAPgAAAAAAAAAAAAAAAAAAAAAAAAAAAAAAAAAAAAAAAAAAAAAAAAAAAAAAfAAAAAAAAAAAAAAAAAAVAAAAAAAAAAAAAAAAAAAAAAAAAAAAAAAAAAAAAAAAAAAAAAAAAAAAAAA/gAAAAAAAAAAAAAAAAA+AAAAAAAAAAAAAAAAAAAAAAAAAAAAAAAAAAAAAAAAAAAAAAAAAAAAAAAfAAAAAAAAAAAAAAAAAAcAAAAAAAAAAAAAAAAAAAAAAAAAAAAAAAAAAAAAAAAAAAAAAAAAAAAAAA+AAAAAAAAAAAAAAAAADgAAAAAAAAAAAAAAAAAAAAAAAAAAAAAAAAAAAAAAAAAAAAAAAAAAAAAABdAAAAAAAAAAAAAAAAAFAAAAAAAAAAAAAAAAAAAAAAAAAAAAAAAAAAAAAAAAAAAAAAAAAAAAAAAD+AAAAAAAAAAAAAAAAAOAAAAAAAAAAAAAAAAAAAAAAAAAAAAAAAAAAAAAAAAAAAAAAAAAAAAAAAB8AAAAAAAAAAAAAAAAAcAAAAAAAAAAAAAAAAAAAAAAAAAAAAAAAAAAAAAAAAAAAAAAAAAAAAAAAD+AAAAAAAAAAAAAAAAA4AAAAAAAAAAAAAAAAAAAAAAAAAAAAAAAAAAAAAAAAAAAAAAAAAAAAAAAB0AAAAAAAAAAAAAAAABwAAAAAAAAAAAAAAAAAAAAAAAAAAAAAAAAAAAAAAAAAAAAAAAAAAAAAAAL+AAAAAAAAAAAAAAAAHgAAAAAAAAAAAAAAAAAAAAAAAAAAAAAAAAAAAAAAAAAAAAAAAAAAAAAAAF0AAAAAAAAAAAAAAAAGAAAAAAAAAAAAAAAAAAAAAAAAAAAAAAAAAAAAAAAAAAAAAAAAAAAAAAAAL8AAAAAAAAAAAAAAAA8AAAAAAAAAAAAAAAAAAAAAAAAAAAAAAAAAAAAAAAAAAAAAAAAAAAAAAAAH8AAAAAAAAAAAAAAAAwAAAAAAAIAAAAAAAAAAAAAAAAAAAAAAAAAAAAAAAAAAAAAAAAAAAAAAAAP4AAAAAAAAAAAAAAADgAAAAAAAAAAAAAAAAAAAAAAAAAAAAAAAAAAAAAAAAAAAAAAAAAAAAAAAAHwAAAAAAAAAAAAAAAHAAAAAAAAAAAAAAAAAAAAAAAAAAAAAAAAAAAAAAAAAAAAAAAAAAAAAAAAAL4AAAAAAAAAAAAAAAMAAAAAAAAAAAAAAAAAAAAAAAAAAAAAAAAAAAAAAAAAAAAAAAAAAAAAAAAAH8AAAAAAAAAAAAAABwAAAAAAAAAAAAAAAAAAAAAAAAAAAAAAAAAAAAAAAAAAAAAAAAAAAAAAAAAP4AAAAAAAAAAAAAADgAAAAAAAAAAAAAAAAAAAAAAAAAAAAAAAAAAAAAAAAAAAAAAAAAAAAAAAAAHwAAAAAAAAAAAAAAGAAAAAAAAAAAAAAAAAAAAAAAAAAAAAAAAAAAAAAAAAAAAAAAAAAAAAAAAAAP4AAAAAAAAAAAAAAYAAAAAAAAAAAAAAAAAAAAAAAAAAAAAAAAAAAAAAAAAAAAAAAAAAAAAAAAAAXwAAAAAAAAAAAAABwAAAAAAAAAAAAAAAAAAAAAAAAAAAAAAAAAAAAAAAAAAAAAAAAAAAAAAAAAAP4AAAAAAAAAAAAADgAAAAAAAAAAAAAAAAAAAAAAAAAAAAAAAAAAAAAAAAAAAAAAAAAAAAAAAAAAHwAAAAAAAAAAAAAMAAAAAAAAAAAAAAAAAAAAAAAAAAAAAAAAAAAAAAAAAAAAAAAAAAAAAAAAAAAL4AAAAAAAAAAAAA4AAAAAAAAAAAAAAAAAAAAAAAAAAAAAAAAAAAAAAAAAAAAAAAAAAAAAAAAAAAXwAAAAAAAAAAAABAAAAAAAAAAAAAAAAAAAAAAAAAAAAAAAAAAAAAAAAAAAAAAAAAAAAAAAAAAAAP4AAAAAAAAAAAAOAAAAAAAAAAAAAAAAAAAAAAAAAAAAAAAAAAAAAAAAAAAAAAAAAAAAAAAAAAAAX0AAAAAAAAAAAAQAAAAAAAAAAAAAAAAAAAAAAAAAAAAAAAAAAAAAAAAAAAAAAAAAAAAAAAAAAAAL8AAAAAAAAAAABgAAAAAAAAAAAAAAAAAAAAAAAAAAAAAAAAAAAAAAAAAAAAAAAAAAAAAAAAAAAAH0AAAAAAAAAAAEAAAAAAAAAAAAAAAAAAAAAAAAAAAAAAAAAAAAAAAAAAAAAAAAAAAAAAAAAAAAAP+AAAAAAAAAAA4AAAAAAAAAAAAAAAAAAAAAAAAAAAAAAAAAAAAAAAAAAAAAAAAAAAAAAAAAAAAAF0AAAAAAAAAABwAAAAAAAAAAAAAAAAAAAAAAAAAAAAAAAAAAAAAAAAAAAAAAAAAAAAAAAAAAAAAL+AAAAAAAAAAOAAAAAAAAAAAAAAAAAAAAAAAAAAAAAAAAAAAAAAAAAAAAAAAAAAAAAAAAAAAAAAF9AAAAAAAAABwAAAAAAAAAAAAAAAAAAAAAAAAAAAAAAAAAAAAAAAAAAAAAAAAAAAAAAAAAAAAAAD/gAAAAAAAA/gAAAAAAAAAAAAAAAAAAAAAAAAAAAAAAAAAAAAAAAAAAAAAAAAAAAAAAAAAAAAAABfAAAAAAAAB8AAAAAAAAAAAAAAAAAAAAAAAAAAAAAAAAAAAAAAAAAAAAAAAAAAAAAAAAAAAAAAAAv6AAAAAAAfgAAAAAAAAAAAAAAAAAAAAAAAAAAAAAAAAAAAAAAAAAAAAAAAAAAAAAAAAAAAAAAAAX0AAAAAAB8AAAAAAAAAAAAAAAAAAAAAAAAAAAAAAAAAAAAAAAAAAAAAAAAAAAAAAAAAAAAAAAAAv+gAAAAAPoAAAAAAAAAAAAAAAAAAAAAAAAAAAAAAAAAAAAAAAAAAAAAAAAAAAAAAAAAAAAAAAAAH/RAAAAB9AAAAAAAAAAAAAAAAAAAAAAAAAAAAAAAAAAAAAAAAAAAAAAAAAAAAAAAAAAAAAAAAAAL/6AAAAP4AAAAAAAAAAAAAAAAAAAAAAAAAAAAAAAAAAAAAAAAAAAAAAAAAAAAAAAAAAAAAAAAAABf9AABB9AAAAAAAAAAAAAAAAAAAAAAAAAAAAAAAAAAAAAAAAAAAAAAAAAAAAAAAAAAAAAAAAAAAA//+oC/oAAAAAAAAAAAAAAAAAAAAAAAAAAAAAAAAAAAAAAAAAAAAAAAAAAAAAAAAAAAAAAAAAAAABf/3f0AAAAAAAAAAAAAAAAAAAAAAAAAAAAAAAAAAAAAAAAAAAAAAAAAAAAAAAAAAAAAAAAAAAAAAv//6AAAAAAAAAAAAAAAAAAAAAAAAAAAAAAAAAAAAAAAAAAAAAAAAAAAAAAAAAAAAAAAAAAAAAAAFVV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RAAAA+DkEACkAAAAZAAAAawAAAEYAAAAAAAAAAAAAAAAAAAAAAAAAwAEAADUBAABQAAAAKAAAAHgAAACAOQQAAAAAAMYAiACPAAAAYgAAACgAAADAAQAANQEAAAEAEAAAAAAAAAAAAAAAAAAAAAAAAAAAAAAA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vT7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ekb3OVlG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aQtY1OD7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1pGWT4XP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385QptOWkL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nEb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m0o6Qtcxe0L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3tK9zX3Nf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3ORc2GDr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+DX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nEY4QtUxOTr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1pG9znXNf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385Otc1+DX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9zn2Nf1O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m046Qtc1GTaeX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5tGOT7XNVo6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aQvg59zH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WUb3ORg6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Hlt8Rhg69jVaP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3xOWkb3Of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397SllG1jV7P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XEI5Ptc1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1lC9znWMf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385OtY59jX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398UnpGGD73ObpO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nE5bQhk6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1pGWUbWNXs+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397Rjg+9TWbP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+Y/9/WkYZOtY1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vVJ8SllGGDo5O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7xSm0o5Qvg1fD7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3xC9znXMZtG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ekYZOtYx9zE9W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zk6OT7WNf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91i/39ZRvY11jX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OjoZNhg+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xg69zUXN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nl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7xSOkb3Odc1WDb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bTjk+1zXWNdxS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e0o4Pvc1GDY+W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HG//f1pC1znWNRg6fmP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ZOhc61zX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dX1pC+TU5Phg2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m0paQhk6+DFZO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5lOWUL3NfY1Wjr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397Svg5tjH/f9xC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OUL3Nfc1GDo9X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1lCGT7XNf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5ti/385Pvk19zX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cSltGOT74NRk2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vFI6Ptcx9jVZP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1lCGTrWMfY53Er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aPjg6tjHXMR1P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Wj7XNdYxGTb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PWdbRhk61zG2MZo+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OkL4Nfc5tTH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bRlpC+DX2NfY1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WkI5Qvg11jn4Nf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zo+GTrXNdY5PV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ZQjk+GDb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cWv9/Oj73NdYx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zk++DX3Mf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zpCW0IXNvY1ODr/f/9//3//f/9//3//f/9//3//f/9//3//f/9//3//f/9//3//f/9//3//f/9/m0Y5Orw6HkcdQ/9/n2P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398Rjk69zHWNTk2/3//f/9//3//f/9//3//f/9//3//f/9//3//f/9//3//f/9//3//f/9/WUZ6PlhCGD73NTk2FzYZNns6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WUoZOtYx9jU5Pv9//3//f/9//3//f/9//3//f/9//3//f/9//3//f/9//3//f/9//3//f/g9OUJaQhlCGDr4Ofc59jW2MfgxPU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1lCOEbWMfc1HVf/f/9//3//f/9//3//f/9//3//f/9//3//f/9//3//f/9//3//f/9//385RjpCe0JaPjk+GTpaPllC9zn4Nfk1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tu/3/5OVlG9zX5OV5f/3//f/9//3//f/9//3//f/9//3//f/9//3//f/9//3//f/9//3//f/9/GUoZPlpGW0YZQvo5GjoaOvg19zm2MbcxOjb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Wjo5Otc1Ojb/f/9//3//f/9//3//f/9//3//f/9//3//f/9//3//f/9//3//f/9//3//f3pS/386On1COj45Pjo6Gj46Ohg61jHWLVk6fTr9S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XEYaPvg1Fz7VMXlC/3//f/9//3//f/9//3//f/9//3//f/9//3//f/9//3//f/9//3//f/9//38cbzlG2TlbOls+GkL6NTs2OTr4OfY1F0K2Mdgx2TFcNj1P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ztGWkI6Ovg51zX/f/9//3//f/9//3//f/9//3//f/9//3//f/9//3//f/9//3//f/9//3//f/9//3//fxk+Gz5bOltCGToZNrpCmkp7Ptgxti3WMZUt/39aL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bShlG2TH3NdYx/3//f/9//3//f/9//3//f/9//3//f/9//3//f/9//3//f/9//3//f/9//3//f/9//38ZRhk6OjoaOvk5Gj4ZNhk61zXXNbYt9zG2LbYxti3YMVsy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fEYZOhg6GDr4Nf9//3//f/9//3//f/9//3//f/9//3//f/9//3//f/9//3//f/9//3//f/9//3//f/9/umr/f/k5GzpbQvk52DX4Mfk51z34NRk6GDbWNdcx9jHYMfoxnTr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xo+Gj4ZNhg6ukb/f/9//3//f/9//3//f/9//3//f/9//3//f/9//3//f/9//3//f/9//3//f/9//3//f/9//3/YNdo5OjoZNrcxGTK7RllK2DHYORk6GjbXNdcxti3WNRg23jpeU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ZQjk++DH/f/9//3//f/9//3//f/9//3//f/9//3//f/9//3//f/9//3//f/9//3//f/9//3//f/9//3//f/9/GUL/fxk2GkL4Nfo5fDa5TtliOUbYNRo2GTY4Nvc19zW3Mdcx+TX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aVltKWj4YPtYxGTp/Y/9//3//f/9//3//f/9//3//f/9//3//f/9//3//f/9//3//f/9//3//f/9//3//f/9//3//fzhO+T0ZNho6+TX4Ofk5/UocX3laF0rXPdgx+TUYOvY9ti3WMbYt+DF7P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fFL/fxk+GEL3Nf9//3//f/9//3//f/9//3//f/9//3//f/9//3//f/9//3//f/9//3//f/9//3//f/9//3//f/9//3//f/9/+Tn5OVo6OjbYNTo6/Uqea/9//39YVv9/+DUYNvc59z3WMfc12DE6Plw6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1pOWkoZOhk69jVaOn5n/3//f/9//3//f/9//3//f/9//3//f/9//3//f/9//3//f/9//3//f/9//3//f/9//3//f/9/fW95Whk++TX4NVk+GT4aNls2/3//f/9//3//fxdKGjoaOjk6GDr3NdcxtzG2Lfk1/j7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cRltGGD73OdYx/3//f/9//3//f/9//3//f/9//3//f/9//3//f/9//3//f/9//3//f/9//3//f/9//3//f/9//3//f/9//38ZRhk++D07Ohk6+TX5Nf9//3//f/9//3+Zav9/GEL/fxk6+TnVOdY11zHXMbgx/3+9O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elJaQvg11jHWNf9//3//f/9//3//f/9//3//f/9//3//f/9//3//f/9//3//f/9//3//f/9//3//f/9//3//f/9//3//f/9/Wkr/f9k5+TX5NRk61zEaNh5L/3//f/9//3//f7luGE4ZQjo++TkYPtYx9zW2LdYxtzEaNr06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7xWGjr5Nfg1GDr/f/9//3//f/9//3//f/9//3//f/9//3//f/9//3//f/9//3//f/9//3//f/9//3//f/9//3//f/9//3//f/tq/38ZPjo++TUaNvk1Gjo8Ov9//3//f/9//3//f/9/umr/f/k9GTo5Ovc1+DXXOdcx1zHZMX06HkP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396Sjo++DX2NTky/3//f/9//3//f/9//3//f/9//3//f/9//3//f/9//3//f/9//3//f/9//3//f/9//3//f/9//3//f/9//3//f/9/WVIZPtg1GjoZNvkx2TG9On5f/3//f/9//3//f/9//3+5ZllO+T0ZOhk22Dn4NdY11zHXMfkxfT4+T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v2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W0Y5PtYx1jV6Qv9//3//f/9//3//f/9//3//f/9//3//f/9//3//f/9//3//f/9//3//f/9//3//f/9//3//f/9//3//f/9//3//f/9//38aOvg5+Dk5Pvg1/3/dOv9//3//f/9//3//f/9//3//f3le/38ZOjk+ODrXNdc11jXWMdgx2TH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GZbQhk+GT72Mdc13E7/f/9//3//f/9//3//f/9//3//f/9//3//f/9//3//f/9//3//f/9//3//f/9//3//f/9//3//f/9//3//f/9//3//f/9/OUL4Ndk1Gjb5NRk2Wjb+Rv9//3//f/9//3//f/9//3//f/9/WVY5Rvg9Wj7XNRg+tjXWMdct2TEaMlw63jr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8Zv9/nEL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3pWfEY6Pvg51zU5Ov9//3//f/9//3//f/9//3//f/9//3//f/9//3//f/9//3//f/9//3//f/9//3//f/9//3//f/9//3//f/9//3//f/9//3//f3pW/3/4Nfk1GTb5MdkxOzo+S/9//3//f/9//3//f/9//3//f/9//38YRv9/+TUaOvg51zXWNdcxuDHWMdgtGjadO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1s+/3++P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386TlpK2DkYPtUx/Er/f/9//3//f/9//3//f/9//3//f/9//3//f/9//3//f/9//3//f/9//3//f/9//3//f/9//3//f/9//3//f/9//3//f/9//3//f/9/GEY5Qhk6GToYOlpCGja9Pp9n/3//f/9//3//f/9//3//f/9//3//f/lBGj4ZOvk12DX3NdcxFza2Ldc12DFdOjw2X0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ztzOEoZPjk+fD5fR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XEJ8Rjk+2DXXNf9//3//f/9//3//f/9//3//f/9//3//f/9//3//f/9//3//f/9//3//f/9//3//f/9//3//f/9//3//f/9//3//f/9//3//f/9//3//f3tO/3/4Ofk5+jn5Mfk5OjpcPv9//3//f/9//3//f/9//3//f/9//3//f/9/GEr/f1lCWjoYOvc99znYNdc11zH5Mf9/Wzb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OUY5Ovg5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1tCOUL4NdYx1i3/f/9//3//f/9//3//f/9//3//f/9//3//f/9//3//f/9//3//f/9//3//f/9//3//f/9//3//f/9//3//f/9//3//f/9//3//f/9//3//f/9/GT73Odc1+TkZOho6GTZ8Oj9H/3//f/9//3//f/9//3//f/9//3//f/9//38XShlCW0J6Qvg5+D3WNRdC2D23Mdgt+TFdNh5D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xhG/39ZPjo+nUL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397Rjk+OD72OVhC/3//f/9//3//f/9//3//f/9//3//f/9//3//f/9//3//f/9//3//f/9//3//f/9//3//f/9//3//f/9//3//f/9//3//f/9//3//f/9//3//f1pK/3/4Pfg51zUYNhgyGkIZNv9//3//f/9//3//f/9//3//f/9//3//f/9//3//f1hW/39bPho+OkY7Ptcx+DHXNdYx1zEaNlw6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YVv9/GTr5OTo2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ekY6Pvc11jHcTv9//3//f/9//3//f/9//3//f/9//3//f/9//3//f/9//3//f/9//3//f/9//3//f/9//3//f/9//3//f/9//3//f/9//3//f/9//3//f/9//3/cav9/OUo4Qtc1+DX5NRk6GDY5Qhs6Hkf/f/9//3//f/9//3//f/9//3//f/9//3//f/9/WF4YSjo+mkYZPhk61zXWObY51zHYMRo2GTb+Rl5L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hBGjr5NVs+fUL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5tOOULWNf9//3//f/9//3//f/9//3//f/9//3//f/9//3//f/9//3//f/9//3//f/9//3//f/9//3//f/9//3//f/9//3//f/9//3//f/9//3//f/9//3//f/9//3//f/9//38YQhg++DX4Nfo1+TVZOv9/HkP/f/9//3//f/9//3//f/9//3//f/9//3//f/9//3//f/9/WkJ7QltCWz4YOtc99jn4Ndgx+Tk5O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ZVv9/GT4ZPrxC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3pS/386Pvc59jH2NT1b/3//f/9//3//f/9//3//f/9//3//f/9//3//f/9//3//f/9//3//f/9//3//f/9//3//f/9//3//f/9//3//f/9//3//f/9//3//f/9//3//f/9//3//f/9/Wk7/f9c11zk5Oho6+DH5OTo6nTr+Rv9//3//f/9//3//f/9//3//f/9//3//f/9//3//f3leGUJbPptGOj46PjlCGTrYNfc1tjH5NTs2Wz4eT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eloYRtk5GjoZNls6/kr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aSrxKWkL3OfY5/3//f/9//3//f/9//3//f/9//3//f/9//3//f/9//3//f/9//3//f/9//3//f/9//3//f/9//3//f/9//3//f/9//3//f/9//3//f/9//3//f/9//3//f/9//3//f7xe/38YQjpG+DX5Nbcx+DH5Mfg5+jW+Ov9//3//f/9//3//f/9//3//f/9//3//f/9//3//f/9/u2L/f5tO/39aRhpG+Dn4ORc29zn3NRk6Gjb/f94+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ZPvg59z1bPp1C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W058Qjk+9zW1Mf9/f2//f/9//3//f/9//3//f/9//3//f/9//3//f/9//3//f/9//3//f/9//3//f/9//3//f/9//3//f/9//3//f/9//3//f/9//3//f/9//3//f/9//3//f/9//3//f/9/3GJaShhC1zm3Mfk52TEZNvk1Ozo8Ov9/nmf/f/9//3//f/9//3//f/9//3//f/9//3//f/9//3//f/9//W7/fzpKOEb4OTlC+Dn4OdY1+DUZNpxG/k7/f35b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GE45Ptc1+DUZOn0+Xl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7xSe0o5Pvc11jH/f/9//3//f/9//3//f/9//3//f/9//3//f/9//3//f/9//3//f/9//3//f/9//3//f/9//3//f/9//3//f/9//3//f/9//3//f/9//3//f/9//3//f/9//3//f/9//3//f/9//396Wv9/+Dn4NRc62Dn4NRkyWj7/f746/3//f/9//3//f/9//3//f/9//3//f/9//3//f/9//3//f/9//3//f/9/OkIaOhlCOkI5Ovg52DUaNhk2/38bP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4ORk2+DX/f51C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cQjpG+DXXNdcx/3//f/9//3//f/9//3//f/9//3//f/9//3//f/9//3//f/9//3//f/9//3//f/9//3//f/9//3//f/9//3//f/9//3//f/9//3//f/9//3//f/9//3//f/9//3//f/9//3//f/9//3//fzlGGj75Ofk5OD6bRjo6Oj74NXtGHkP/f/9//3//f/9//3//f/9//3//f/9//3//f/9//3//f/9//3//fztG/396VjlGWUI5QjhC+T3XMdc1+TWcPp0+/39+U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+T0ZOtc5GToZPr1Cnl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nEIaPvc51jX4Nf9//3//f/9//3//f/9//3//f/9//3//f/9//3//f/9//3//f/9//3//f/9//3//f/9//3//f/9//3//f/9//3//f/9//3//f/9//3//f/9//3//f/9//3//f/9//3//f/9//3//f/9//3//f/9/GT46Rho+GTr4Ofg5m0KbTlo+/3//f/9//3//f/9//3//f/9//3//f/9//3//f/9//3//f/9//3//f/9//3//f3tCe0JaQjo+OD74PTk++DUaNhk6Gjr/f35X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1lS/38ZOjk++Tk7NrxC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386SlpCOT7VNdYxWT7/f/9//3//f/9//3//f/9//3//f/9//3//f/9//3//f/9//3//f/9//3//f/9//3//f/9//3//f/9//3//f/9//3//f/9//3//f/9//3//f/9//3//f/9//3//f/9//3//f/9//3//f/9//3//f5xW/384Svg9+DlaSrxOWTpaNltC3UI/Q/9//3//f/9//3//f/9//3//f/9//3//f/9//3//f/9//3//f/9//3+7Yv9/u1ZbThlGGkIYOhg++D05Phg2OzY6Nhs6Gjb+Qj5P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6ajlG+D3YNbYx1zU6Nv9/nm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397Rjk+1jX2NRo6/3//f/9//3//f/9//3//f/9//3//f/9//3//f/9//3//f/9//3//f/9//3//f/9//3//f/9//3//f/9//3//f/9//3//f/9//3//f/9//3//f/9//3//f/9//3//f/9//3//f/9//3//f/9//3//f/9//3//fxlGOz4YNhk22TUaPno+/3++Rv9//3//f/9//3//f/9//3//f/9//3//f/9//3//f/9//3//f/9//3//f/9//3+cUv9/Oj57Qho6OUIYOhlCGToZOtY5tzHZMf9//kL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zlG1zX2OThC+Dn/f/1G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cb/9/WkJaPtgx9zV7Ov9//3//f/9//3//f/9//3//f/9//3//f/9//3//f/9//3//f/9//3//f/9//3//f/9//3//f/9//3//f/9//3//f/9//3//f/9//3//f/9//3//f/9//3//f/9//3//f/9//3//f/9//3//f/9//3//f/9//38aQv9/GEL4Pfg1+TX5ORo2GTY6Pl0+/3//f/9//3//f/9//3//f/9//3//f/9//3//f/9//3//f/9//3//f/9//3//f7xW/39bRjtCWkpaQhlC+UH3Nfc1lTH2NdcxPD7+Rv9/fl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384Sjo++TX5MTk+GT5cO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zk+GTrXMfc13EL/f/9//3//f/9//3//f/9//3//f/9//3//f/9//3//f/9//3//f/9//3//f/9//3//f/9//3//f/9//3//f/9//3//f/9//3//f/9//3//f/9//3//f/9//3//f/9//3//f/9//3//f/9//3//f/9//3//f/9/u2b/f7xOWU4YRvg5GDoYOvkxOjY5Ov9//kL/f/9//3//f/9//3//f/9//3//f/9//3//f/9//3//f/9//3//f/9//3//f/9/22r/f3tK/39bPjo+GD4YNhg61zX4MVs2Wjb/fx5L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+2r/f/g5GjoZOvg5GDb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5taOkL5PRg21zH3NT1X/3//f/9//3//f/9//3//f/9//3//f/9//3//f/9//3//f/9//3//f/9//3//f/9//3//f/9//3//f/9//3//f/9//3//f/9//3//f/9//3//f/9//3//f/9//3//f/9//3//f/9//3//f/9//3//f/9//3//f/9//3/bZv9/ulr/fxk++DnXMRk2Gjb6MRk2/3+dRv9//3//f/9//3//f/9//3//f/9//3//f/9//3//f/9//3//f/9//3//f/9//3//f/9/elL/f1lGGUL4Nfg59zXYOfg1OjY6Ot1G/kr/fx5DX0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ZOvg5+D3XNdcxOTbcR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397Vv9/+Dn4PdcxFzZeV/9//3//f/9//3//f/9//3//f/9//3//f/9//3//f/9//3//f/9//3//f/9//3//f/9//3//f/9//3//f/9//3//f/9//3//f/9//3//f/9//3//f/9//3//f/9//3//f/9//3//f/9//3//f/9//3//f/9//3//f/9//3//f/9//397RlpGGD74Odcx+jUbNpxGWkb/fz9L/3//f/9//3//f/9//3//f/9//3//f/9//3//f/9//3//f/9//3//f/9//3//f/9//3//f/9/Wkr/fzo+Wj4YPtg9+TkaNho2WjpYPv9/XTr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eV7/f/g1+DUYNho6Ojb/fx5D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uVZaQhk6GDr3MTk6/3//f/9//3//f/9//3//f/9//3//f/9//3//f/9//3//f/9//3//f/9//3//f/9//3//f/9//3//f/9//3//f/9//3//f/9//3//f/9//3//f/9//3//f/9//3//f/9//3//f/9//3//f/9//3//f/9//3//f/9//3//f/9//3//f/9/elr/f1lGGD72ORk+2TVbOls6OjqbQv9//kb/f/9//3//f/9//3//f/9//3//f/9//3//f/9//3//f/9//3//f/9//3//f/9//3//f/9//386QltCGj46Pjk+WUY4Pvk12TX5Ndg1Wj5bPh5L/kL/f35f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YPhk61jX4Ndcx+DW8Q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1lGWkIZOhk29zX/f/9//3//f/9//3//f/9//3//f/9//3//f/9//3//f/9//3//f/9//3//f/9//3//f/9//3//f/9//3//f/9//3//f/9//3//f/9//3//f/9//3//f/9//3//f/9//3//f/9//3//f/9//3//f/9//3//f/9//3//f/9//3//f/9//3//f/9//39aUv9/W0oZQvc9+DnXNRo+ez47Pjs6/38eR/9//3//f/9//3//f/9//3//f/9//3//f/9//3//f/9//3//f/9//3//f/9//3//f/9/W1b/f3tS/397Rv9/OT45Rhk6GTr4Nfk1+Tk5Ohg2/38aO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mVo4Pvg59zkYNjg6Wjb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387PlpC+TX3NdYx/Ur/f/9//3//f/9//3//f/9//3//f/9//3//f/9//3//f/9//3//f/9//3//f/9//3//f/9//3//f/9//3//f/9//3//f/9//3//f/9//3//f/9//3//f/9//3//f/9//3//f/9//3//f/9//3//f/9//3//f/9//3//f/9//3//f/9//3//f/9//3//f3taXEY5Qjk++Tn5Ofk1GTb5NRo6GjaeQn5X/3//f/9//3//f/9//3//f/9//3//f/9//3//f/9//3//f/9//3//f/9//3//f/9//3//f/9//G7/f1tG/386Pjo+GD4ZPtc5GT4ZOjlC+Tk6OlpCOj58Nj9HflP/f55r/3//f/9//3//f/9//3//f/9//3//f/9//3//f/9//3//f/9//3//f/9//3//f/9//3//f/9//3//f/9//3//f/9//3//f/9//3//f/9//3//f/9//3//f/9//3//f/9//3//f/9//3//f/9//3//f/9//3//f/9//3//f/9//3//f/9//3//f/9//3//f/9//3//f/9//3//f/9//3//f/9//3//f/9//3//f/9//3//f/9//3//f/9//3//f/9//3//f/9//3//f1la/3/XOdc11zH4NfY5XDo9V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OUIaOhg+tzEXNv9//3//f/9//3//f/9//3//f/9//3//f/9//3//f/9//3//f/9//3//f/9//3//f/9//3//f/9//3//f/9//3//f/9//3//f/9//3//f/9//3//f/9//3//f/9//3//f/9//3//f/9//3//f/9//3//f/9//3//f/9//3//f/9//3//f/9//3//f/9//3//f/9/WlL/f7pOeU4YOvg51zUZOvk1OzpcPv9/P0v/f/9//3//f/9//3//f/9//3//f/9//3//f/9//3//f/9//3//f/9//3//f/9//3//f/9//3//f/9//3//f3tSW0Y7Qlo+WkIZQtg1GTL6NTo6+TUYNhk6/38+T/9//3//f/9//3//f/9//3//f/9//3//f/9//3//f/9//3//f/9//3//f/9//3//f/9//3//f/9//3//f/9//3//f/9//3//f/9//3//f/9//3//f/9//3//f/9//3//f/9//3//f/9//3//f/9//3//f/9//3//f/9//3//f/9//3//f/9//3//f/9//3//f/9//3//f/9//3//f/9//3//f/9//3//f/9//3//f/9//3//f/9//3//f/9//3//f/9//3//f/9//3//f/9/OEYYOhg2GToYOtgxXDr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k1+TX3NdcxGDb/f/9//3//f/9//3//f/9//3//f/9//3//f/9//3//f/9//3//f/9//3//f/9//3//f/9//3//f/9//3//f/9//3//f/9//3//f/9//3//f/9//3//f/9//3//f/9//3//f/9//3//f/9//3//f/9//3//f/9//3//f/9//3//f/9//3//f/9//3//f/9//3//f/9//398Tv9/m0oZQvg9WT4YOvg1+DFbOlo6WzqdNv9//3//f/9//3//f/9//3//f/9//3//f/9//3//f/9//3//f/9//3//f/9//3//f/9//3//f/9//3//f/9/emL/fxpCWkYZPhk+2DnXOdc1GTb4MVo6mkJbPjw+nT4+S/9//3//f/9//3//f/9//3//f/9//3//f/9//3//f/9//3//f/9//3//f/9//3//f/9//3//f/9//3//f/9//3//f/9//3//f/9//3//f/9//3//f/9//3//f/9//3//f/9//3//f/9//3//f/9//3//f/9//3//f/9//3//f/9//3//f/9//3//f/9//3//f/9//3//f/9//3//f/9//3//f/9//3//f/9//3//f/9//3//f/9//3//f/9//3//f/9//3//fzhOGT73NRg69znWNVo6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5PTk6GDb3Nbs+/3//f/9//3//f/9//3//f/9//3//f/9//3//f/9//3//f/9//3//f/9//3//f/9//3//f/9//3//f/9//3//f/9//3//f/9//3//f/9//3//f/9//3//f/9//3//f/9//3//f/9//3//f/9//3//f/9//3//f/9//3//f/9//3//f/9//3//f/9//3//f/9//3//f/9//3//f1pS/39ZRjlC+EH2PbY1+DX5NTk6+Dk7Ot5C/3//f/9//3//f/9//3//f/9//3//f/9//3//f/9//3//f/9//3//f/9//3//f/9//3//f/9//3//f/9//3//f/9/elr/f1tGWkYZPjhC9zkZOhg6OjpZOjo6Wj7/f346/38+R/9//3//f/9//3//f/9//3//f/9//3//f/9//3//f/9//3//f/9//3//f/9//3//f/9//3//f/9//3//f/9//3//f/9//3//f/9//3//f/9//3//f/9//3//f/9//3//f/9//3//f/9//3//f/9//3//f/9//3//f/9//3//f/9//3//f/9//3//f/9//3//f/9//3//f/9//3//f/9//3//f/9//3//f/9//3//f/9//3//f/9//3//f/9//395Wv9/GT4ZNvcxGDY5N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GTYZQvcx1zXcQv9//3//f/9//3//f/9//3//f/9//3//f/9//3//f/9//3//f/9//3//f/9//3//f/9//3//f/9//3//f/9//3//f/9//3//f/9//3//f/9//3//f/9//3//f/9//3//f/9//3//f/9//3//f/9//3//f/9//3//f/9//3//f/9//3//f/9//3//f/9//3//f/9//3//f/9//3//f/9/OVJ7RppCeUr4OThCGTpaQtg1+Tn5NTo6XTb/f/9//3//f/9//3//f/9//3//f/9//3//f/9//3//f/9//3//f/9//3//f/9//3//f/9//3//f/9//3//f39v/3//f/9/W05bSlpCOj45Pjk+ODoZOvcxFzYZNhk6+DV9Pr46/z5/U/9//3//f/9//3//f/9//3//f/9//3//f/9//3//f/9//3//f/9//3//f/9//3//f/9//3//f/9//3//f/9//3//f/9//3//f/9//3//f/9//3//f/9//3//f/9//3//f/9//3//f/9//3//f/9//3//f/9//3//f/9//3//f/9//3//f/9//3//f/9//3//f/9//3//f/9//3//f/9//3//f/9//3//f/9//3//f/9//3//f/9/2mo5Svk59zn3NdY1+DE6Nl1X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1tCOTrWMfg1vD7/f/9//3//f/9//3//f/9//3//f/9//3//f/9//3//f/9//3//f/9//3//f/9//3//f/9//3//f/9//3//f/9//3//f/9//3//f/9//3//f/9//3//f/9//3//f/9//3//f/9//3//f/9//3//f/9//3//f/9//3//f/9//3//f/9//3//f/9//3//f/9//3//f/9//3//f/9//3//f/9//3//f/9/elr/fzlK/3/4ORg22DH5ORo+/3+cQv9//3//f/9//3//f/9//3//f/9//3//f/9//3//f/9//3//f/9//3//f/9//3//f/9//3//f/9//3//f/9//3//f/9//3//f/9/Wkr/fzlGGT4YQhk++Dn4ORg6GjoZNjk6GTr/f54+/3//f/9//3//f/9//3//f/9//3//f/9//3//f/9//3//f/9//3//f/9//3//f/9//3//f/9//3//f/9//3//f/9//3//f/9//3//f/9//3//f/9//3//f/9//3//f/9//3//f/9//3//f/9//3//f/9//3//f/9//3//f/9//3//f/9//3//f/9//3//f/9//3//f/9//3//f/9//3//f/9//3//f/9//3//f/9//3//f/9//38YQjk6+DXXNdcx2DVbO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pi/386Ovg11i3WMXpG/3//f/9//3//f/9//3//f/9//3//f/9//3//f/9//3//f/9//3//f/9//3//f/9//3//f/9//3//f/9//3//f/9//3//f/9//3//f/9//3//f/9//3//f/9//3//f/9//3//f/9//3//f/9//3//f/9//3//f/9//3//f/9//3//f/9//3//f/9//3//f/9//3//f/9//3//f/9//3//f/9//3//f/9//3+7Tv9/+D34QRk22DXXMRk6GTp8Qho2fT4eS/9//3//f/9//3//f/9//3//f/9//3//f/9//3//f/9//3//f/9//3//f/9//3//f/9//3//f/9//3//f/9//3//f/9//3/cZv9/elL/fzlCGUL4ORg22DnYNRg2GTpZOno+GjpbPn0+/38+R/9//3//f/9//3//f/9//3//f/9//3//f/9//3//f/9//3//f/9//3//f/9//3//f/9//3//f/9//3//f/9//3//f/9//3//f/9//3//f/9//3//f/9//3//f/9//3//f/9//3//f/9//3//f/9//3//f/9//3//f/9//3//f/9//3//f/9//3//f/9//3//f/9//3//f/9//3//f/9//3//f/9//3//f/9/WVIZPvc19zXXMdUx+DH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396Uv9/OT44Ovc5/3//f/9//3//f/9//3//f/9//3//f/9//3//f/9//3//f/9//3//f/9//3//f/9//3//f/9//3//f/9//3//f/9//3//f/9//3//f/9//3//f/9//3//f/9//3//f/9//3//f/9//3//f/9//3//f/9//3//f/9//3//f/9//3//f/9//3//f/9//3//f/9//3//f/9//3//f/9//3//f/9//3//f/9//3//f/9//3//fzpG/39YShg+GT46Pvg5GTr4OTs+WkL/f75C/3//f/9//3//f/9//3//f/9//3//f/9//3//f/9//3//f/9//3//f/9//3//f/9//3//f/9//3//f/9//3//f/9//3//f/9//3+cVv9/WUpbRjlCWkY4Ohg+OT75ORg6OjpYOjg+GDr/f/5C/38eT/9//3//f/9//3//f/9//3//f/9//3//f/9//3//f/9//3//f/9//3//f/9//3//f/9//3//f/9//3//f/9//3//f/9//3//f/9//3//f/9//3//f/9//3//f/9//3//f/9//3//f/9//3//f/9//3//f/9//3//f/9//3//f/9//3//f/9//3//f/9//3//f/9//3//f/9//3//f/9//3//f7lq/38YNvc51zW2NfYt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WlL/fxg+OT74MRo6Xlv/f/9//3//f/9//3//f/9//3//f/9//3//f/9//3//f/9//3//f/9//3//f/9//3//f/9//3//f/9//3//f/9//3//f/9//3//f/9//3//f/9//3//f/9//3//f/9//3//f/9//3//f/9//3//f/9//3//f/9//3//f/9//3//f/9//3//f/9//3//f/9//3//f/9//3//f/9//3//f/9//3//f/9//3//f/9//38cc/9/e1L/fxlC+D3XOTo++DX5Ndk1GjYaNlw6/j7/f/9//3//f/9//3//f/9//3//f/9//3//f/9//3//f/9//3//f/9//3//f/9//3//f/9//3//f/9//3//f/9//3//f/9//3//fxxn/3+7Xv9/Oj5cQlo+Oj75ORk62Dn4ORk6WjpZOlk++TkaOjw63kJ+V/9//3//f/9//3//f/9//3//f/9//3//f/9//3//f/9//3//f/9//3//f/9//3//f/9//3//f/9//3//f/9//3//f/9//3//f/9//3//f/9//3//f/9//3//f/9//3//f/9//3//f/9//3//f/9//3//f/9//3//f/9//3//f/9//3//f/9//3//f/9//3//f/9//3//f/9//389c/9/+DnXNdUx1TW1LbtC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3xGWkL5ORk61zH/f/9//3//f/9//3//f/9//3//f/9//3//f/9//3//f/9//3//f/9//3//f/9//3//f/9//3//f/9//3//f/9//3//f/9//3//f/9//3//f/9//3//f/9//3//f/9//3//f/9//3//f/9//3//f/9//3//f/9//3//f/9//3//f/9//3//f/9//3//f/9//3//f/9//3//f/9//3//f/9//3//f/9//3//f/9//3//f/9//3//f/9//387Vv9/Wkr/f9g51znXOdg51zkZOho+/387Ov9/f1v/f/9//3//f/9//3//f/9//3//f/9//3//f/9//3//f/9//3//f/9//3//f/9//3//f/9//3//f/9//3//f/9//3//f/9//3//f/9//3+bWv9/eUp6SlpCOjo5Phk+GD4ZOhg2OT45OllGWkL/fz06/38eQ/9/X1P/f/9//3//f/9//3//f/9//3//f/9//3//f/9//3//f/9//3//f/9//3//f/9//3//f/9//3//f/9//3//f/9//3//f/9//3//f/9//3//f/9//3//f/9//3//f/9//3//f/9//3//f/9//3//f/9//3//f/9//3//f/9//3//f/9//3//f/9//3//f/9//3//f/c9Fzr3NdYxtTH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PlpC+DX3Ndcx/3//f/9//3//f/9//3//f/9//3//f/9//3//f/9//3//f/9//3//f/9//3//f/9//3//f/9//3//f/9//3//f/9//3//f/9//3//f/9//3//f/9//3//f/9//3//f/9//3//f/9//3//f/9//3//f/9//3//f/9//3//f/9//3//f/9//3//f/9//3//f/9//3//f/9//3//f/9//3//f/9//3//f/9//3//f/9//3//f/9//3//f/9//3//f/9//39ZSlpG+DkaOvgxOjbYMfk12DFaNjs6/39fT/9//3//f/9//3//f/9//3//f/9//3//f/9//3//f/9//3//f/9//3//f/9//3//f/9//3//f/9//3//f/9//3//f/9//3//f/9//3//f/xy/3/bYv9/WkZbRlpCWkI5Qhg+2DkaOvk1GTYYNhc61THWOdgxOzq8Pj9DflP/f/9//3//f/9//3//f/9//3//f/9//3//f/9//3//f/9//3//f/9//3//f/9//3//f/9//3//f/9//3//f/9//3//f/9//3//f/9//3//f/9//3//f/9//3//f/9//3//f/9//3//f/9//3//f/9//3//f/9//3//f/9//3//f/9//3//f/9//3/WNdY51Tn3OdU1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W0Y6Qhk++DXXNf9//3//f/9//3//f/9//3//f/9//3//f/9//3//f/9//3//f/9//3//f/9//3//f/9//3//f/9//3//f/9//3//f/9//3//f/9//3//f/9//3//f/9//3//f/9//3//f/9//3//f/9//3//f/9//3//f/9//3//f/9//3//f/9//3//f/9//3//f/9//3//f/9//3//f/9//3//f/9//3//f/9//3//f/9//3//f/9//3//f/9//3//f/9//3//f/9//3//f1pC/38YQhg+1zXYNfg1+jEZNjo+ez7/f15P/3//f/9//3//f/9//3//f/9//3//f/9//3//f/9//3//f/9//3//f/9//3//f/9//3//f/9//3//f/9//3//f/9//3//f/9//3//f/9//3//f/9//3+cUpxOO0p7RlpCW0JZQhk+OT4YPhk6+Tk6Njo6GDo5OhlC/3+dPv9/f0//f/9//3//f/9//3//f/9//3//f/9//3//f/9//3//f/9//3//f/9//3//f/9//3//f/9//3//f/9//3//f/9//3//f/9//3//f/9//3//f/9//3//f/9//3//f/9//3//f/9//3//f/9//3//f/9//3//f/9//3//f/9//3//f/9/+Tl7Pvk12DEXN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1tCGULXNdYxGDb/f/9//3//f/9//3//f/9//3//f/9//3//f/9//3//f/9//3//f/9//3//f/9//3//f/9//3//f/9//3//f/9//3//f/9//3//f/9//3//f/9//3//f/9//3//f/9//3//f/9//3//f/9//3//f/9//3//f/9//3//f/9//3//f/9//3//f/9//3//f/9//3//f/9//3//f/9//3//f/9//3//f/9//3//f/9//3//f/9//3//f/9//3//f/9//3//f/9//3//f/9/OEo6QtdBGj74Odc12DU6Olo+W0JaRl0+vT4/R/9//3//f/9//3//f/9//3//f/9//3//f/9//3//f/9//3//f/9//3//f/9//3//f/9//3//f/9//3//f/9//3//f/9//3//f/9//3//f/9/Hm//f/1q/397Xv9/e05bRltCGUJYPlk++Dn5Pdg9Gj45Ohk++D0ZOhg+GjocOl063kL/f55f/39+X/9//3//f/9//3//f/9//3//f/9//3//f/9//3//f/9//3//f/9//3//f/9//3//f/9//3//f/9//3//f/9//3//f/9//3//f/9//3//f/9//3//f/9//3//f/9//3//f/9//3//f/9//3//f/9//3//f/g5+Dn2MbU1GDb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aPhg+9jXWNRky/3//f/9//3//f/9//3//f/9//3//f/9//3//f/9//3//f/9//3//f/9//3//f/9//3//f/9//3//f/9//3//f/9//3//f/9//3//f/9//3//f/9//3//f/9//3//f/9//3//f/9//3//f/9//3//f/9//3//f/9//3//f/9//3//f/9//3//f/9//3//f/9//3//f/9//3//f/9//3//f/9//3//f/9//3//f/9//3//f/9//3//f/9//3//f/9//3//f/9//3//f/9//396Tv9/WE4ZPtg1+Dn4NRo22DUaOjk2/3+9Rv9//3//f/9//3//f/9//3//f/9//3//f/9//3//f/9//3//f/9//3//f/9//3//f/9//3//f/9//3//f/9//3//f/9//3//f/9//3//f/9//3//f/9//3//f/9//3//f/9/Wk7/f1tGm1KbRlpGGT75NRo6Gj4ZNlo6OTpaQjlCGT7ZOfo1HTL/fx5D/39fT/9//3//f/9//3//f/9//3//f/9//3//f/9//3//f/9//3//f/9//3//f/9//3//f/9//3//f/9//3//f/9//3//f/9//3//f/9//3//f/9//3//f/9//3//f/9//3//f/9//3//f/9//3/4Ofgx1jH2NbtG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1tGGT4YOtY5Fz5YPv9//3//f/9//3//f/9//3//f/9//3//f/9//3//f/9//3//f/9//3//f/9//3//f/9//3//f/9//3//f/9//3//f/9//3//f/9//3//f/9//3//f/9//3//f/9//3//f/9//3//f/9//3//f/9//3//f/9//3//f/9//3//f/9//3//f/9//3//f/9//3//f/9//3//f/9//3//f/9//3//f/9//3//f/9//3//f/9//3//f/9//3//f/9//3//f/9//3//f/9//3//f/9/+27/f1tS/385PjlGFz44Ojk6+TXZMVo6Ojb/f/1G/3+eY/9//3//f/9//3//f/9//3//f/9//3//f/9//3//f/9//3//f/9//3//f/9//3//f/9//3//f/9//3//f/9//3//f/9//3//f/9//3//f/9//3//f/9//3//fz1r/3//f/9/fE7/f1tCe0ZaPnpCGEI5Qtg1+Tn5NRk6OTZbOlk+WUYXQhhC+T1bNhsyXTK+Ov9/flf/f/9//3//f/9//3//f/9//3//f/9//3//f/9//3//f/9//3//f/9//3//f/9//3//f/9//3//f/9//3//f/9//3//f/9//3//f/9//3//f/9//3//f/9//3/ZZhg+9zU5Ovg1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zk+Oj7ZNfg13Eb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m1r/f3pGOkIYPjo+1zUZPhk6GToZNntGvU7/f/9//3//f/9//3//f/9//3//f/9//3//f/9//3//f/9//3//f/9//3//f/9//3//f/9//3//f/9//3//f/9//3//f/9//3//f/9//3//f/9//3//f/9//3//f/9//3//f/9//3//f/9/nFr/f3xG/386Rv9/ekZ6RllCOkYaPtk12TUaOhg2+DHWMTg6OT45PvgxGzobOv9/3jr/fx5D/3//f/9//3//f/9//3//f/9//3//f/9//3//f/9//3//f/9//3//f/9//3//f/9//3//f/9//3//f/9//3//f/9//3//f/9//3//f/9/GUb5Odk1+TkYO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3leGT4aOvg5tjXXNV5j/3//f/9//3//f/9//3//f/9//3//f/9//3//f/9//3//f/9//3//f/9//3//f/9//3//f/9//3//f/9//3/9Sh5Dfl//f/9//3//f/9//3//f/9//3//f/9//3//f/9//3//f/9//3//f/9//3//f/9//3//f/9//3//f/9//3//f/9//3//f/9//3//f/9//3//f/9//3//f/9//3//f/9//3//f/9//3//f/9//3//f/9//3//f/9//3//f/9//3//f/9//3//f/9//3//f/9//3//f/9//3+aWntGWkIZPjk++TnYMdg1+Tl8Pvk1Oj6cPv5CPkv/f/9//3//f/9//3//f/9//3//f/9//3//f/9//3//f/9//3//f/9//3//f/9//3//f/9//3//f/9//3//f/9//3//f/9//3//f/9//3//f/9//3//f/9//3//f/9//3//f/9//3//f/9/HG//f5xW/398TltGOkZaRhlCGj4ZPhk61zUaOvk1+T0YOjk2GTpZPhg6OT45Phs6XDZ+Onw2nTq9Ph4//z7/f79n/3+eW/9//3//f/9//3//f/9//3//f/9//3//f/9//3//f/9//3//f/9//3//f/9//3//f/9/nmd6Qtgx+TXXNThC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GUI5NtYx/3//f/9//3//f/9//3//f/9//3//f/9//3//f/9//3//f/9//3//f/9//3//f/9//3//f/9//3//f/9//3/4NRg21jE6Ov9//3//f/9//3//f/9//3//f/9//3//f/9//3//f/9//3//f/9//3//f/9//3//f/9//3//f/9//3//f/9//3//f/9//3//f/9//3//f/9//3//f/9//3//f/9//3//f/9//3//f/9//3//f/9//3//f/9//3//f/9//3//f/9//3//f/9//3//f/9//3//f/9//3//f/9//3//f3pi/39aRv9/GD74ORg6+DX5OTk+GT46Qls+/38+S/9//3//f/9//3//f/9//3//f/9//3//f/9//3//f/9//3//f/9//3//f/9//3//f/9//3//f/9//3//f/9//3//f/9//3//f/9//3//f/9//3//f/9//3//f/9//3//f/9//3//f/9//3//f/9//3//f/9//3//f/9/Wkr/fzo+OkJaRjlCGUIZRvg9GTpaPptGej5aOjk6Fzr3Pfc99zkZOtc1GTYZNhk2vEr/f506/38/T/9/Hj//f59b/3//f/9//3//f/9//3//f/9//3//f/9//3//f/9/vj7/f9c1GToYPhdCGD7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WVI6Pvk59zXWMVo6XVv/f/9//3//f/9//3//f/9//3//f/9//3//f/9//3//f/9//3//f/9//3//f/9//3//f/9//385Qjk6WDr3MbUx/3//f/9//3//f/9//3//f/9//3//f/9//3//f/9//3//f/9//3//f/9//3//f/9//3//f/9//3//f/9//3//f/9//3//f/9//3//f/9//3//f/9//3//f/9//3//f/9//3//f/9//3//f/9//3//f/9//3//f/9//3//f/9//3//f/9//3//f/9//3//f/9//3//f/9//3//f/9//3//f/9/mWb/fxlC/385PlpGGT75Ndg1+DUZNjo6Wj7/fz5X/3+/Z/9//3//f/9//3//f/9//3//f/9//3//f/9//3//f/9//3//f/9//3//f/9//3//f/9//3//f/9//3//f/9//3//f/9//3//f/9//3//f/9//3//f/9//3//f/9//3//f/9//3//f/9//3//f/9//3//f/9//3/7bv9/m17/f5xO/397Sv9/WUJZRnpKe0IZPjpCOj75Ofk5OkIZOlk6WTo6Pvg1OTpZPjk+OEIZOtY5+D34ORk6+DU6Oho2Gjo7Nho6OzZdOhw2PDobNvs5OT4YPvY5+Dn5OTo+WUL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3tKW0ZZPvc51zH/f/9//3//f/9//3//f/9//3//f/9//3//f/9//3//f/9//3//f/9//3//f/9//3//f/9//3//f/9/GT75PRk6+DW2Mf9//3//f/9//3//f/9//3//f/9//3//f/9//3//f/9//3//f/9//3//f/9//3//f/9//3//f/9//3//f/9//3//f/9//3//f/9//3//f/9//3//f/9//3//f/9//3//f/9//3//f/9//3//f/9//3//f/9//3//f/9//3//f/9//3//f/9//3//f/9//3//f/9//3//f/9//3//f/9//3//f/9//3//f/9//3//fxlCOkIZPhk++DX4NRo2Wz58Qv9/nUb/f/9//3//f/9//3//f/9//3//f/9//3//f/9//3//f/9//3//f/9//3//f/9//3//f/9//3//f/9//3//f/9//3//f/9//3//f/9//3//f/9//3//f/9//3//f/9//3//f/9//3//f/9//3//f/9//3//f/9//3//f/9//3//f/9//3//f/9//3+bWv9/fEb/f3pO/386RltCWkIaPjtCO0IZPhk+Gj4aPhk6+j0aOjs+GjpbOlo+ekIYOjk6OTpZQlk+WkJZRlpGWUJ7Sls+e0J6RltCGz7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bQjlCGDq1MbQxvEb/f/9//3//f/9//3//f/9//3//f/9//3//f/9//3//f/9//3//f/9//3//f/9//3//f/9//3//fxhGWUJZQvg99zk6On5b/3//f/9//3//f/9//3//f/9//3//f/9//3//f/9//3//f/9//3//f/9//3//f/9//3//f/9//3//f/9//3//f/9//3//f/9//3//f/9//3//f/9//3//f/9//3//f/9//3//f/9//3//f/9//3//f/9//3//f/9//3//f/9//3//f/9//3//f/9//3//f/9//3//f/9//3//f/9//3//f/9//3//f1xz/39aQv9/GT4YRtY59zm3Ndg1+DUZNlo+XD5cQv9/P0//f/9//3//f/9//3//f/9//3//f/9//3//f/9//3//f/9//3//f/9//3//f/9//3//f/9//3//f/9//3//f/9//3//f/9//3//f/9//3//f/9//3//f/9//3//f/9//3//f/9//3//f/9//3//f/9//3//f/9//3//f/9//3//f/9//3//f/9//3//f/9/HG//f7tm/39aVv9/e0r/f3tGWkY6QjlCOUJZQho+OkJaPhk+GT75Pfk9GUL5PRk+GUIaQho+WkY6Rv9/W1L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m0oaQtc11jH3Mf9//3//f/9//3//f/9//3//f/9//3//f/9//3//f/9//3//f/9//3//f/9//3//f/9//3//f/9//39aSvk5+TX5OdY1/3//f/9//3//f/9//3//f/9//3//f/9//3//f/9//3//f/9//3//f/9//3//f/9//3//f/9//3//f/9//3//f/9//3//f/9//3//f/9//3//f/9//3//f/9//3//f/9//3//f/9//3//f/9//3//f/9//3//f/9//3//f/9//3//f/9//3//f/9//3//f/9//3//f/9//3//f/9//3//f/9//3//f/9//3//f/9//3//f/9//39ZQjlGGD74Pdc1GDb4MRo6GTpaPnw+/39+V/9//3//f/9//3//f/9//3//f/9//3//f/9//3//f/9//3//f/9//3//f/9//3//f/9//3//f/9//3//f/9//3//f/9//3//f/9//3//f/9//3//f/9//3//f/9//3//f/9//3//f/9//3//f/9//3//f/9//3//f/9//3//f/9//3//f/9//3//f/9//3//f/9//3//f/9//3//f/9//3//f/9//3/cav9//3//f3xO/3//f/9/nFb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3pO+D22NbY12DH/f/9//3//f/9//3//f/9//3//f/9//3//f/9//3//f/9//3//f/9//3//f/9//3//f/9//3//f/9/Wkr/fxk2GDq3Nfgx/Ub/f/9//3//f/9//3//f/9//3//f/9//3//f/9//3//f/9//3//f/9//3//f/9//3//f/9//3//f/9//3//f/9//3//f/9//3//f/9//3//f/9//3//f/9//3//f/9//3//f/9//3//f/9//3//f/9//3//f/9//3//f/9//3//f/9//3//f/9//3//f/9//3//f/9//3//f/9//3//f/9//3//f/9//3//f/9//3//f/9/u2b/fxo+GT73Pfg99zkYOtg1+TEZOjo6Wzr/f50+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397RjpC1jXWNXlC/3//f/9//3//f/9//3//f/9//3//f/9//3//f/9//3//f/9//3//f/9//3//f/9//3//f/9//3//f3tSWj75NTk+1jXXMbw+/3//f/9//3//f/9//3//f/9//3//f/9//3//f/9//3//f/9//3//f/9//3//f/9//3//f/9//3//f/9//3//f/9//3//f/9//3//f/9//3//f/9//3//f/9//3//f/9//3//f/9//3//f/9//3//f/9//3//f/9//3//f/9//3//f/9//3//f/9//3//f/9//3//f/9//3//f/9//3//f/9//3//f/9//3//f/9//3//f/9//3//f/9/u2b/fzlGGT4YOvk52DUaOvk5Wj46Ov9/XEL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11CWTo5Ptcx+DEdW/9//3//f/9//3//f/9//3//f/9//3//f/9//3//f/9//3//f/9//3//f/9//3//f/9//3//f/9//385Phg++D34NbYx1zF6Pv9//3//f/9//3//f/9//3//f/9//3//f/9//3//f/9//3//f/9//3//f/9//3//f/9//3//f/9//3//f/9//3//f/9//3//f/9//3//f/9//3//f/9//3//f/9//3//f/9//3//f/9//3//f/9//3//f/9//3//f/9//3//f/9//3//f/9//3//f/9//3//f/9//3//f/9//3//f/9//3//f/9//3//f/9//3//f/9//3//f/9//3//f/9//39aVjlGOT4ZPhk++Dn5Ofc1GDY6Oho2nT6dQt5Gnl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mlr/f/g5GDrWNf9//3//f/9//3//f/9//3//f/9//3//f/9//3//f/9//3//f/9//3//f/9//3//f/9//3//f/9//3//f/9/2DnYOdc5tjW2Mf9/3UL/f/9//3//f/9//3//f/9//3//f/9//3//f/9//3//f/9//3//f/9//3//f/9//3//f/9//3//f/9//3//f/9//3//f/9//3//f/9//3//f/9//3//f/9//3//f/9//3//f/9//3//f/9//3//f/9//3//f/9//3//f/9//3//f/9//3//f/9//3//f/9//3//f/9//3//f/9//3//f/9//3//f/9//3//f/9//3//f/9//3//f/9//3//f/9//3//f/9//39ZRv9/+DkZOhg6GTr5NRo+OjpbQlpC/3/eQ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3pSOj74Ndc11jFZOn5j/3//f/9//3//f/9//3//f/9//3//f/9//3//f/9//3//f/9//3//f/9//3//f/9//3//f/9//3//fxg++DnWNdYxlDHWMRg2/UL/f/9//3//f/9//3//f/9//3//f/9//3//f/9//3//f/9//3//f/9//3//f/9//38eS/9/ejb/f35f/3//f/9//3//f/9//3//f/9//3//f/9//3//f/9//3//f/9//3//f/9//3//f/9//3//f/9//3//f/9//3//f/9//3//f/9//3//f/9//3//f/9//3//f/9//3//f/9//3//f/9//3//f/9//3//f/9//3//f/9//3//f/9//3//f/9//3//f/9//Gr/f1pK/3/4Pfk9GD4ZPtg5+TUZNho6ezpcPv5C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aSjpC9zn3NbYt/3//f/9//3//f/9//3//f/9//3//f/9//3//f/9//3//f/9//3//f/9//3//f/9//3//f/9//3//f/9//3+5Yv9/2DXXNdUxtjG2LXo2/3//f/9//3//f/9//3//f/9//3//f/9//3//f/9//3//f/9//3//f/9//3+bTtY1tC3VMbUt1zE6Nv9//3//f/9//3//f/9//3//f/9//3//f/9//3//f/9//3//f/9//3//f/9//3//f/9//3//f/9//3//f/9//3//f/9//3//f/9//3//f/9//3//f/9//3//f/9//3//f/9//3//f/9//3//f/9//3//f/9//3//f/9//3//f/9//3//f/9//3//f/9//3//f/9/WVr/fxk+GUL3ORc+GDo5Ojk6OzpbNv9/vUL/f59X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fEY6Rvg11jW1Lf9//3//f/9//3//f/9//3//f/9//3//f/9//3//f/9//3//f/9//3//f/9//3//f/9//3//f/9//3//f/9/G2//f9Yx1jHVLbUttyV7Mv9//3//f/9//3//f/9//3//f/9//3//f/9//3//f/9//3//f/9//3//f1s+1THVMbUxlTG1LbUxti0ZMn02/3//f/9//3//f/9//3//f/9//3//f/9//3//f/9//3//f/9//3//f/9//3//f/9//3//f/9//3//f/9//3//f/9//3//f/9//3//f/9//3//f/9//3//f/9//3//f/9//3//f/9//3//f/9//3//f/9//3//f/9//3//f/9//3//f/9//3//f/9//3//fxt3/3+bXv9/WUIZRvg5+T34Odc12DEZNhk6OjqcQv9/nl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1tGGT72MdYx1jH/f/9//3//f/9//3//f/9//3//f/9//3//f/9//3//f/9//3//f/9//3//f/9//3//f/9//3//f/9//3//f/9//3/WOfc11TXWNZct/39eW/9//3//f/9//3//f/9//3//f/9//3//f/9//3//f/9//3//f/9/GD4ZOtYx1jHWMRcytjHWNdY11jXXMRs23Ur/f/9//3//f/9//3//f/9//3//f/9//3//f/9//3//f/9//3//f/9//3//f/9//3//f/9//3//f/9//3//f/9//3//f/9//3//f/9//3//f/9//3//f/9//3//f/9//3//f/9//3//f/9//3//f/9//3//f/9//3//f/9//3//f/9//3//f/9//3//f/9//3//f/9//3+bVv9/GDoYOhg6GDb5Nfk5GTZbPjs6/39fT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aQvk11i21LbYx/3//f/9//3//f/9//3//f/9//3//f/9//3//f/9//3//f/9//3//f/9//3//f/9//3//f/9//3//f/9//3//f/9/1jXWNbYxtTG1LdYxnD7/f/9//3//f/9//3//f/9//3//f/9//3//f/9//3//f/9//3//f1pCGT61MbYxtTHWPfg5+T3XNdc12C24MRoy/3//f/9//3//f/9//3//f/9//3//f/9//3//f/9//3//f/9//3//f/9//3//f/9//3//f/9//3//f/9//3//f/9//3//f/9//3//f/9//3//f/9//3//f/9//3//f/9//3//f/9//3//f/9//3//f/9//3//f/9//3//f/9//3//f/9//3//f/9//3//f/9//3//f/9//3//fxpCOj4ZOhk62DX5Ofg5+DX5NTs6Wz7/fx5D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OD44OrUx1jF6Pv9//3//f/9//3//f/9//3//f/9//3//f/9//3//f/9//3//f/9//3//f/9//3//f/9//3//f/9//3//f/9//3//f/c59jXVMdQxtC23MdxC/3//f/9//3//f/9//3//f/9//3//f/9//3//f/9//3//f/9//386QhhCtTH1Nfta/3//f/9/WVL/f/Y99jn4Nf9/vTr/f/9//3//f/9//3//f/9//3//f/9//3//f/9//3//f/9//3//f/9//3//f/9//3//f/9//3//f/9//3//f/9//3//f/9//3//f/9//3//f/9//3//f/9//3//f/9//3//f/9//3//f/9//3//f/9//3//f/9//3//f/9//3//f/9//3//f/9//3//f/9//3//f/9//3//f/9/elb/fxlC/38YPvk5+DUaNho6OzoaNv9/3kL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GKaRhg61zWVLdYxu0L/f/9//3//f/9//3//f/9//3//f/9//3//f/9//3//f/9//3//f/9//3//f/9//3//f/9//3//f/9//3//f/9//3/WNdY5tDG1MZMtlTEZLv9//3//f/9//3//f/9//3//f/9//3//f/9//3//f/9//3+5Wjk+WkL3NbUtOTb/f/9//3//f/9//39ZQlhG1zn4NRkynTZeS/9//3//f/9//3//f/9//3//f/9//3//f/9//3//f/9//3//f/9//3//f/9//3//f/9//3//f/9//3//f/9//3//f/9//3//f/9//3//f/9//3//f/9//3//f/9//3//f/9//3//f/9//3//f/9//3//f/9//3//f/9//3//f/9//3//f/9//3//f/9//3//f/9//3//f/9//3+8WltGWkI5Pvg12DXXNfk1+TEaOntGWz48Pt5Cnl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f1P/fx5D/38eS/9/X0P/f59P/3//f/9//3//f/9//3//f/9//3//f/9//3//f/9//3//f5pKek4ZPhc21i33Nf9//3//f/9//3//f/9//3//f/9//3//f/9//3//f/9//3//f/9//3//f/9//3//f/9//3//f/9//3//f/9//3//f/9/9znWOdUx1TWVLZUxOTL/f/9//3//f/9//3//f/9//3//f/9//3//f/9//3//f/9/Wk57Rhk+9zH2Nf9//3//f/9//3//f/9/fEobQhg+9zm3Nfg1Gzb/f/9//3//f/9//3//f/9//3//f/9//3//f/9//3//f/9//3//f/9//3//f/9//3//f/9//3//f/9//3//f/9//3//f/9//3//f/9//3//f/9//3//f/9//3//f/9//3//f/9//3//f/9//3//f/9//3//f/9//3//f/9//3//f/9//3//f/9//3//f/9//3//f/9//3//f/9//3//f/9//39ZQjo++TkZPnpOekoXRhlCOj56Qlo+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35b/3/ePp4+fTp9Pn5C/3/5Nfg12DX5Nfcx1zX3ORk21zHYNRg2+DX3Ofk1GjoaNvo1PDpdPl4+/zr/f59f/3//f/9//3//f/9//38dW1o+2DW2MbUtGDL/f/9//3//f/9//3//f/9//3//f/9//3//f/9//3//f/9//3//f/9//3//f/9//3//f/9//3//f/9//3//f/9//3//f/VF1Tm1NbYxlC22Mfkx/3//f/9//3//f/9//3//f/9//3//f/9//3//f/9//3//fzs+W0L4Odcxti3/f/9//3//f/9//3//f5pWGUIZOllC1zXYNfgxGjrdPv9//3//f/9//3//f/9//3//f/9//3//f/9//3//f/9//3//f/9//3//f/9//3//f/9//3//f/9//3//f/9//3//f/9//3//f/9//3//f/9//3//f/9//3//f/9//3//f/9//3//f/9//3//f/9//3//f/9//3//f/9//3//f/9//3//f/9//3//f/9//3//f/9//3//f/9//3//f/9//3//fxpG/396SltGW0I5Pvg1GTYaOns+Wj5cQv5C/3+/Z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/R/9/XDr/fzo6Oj4ZPvg19zUYOtg5ekZ6Rhk+WUoYRvg9OEYYQvhBOEY4RhhCGEIYRhk+GDo5Pjg6OT74ORk++DUZPvk5GTr6OX463j7/f/9//3//f35vekoaNrcxtTGVMf9//3//f/9//3//f/9//3//f/9//3//f/9//3//f/9//3//f/9//3//f/9//3//f/9//3//f/9//3//f/9//3//f/9//383UtY5lDG1MbUtlTG1Mf9//3//f/9//3//f/9//3//f/9//3//f/9//3//f/9//38aPntG1zXXNdcx/3//f/9//3//f/9//3//f/9/WU7/fxk6Oj74Ndc1GTb/f/9//3//f/9//3//f/9//3//f/9//3//f/9//3//f/9//3//f/9//3//f/9//3//f/9//3//f/9//3//f/9//3//f/9//3//f/9//3//f/9//3//f/9//3//f/9//3//f/9//3//f/9//3//f/9//3//f/9//3//f/9//3//f/9//3//f/9//3//f/9//3//f/9//3//f/9//3//f/9//3//f/9//3//fxhGGEIZPlpC+DX5MTo6ez5aPv9/XT7/f59b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flf/f94+fT45Pjk+GDo4QnpCWUpZSnpOeU6aUrlau1bcUv1SvE4eU/1W3kb9Uh5X/UoeSx5T/389Z/9/fW//f7tamlpYUlpKWkoZRtc5+D3XORg+9zn4NfkxGzZcOp0+3ULcThk22DHWMdcx1zH/f/9//3//f/9//3//f/9//3//f/9//3//f/9//3//f/9//3//f/9//3//f/9//3//f/9//3//f/9//3//f/9//3//f/9/GHP2QbQx1TG0MdUxtimcOp5r/3//f/9//3//f/9//3//f/9//3//f/9//3//f/9/GjpaQvg1tjHYMf9//3//f/9//3//f/9//3//f1hSOT45PnpGF0b3OdcxGTq8Rv9//3//f/9//3//f/9//3//f/9//3//f/9//3//f/9//3//f/9//3//f/9//3//f/9//3//f/9//3//f/9//3//f/9//3//f/9//3//f/9//3//f/9//3//f/9//3//f/9//3//f/9//3//f/9//3//f/9//3//f/9//3//f/9//3//f/9//3//f/9//3//f/9//3//f/9//3//f/9//3//f/9//3+7YjlCGDr4Ndc1+DnXMfk1+jU6Ols+Ozp9Qv9/fl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eQ/9/GjY6Phk+Oko5SrtWekbcUhxT3Ua9Tp5CnkJ+Rn1C/3+cSv9/Wlb/f1tW/396Xv9//3//f7tm/3//f/9//3//f/9//3//f/9//3//f/9//3//f/9/e0b/fzlCGDoYPvk5uDXaNfox2C23LdgxtinYMRky/3//f/9//3//f/9//3//f/9//3//f/9//3//f/9//3//f/9//3//f/9//3//f/9//3//f/9//3//f/9//3//f/9//3//f/9//3/VMdY1tjG1MZYt/38eS/9//3//f/9//3//f/9//3//f/9//3//f/9//3//fxo6OT74Mfg1mkL/f/9//3//f/9//3//f/9//3//f/9/Ozp8PhxTmlb4Qfk1Gjb/f/9//3//f/9//3//f/9//3//f/9//3//f/9//3//f/9//3//f/9//3//f/9//3//f/9//3//f/9//3//f/9//3//f/9//3//f/9//3//f/9//3//f/9//3//f/9//3//f/9//3//f/9//3//f/9//3//f/9//3//f/9//3//f/9//3//f/9//3//f/9//3//f/9//3//f/9//3//f/9//3//f/9//3//f/9//3/4Pf9/9zUZOvg1+TUYOjo6Gjb/f71G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x5H/3/5PRlCeUp5UppO3FK8Qp1GfT5aQnxGOkI5QjtGWlb/fzxz/3//f/9//3//f/9//3//f/9//3//f/9//3//f/9//3//f/9//3//f/9//3//f/9//3//f/9//3//f/9//3/ZZv9/OUIZPvg12DnWNbYxtjGVMbUtljF6Ov9//3//f/9//3//f/9//3//f/9//3//f/9//3//f/9//3//f/9//3//f/9//3//f/9//3//f/9//3//f/9//3//f/9//3//fzZG9jXWMZUtlTGVLdY1ejr/f/9//3//f/9//3//f/9//3//f/9//3//f9tiGj5bQvk92DEYNl1j/3//f/9//3//f/9//3//f/9//3//f1haW0Z8QrxKeU74PbYx+DV8Pv9//3//f/9//3//f/9//3//f/9//3//f/9//3//f/9//3//f/9//3//f/9//3//f/9//3//f/9//3//f/9//3//f/9//3//f/9//3//f/9//3//f/9//3//f/9//3//f/9//3//f/9//3//f/9//3//f/9//3//f/9//3//f/9//3//f/9//3//f/9//3//f/9//3//f/9//3//f/9//3//f/9//3//f/9//3//fxhCGTr4ORg61jX3Nfc5GjoaOls6WkL/f/5C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Hkf/fzlCu1a6TrxOu0K9Qr1GWz4aOv9/OUL/f3lm/3//f/9//3//f/9//3//f/9//3//f/9//3//f/9//3//f/9//3//f/9//3//f/9//3//f/9//3//f/9//3//f/9//3//f/9//3//f/9//3//f5tm/384Sv9/1znWOdYxtTW0MZUt2TH/f/9//3//f/9//3//f/9//3//f/9//3//f/9//3//f/9//3//f/9//3//f/9//3//f/9//3//f/9//3//f/9//3//f/9//3//f7U1tTW1MZUxtjXXMVsy/3//f/9//3//f/9//3//f/9//3//f/9//3/aYv9/Oj4ZPtYx/3//f/9//3//f/9//3//f/9//3//f/9//3//f/9/Gj48Ppw+WkYYOvg1+TW+On9T/3//f/9//3//f/9//3//f/9//3//f/9//3//f/9//3//f/9//3//f/9//3//f/9//3//f/9//3//f/9//3//f/9//3//f/9//3//f/9//3//f/9//3//f/9//3//f/9//3//f/9//3//f/9//3//f/9//3//f/9//3//f/9//3//f/9//3//f/9//3//f/9//3//f/9//3//f/9//3//f/9//3//f/9//3//f/9/OU7/fzk+GT4YNvg5+DkaNho2ez57Qv9//lL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fY/9/Wkp6TrtKvT58Qls+Wjo5Phk+GUZZVv9//3//f/9//3//f/9//3//f/9//3//f/9//3//f/9//3//f/9//3//f/9//3//f/9//3//f/9//3//f/9//3//f/9//3//f/9//3//f/9//3//f/9//3//f/9//3//f/9/O3f/fxhC9zm0MdY1ti3WMbgxWzbdQv9/f1f/f/9//3//f/9//3//f/9//3//f/9//3//f/9//3//f/9//3//f/9//3//f/9//3//f/9//3//f/9//3//f/9//3/2PdU51TG1MbUt1zHXMbw6flv/f/9//3//f/9//3//f/9//3//f/9/mlYaOlpCGDq2NXs6Xlv/f/9//3//f/9//3//f/9//3//f/9//3//f/luOU76OTo+GTr4OdYxGDacPv9//3//f/9//3//f/9//3//f/9//3//f/9//3//f/9//3//f/9//3//f/9//3//f/9//3//f/9//3//f/9//3//f/9//3//f/9//3//f/9//3//f/9//3//f/9//3//f/9//3//f/9//3//f/9//3//f/9//3//f/9//3//f/9//3//f/9//3//f/9//3//f/9//3//f/9//3//f/9//3//f/9//3//f/9//3//f/puGVoYThlC1zkZPtg52DnXMRo+GTpcPlw+fD5cQv5OPlP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eR/9/vEq9Qls+Oj75Pf9/GEb/f/9//3//f/9//3//f/9//3//f/9//3//f/9//3//f/9//3//f/9//3//f/9//3//f/9//3//f/9//3//f/9//3//f/9//3//f/9//3//f/9//3//f/9//3//f/9//3//f/9//3//f/9//3//f/9//3+6Xv9/tjG1MdYxtjG2Mfk1GjJcOt5C/39eV/9//3//f/9//3//f/9//3//f/9//3//f/9//3//f/9//3//f/9//3//f/9//3//f/9//3//f/9//3//f/9/OEb/f9UxtTG0MbYx9zX/fx5D/3//f/9//3//f/9//3//f/9//3//f3lWGkI6PhlC1TX/f/9//3//f/9//3//f/9//3//f/9//3//f/9//3//f/9/GEL/fzo6OT45Ovg1Ojb/f/9//3//f/9//3//f/9//3//f/9//3//f/9//3//f/9//3//f/9//3//f/9//3//f/9//3//f/9//3//f/9//3//f/9//3//f/9//3//f/9//3//f/9//3//f/9//3//f/9//3//f/9//3//f/9//3//f/9//3//f/9//3//f/9//3//f/9//3//f/9//3//f/9//3//f/9//3//f/9//3//f/9//3//f/9//3//f/9//3//f/9//385Rvg9e0J6Rvg1+TX4NVo6mz57PlxG/3/eO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59j/3/dTrw6WzYZPtc1OT4ZQv9//3//f/9//3//f/9//3//f/9//3//f/9//3//f/9//3//f/9//3//f/9//3//f/9//3//f/9//3//f/9//3//f/9//3//f/9//3//f/9//3//f/9//3//f/9//3//f/9//3//f/9//3//f/9//3//f/9//3//f/9/Wkr4PbUxtTHXLfg12DHYNfcxGTZaMpxCvFL/f39P/3//f/9//3//f/9//3//f/9//3//f/9//3//f/9//3//f/9//3//f/9//3//f/9//3//f/9//3//f1lW9znVMbQxdCm2Mbgx2DEaMv9/n2P/f/9//3//f/9//3//f/9//39aSv9/WkI5Qhc2OTZ+Z/9//3//f/9//3//f/9//3//f/9//3//f/9//3//f7peOEoYOho+GTr4OTk6/3+eOv9//3//f/9//3//f/9//3//f/9//3//f/9//3//f/9//3//f/9//3//f/9//3//f/9//3//f/9//3//f/9//3//f/9//3//f/9//3//f/9//3//f/9//3//f/9//3//f/9//3//f/9//3//f/9//3//f/9//3//f/9//3//f/9//3//f/9//3//f/9//3//f/9//3//f/9//3//f/9//3//f/9//3//f/9//3//f/9//3//f/9/2W7/fxhK+D0YPvk52DUYPjk6Ojr5MTo+Wj69Rr46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z9X/39cOls++DkYOtg5/395Wv9//3//f/9//3//f/9//3//f/9//3//f/9//3//f/9//3//f/9//3//f/9//3//f/9//3//f/9//3//f/9//3//f/9//3//f/9//3//f/9//3//f/9//3//f/9//3//f/9//3//f/9//3//f/9//3//f/9//3//f/9//3//f1pG+TnXMbYx2DE5Pnla/39ZPvg1+DU7Ol02/38eU/9//3//f/9//3//f/9//3//f/9//3//f/9//3//f/9//3//f/9//3//f/9//3//f/9//3//f/9//3//f/9/Fjq0MZUxtjHXMdcxtzH/f/9//3//f/9//3//f/9//3//f/9/elI7PltC+Tn4Nf9//3//f/9//3//f/9//3//f/9//3//f/9//3//f/9//3//f/9/OUr/fxo6GTr4Ofk1GTr/fz9P/3//f/9//3//f/9//3//f/9//3//f/9//3//f/9//3//f/9//3//f/9//3//f/9//3//f/9//3//f/9//3//f/9//3//f/9//3//f/9//3//f/9//3//f/9//3//f/9//3//f/9//3//f/9//3//f/9//3//f/9//3//f/9//3//f/9//3//f/9//3//f/9//3//f/9//3//f/9//3//f/9//3//f/9//3//f/9//3//f/9//3//f/9/+EH/fzo+OkL4NRk6GTZbPvo1OzpbPv9/Pj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GfToaNvg9GD44QhhG/3/5bv9//3//f/9//3//f/9//3//f/9//3//f/9//3//f/9//3//f/9//3//f/9//3//f/9//3//f/9//3//f/9//3//f/9//3//f/9//3//f/9//3//f/9//3//f/9//3//f/9//3//f/9//3//f/9//3//f/9//3//f/9//3//f/9//38ZQvg1ti3WMRhC/3//f/9/eV7/fzk+WUIZNlw6njr/fz5T/3//f/9//3//f/9//3//f/9//3//f/9//3//f/9//3//f/9//3//f/9//3//f/9//3//f/9//3//f9Y11jW2MbYxli22Mbgt2TG8Pv9//3//f/9//3//f/9//3//fxhG+jlZQvc1tTG9Pv9//3//f/9//3//f/9//3//f/9//3//f/9//3//f/9//3//f/9//3/5OTk2GD4YPtg1GTZdOv9//3//f/9//3//f/9//3//f/9//3//f/9//3//f35b/39+X/9/flf/f55n/3//f/9//3//f/9//3//f/9//3//f/9//3//f/9//3//f/9//3//f/9//3//f/9//3//f/9//3//f/9//3//f/9//3//f/9//3//f/9//3//f/9//3//f/9//3//f/9//3//f/9//3//f/9//3//f/9//3//f/9//3//f/9//3//f/9//3//f/9//3//fxpz/38YUv9/+Dn5Ndg5GT75NRk6WjpaPhk6GT69Qv9/nl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1w6GTbXMfg5GT7/f/9//3//f/9//3//f/9//3//f/9//3//f/9//3//f/9//3//f/9//3//f/9//3//f/9//3//f/9//3//f/9//3//f/9//3//f/9//3//f/9//3//f/9//3//f/9//3//f/9//3//f/9//3//f/9//3//f/9//3//f/9//3//f/9//3//f/9//3//f/9/GD73MdcxWzr/f/9//3//f/9//39ZVv9/9z05PhoynUK9Sv9//3//f/9//3//f/9//3//f/9//3//f/9//3//f/9//3//f/9//3//f/9//3//f/9//3//f/9//3/XNfc5lDG1MZQttzHYNfg1+jX/f/9//3//f/9//3//f/9//39ZTls+GT73ObUx/3//f/9//3//f/9//3//f/9//3//f/9//3//f/9//3//f/9//3//f/9//3//fxk+WUYYPjk6GDr/f/9//3//f/9//3//f/9//3//f/9/HUf/f/kx2DEaNhk2ti3XNfgt+DEaNv9/HkP/f/9//3//f/9//3//f/9//3//f/9//3//f/9//3//f/9//3//f/9//3//f/9//3//f/9//3//f/9//3//f/9//3//f/9//3//f/9//3//f/9//3//f/9//3//f/9//3//f/9//3//f/9//3//f/9//3//f/9//3//f/9//3//f/9//3//f/9//3//f/9//3//fzhS/38ZOjk+GDr4Ndg1GjY7Ons6Wj7/f50+/39/V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HUt8Ovk1+DXXOTk+GUb/f/9//3//f/9//3//f/9//3//f/9//3//f/9//3//f/9//3//f/9//3//f/9//3//f/9//3//f/9//3//f/9//3//f/9//3//f/9//3//f/9//3//f/9//3//f/9//3//f/9//3//f/9//3//f/9//3//f/9//3//f/9//3//f/9//3//f/9//3//f/9//397Rvc51jG3Lfk1/3//f/9//3//f/9//3//f1lKGD74ORo6nD79Ut1W/3//f/9//3//f/9//3//f/9//3//f/9//3//f/9//3//f/9//3//f/9//3//f/9//3//f/9/+D34NRc21TW1Ldcxli3XNbctXDr+Uv9//3//f/9//3//f/9/WFZbPllCGDbWMf9//3//f/9//3//f/9//3//f/9//3//f/9//3//f/9//3//f/9//3//f/pu/38ZPjo+OUIYPhg2GTqcNv9//3//f/9//3//f/9/+DHWLbUt1TW0LdYxtS3WNdY11TW1MdY51jX3NdYx+DGcOt5Cflv/f/9//3//f/9//3//f/9//3//f/9//3//f/9//3//f/9//3//f/9//3//f/9//3//f/9//3//f/9//3//f/9//3//f/9//3//f/9//3//f/9//3//f/9//3//f/9//3//f/9//3//f/9//3//f/9//3//f/9//3//f/9//3//f/9//3//f/9//3//f/9/WF7/f/g59znYNRg61zX5NRkyOj4aOjo+vUb/f75n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mz4YOvg1Wj45Ov9//3//f/9//3//f/9//3//f/9//3//f/9//3//f/9//3//f/9//3//f/9//3//f/9//3//f/9//3//f/9//3//f/9//3//f/9//3//f/9//3//f/9//3//f/9//3//f/9//3//f/9//3//f/9//3//f/9//3//f/9//3//f/9//3//f/9//3//f/9//3//f/9//3//f/9/OkL3NdYttS17Pv9//3//f/9//3//f/9//3//f/9/WUp6Qjk+XTqdSv9//3//f/9//3//f/9//3//f/9//3//f/9//3//f/9//3//f/9//3//f/9//3//f/9//3//fxhC+T0ZOhc61TW3MbYx1zH4NVs+3UL/f/9//3//f/9//3//f1pGXEJ7Rvg51zX/f/9//3//f/9//3//f/9//3//f/9//3//f/9//3//f/9//3//f/9//3//f/9/eVb/f1pCWkL4Odc5GTadPv9//3//f/9/1jXVNbUx1jHVNdY11jH2PRg+GTrXNfg5WkJaQhg+GDrWMdYx1zEbOho6/38eQ/9//3//f/9//3//f/9//3//f/9//3//f/9//3//f/9//3//f/9//3//f/9//3//f/9//3//f/9//3//f/9//3//f/9//3//f/9//3//f/9//3//f/9//3//f/9//3//f/9//3//f/9//3//f/9//3//f/9//3//f/9//3//f/9//3//f/9//3//f/9//3//f/9/2D34ORk6Ojr5OVo+Gjp8Qjk+/3++P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x9LGTb4Ofc5GDoYPv9/GXf/f/9//3//f/9//3//f/9//3//f/9//3//f/9//3//f/9//3//f/9//3//f/9//3//f/9//3//f/9//3//f/9//3//f/9//3//f/9//3//f/9//3//f/9//3//f/9//3//f/9//3//f/9//3//f/9//3//f/9//3//f/9//3//f/9//3//f/9//3//f/9//3//f/9//386Rjk+1jHVMbYxukr/f/9//3//f/9//3//f/9//3//f1lWGUL4PRpCGj59Qt1G/3+/X/9//3//f/9//3//f/9//3//f/9//3//f/9//3//f/9//3//f/9//3//f/9//385Tjk++DUZNrYx9zG2Ldkx2S06Qho+/3+eV/9//3//f/9//38YRlxCWD7XMbYxnTr/f/9//3//f/9//3//f/9//3//f/9//3//f/9//3//f/9//3//f/9//3//f7lq/38aPhk+OULYObcx2TGdOv9/1jW2MbYx1jG1Mdc59zk4ThhG+UEYRjdGGUIaRhk+OUIZPjg+1jUYNtY19zm3Mfg1+DWdOl5L/3//f/9//3//f/9//3//f/9//3//f/9//3//f/9//3//f/9//3//f/9//3//f/9//3//f/9//3//f/9//3//f/9//3//f/9//3//f/9//3//f/9//3//f/9//3//f/9//3//f/9//3//f/9//3//f/9//3//f/9//3//f/9//3//f/9//3//f/9//3//f5hq/3/XRTk+Wj74Odgx+jVbOntCWT4bOp06/z6eX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+DX4NRg6OT4XPv9//3//f/9//3//f/9//3//f/9//3//f/9//3//f/9//3//f/9//3//f/9//3//f/9//3//f/9//3//f/9//3//f/9//3//f/9//3//f/9//3//f/9//3//f/9//3//f/9//3//f/9//3//f/9//3//f/9//3//f/9//3//f/9//3//f/9//3//f/9//3//f/9//3//f/9//3//f/9/WkYZNtYx9zHWMf9//3//f/9//3//f/9//3//f/9//3//f/9/elb/f1lCOkLYNf9/nUL/fx5D/3//f/9//3//f/9//3//f/9//3//f/9//3//f/9//3//f/9//3//f/9//3//fxk6GTr4PdYxtTG2MbgxOjZaPv9//Ub/f/9//3//f/9/OUp7RlhKtzHWMf9//3//f/9//3//f/9//3//f/9//3//f/9//3//f/9//3//f/9//3//f/9//3//f/9/Okr/fxk6GTrXNfc1+TXWMdUx2DX3MdY1ulL/f/9//3//f/9//3//f/9//3//f/9/WUr/fxhCOT4ZOvg51jX3NfY59zn5Nf9//3//f/9//3//f/9//3//f/9//3//f/9//3//f/9//3//f/9//3//f/9//3//f/9//3//f/9//3//f/9//3//f/9//3//f/9//3//f/9//3//f/9//3//f/9//3//f/9//3//f/9//3//f/9//3//f/9//3//f/9//3//f/9//3//f/9//3//f/9//3//f/9//3//fxhO/3/3Ofk1+TkaOvk1Gjo5Pv9/Hk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+Vzo61jH3PdcxGTZaTv9//3//f/9//3//f/9//3//f/9//3//f/9//3//f/9//3//f/9//3//f/9//3//f/9//3//f/9//3//f/9//3//f/9//3//f/9//3//f/9//3//f/9//3//f/9//3//f/9//3//f/9//3//f/9//3//f/9//3//f/9//3//f/9//3//f/9//3//f/9//3//f/9//3//f/9//3//f/9//3//f1lG+DmWLdcxuz7/f/9//3//f/9//3//f/9//3//f/9//3//f/9//39ZRho+Gjo5Rvk5OTo5Qv9/nTr/f/9//3//f/9//3//f/9//3//f/9//3//f/9//3//f/9//3//f/tqOkbYORs61znXMdY11jW2MdkxWjo6Rjs+nTr/f/9//3//fzo+fEL4PZYt1jX/f/9//3//f/9//3//f/9//3//f/9//3//f/9//3//f/9//3//f/9//3//f/9//3//f/pq/3/4NXpCOD4XPrU11TG2MfcxtjH4Nd5O/3//f/9//3//f/9//3//f/9//3//f/9//39bSv9/Gj4YPhg6GT73Nfg51zUaOvk1PDq+Nv9//3//f/9//3//f/9//3//f/9//3//f/9//3//f/9//3//f/9//3//f/9//3//f/9//3//f/9//3//f/9//3//f/9//3//f/9//3//f/9//3//f/9//3//f/9//3//f/9//3//f/9//3//f/9//3//f/9//3//f/9//3//f/9//3//f/9//3//f/9//3/aav9/GDoYPhg6+DH3NRk6Gj57Qlo+Oz7eS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eT/9/+Dn3Nfg5/39XWv9//3//f/9//3//f/9//3//f/9//3//f/9//3//f/9//3//f/9//3//f/9//3//f/9//3//f/9//3//f/9//3//f/9//3//f/9//3//f/9//3//f/9//3//f/9//3//f/9//3//f/9//3//f/9//3//f/9//3//f/9//3//f/9//3//f/9//3//f/9//3//f/9//3//f/9//3//f/9//3//f/9//3/4Odc1ti3/f/9//3//f/9//3//f/9//3//f/9//3//f/9//3//f/9//3//f1pO/3+aTr1SfEoYPntG/3//f/9//3//f/9//3//f/9//3//f/9//3//f/9//3//f/9//3//f/9/GT4aPlk++TUYMjdKd1bYNfoxezoZQv9/f1f/f/9/HGsZQns+Fz7YNfkx/3//f/9//3//f/9//3//f/9//3//f/9//3//f/9//3//f/9//3//f/9//3//f/9//3//f/9/WkYaOjo6OULWOdc5tjG3NdcxGjb/f/9//3//f/9//3//f/9//3//f/9//3//f/9//3//fzlW/387QptCWj45Qtg19zX4NRg2GDb/f35C/3//f/9//3//f/9//3//f/9//3//f/9//3//f/9//3//f/9//3//f/9//3//f/9//3//f/9//3//f/9//3//f/9//3//f/9//3//f/9//3//f/9//3//f/9//3//f/9//3//f/9//3//f/9//3//f/9//3//f/9//3//f/9//3//f/9//3//f/9//3//f3le/3/YPf9/GTo7Pvo5OzpaPntCOz7/f/5K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8Rhg2GTb3Nfc1WUb/f/9//3//f/9//3//f/9//3//f/9//3//f/9//3//f/9//3//f/9//3//f/9//3//f/9//3//f/9//3//f/9//3//f/9//3//f/9//3//f/9//3//f/9//3//f/9//3//f/9//3//f/9//3//f/9//3//f/9//3//f/9//3//f/9//3//f/9//3//f/9//3//f/9//3//f/9//3//f/9//3//f/9//3//f/9/OTrWNbYtGjJ+Y/9//3//f/9//3//f/9//3//f/9//3//f/9//3//f/9//3//f/9//3//f7pq/39eY/9//3//f/9//3//f/9//3//f/9//3//f/9//3//f/9//3//f/9//3//f/k9+T0ZOvk5OToeR3lKtz22Mdk1+DFaQjs6P0++b/xm+D0bPvg1tjE5Ov9//3//f/9//3//f/9//3//f/9//3//f/9//3//f/9//3//f/9//3//f/9//3//f/9//3//f5lm/3/4OTk+9znWNbUx1jG1Mfgx3Ur/f/9//3//f/9//3//f/9//3//f/9//3//f/9//39bd/9/WFJcRlk+OT4YPvg91zUZOho22TXWMRo63kL/f/9//3//f/9//3//f/9//3//f/9//3//f/9//3//f/9//3//f/9//3//f/9//3//f/9//3//f/9//3//f/9//3//f/9//3//f/9//3//f/9//3//f/9//3//f/9//3//f/9//3//f/9//3//f/9//3//f/9//3//f/9//3//f/9//3//f/9//3//f/9/mmb/f/hB+D35PRk++DkaPhk2GjpcOv9/Xl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dPv9/9zX4Odg1/3//f/9//3//f/9//3//f/9//3//f/9//3//f/9//3//f/9//3//f/9//3//f/9//3//f/9//3//f/9//3//f/9//3//f/9//3//f/9//3//f/9//3//f/9//3//f/9//3//f/9//3//f/9//3//f/9//3//f/9//3//f/9//3//f/9//3//f/9//3//f/9//3//f/9//3//f/9//3//f/9//3//f/9//3//f/9//386Qtc11jHWNf9//3//f/9//3//f/9//3//f/9//3//f/9//3//f/9//3//f/9//3//f/9//3//f/9//3//f/9//3//f/9//3//f/9//3//f/9//3//f/9//3//f/9//3//f/9//38ZRhk+GToZPhk2ezr8VrlmGErXOfgxGjYZQrxKnmM9axpKW0b3Ndc1+TX/f/9//3//f/9//3//f/9//3//f/9//3//f/9//3//f/9//3//f/9//3//f/9//3//f/9//3//f/9/GE7/f9Y11jXWMdUxtTHWNbw+/3//f/9//3//f/9//3//f/9//3//f/9//3//f/9//3//f/9//39ZUv9/WkL/fzk+eUoYPhdC1zn5OTs6/3//f/9//3//f/9//3//f/9//3//f/9//3//f/9//3//f/9//3//f/9//3//f/9//3//f/9//3//f/9//3//f/9//3//f/9//3//f/9//3//f/9//3//f/9//3//f/9//3//f/9//3//f/9//3//f/9//3//f/9//3//f/9//3//f/9//3//f/9//3//f/9//3//f/9/GUI6QllGGj75NVs+GjYaOr1C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+9Pjg69zXYOfc5/3//f/9//3//f/9//3//f/9//3//f/9//3//f/9//3//f/9//3//f/9//3//f/9//3//f/9//3//f/9//3//f/9//3//f/9//3//f/9//3//f/9//3//f/9//3//f/9//3//f/9//3//f/9//3//f/9//3//f/9//3//f/9//3//f/9//3//f/9//3//f/9//3//f/9//3//f/9//3//f/9//3//f/9//3//f/9//3//f1tC+Dm2Lbcx1jH/f/9//3//f/9//3//f/9//3//f/9//3//f/9//3//f/9//3//f/9//3//f/9//3//f/9//3//f/9//3//f/9//3//f/9//3//f/9//3//f/9//3//f/9//3//f/9/uWL5ORk+OT64Lfkx3U59a5le90W3MTo++TkaPlw2vUZ7WjlC1TXWNdgx/3//f/9//3//f/9//3//f/9//3//f/9//3//f/9//3//f/9//3//f/9//3//f/9//3//f/9//3//fxtrN1LWOdY5tTHVNbYxlTH4Lb1CP1//f/9//3//f/9//3//f/9//3//f/9//3//f/9//3//f/9//3//f/ty/3/6PRk+WkY5Pvc1+D33NRk2Ojb+Ql5T/3//f/9//3//f/9//3//f/9//3//f/9//3//f/9//3//f/9//3//f/9//3//f/9//3//f/9//3//f/9//3//f/9//3//f/9//3//f/9//3//f/9//3//f/9//3//f/9//3//f/9//3//f/9//3//f/9//3//f/9//3//f/9//3//f/9//3//f/9//3//fzhW/38ZPvg9+Tn4Ofg9+Tn5MTo+Gja+Pn5X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cQtk11zX5PRg2/3//f/9//3//f/9//3//f/9//3//f/9//3//f/9//3//f/9//3//f/9//3//f/9//3//f/9//3//f/9//3//f/9//3//f/9//3//f/9//3//f/9//3//f/9//3//f/9//3//f/9//3//f/9//3//f/9//3//f/9//3//f/9//3//f/9//3//f/9//3//f/9//3//f/9//3//f/9//3//f/9//3//f/9//3//f/9//3//f/9//385Qvk1li22LVk6/3//f/9//3//f/9//3//f/9//3//f/9//3//f/9//3//f/9//3//f/9//3//f/9//3//f/9//3//f/9//3//f/9//3//f/9//3//f/9//3//f/9//3//f/9//3//f5le/3/ZOfk1+DU6Njw2Hledc9liGUIZOho6OTb6Nd5CWzp6Qhg61zVbPv9//3//f/9//3//f/9//3//f/9//3//f/9//3//f/9//3//f/9//3//f/9//3//f/9//3//f/9//3//f/9/9kH2OdY11zXWObUx2TH/f15b/3//f/9//3//f/9//3//f/9//3//f/9//3//f/9//3//f/9//3//f/9//3//fzpGOkIZPhk6+Dn4Nfc1GT69Qv9//3//f/9//3//f/9//3//f/9//3//f/9//3//f/9//3//f/9//3//f/9//3//f/9//3//f/9//3//f/9//3//f/9//3//f/9//3//f/9//3//f/9//3//f/9//3//f/9//3//f/9//3//f/9//3//f/9//3//f/9//3//f/9//3//f/9//3//f/9//3//f/9/eWL/fxg6Gj74NRk62DX4ORg2+TkbO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aQvc11jUYNvg5/3//f/9//3//f/9//3//f/9//3//f/9//3//f/9//3//f/9//3//f/9//3//f/9//3//f/9//3//f/9//3//f/9//3//f/9//3//f/9//3//f/9//3//f/9//3//f/9//3//f/9//3//f/9//3//f/9//3//f/9//3//f/9//3//f/9//3//f/9//3//f/9//3//f/9//3//f/9//3//f/9//3//f/9//3//f/9//3//f/9//3//f/9/9znVNZQttTH8Uv9/PWv/f/9//3//f/9//3//f/9//3//f/9//3//f/9//3//f/9//3//f/9//3//f/9//3//f/9//3//f/9//3//f/9//3//f/9//3//f/9//3//f/9//3//f/9//3/aZv9/WUIZMhk2GTpaOp9jXms7b1ZW+D3YNTk6GEIZOllCWUK2MdYx/E7/f/9//3//f/9//3//f/9//3//f/9//3//f/9//3//f/9//3//f/9//3//f/9//3//f/9//3//f/9//3//fzdK1jnXOdk1tS34PTsumj5+W/9//3//f/9//3//f/9//3//f/9//3//f/9//3//f/9//3//f/9//3//f/9//3+ZZv9/GDo5Pjk+OT45Pvg5WjpbPj5DX0v/f/9//3//f/9//3//f/9//3//f/9//3//f/9//3//f/9//3//f/9//3//f/9//3//f/9//3//f/9//3//f/9//3//f/9//3//f/9//3//f/9//3//f/9//3//f/9//3//f/9//3//f/9//3//f/9//3//f/9//3//f/9//3//f/9//3//f/9//3//f/9//3+6av9/GD45Pvg5Fzr4Mdc11zH5MTs2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GDr4PRg+/3//f/9//3//f/9//3//f/9//3//f/9//3//f/9//3//f/9//3//f/9//3//f/9//3//f/9//3//f/9//3//f/9//3//f/9//3//f/9//3//f/9//3//f/9//3//f/9//3//f/9//3//f/9//3//f/9//3//f/9//3//f/9//3//f/9//3//f/9//3//f/9//3//f/9//3//f/9//3//f/9//3//f/9//3//f/9//3//f/9//3//f/9//3//f9Ux1TGVKRg2/3//f/9//3//f/9//3//f/9//3//f/9//3//f/9//3//f/9//3//f/9//3//f/9//3//f/9//3//f/9//3//f/9//3//f/9//3//f/9//3//f/9//3//f/9//3//f/9//3//f/g1GT4ZOho+Oz7dSp5zvnt8c3laGD4aNjk+Gj75OfkxtjH/fx5T/3//f/9//3//f/9//3//f/9//3//f/9//3//f/9//3//f/9//3//f/9//3//f/9//3//f/9//3//f/9//394Xv9/1zX2ObY11zHWMfk13UL/f/9//3//f/9//3//f/9//3//f/9//3//f/9//3//f/9//3//f/9//3//f/9//3//f3pS/39bPls+GT4ZOhg6+DX4Of9/njr/f/9//3//f/9//3//f/9//3//f/9//3//f/9//3//f/9//3//f/9//3//f/9//3//f/9//3//f/9//3//f/9//3//f/9//3//f/9//3//f/9//3//f/9//3//f/9//3//f/9//3//f/9//3//f/9//3//f/9//3//f/9//3//f/9//3//f/9//3//f/9//3//f/9//38ZPvc59zn4Odc5+DUZNv9/nTb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fY1s+1zE5Phg6/3//f/9//3//f/9//3//f/9//3//f/9//3//f/9//3//f/9//3//f/9//3//f/9//3//f/9//3//f/9//3//f/9//3//f/9//3//f/9//3//f/9//3//f/9//3//f/9//3//f/9//3//f/9//3//f/9//3//f/9//3//f/9//3//f/9//3//f/9//3//f/9//3//f/9//3//f/9//3//f/9//3//f/9//3//f/9//3//f/9//3//f/9//3//f1pSGD7WNdU11DXcRv9//3//f/9//3//f/9//3//f/9//3//f/9//3//f/9//3//f/9//3//f/9//3//f/9//3//f/9//3//f/9//3//f/9//3//f/9//3//f/9//3//f/9//3//f/9//3//f/9//3/3RRk+GTpbPvkx3j5+Y753vXddbzlKOT4ZNlk69zUYOvc1ekb/f/9//3//f/9//3//f/9//3//f/9//3//f/9//3//f/9//3//f/9//3//f/9//3//f/9//3//f/9//3//f/9//3//f/k9+DnWNdY11TX3OdxK/3//f/9//3//f/9//3//f/9//3//f/9//3//f/9//3//f/9//3//f/9//3//f/9//3//f/9/GEr/f/k5Wj7YORk6ODo4Qvk5/39+V/9//3//f/9//3//f/9//3//f/9//3//f/9//3//f/9//3//f/9//3//f/9//3//f/9//3//f/9//3//f/9//3//f/9//3//f/9//3//f/9//3//f/9//3//f/9//3//f/9//3//f/9//3//f/9//3//f/9//3//f/9//3//f/9//3//f/9//3//f/9//3//f/9/GUIZOjlCWUrYORk21zXYNfg1Ojq8O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+DX3Ofk5/3//f/9//3//f/9//3//f/9//3//f/9//3//f/9//3//f/9//3//f/9//3//f/9//3//f/9//3//f/9//3//f/9//3//f/9//3//f/9//3//f/9//3//f/9//3//f/9//3//f/9//3//f/9//3//f/9//3//f/9//3//f/9//3//f/9//3//f/9//3//f/9//3//f/9//3//f/9//3//f/9//3//f/9//3//f/9//3//f/9//3//f/9//3//f/9//39aRjo2+DX3MdUt/3//f/9//3//f/9//3//f/9//3//f/9//3//f/9//3//f/9//3//f/9//3//f/9//3//f/9//3//f/9//3//f/9//3//f/9//3//f/9//3//f/9//3//f/9//3//f/9//3//f/9/ek4ZOvkxOj7ZNX0+Xle/c753n3c8Z3pOGEY5Phk6GT4YOv9//3//f/9//3//f/9//3//f/9//3//f/9//3//f/9//3//f/9//3//f/9//3//f/9//3//f/9//3//f/9//3//f/9//39YRjlC+DkZPlk+OT5bPv9//3//f/9//3//f/9//3//f/9//3//f/9//3//f/9//3//f/9//3//f/9//3//f/9//3//f/9//385RlpGekp6Rhk+Gjr4Nf9/nDr/f35f/3//f/9//3//f/9//3//f/9//3//f/9//3//f/9//3//f/9//3//f/9//3//f/9//3//f/9//3//f/9//3//f/9//3//f/9//3//f/9//3//f/9//3//f/9//3//f/9//3//f/9//3//f/9//3//f/9//3//f/9//3//f/9//3//f/9//3//f/9//3//f7du/3//f/9/9zkZPtg1+T34Nfk12TX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xG1zHWNdcxGTobb/9//3//f/9//3//f/9//3//f/9//3//f/9//3//f/9//3//f/9//3//f/9//3//f/9//3//f/9//3//f/9//3//f/9//3//f/9//3//f/9//3//f/9//3//f/9//3//f/9//3//f/9//3//f/9//3//f/9//3//f/9//3//f/9//3//f/9//3//f/9//3//f/9//3//f/9//3//f/9//3//f/9//3//f/9//3//f/9//3//f/9//3//f/9//3//f/9/WUYZOrYxtTE4Pv9//3//f/9//3//f/9//3//f/9//3//f/9//3//f/9//3//f/9//3//f/9//3//f/9//3//f/9//3//f/9//3//f/9//3//f/9//3//f/9//3//f/9//3//f/9//3//f/9//3//f3la+DkaOho6+DUaOpxCv2//f/9//3//fzlG+DkZNhg+ekr/f/9//3//f/9//3//f/9//3//f/9//3//f/9//3//f/9//3//f/9//3//f/9//3//f/9//3//f/9//3//f/9//3//f/9/e0r/fxhCOTr3NdgxOj7/f/9//3//f/9//3//f/9//3//f/9//3//f/9//3//f/9//3//f/9//3//f/9//3//f/9//3//f/9/mmL/f/5O/V5aSjlCGTo6Pvcx+DlbPv9/flf/f/9//3//f/9//3//f/9//3//f/9//3//f/9//3//f/9//3//f/9//3//f/9//3//f/9//3//f/9//3//f/9//3//f/9//3//f/9//3//f/9//3//f/9//3//f/9//3//f/9//3//f/9//3//f/9//3//f/9//3//f/9//3//f/9//3//f/9//3//f/9/+mr/fxlCGT45Phg69zX4Ofg1Wjq9Ov9/vW//f/9//3//f/9//3//f/9//3//f/9//3//f/9//3//f/9//3//f/9//3//f/9//3//f/9//3//f/9//3//f/9//3//f/9//3//f/9//3//f/9//3//f/9//3//f/9//3//f/9//3//f/9//3//f/9//3//f/9//3//f/9//3//f/9//3//f/9//3//f/9//3//f/9//3//f/9//3//f/9//3//f/9//3//f/9//3//f/9//3//f/9//3//f/9//3//f/9//3//f/9//3//f/9/+DUXNvc1/3//f/9//3//f/9//3//f/9//3//f/9//3//f/9//3//f/9//3//f/9//3//f/9//3//f/9//3//f/9//3//f/9//3//f/9//3//f/9//3//f/9//3//f/9//3//f/9//3//f/9//3//f/9//3//f/9//3//f/9//3//f/9//3//f/9//3//f/9//3//f/9//3//f/9//3//f/9//3//f/9//3//f/9//3//f/9//3//f/9//3//f/9//3//f/9//3//f/9//3//f/k91zW1LdcxHU//f/9//3//f/9//3//f/9//3//f/9//3//f/9//3//f/9//3//f/9//3//f/9//3//f/9//3//f/9//3//f/9//3//f/9//3//f/9//3//f/9//3//f/9//3//f/9//3//f/9//3//f/9/Oj57Phk62TUbNv9//3//f/9//386Sv9/GEL/f/9//3//f/9//3//f/9//3//f/9//3//f/9//3//f/9//3//f/9//3//f/9//3//f/9//3//f/9//3//f/9//3//f/9//3//f/9//38ZOhg++TlaRpxK/3//f/9//3//f/9//3//f/9//3//f/9//3//f/9//3//f/9//3//f/9//3//f/9//3//f/9//3//f/9//398Wv9/3VKbVjlGWkL4Pfg1GTIZMjky3D49Tz5LHUf/f902/38dQ/9/Xlf/f/9//3//f/9//3//f/9//3//f/9//3//f/9//3//f/9//3//f/9//3//f/9//3//f/9//3//f/9//3//f/9//3//f/9//3//f/9//3//f/9//3//f/9//3//f/9//3//f/9//3//f/9//3//f/9//3//f/9//3//f/9//395Yv9/GT5aRhk6Wj4ZOhk6+TH/fz5H/3//f/9//3//f/9//3//f/9//3//f/9//3//f/9//3//f/9//3//f/9//3//f/9//3//f/9//3//f/9//3//f/9//3//f/9//3//f/9//3//f/9//3//f/9//3//f/9//3//f/9//3//f/9//3//f/9//3//f/9//3//f/9//3//f/9//3//f/9//3//f/9//3//f/9//3//f/9//3//f/9//3//f/9//3//f/9//3//f/9//3//f/9//3//f/9//3//f/9//3//f/9/GDb3MRc2GDp3Vv9//3//f/9//3//f/9//3//f/9//3//f/9//3//f/9//3//f/9//3//f/9//3//f/9//3//f/9//3//f/9//3//f/9//3//f/9//3//f/9//3//f/9//3//f/9//3//f/9//3//f/9//3//f/9//3//f/9//3//f/9//3//f/9//3//f/9//3//f/9//3//f/9//3//f/9//3//f/9//3//f/9//3//f/9//3//f/9//3//f/9//3//f/9//3//f/9//3//f/9//3/WNdgxtzHWMR1b/3//f/9//3//f/9//3//f/9//3//f/9//3//f/9//3//f/9//3//f/9//3//f/9//3//f/9//3//f/9//3//f/9//3//f/9//3//f/9//3//f/9//3//f/9//3//f/9//3//f/9/+27/fxg+Oj4YOhk2ezr/f/9//3//f/9//3//f/9//3//f/9//3//f/9//3//f/9//3//f/9//3//f/9//3//f/9//3//f/9//3//f/9//3//f/9//3//f/9//3//f/9//3//f/9//3+6Yjk+Wj58SjpC/3//f/9//3//f/9//3//f/9//3//f/9//3//f/9//3//f/9//3//f/9//3//f/9//3//f/9//3//f/9//3//f/9//3//f75a3kabTlpO+DXXMZQtkzFzJbUtlSm1LZQttTG1Lbcx+C3ZMbcx2DHYMfo5XTL/f35X/3//f/9//3//f/9//3//f/9//3//f/9//3//f/9//3//f/9//3//f/9//3//f/9//3//f/9//3//f/9//3//f/9//3//f/9//3//f/9//3//f/9//3//f/9//3//f/9//3//f/9//3//f/9//3//f/9//3//f1lWGUIZQlk+GTr5OdcxOTr5NX0+flP/f/9//3//f/9//3//f/9//3//f/9//3//f/9//3//f/9//3//f/9//3//f/9//3//f/9//3//f/9//3//f/9//3//f/9//3//f/9//3//f/9//3//f/9//3//f/9//3//f/9//3//f/9//3//f/9//3//f/9//3//f/9//3//f/9//3//f/9//3//f/9//3//f/9//3//f/9//3//f/9//3//f/9//3//f/9//3//f/9//3//f/9//3//f/9//3//f/9/WULXNdY5GD42Uv9//3//f/9//3//f/9//3//f/9//3//f/9//3//f/9//3//f/9//3//f/9//3//f/9//3//f/9//3//f/9//3//f/9//3//f/9//3//f/9//3//f/9//3//f/9//3//f/9//3//f/9//3//f/9//3//f/9//3//f/9//3//f/9//3//f/9//3//f/9//3//f/9//3//f/9//3//f/9//3//f/9//3//f/9//3//f/9//3//f/9//3//f/9//3//f/9//3//f/9//3//fxk+1zG4MbYt/3//f/9//3//f/9//3//f/9//3//f/9//3//f/9//3//f/9//3//f/9//3//f/9//3//f/9//3//f/9//3//f/9//3//f/9//3//f/9//3//f/9//3//f/9//3//f/9//3//f/9//3//f/9//38aPjlGGT4ZNvkx/3//f/9//3//f/9//3//f/9//3//f/9//3//f/9//3//f/9//3//f/9//3//f/9//3//f/9//3//f/9//3//f/9//3//f/9//3//f/9//3//f/9//3//f/9//3//f1pK/3//f/9//3//f/9//3//f/9//3//f/9//3//f/9//3//f/9//3//f/9//3//f/9//3//f/9//3//f/9//3//f/9//3//f/9//3//f/9/nVJ6QrUxlC1zLbQtlDF0LZQttTHWNfk92D34PdY1GDoYNtcx2DXXMbUx2DHZNVw6XDb/f/9//3//f/9//3//f/9//3//f/9//3//f/9//3//f/9//3//f/9//3//f/9//3//f/9//3//f/9//3//f/9//3//f/9//3//f/9//3//f/9//3//f/9//3//f/9//3//f/9//3//f/9//3//f/9//3+ZZv9/OUL/f/k5GTr4Nfk12DH4MTo2/3//f/9//3//f/9//3//f/9//3//f/9//3//f/9//3//f/9//3//f/9//3//f/9//3//f/9//3//f/9//3//f/9//3//f/9//3//f/9//3//f/9//3//f/9//3//f/9//3//f/9//3//f/9//3//f/9//3//f/9//3//f/9//3//f/9//3//f/9//3//f/9//3//f/9//3//f/9//3//f/9//3//f/9//3//f/9//3//f/9//3//f/9//3//f/9/fmc5Pvc51jUYPv9//3//f/9//3//f/9//3//f/9//3//f/9//3//f/9//3//f/9//3//f/9//3//f/9//3//f/9//3//f/9//3//f/9//3//f/9//3//f/9//3//f/9//3//f/9//3//f/9//3//f/9//3//f/9//3//f/9//3//f/9//3//f/9//3//f/9//3//f/9//3//f/9//3//f/9//3//f/9//3//f/9//3//f/9//3//f/9//3//f/9//3//f/9//3//f/9//3//f/9//3//f/9/Wkq2NXMxlTG1Mf9//3//f/9//3//f/9//3//f/9//3//f/9//3//f/9//3//f/9//3//f/9//3//f/9//3//f/9//3//f/9//3//f/9//3//f/9//3//f/9//3//f/9//3//f/9//3//f/9//3//f/9//3//f/9/+EE6Oho6Wj75PVpC3Ur/f/9//3//f/9//3//f/9//3//f/9//3//f/9//3//f/9//3//f/9//3//f/9//3//f/9//3//f/9//3//f/9//3//f/9//3//f/9//3//f/9//3//f/9//3//f/9//3//f/9//3//f/9//3//f/9//3//f/9//3//f/9//3//f/9//3//f/9//3//f/9//3//f/9//3//f/9//3//f/9//3//f/9//3//f/g11jG0LdUxlS2VNdY59jnWNfo1ez79Wvxem1ZZSlpK+D0ZNtYx1zXXMfg11zHWMdgxHDo8Nr0+P0f/f35f/3//f/9//3//f/9//3//f/9//3//f/9//3//f/9//3//f/9//3//f/9//3//f/9//3//f/9//3//f/9//3//f/9//3//f/9//3//f/9//3//f/9//3//f/9//3//f/9//3//f/9//3//f9pq/3/4Ofg5+DkYOtc51jnXNfk1Hk//f/9//3//f/9//3//f/9//3//f/9//3//f/9//3//f/9//3//f/9//3//f/9//3//f/9//3//f/9//3//f/9//3//f/9//3//f/9//3//f/9//3//f/9//3//f/9//3//f/9//3//f/9//3//f/9//3//f/9//3//f/9//3//f/9//3//f/9//3//f/9//3//f/9//3//f/9//3//f/9//3//f/9//3//f/9//3//f/9//3//f/9//3//fxg6Fzr3Nf9//3//f/9//3//f/9//3//f/9//3//f/9//3//f/9//3//f/9//3//f/9//3//f/9//3//f/9//3//f/9//3//f/9//3//f/9//3//f/9//3//f/9//3//f/9//3//f/9//3//f/9//3//f/9//3//f/9//3//f/9//3//f/9//3//f/9//3//f/9//3//f/9//3//f/9//3//f/9//3//f/9//3//f/9//3//f/9//3//f/9//3//f/9//3//f/9//3//f/9//3//f/9//3//f1lG+Dm2LdYxGTI+V/9//3//f/9//3//f/9//3//f/9//3//f/9//3//f/9//3//f/9//3//f/9//3//f/9//3//f/9//3//f/9//3//f/9//3//f/9//3//f/9//3//f/9//3//f/9//3//f/9//3//f/9//3//f1lS/3/5OVo6Wz7/f/9//3//f/9//3//f/9//3//f/9//3//f/9//3//f/9//3//f/9//3//f/9//3//f/9//3//f/9//3//f/9//3//f/9//3//f/9//3//f/9//3//f/9//3//f/9//3//f/9//3//f/9//3//f/9//3//f/9//3//f/9//3//f/9//3//f/9//3//f/9//3//f/9//3//f/9//3//f/9//3//f/9//3//f/9/+DnXNfc51jHWMbY11z3ZNRk++DkaOjw6/0afZ/9//3//fzlK/386Phk6+Dk5Ptc5Oj75Ofc5+DUZOvg5/388Ov9/P0v/f/9//3//f/9//3//f/9//3//f/9//3//f/9//3//f/9//3//f/9//3//f/9//3//f/9//3//f/9//3//f/9//3//f/9//3//f/9//3//f/9//3//f/9//3//f/9//3//f/9//3//f/9//3//f1pGOULYNTk6+D0ZOho2/3//f/9//3//f/9//3//f/9//3//f/9//3//f/9//3//f/9//3//f/9//3//f/9//3//f/9//3//f/9//3//f/9//3//f/9//3//f/9//3//f/9//3//f/9//3//f/9//3//f/9//3//f/9//3//f/9//3//f/9//3//f/9//3//f/9//3//f/9//3//f/9//3//f/9//3//f/9//3//f/9//3//f/9//3//f/9//3//f/9//3//f/c1FzLXNf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YQtY1tS3VNfcx/38eW/9//3//f/9//3//f/9//3//f/9//3//f/9//3//f/9//3//f/9//3//f/9//3//f/9//3//f/9//3//f/9//3//f/9//3//f/9//3//f/9//3//f/9//3//f/9//3//f/9//3//f/9//397Wv9/GD5cPjo6Wj6dOv9//3//f/9//3//f/9//3//f/9//3//f/9//3//f/9//3//f/9//3//f/9//3//f/9//3//f/9//3//f/9//3//f/9//3//f/9//3//f/9//3//f/9//3//f/9//3//f/9//3//f/9//3//f/9//3//f/9//3//f/9//3//f/9//3//f/9//3//f/9//3//f/9//3//f/9//3//f/9//3//f/9//38ZOhk2GDr3ObUxGD57Utxaek46Phk2GTr4MTw23Ur/f/9//3//f/9/WVZZRhlC/38ZPjlC+TlaQjlCWj7WMdY11zHXNdc1Gj5dNv9//3//f/9//3//f/9//3//f/9//3//f/9//3//f/9//3//f/9//3//f/9//3//f/9//3//f/9//3//f/9//3//f/9//3//f/9//3//f/9//3//f/9//3//f/9//3//f/9//3//f/9//3+cRlpKOj47Otk1+DH4NRky/UL/f/9//3//f/9//3//f/9//3//f/9//3//f/9//3//f/9//3//f/9//3//f/9//3//f/9//3//f/9//3//f/9//3//f/9//3//f/9//3//f/9//3//f/9//3//f/9//3//f/9//3//f/9//3//f/9//3//f/9//3//f/9//3//f/9//3//f/9//3//f/9//3//f/9//3//f/9//3//f/9//3//f/9//3//f/9//3//f9g11zXWNf9/uGL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Fz72OfcxtjHaUv9//3//f/9//3//f/9//3//f/9//3//f/9//3//f/9//3//f/9//3//f/9//3//f/9//3//f/9//3//f/9//3//f/9//3//f/9//3//f/9//3//f/9//3//f/9//3//f/9//3//f/9//3//f/9//3//fxg+GT5aPhk6Wzr/f/9//3//f/9//3//f/9//3//f/9//3//f/9//3//f/9//3//f/9//3//f/9//3//f/9//3//f/9//3//f/9//3//f/9//3//f/9//3//f/9//3//f/9//3//f/9//3//f/9//3//f/9//3//f/9//3//f/9//3//f/9//3//f/9//3//f/9//3//f/9//3//f/9//3//f/9//3//f/9//3//f/9/+D06Qvk5GjIaOl5r/3//f/9//386QjpCGD75OXxC/3//f/9//3//f/9//3//f/9/O0r/fzxCfUI6QlpC+DkYPvc9+TkZNtc11jH/f/5C/3//f/9//3//f/9//3//f/9//3//f/9//3//f/9//3//f/9//3//f/9//3//f/9//3//f/9//3//f/9//3//f/9//3//f/9//3//f/9//3//f/9//3//f/9//3//f/9//3//f/9/XFr/fzpGGUL4Ofg11zHXNRo6/3//f/9//3//f/9//3//f/9//3//f/9//3//f/9//3//f/9//3//f/9//3//f/9//3//f/9//3//f/9//3//f/9//3//f/9//3//f/9//3//f/9//3//f/9//3//f/9//3//f/9//3//f/9//3//f/9//3//f/9//3//f/9//3//f/9//3//f/9//3//f/9//3//f/9//3//f/9//3//f/9//3//f/9//3//f7xO9jX3NRc6F0L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PWc5Qtc1lTFyKfgxPlv/f/9//3//f/9//3//f/9//3//f/9//3//f/9//3//f/9//3//f/9//3//f/9//3//f/9//3//f/9//3//f/9//3//f/9//3//f/9//3//f/9//3//f/9//3//f/9//3//f/9//3//f/9//3//f/9//3/4ORk+GToZOnw6P0f/f/9//3//f/9//3//f/9//3//f/9//3//f/9//3//f/9//3//f/9//3//f/9//3//f/9//3//f/9//3//f/9//3//f/9//3//f/9//3//f/9//3//f/9//3//f/9//3//f/9//3//f/9//3//f/9//3//f/9//3//f/9//3//f/9//3//f/9//3//f/9//3//f/9//3//f/9//3//f/9/O29bRjs+WkL5Ofg1/VL/f/9//399St5KvE5aTtk1GTpaPv9//3//f/9//3//f/9//3//f/9//3+ZZv9/GT75PRo+GUI5QjlGGD7WNdcx+DXXMfk1OzZ+Nv4+/3//f/9//3//f/9//3//f/9//3//f/9//3//f/9//3//f/9//3//f/9//3//f/9//3//f/9//3//f/9//3//f/9//3//f/9//3//f/9//3//f/9//3//f/9//3//f/9//3/cXlpK2DVZRvg5+Dn3NTk2/kL/f/9//3//f/9//3//f/9//3//f/9//3//f/9//3//f/9//3//f/9//3//f/9//3//f/9//3//f/9//3//f/9//3//f/9//3//f/9//3//f/9//3//f/9//3//f/9//3//f/9//3//f/9//3//f/9//3//f/9//3//f/9//3//f/9//3//f/9//3//f/9//3//f/9//3//f/9//3//f/9//3//f/9//3/WNfg5+Dn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9zl1JZcllSV6Pv9//3//f/9//3//f/9//3//f/9//3//f/9//3//f/9//3//f/9//3//f/9//3//f/9//3//f/9//3//f/9//3//f/9//3//f/9//3//f/9//3//f/9//3//f/9//3//f/9//3//f/9//3//f/9//3//f/9/WUY5Ovk5Oj75Nf9//3//f/9//3//f/9//3//f/9//3//f/9//3//f/9//3//f/9//3//f/9//3//f/9//3//f/9//3//f/9//3//f/9//3//f/9//3//f/9//3//f/9//3//f/9//3//f/9//3//f/9//3//f/9//3//f/9//3//f/9//3//f/9//3//f/9//3//f/9//3//f/9//3//f/9//3//f/9//3//f/9//38ZPvo5+TU8Qv9C/3//f/9/OkpcRp1Gm046Qvk9+Tn/f/9//3//f/9//3//f/9//3//f/9//3//f/9//386Vv9/Wz47PjhCWEbXOfc5FjoYOvg11zH5Mf9/P0f/f/9//3//f/9//3//f/9//3//f/9//3//f/9//3//f/9//3//f/9//3//f/9//3//f/9//3//f/9//3//f/9//3//f/9//3//f/9//3//f/9//3//f/9//3//f/9//3//fzpKGT7XNTk61zXWNTs2/3//f/9//3//f/9//3//f/9//3//f/9//3//f/9//3//f/9//3//f/9//3//f/9//3//f/9//3//f/9//3//f/9//3//f/9//3//f/9//3//f/9//3//f/9//3//f/9//3//f/9//3//f/9//3//f/9//3//f/9//3//f/9//3//f/9//3//f/9//3//f/9//3//f/9//3//f/9//3//f/9//3/XMRk21zEYO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YQrYxeCGXLZUl/3//f/9//3//f/9//3//f/9//3//f/9//3//f/9//3//f/9//3//f/9//3//f/9//3//f/9//3//f/9//3//f/9//3//f/9//3//f/9//3//f/9//3//f/9//3//f/9//3//f/9//3//f/9//3//f/9//3//fzhOGT4ZPhk62DVbPj5T/3//f/9//3//f/9//3//f/9//3//f/9//3//f/9//3//f/9//3//f/9//3//f/9//3//f/9//3//f/9//3//f/9//3//f/9//3//f/9//3//f/9//3//f/9//3//f/9//3//f/9//3//f/9//3//f/9//3//f/9//3//f/9//3//f/9//3//f/9//3//f/9//3//f/9//3//f/9//3+7XjtC+Tn5Nfo1XEJdQv9/v29eb/1ifEY7Onw6WkIZQlo+/3//f/9//3//f/9//3//f/9//3//f/9//3//f/9//3//fzlSGUZbRns+GT4aPvk12DW3Ldg1tzH4NdcxXDr+Qv9//3//f/9//3//f/9//3//f/9//3//f/9//3//f/9//3//f/9//3//f/9//3//f/9//3//f/9//3//f/9//3//f/9//3//f/9//3//f/9//3//f/9//3//f/9//3/aZv9/GTr4Odk11znXMd4+nl//f/9//3//f/9//3//f/9//3//f/9//3//f/9//3//f/9//3//f/9//3//f/9//3//f/9//3//f/9//3//f/9//3//f/9//3//f/9//3//f/9//3//f/9//3//f/9//3//f/9//3//f/9//3//f/9//3//f/9//3//f/9//3//f/9//3//f/9//3//f/9//3//f/9//3//f/9//3+bRvY11jX2OThC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+DmYNZQxcymUKf9//3//f/9//3//f/9//3//f/9//3//f/9//3//f/9//3//f/9//3//f/9//3//f/9//3//f/9//3//f/9//3//f/9//3//f/9//3//f/9//3//f/9//3//f/9//3//f/9//3//f/9//3//f/9//3//f/9//3//f/9/GT46Ptg1ez4+T/9//3//f/9//3//f/9//3//f/9//3//f/9//3//f/9//3//f/9//3//f/9//3//f/9//3//f/9//3//f/9//3//f/9//3//f/9//3//f/9//3//f/9//3//f/9//3//f/9//3//f/9//3//f/9//3//f/9//3//f/9//3//f/9//3//f/9//3//f/9//3//f/9//3//f/9//3//f/9/u2L/f/k52jlaQn1CXD69Qh9Pf1/dXllO+T1cPtxWe1Z8Rv9//3//f/9//3//f/9//3//f/9//3//f/9//3//f/9//3//f/9/uWb/f1tK/39aQho++Dn3PVk+OT7XNRk22TH/f/9//3//f/9//3//f/9//3//f/9//3//f/9//3//f/9//3//f/9//3//f/9//3//f/9//3//f/9//3//f/9//3//f/9//3//f/9//3//f/9//3//f/9//3//f/9//3//fxk+OjoYNtg1FjYYNl1X/3//f/9//3//f/9//3//f/9//3//f/9//3//f/9//3//f/9//3//f/9//3//f/9//3//f/9//3//f/9//3//f/9//3//f/9//3//f/9//3//f/9//3//f/9//3//f/9//3//f/9//3//f/9//3//f/9//3//f/9//3//f/9//3//f/9//3//f/9//3//f/9//3//f/9//3//fzk69jn3NfY1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c9tjFzLZQxG1f/f/9//3//f/9//3//f/9//3//f/9//3//f/9//3//f/9//3//f/9//3//f/9//3//f/9//3//f/9//3//f/9//3//f/9//3//f/9//3//f/9//3//f/9//3//f/9//3//f/9//3//f/9//3//f/9//3//f/9/O3MZThk+OT5ZPhg6Ojr/f/9//3//f/9//3//f/9//3//f/9//3//f/9//3//f/9//3//f/9//3//f/9//3//f/9//3//f/9//3//f/9//3//f/9//3//f/9//3//f/9//3//f/9//3//f/9//3//f/9//3//f/9//3//f/9//3//f/9//3//f/9//3//f/9//3//f/9//3//f/9//3//f/9//3//f/9//3//f9tmWkIZPhs++jUbOlo+XEKdRv5GnD46Ovg1GzrdRv9//3//f/9//3//f/9//3//f/9//3//f/9//3//f/9//3//f/9//3//f/9//3//f/9/GU4aRhk+OkL4OTk61zXXNdc12DX5MX0+HkP/f59r/3//f/9//3//f/9//3//f/9//3//f/9//3//f/9//3//f/9//3//f/9//3//f/9//3//f/9//3//f/9//3//f/9//3//f/9//3//f/9//3//f/9//38YQhk++Tn4NdYx1jF8Nv9//3//f/9//3//f/9//3//f/9//3//f/9//3//f/9//3//f/9//3//f/9//3//f/9//3//f/9//3//f/9//3//f/9//3//f/9//3//f/9//3//f/9//3//f/9//3//f/9//3//f/9//3//f/9//3//f/9//3//f/9//3//f/9//3//f/9//3//f/9//3//f/9//3//f/9/9zUZNvgx1jX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7tWGjrXObUxlC3/f/9//3//f/9//3//f/9//3//f/9//3//f/9//3//f/9//3//f/9//3//f/9//3//f/9//3//f/9//3//f/9//3//f/9//3//f/9//3//f/9//3//f/9//3//f/9//3//f/9//3//f/9//3//f/9//3//f/9//3//f/9//38ZPvk5OTo5Phk6/3//f/9//3//f/9//3//f/9//3//f/9//3//f/9//3//f/9//3//f/9//3//f/9//3//f/9//3//f/9//3//f/9//3//f/9//3//f/9//3//f/9//3//f/9//3//f/9//3//f/9//3//f/9//3//f/9//3//f/9//3//f/9//3//f/9//3//f/9//3//f/9//3//f/9//3//f/9//3//f/9/OUYaPvk5fEa9SlxCGToZPtgx+DU4Qjo+/3//f/9//3//f/9//3//f/9//3//f/9//3//f/9//3//f/9//3//f/9//3//f/9//3//f/9//397Vv9/GTo5Ptg9GT74NRk2tjkYOvg5/3/+Pv9//3//f/9//3//f/9//3//f/9//3//f/9//3//f/9//3//f/9//3//f/9//3//f/9//3//f/9//3//f/9//3//f/9//3//f/9//3//f/9//3//f/9/WVL/f/g5+DXWMdc1GjL/f/9//3//f/9//3//f/9//3//f/9//3//f/9//3//f/9//3//f/9//3//f/9//3//f/9//3//f/9//3//f/9//3//f/9//3//f/9//3//f/9//3//f/9//3//f/9//3//f/9//3//f/9//3//f/9//3//f/9//3//f/9//3//f/9//3//f/9//3//f/9//3//f/9//Fr4OTg+FzrWOf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384Qvg5lDH3PbU5/3//f/9//3//f/9//3//f/9//3//f/9//3//f/9//3//f/9//3//f/9//3//f/9//3//f/9//3//f/9//3//f/9//3//f/9//3//f/9//3//f/9//3//f/9//3//f/9//3//f/9//3//f/9//3//f/9//3//f/9//3//f/9/GUIaPhk6+TlbPv9/flf/f/9//3//f/9//3//f/9//3//f/9//3//f/9//3//f/9//3//f/9//3//f/9//3//f/9//3//f/9//3//f/9//3//f/9//3//f/9//3//f/9//3//f/9//3//f/9//3//f/9//3//f/9//3//f/9//3//f/9//3//f/9//3//f/9//3//f/9//3//f/9//3//f/9//3//f/9//3//f5peWkadUv5aXEZbQntOulpZSv9/eVr/f/9//3//f/9//3//f/9//3//f/9//3//f/9//3//f/9//3//f/9//3//f/9//3//f/9//3//f/9//3//f9tm/38bPlpC+T0ZPhg2GD73ORg2+jW9Pn5T/3//f/9//3//f/9//3//f/9//3//f/9//3//f/9//3//f/9//3//f/9//3//f/9//3//f/9//3//f/9//3//f/9//3//f/9//3//f/9//3//f7lmGUL4ORg21jXWMfYx/3+eZ/9//3//f/9//3//f/9//3//f/9//3//f/9//3//f/9//3//f/9//3//f/9//3//f/9//3//f/9//3//f/9//3//f/9//3//f/9//3//f/9//3//f/9//3//f/9//3//f/9//3//f/9//3//f/9//3//f/9//3//f/9//3//f/9//3//f/9//3//f/9//3//f9cxGTYYN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WUL4OVlGWUoZOv9//3//f/9//3//f/9//3//f/9//3//f/9//3//f/9//3//f/9//3//f/9//3//f/9//3//f/9//3//f/9//3//f/9//3//f/9//3//f/9//3//f/9//3//f/9//3//f/9//3//f/9//3//f/9//3//f/9//3//f/9//3//f1lS/38YOllC+DX/f/1C/3//f/9//3//f/9//3//f/9//3//f/9//3//f/9//3//f/9//3//f/9//3//f/9//3//f/9//3//f/9//3//f/9//3//f/9//3//f/9//3//f/9//3//f/9//3//f/9//3//f/9//3//f/9//3//f/9//3//f/9//3//f/9//3//f/9//3//f/9//3//f/9//3//f/9//3//f/9//3//f/9//3//f5xW/3//f/9//3//f/9//3//f/9//3//f/9//3//f/9//3//f/9//3//f/9//3//f/9//3//f/9//3//f/9//3//f/9//3//f/9//3//f/9//3//f1xG/38ZQjlC9zkYOvgx+DU7Nv9//3//f/9//3//f/9//3//f/9//3//f/9//3//f/9//3//f/9//3//f/9//3//f/9//3//f/9//3//f/9//3//f/9//3//f/9//3//f/9//3//f/9/+T34OdY11jXXNf9//3//f/9//3//f/9//3//f/9//3//f/9//3//f/9//3//f/9//3//f/9//3//f/9//3//f/9//3//f/9//3//f/9//3//f/9//3//f/9//3//f/9//3//f/9//3//f/9//3//f/9//3//f/9//3//f/9//3//f/9//3//f/9//3//f/9//3//f/9//3//f5hS1TH2Odc5OEL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aTvk5Oj57Rtc1PWP/f/9//3//f/9//3//f/9//3//f/9//3//f/9//3//f/9//3//f/9//3//f/9//3//f/9//3//f/9//3//f/9//3//f/9//3//f/9//3//f/9//3//f/9//3//f/9//3//f/9//3//f/9//3//f/9//3//f/9//3//f/9//3+6Xv9/GT4ZQhk+WUJ7Q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dZv9/e0pbRlpCGT74Nfg52DUZNjo23jp/V/9//3//f/9//3//f/9//3//f/9//3//f/9//3//f/9//3//f/9//3//f/9//3//f/9//3//f/9//3//f/9//3//f/9//3//f/9/e29ZThk+Wj73NRg61i1bOl1X/3//f/9//3//f/9//3//f/9//3//f/9//3//f/9//3//f/9//3//f/9//3//f/9//3//f/9//3//f/9//3//f/9//3//f/9//3//f/9//3//f/9//3//f/9//3//f/9//3//f/9//3//f/9//3//f/9//3//f/9//3//f/9//3//f/9//3//f/9//3/2Odg11zX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4Ndk11jH/f/9//3//f/9//3//f/9//3//f/9//3//f/9//3//f/9//3//f/9//3//f/9//3//f/9//3//f/9//3//f/9//3//f/9//3//f/9//3//f/9//3//f/9//3//f/9//3//f/9//3//f/9//3//f/9//3//f/9//3//f/9//3//f/9//3//fzo+Oj57Pno+fD7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397SlpGOToZQtg19zXXMTo23j7/f/9//3//f/9//3//f/9//3//f/9//3//f/9//3//f/9//3//f/9//3//f/9//3//f/9//3//f/9//3//f/9//3//f/9//3//f/9//38aRlpGGT73NbUx/3//f/9//3//f/9//3//f/9//3//f/9//3//f/9//3//f/9//3//f/9//3//f/9//3//f/9//3//f/9//3//f/9//3//f/9//3//f/9//3//f/9//3//f/9//3//f/9//3//f/9//3//f/9//3//f/9//3//f/9//3//f/9//3//f/9//3//f/9//39YRvc59j33OR1j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384Rvc59zXXNdYx/3//f/9//3//f/9//3//f/9//3//f/9//3//f/9//3//f/9//3//f/9//3//f/9//3//f/9//3//f/9//3//f/9//3//f/9//3//f/9//3//f/9//3//f/9//3//f/9//3//f/9//3//f/9//3//f/9//3//f/9//3//f/9//3//f/9//385Phk+WkI5Qlo6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vGL/f1tCWkb4PRhC9jUYPhk6fDr+Qv9//3//f/9//3//f/9//3//f/9//3//f/9//3//f/9//3//f/9//3//f/9//3//f/9//3//f/9//3//f/9//3//f/9//3//f/9/OkIZPtY11zXWNdYx/VL/f/9//3//f/9//3//f/9//3//f/9//3//f/9//3//f/9//3//f/9//3//f/9//3//f/9//3//f/9//3//f/9//3//f/9//3//f/9//3//f/9//3//f/9//3//f/9//3//f/9//3//f/9//3//f/9//3//f/9//3//f/9//3//f/9//3//f/9/1zFaOhg6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+TnYObY1tjVZQv9//3//f/9//3//f/9//3//f/9//3//f/9//3//f/9//3//f/9//3//f/9//3//f/9//3//f/9//3//f/9//3//f/9//3//f/9//3//f/9//3//f/9//3//f/9//3//f/9//3//f/9//3//f/9//3//f/9//3//f/9//3//f/9//3//f/9/WUYbPho6OT4ZO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396Xv9/W0JaQhlGGTr3Odc5+TF9Op5f/3//f/9//3//f/9//3//f/9//3//f/9//3//f/9//3//f/9//3//f/9//3//f/9//3//f/9//3//f/9//3//f/9//3//f1pK/38ZOjk61jH/f/9//3//f/9//3//f/9//3//f/9//3//f/9//3//f/9//3//f/9//3//f/9//3//f/9//3//f/9//3//f/9//3//f/9//3//f/9//3//f/9//3//f/9//3//f/9//3//f/9//3//f/9//3//f/9//3//f/9//3//f/9//3//f/9//3//f/9/OELXNdcxGDr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g5Fz7VNRc2fmP/f/9//3//f/9//3//f/9//3//f/9//3//f/9//3//f/9//3//f/9//3//f/9//3//f/9//3//f/9//3//f/9//3//f/9//3//f/9//3//f/9//3//f/9//3//f/9//3//f/9//3//f/9//3//f/9//3//f/9//3//f/9//3//f/9//3//f5pSOUIZOlpCGT5aPl5b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1pS/385Qhk+9z33NbcxGTq9Pv9//3//f/9//3//f/9//3//f/9//3//f/9//3//f/9//3//f/9//3//f/9//3//f/9//3//f/9//3//f/9//3//f/9//385Rvk5+DUYPvY5OTr/f/9//3//f/9//3//f/9//3//f/9//3//f/9//3//f/9//3//f/9//3//f/9//3//f/9//3//f/9//3//f/9//3//f/9//3//f/9//3//f/9//3//f/9//3//f/9//3//f/9//3//f/9//3//f/9//3//f/9//3//f/9//3//f/9//3//f/Y11TXWOf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7pa/3/4ORg+Nzr/f/9//3//f/9//3//f/9//3//f/9//3//f/9//3//f/9//3//f/9//3//f/9//3//f/9//3//f/9//3//f/9//3//f/9//3//f/9//3//f/9//3//f/9//3//f/9//3//f/9//3//f/9//3//f/9//3//f/9//3//f/9//3//f/9//3//f/9//3//f/9/GTpaQhg+/3/9T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Okb/fxk+GT73NRk2Gjr/f/9//3//f/9//3//f/9//3//f/9//3//f/9//3//f/9//3//f/9//3//f/9//3//f/9//3//f/9//3//f/9//3//f/9/OUYYOtg19zW2Mf9//3//f/9//3//f/9//3//f/9//3//f/9//3//f/9//3//f/9//3//f/9//3//f/9//3//f/9//3//f/9//3//f/9//3//f/9//3//f/9//3//f/9//3//f/9//3//f/9//3//f/9//3//f/9//3//f/9//3//f/9//3//f/9//3//fxc69jXVMfg13Fb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ZQjlC+DnYMdkx/3//f/9//3//f/9//3//f/9//3//f/9//3//f/9//3//f/9//3//f/9//3//f/9//3//f/9//3//f/9//3//f/9//3//f/9//3//f/9//3//f/9//3//f/9//3//f/9//3//f/9//3//f/9//3//f/9//3//f/9//3//f/9//3//f/9//3//f/9//3//fzlCOz4ZOhk6ez7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lqOUYZOjo+OTo5Rvg1GTbdQv9//3//f/9//3//f/9//3//f/9//3//f/9//3//f/9//3//f/9//3//f/9//3//f/9//3//f/9//3//f/9//3//f/dFGD73NbYx1jH/f/9//3//f/9//3//f/9//3//f/9//3//f/9//3//f/9//3//f/9//3//f/9//3//f/9//3//f/9//3//f/9//3//f/9//3//f/9//3//f/9//3//f/9//3//f/9//3//f/9//3//f/9//3//f/9//3//f/9//3//f/9//3//f/9//3/2NRg29jX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vEY6OtYx1zWbQv9//3//f/9//3//f/9//3//f/9//3//f/9//3//f/9//3//f/9//3//f/9//3//f/9//3//f/9//3//f/9//3//f/9//3//f/9//3//f/9//3//f/9//3//f/9//3//f/9//3//f/9//3//f/9//3//f/9//3//f/9//3//f/9//3//f/9//3//f/9//3/5PRk6WUI6Rjs+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Wkr/fxo6Gz7XOfg1+jX/f/9//3//f/9//3//f/9//3//f/9//3//f/9//3//f/9//3//f/9//3//f/9//3//f/9//3//f/9//3//f/9//386Ojk69zXXNTk6/3//f/9//3//f/9//3//f/9//3//f/9//3//f/9//3//f/9//3//f/9//3//f/9//3//f/9//3//f/9//3//f/9//3//f/9//3//f/9//3//f/9//3//f/9//3//f/9//3//f/9//3//f/9//3//f/9//3//f/9//3//f/9//395Uvc19jUYPrxO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Rvg1+DG1Mfg5/Fb/f/9//3//f/9//3//f/9//3//f/9//3//f/9//3//f/9//3//f/9//3//f/9//3//f/9//3//f/9//3//f/9//3//f/9//3//f/9//3//f/9//3//f/9//3//f/9//3//f/9//3//f/9//3//f/9//3//f/9//3//f/9//3//f/9//3//f/9//3//f/9/WUoaPtk1Gjo5Or06fl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Pjo6WD45Phk2PD4/U/9//3//f/9//3//f/9//3//f/9//3//f/9//3//f/9//3//f/9//3//f/9//3//f/9//3//f/9//3//fxhC1jH3NfY51jEdT/9//3//f/9//3//f/9//3//f/9//3//f/9//3//f/9//3//f/9//3//f/9//3//f/9//3//f/9//3//f/9//3//f/9//3//f/9//3//f/9//3//f/9//3//f/9//3//f/9//3//f/9//3//f/9//3//f/9//3//f/9//3//f/9/+DUYOvk1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WNdYx1y3/f/9//3//f/9//3//f/9//3//f/9//3//f/9//3//f/9//3//f/9//3//f/9//3//f/9//3//f/9//3//f/9//3//f/9//3//f/9//3//f/9//3//f/9//3//f/9//3//f/9//3//f/9//3//f/9//3//f/9//3//f/9//3//f/9//3//f/9//3//f/9//3//f7pe/3/5ORo+OT7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eVL/fzo+Wj4ZPvk5PDr/f/9//3//f/9//3//f/9//3//f/9//3//f/9//3//f/9//3//f/9//3//f/9//3//f/9//3//f/9//3//f9c52DXVMf9//3//f/9//3//f/9//3//f/9//3//f/9//3//f/9//3//f/9//3//f/9//3//f/9//3//f/9//3//f/9//3//f/9//3//f/9//3//f/9//3//f/9//3//f/9//3//f/9//3//f/9//3//f/9//3//f/9//3//f/9//3//f/9//3/3Odc19zk5P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aQvc1tTG2Mfgx/3//f/9//3//f/9//3//f/9//3//f/9//3//f/9//3//f/9//3//f/9//3//f/9//3//f/9//3//f/9//3//f/9//3//f/9//3//f/9//3//f/9//3//f/9//3//f/9//3//f/9//3//f/9//3//f/9//3//f/9//3//f/9//3//f/9//3//f/9//3//f/9//3//f/9/+TlaPllGWzrdT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z1vWkYaPjo6GDoZOhky/3//f/9//3//f/9//3//f/9//3//f/9//3//f/9//3//f/9//3//f/9//3//f/9//3//f/9//3//f9g5GDbYMdc1Fj7/f/9//3//f/9//3//f/9//3//f/9//3//f/9//3//f/9//3//f/9//3//f/9//3//f/9//3//f/9//3//f/9//3//f/9//3//f/9//3//f/9//3//f/9//3//f/9//3//f/9//3//f/9//3//f/9//3//f/9//3//f/9//3//fzZG9zXWMf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9znXNfc11zV7Rv9//3//f/9//3//f/9//3//f/9//3//f/9//3//f/9//3//f/9//3//f/9//3//f/9//3//f/9//3//f/9//3//f/9//3//f/9//3//f/9//3//f/9//3//f/9//3//f/9//3//f/9//3//f/9//3//f/9//3//f/9//3//f/9//3//f/9//3//f/9//3//f/9//3//f1pGOkJ5Rjo+fUL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+D35ORk6+T34Of9//3//f/9//3//f/9//3//f/9//3//f/9//3//f/9//3//f/9//3//f/9//3//f/9//3//f/9//3/WNdc51zX/f/9//3//f/9//3//f/9//3//f/9//3//f/9//3//f/9//3//f/9//3//f/9//3//f/9//3//f/9//3//f/9//3//f/9//3//f/9//3//f/9//3//f/9//3//f/9//3//f/9//3//f/9//3//f/9//3//f/9//3//f/9//3//f/9//3/VMdcx1zX/f99r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YRtY1Fz7WNVk+fW//f/9//3//f/9//3//f/9//3//f/9//3//f/9//3//f/9//3//f/9//3//f/9//3//f/9//3//f/9//3//f/9//3//f/9//3//f/9//3//f/9//3//f/9//3//f/9//3//f/9//3//f/9//3//f/9//3//f/9//3//f/9//3//f/9//3//f/9//3//f/9//3//f/9//39ZQlpGGT46Qjs+/kb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1lKOj75ORg++DkaOh5L/3//f/9//3//f/9//3//f/9//3//f/9//3//f/9//3//f/9//3//f/9//3//f/9//38YPtY1+DUYNvc1/3//f/9//3//f/9//3//f/9//3//f/9//3//f/9//3//f/9//3//f/9//3//f/9//3//f/9//3//f/9//3//f/9//3//f/9//3//f/9//3//f/9//3//f/9//3//f/9//3//f/9//3//f/9//3//f/9//3//f/9//3//f/9//3//f/9/Fjr4NRk6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5pSODr3Ndc59jk+W/9//3//f/9//3//f/9//3//f/9//3//f/9//3//f/9//3//f/9//3//f/9//3//f/9//3//f/9//3//f/9//3//f/9//3//f/9//3//f/9//3//f/9//3//f/9//3//f/9//3//f/9//3//f/9//3//f/9//3//f/9//3//f/9//3//f/9//3//f/9//3//f/9//3//f/9//3//fxk+WkIZP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aXv9/GUIaPhg6/3+dPv9//3//f/9//3//f/9//3//f/9//3//f/9//3//f/9//3//f/9//3//f/9//3//f/9/GDYZOlk+/3//f/9//3//f/9//3//f/9//3//f/9//3//f/9//3//f/9//3//f/9//3//f/9//3//f/9//3//f/9//3//f/9//3//f/9//3//f/9//3//f/9//3//f/9//3//f/9//3//f/9//3//f/9//3//f/9//3//f/9//3//f/9//3//f/9/2mL3Odc1GUJaP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5PRk+tzH4NVpG/3//f/9//3//f/9//3//f/9//3//f/9//3//f/9//3//f/9//3//f/9//3//f/9//3//f/9//3//f/9//3//f/9//3//f/9//3//f/9//3//f/9//3//f/9//3//f/9//3//f/9//3//f/9//3//f/9//3//f/9//3//f/9//3//f/9//3//f/9//3//f/9//3//f/9//3//fxxvOkYZPjpCOUa9Pv5G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vGL/fzlC+TUZOhk6vE7/f/9//3//f/9//3//f/9//3//f/9//3//f/9//3//f/9//3//f/9//3//f/9/OD7XMdkx+TEXQv9//3//f/9//3//f/9//3//f/9//3//f/9//3//f/9//3//f/9//3//f/9//3//f/9//3//f/9//3//f/9//3//f/9//3//f/9//3//f/9//3//f/9//3//f/9//3//f/9//3//f/9//3//f/9//3//f/9//3//f/9//3//f/9//3//fzhG9zkZOjk+ez7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OT73NfgxOzr9Rv9//3//f/9//3//f/9//3//f/9//3//f/9//3//f/9//3//f/9//3//f/9//3//f/9//3//f/9//3//f/9//3//f/9//3//f/9//3//f/9//3//f/9//3//f/9//3//f/9//3//f/9//3//f/9//3//f/9//3//f/9//3//f/9//3//f/9//3//f/9//3//f/9//3//f/9//3//f/9/GD46QlpCGjpcO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397Sjk++TX/fx9P/3//f/9//3//f/9//3//f/9//3//f/9//3//f/9//3//f/9//3//f/9//Vr/f/c5Gjr4Nf9//3//f/9//3//f/9//3//f/9//3//f/9//3//f/9//3//f/9//3//f/9//3//f/9//3//f/9//3//f/9//3//f/9//3//f/9//3//f/9//3//f/9//3//f/9//3//f/9//3//f/9//3//f/9//3//f/9//3//f/9//3//f/9//3//f/9//3/4ORo6GDr5OVpC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HGsYQvg1OT73NRk2nEr/f/9//3//f/9//3//f/9//3//f/9//3//f/9//3//f/9//3//f/9//3//f/9//3//f/9//3//f/9//3//f/9//3//f/9//3//f/9//3//f/9//3//f/9//3//f/9//3//f/9//3//f/9//3//f/9//3//f/9//3//f/9//3//f/9//3//f/9//3//f/9//3//f/9//3//f/9//3//fxo+Oj4ZPllGWj7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Gj74Ofg1GjpeW/9//3//f/9//3//f/9//3//f/9//3//f/9//3//f/9//3//f/9/fltaOrYx+DUZNvg5PG//f/9//3//f/9//3//f/9//3//f/9//3//f/9//3//f/9//3//f/9//3//f/9//3//f/9//3//f/9//3//f/9//3//f/9//3//f/9//3//f/9//3//f/9//3//f/9//3//f/9//3//f/9//3//f/9//3//f/9//3//f/9//3//f/9//3//f/9/1zk5Ojg+GTY6P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5Ofg11jn/f/9//3//f/9//3//f/9//3//f/9//3//f/9//3//f/9//3//f/9//3//f/9//3//f/9//3//f/9//3//f/9//3//f/9//3//f/9//3//f/9//3//f/9//3//f/9//3//f/9//3//f/9//3//f/9//3//f/9//3//f/9//3//f/9//3//f/9//3//f/9//3//f/9//3//f/9//3//f/9//39ZShpCWj5bPjo+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zlGOT4ZNv9//3//f/9//3//f/9//3//f/9//3//f/9//3//f/9//3//f/9//3//fxg6GDoYOv9//3//f/9//3//f/9//3//f/9//3//f/9//3//f/9//3//f/9//3//f/9//3//f/9//3//f/9//3//f/9//3//f/9//3//f/9//3//f/9//3//f/9//3//f/9//3//f/9//3//f/9//3//f/9//3//f/9//3//f/9//3//f/9//3//f/9//3//f/9//38YSvg5m0bVNRg2fEL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396Svk5+DH4Ndte/3//f/9//3//f/9//3//f/9//3//f/9//3//f/9//3//f/9//3//f/9//3//f/9//3//f/9//3//f/9//3//f/9//3//f/9//3//f/9//3//f/9//3//f/9//3//f/9//3//f/9//3//f/9//3//f/9//3//f/9//3//f/9//3//f/9//3//f/9//3//f/9//3//f/9//3//f/9//3//f/9/mlr/f/k5OT4aPlw6Pk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1iOz5bOjk+9zX/f/9//3//f/9//3//f/9//3//f/9//3//f/9//3//f/9/PksZOrU1OTr3OVlCGUb/f/9//3//f/9//3//f/9//3//f/9//3//f/9//3//f/9//3//f/9//3//f/9//3//f/9//3//f/9//3//f/9//3//f/9//3//f/9//3//f/9//3//f/9//3//f/9//3//f/9//3//f/9//3//f/9//3//f/9//3//f/9//3//f/9//3//f/9//3//f/9//397Rjo+2DUYOn0+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Wk4ZPhg6/3//f/9//3//f/9//3//f/9//3//f/9//3//f/9//3//f/9//3//f/9//3//f/9//3//f/9//3//f/9//3//f/9//3//f/9//3//f/9//3//f/9//3//f/9//3//f/9//3//f/9//3//f/9//3//f/9//3//f/9//3//f/9//3//f/9//3//f/9//3//f/9//3//f/9//3//f/9//3//f/9//3//f/tu/385Ojo+GT56RrxC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ZWv9/OT5ZRjk2/3//f/9//3//f/9//3//f/9//3//f/9//3//f/9/fDr/f/c5+TX5Nf9/e1L/f/9//3//f/9//3//f/9//3//f/9//3//f/9//3//f/9//3//f/9//3//f/9//3//f/9//3//f/9//3//f/9//3//f/9//3//f/9//3//f/9//3//f/9//3//f/9//3//f/9//3//f/9//3//f/9//3//f/9//3//f/9//3//f/9//3//f/9//3//f/9//39ccxlGGT4ZOtg1+TU7P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xdKeV7/f/9//3//f/9//3//f/9//3//f/9//3//f/9//3//f/9//3//f/9//3//f/9//3//f/9//3//f/9//3//f/9//3//f/9//3//f/9//3//f/9//3//f/9//3//f/9//3//f/9//3//f/9//3//f/9//3//f/9//3//f/9//3//f/9//3//f/9//3//f/9//3//f/9//3//f/9//3//f/9//3//f/9//3//f/9/OT4ZPjo6WkJ7P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WkIZNho2+jlaOv9//3//f/9//3//f/9//3//f/9//3//f/5C2DHYOdgx+TW2NRg6OVL/f/9//3//f/9//3//f/9//3//f/9//3//f/9//3//f/9//3//f/9//3//f/9//3//f/9//3//f/9//3//f/9//3//f/9//3//f/9//3//f/9//3//f/9//3//f/9//3//f/9//3//f/9//3//f/9//3//f/9//3//f/9//3//f/9//3//f/9//3//f/9//3//f/9//3//f1o+Gj4YOjk6m0b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zpCGj5aQjlCOkL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zlG+Dn5Nf9/HlP/f/9//3//f/9//3//f/9//3//f/9/1jH4Mdk1GDrXPf9//3//f/9//3//f/9//3//f/9//3//f/9//3//f/9//3//f/9//3//f/9//3//f/9//3//f/9//3//f/9//3//f/9//3//f/9//3//f/9//3//f/9//3//f/9//3//f/9//3//f/9//3//f/9//3//f/9//3//f/9//3//f/9//3//f/9//3//f/9//3//f/9//3//f/9//3//f/9//385Phg69j0YPpxG/39/a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385SltG+TVaOhk+WzoeT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ZPho6+TV8Rv9//3//f/9//3//f/9//3+dNvox2DXWNfc1GD74Nf9/2Wr/f/9//3//f/9//3//f/9//3//f/9//3//f/9//3//f/9//3//f/9//3//f/9//3//f/9//3//f/9//3//f/9//3//f/9//3//f/9//3//f/9//3//f/9//3//f/9//3//f/9//3//f/9//3//f/9//3//f/9//3//f/9//3//f/9//3//f/9//3//f/9//3//f/9//3//f/9//3//f/9/mVr/fzk69z18P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k5Oj45Pv9/Xl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GToZNjo+/3//f/9//3//f/9//38ZOtY11TEYNvg5+T35Of9//3//f/9//3//f/9//3//f/9//3//f/9//3//f/9//3//f/9//3//f/9//3//f/9//3//f/9//3//f/9//3//f/9//3//f/9//3//f/9//3//f/9//3//f/9//3//f/9//3//f/9//3//f/9//3//f/9//3//f/9//3//f/9//3//f/9//3//f/9//3//f/9//3//f/9//3//f/9//3//f/9//3//f9tq/38YPhg6+DFbNv5K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zxzek4YPhk+GToaPt1C/3+fa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Wkr5ORk2GjodW/9//3//fz1XfDb5MTo6GDr4Odc1GToYQv9//3//f/9//3//f/9//3//f/9//3//f/9//3//f/9//3//f/9//3//f/9//3//f/9//3//f/9//3//f/9//3//f/9//3//f/9//3//f/9//3//f/9//3//f/9//3//f/9//3//f/9//3//f/9//3//f/9//3//f/9//3//f/9//3//f/9//3//f/9//3//f/9//3//f/9//3//f/9//3//f/9//3//f/9//3//f/9/+Dn3Nfg5GTKcO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WkY6Pjo+Oj4ZP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g1GTYZOv9//3//f3w62THXMfg1+EFaQvk5/3+4Zv9//3//f/9//3//f/9//3//f/9//3//f/9//3//f/9//3//f/9//3//f/9//3//f/9//3//f/9//3//f/9//3//f/9//3//f/9//3//f/9//3//f/9//3//f/9//3//f/9//3//f/9//3//f/9//3//f/9//3//f/9//3//f/9//3//f/9//3//f/9//3//f/9//3//f/9//3//f/9//3//f/9//3//f/9//3//f/9//3//fxdGFzrWNfc9+TWdPl5X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1lOOUIZOlo6OjpbPl5T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5tG1zX4Ndcxti3YLZUttTHWMdc11zEZPvg5/387c/9//3//f/9//3//f/9//3//f/9//3//f/9//3//f/9//3//f/9//3//f/9//3//f/9//3//f/9//3//f/9//3//f/9//3//f/9//3//f/9//3//f/9//3//f/9//3//f/9//3//f/9//3//f/9//3//f/9//3//f/9//3//f/9//3//f/9//3//f/9//3//f/9//3//f/9//3//f/9//3//f/9//3//f/9//3//f/9//3//f/9//3//f/9/Fz74Odc1GTYcO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GToaOjo+OkI7O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4Nfkx1y21LZUt1TG3Mdg1+DkYOhk+/3//f/9//3//f/9//3//f/9//3//f/9//3//f/9//3//f/9//3//f/9//3//f/9//3//f/9//3//f/9//3//f/9//3//f/9//3//f/9//3//f/9//3//f/9//3//f/9//3//f/9//3//f/9//3//f/9//3//f/9//3//f/9//3//f/9//3//f/9//3//f/9//3//f/9//3//f/9//3//f/9//3//f/9//3//f/9//3//f/9//3//f/9//3//f/9/XHP/fxg++Dn3Nfg1GTK+Oj9L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xg6Oj5aPjo+GDa8R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8Xtc1lTG1MbQttim1MfY11zX5QThS/3//f/9//3//f/9//3//f/9//3//f/9//3//f/9//3//f/9//3//f/9//3//f/9//3//f/9//3//f/9//3//f/9//3//f/9//3//f/9//3//f/9//3//f/9//3//f/9//3//f/9//3//f/9//3//f/9//3//f/9//3//f/9//3//f/9//3//f/9//3//f/9//3//f/9//3//f/9//3//f/9//3//f/9//3//f/9//3//f/9//3//f/9//3//f/9//3//f/9//39ZSv9/9zX4NRk+OEacQ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aQjo++jU6QlpC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tjG1LZUt1jXVNRg69zn/f/9//3//f/9//3//f/9//3//f/9//3//f/9//3//f/9//3//f/9//3//f/9//3//f/9//3//f/9//3//f/9//3//f/9//3//f/9//3//f/9//3//f/9//3//f/9//3//f/9//3//f/9//3//f/9//3//f/9//3//f/9//3//f/9//3//f/9//3//f/9//3//f/9//3//f/9//3//f/9//3//f/9//3//f/9//3//f/9//3//f/9//3//f/9//3//f/9//3//f/9//3//f/9/2Wr/f9c5GTo5Qvk1+DGdPl5X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WVr5PVo+W0L5ORo+XDb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eZ5xCty3WMbUttjHXNRg+9z3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384Sv9/9zXWNfc1GTp8O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386Pjo+GTr4Ofk1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+T/9/1jG2MbUx1jm1Mf9/F0b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uGYXQvg9GD4YPtc5+Dn6Od02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Gj74NRg29zXWMTs2Pk//f/9//3//f/9//3//f79n/3//f/9/flNfS94+vULdOv4+nTZdOnw6+T0aNjs+Oz47Pjo2Gjb5NRs6Gjr5Nfk1+TnZMfo1+TUaOtk1Gzr7OVw6XTY7Ol06XTp9Op4+fTpdOr46/39fR19LXlP/f35T/3//f/9//3//f/9//3//f/9//3//f/9//3//f/9//3//f/9//3//f/9//3//f/9//3//f/9//3//f/9//3//f/9//3//f/9//3//f/9//3//f/9//3//f/9//3//f/9//3//f/9//3//f/9//397Ntgx1y3YNbUxtjG1MdYxF0L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386Tv9/+DXXOdc12DXWMf9/XlP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zk+GTr4Ofcxty34NdoxvTrdPv9/XD4cNho2Gjb5NRk++DX4Nfg1GDpZQhk++Dk5Plg+OT56Ovg1+Tk5Phk6OTo5Ojo6OTo6Ohk2GToZNhk6OD45Ohk2OToZNjo69zU4Ojk6WT44OjhCGT74ORg6GTr3ORc6+T0ZPhk++TXYMRo6Gjb/f30+/3/eOv9/P0f/f39T/3//f/9//3//f/9//3//f/9//3//f/9//3//f/9//3//f/9//3//f/9//3//f/9//3//f/9//3//f/9//3//f/9//3//f/9//3//f/9//3//f/9//38ZMtYx1TH3NdYx1jHVMdY19jn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ZB+DnXOfc59zn3MTo6/3+eX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79b/39/U/9/HkP/Oj0yGTa2Ndc1tS21MZUtlTGULdYx1zkYOtcxGDb4NRo6OjoZOhk6Gj75Ofk5+TUaPjo6OT74NRk+GD74Pfg5OT73ORo+GD4ZPvg5OD7XPTg++DX5Odc99znXNfk9+DkYOtg1GD7YOfk5Wj57Rvk5GT74Nfk5+DX5Ofk5+TkZOtg12TEZOvgxOjZZOjk6+DkZPhg++DkaOvk1+Dm+Ot4+/39+Z/9/nlf/f/9//3//f/9//3//f/9//3//f/9//3//f/9//3//f/9//3//f/9//3//f/9//3//f/9//3//f/9//3//f/9/mz63LdYt1y34Nbcx1jU3RlhC9zX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90X/f/Yx1zX4Of9/3UL/f59f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HkP/fzo6OTo5PtkxGDoZNvc1GTb4Pfg51j3XOdY51jm1MdYxtTHWMdgx1zXYNfg11zX/f9g5/38ZPv9/GEb/f3he/396Uv9/2W7/f7li/3//f/9//3//f9tq/3//f/9/mmL/f/9//3+aYv9/el7/fzlS/3+aYv9/eF7/f1xK+UU4Sv9/WUb/f3tKOkL4PRk+OUL4PRhCGEL3PTk+GToZOvg1GToZOhk++DUZOvcxGjY8Onw+OTYZOhg6/3+dOv9/HkP/f/9//3//f/9//3//f/9//3//f/9//3//f/9//3//f/9//3//f/9//3//f/9//3//f/9//3+2MdYx1jH4Odc11jEYPtxSOjoZQ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zhKGD7XORk69zE5QlhG+DWdNv9/v2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eV/5Gf1fePlw6fTr5Nfk1+DEZOjo2OjrXORk61zEZPhg6OUL5OVo+GjYbOtc59znXOThCtTG2MZUtti23MXlWeFr/f/9//3//f/9//3//f/9//3//f/9//3//f/9//3//f/9//3//f/9//3//f/9//3//f/9//3//f/9//3//f/9//3//f/9//3//f/9//3//f/9//3//f/9//3//f/9/+2r/f9tq/3+cWnpWW0r/f1hGWUo6QjlC2D0YPtg5GT7YNTlCGToYNhg6WUIYOhg6+DE6Oho6nUadPh5L3kL/f59j/3//f/9//3//f/9//3//f/9//3//f/9//3//f/9//3//f15bWjbXLdcx1zHXNdgxOULZNbxOnD5aQhk+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+D05Qjk+nUL4NfY59zX/fz5L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C/398Qpw+GT4aOvc1GTr4Nfk9+DkZPllCGjoZOjo6+TkZPvk9WkY7Pv9/F1L/f/9//3//f/9/GUb/fxc6GTbWLfg1Wzr/f/9//3//f/9//3//f/9//3//f/9//3//f/9//3//f/9//3//f/9//3//f/9//3//f/9//3//f/9//3//f/9//3//f/9//3//f/9//3//f/9//3//f/9//3//f/9//3//f/9//3//f/9//3//f/9//3//f/9//3//f/9//3+6Yv9/e0r/fzk+OT4ZPjlC+D0YOvc9OT74Nfc1+TEZOjk6WzpbPv9//0L/f/9//3//f/9//3//f/9//3//f/9//3//f/1G+jXXMfg11zU5RllGGToaOltCfEL6ORo2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3leGEr4Pf9/9zH2Pfg5GToXOhk6/UL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59f/38eS/9/Wjp8Phk6GTrYNRg6+DE5Pvg5GT44Phk+Wz4aPho6/3/YPThSWGL/f/lu/3//f/9//3//f/9//3//f/9//3//f/xm/3/4ORk6GDoZNls+/3//f/9//3//f/9//3//f/9//3//f/9//3//f/9//3//f/9//3//f/9//3//f/9//3//f/9//3//f/9//3//f/9//3//f/9//3//f/9//3//f/9//3//f/9//3//f/9//3//f/9//3//f/9//3//f/9//3//f/9//3//f/9//3//f/9//38bc/9/fFpZUlpO/38ZPjlGOD44Phc+1z33Ofg51zHYNfk1Wz6dOr4+/kL/f35X/3//f/9/fmf/f/1C+DW2Lfk5Gj6bUvxenUqbVr1OWz4ZQhk+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ul7/fxg6GT4YOhg6+DkYOjo6/3+dP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XDr/fxk2Gzr7ORk6+DkYOjk+GToZPjlCOUJaQjlCOkYZQv9/mWr/f/9//3//f/9//3//f/9//3//f/9//3//f/9//3//f/9//3//f/9//3//f/9/GUIaPjo6Wj5aOv9//3//f/9//3//f/9//3//f/9//3//f/9//3//f/9//3//f/9//3//f/9//3//f/9//3//f/9//3//f/9//3//f/9//3//f/9//3//f/9//3//f/9//3//f/9//3//f/9//3//f/9//3//f/9//3//f/9//3//f/9//3//f/9//3//f/9//3//f/9//3//f/9/nVr/f3xS/396SlpGOkL4Pbg5+DkXOvk52DH5NRo6GzobMnw23EbdPjkyOUIXPvg1e0YeU94+nk7dTt86PDr6Odk1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384UjlGWU45Qhk6OUIXOvg5OUIaNvs1/38/R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eWz9D/jr+Or06XDoaNvo52TH4Odg1GDr4OTlC+D05Qjo6W0L5OVpCOUr/f/tq/3//f/9//3//f/9//3//f/9//3//f/9//3//f/9//3//f/9//3//f/9//3//f/9//3//f/9//3//fxlGGT4ZPjo+ej69Qr9r/3//f/9//3//f/9//3//f/9//3//f/9//3//f/9//3//f/9//3//f/9//3//f/9//3//f/9//3//f/9//3//f/9//3//f/9//3//f/9//3//f/9//3//f/9//3//f/9//3//f/9//3//f/9//3//f/9//3//f/9//3//f/9//3//f/9//3//f/9//3//f/9//3//f/9/HXP/f7xS/39aRltGWj4YPtc59z23Mfc1tjG2MZUt1jG4MRo6mkK9Qjo2GTpcNjw2+THZNRk2/39bc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4QTlGGEJbQhg6+DX4NRg2+Dn/f95C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397Pvo1tzHWMfYxGD7XORg+WkY5QllGekZbPlpCGkL/fxlG/396Xv9//3//f/9//3//f/9//3//f/9//3//f/9//3//f/9//3//f/9//3//f/9//3//f/9//3//f/9//3//f/9//3//f/9//3+aXv9/Oj57Qjk+/3//f/9//3//f/9//3//f/9//3//f/9//3//f/9//3//f/9//3//f/9//3//f/9//3//f/9//3//f/9//3//f/9//3//f/9//3//f/9//3//f/9//3//f/9//3//f/9//3//f/9//3//f/9//3//f/9//3//f/9//3//f/9//3//f/9//3//f/9//3//f/9//3//f/9//3//f/9//3//f/9//3//f71e/3//f/9/GD7YNdUxtTG1MdY1tjG4MZYttjXZNRo6OjY6Otg5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WlY5VhhK/385Phk61zH4Pfc1FzoZOvo1GjaePp5X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eT95GnT6dOho2+jHYNRk++DX3OdYxGEZaRlo+OTr/fxlC/39ZVv9//3//f/9//3//f/9//3//f/9//3//f/9//3//f/9//3//f/9//3//f/9//3//f/9//3//f/9//3//f/9//3//f/9//3//f/9//3//f/9//3//f/9/+27/fxo+Oj4ZOlo+vTr/f/9//3//f/9//3//f/9//3//f/9//3//f/9//3//f/9//3//f/9//3//f/9//3//f/9//3//f/9//3//f/9//3//f/9//3//f/9//3//f/9//3//f/9//3//f/9//3//f/9//3//f/9//3//f/9//3//f/9//3//f/9//3//f/9//3//f/9//3//f/9//3//f/9//3//f/9//3//f/9//3//f/9/HW9ZSrc11zW1MfY11jX2NdU51jXXNdg1tjHXNdgxmUZdW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OFL/fxk+OEL2PTg++DUYOtY1GTr5Mf9/vT7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flP/f1w2GjY5Ohk6+DX4Ofc51zX3OTlCOEI5Qhk6WkJdRv9/OF7/f/9//3//f/9//3//f/9//3//f/9//3//f/9//3//f/9//3//f/9//3//f/9//3//f/9//3//f/9//3//f/9//3//f/9//3//f/9//3//f/9//3//f/9//3//f/9//3//f/9//3/5QRk+Wj56Qls6/3//f/9//3//f/9//3//f/9//3//f/9//3//f/9//3//f/9//3//f/9//3//f/9//3//f/9//3//f/9//3//f/9//3//f/9//3//f/9//3//f/9//3//f/9//3//f/9//3//f/9//3//f/9//3//f/9//3//f/9//3//f/9//3//f/9//3//f/9//3//f/9//3//f/9//3//f/9//3//f/9//3//f1pO/38ZQjpCOT5aQvg9GT7XOfg5GDoXPtU19jXZMf9/XT7/f19P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+/3/bav9/WUY4Stc9GDo5Pjg69zU4Ptc1+DXYNVk++TEaNho2HkN+V/9//3//f/9//3//f/9//3//f/9//3//f/9//3//f/9//3//f/9//3//f/9//3//f/9//3//f/9//3//f/9//3//f/9//3//f/9//3//f/9//3//f/9//3//f/9//3//f/9//3//f/9//3//f/9//3//f/9//3//f/9//3//f/9//3//f/9//3//f/9//3//f/9//3//f/9//3//f/9//3//f/9//3//f/9//3//f/9//3//f/9//3//f/9//3//f/9/flv/f302Gjr5Mfg11zH4NbY11znWNdY11jUXQhlCGT74OTpC+T07Ujla/3/abv9//3//f/9//3//f/9//3//f/9//3//f/9//3//f/9//3//f/9//3//f/9//3//f/9//3//f/9//3//f/9//3//f/9//3//f/9//3//f/9//3//f/9//3//f/9//3//f/9//3//f/9//3//f/9/OUI6Ovk5+jn5NTw2Hkv/f/9//3//f/9//3//f/9//3//f/9//3//f/9//3//f/9//3//f/9//3//f/9//3//f/9//3//f/9//3//f/9//3//f/9//3//f/9//3//f/9//3//f/9//3//f/9//3//f/9//3//f/9//3//f/9//3//f/9//3//f/9//3//f/9//3//f/9//3//f/9//3//f/9//3//f/9//3//f/9//38aRjpCGUIaQhk+Wj45PhhCOE7/f7tO/384ShhC2DXZOdgx2TH5NZ46/jr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GEJaRlpCWEL4Ofc9+DkYNvg5+DEYNvc12DX/fx5L/38+T/9//3//f/9//3//f/9//3//f/9//3//f/9//3//f/9//3//f/9//3//f/9//3//f/9//3//f/9//3//f/9//3//f/9//3//f/9//3//f/9//3//f/9//3//f/9//3//f/9//3//f/9//3//f/9//3//f/9//3//f/9//3//f/9//3//f/9//3//f/9//3//f/9//3//f/9//3//f/9//3//f/9//3//f/9//3//f/9//38/S/9/Ojb/f/c1GD7YNfg51zX3Odg1GT75ORk2OT7/fzpO/39aSv9//3//f/9//3//f/9//3//f/9//3//f/9//3//f/9//3//f/9//3//f/9//3//f/9//3//f/9//3//f/9//3//f/9//3//f/9//3//f/9//3//f/9//3//f/9//3//f/9//3//f/9//3//f/9//3//f/9//3//f/9//3//f3pS/3/5OVo6+D3/f/5G/3//f/9//3//f/9//3//f/9//3//f/9//3//f/9//3//f/9//3//f/9//3//f/9//3//f/9//3//f/9//3//f/9//3//f/9//3//f/9//3//f/9//3//f/9//3//f/9//3//f/9//3//f/9//3//f/9//3//f/9//3//f/9//3//f/9//3//f/9//3//f/9//3//f/9//3//f/9//3//f/9//3//f/9//3//f/9//3//f/9//3//f/9//3//f3paOE74ORk6+Dn3Nfkx/38/S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5pa/385Rv9/Wj45Qvg5+TX2Ofg51zXXNbYxGTYYNvY19zUaOjw6fT4eQ/9//3//f59f/3//f/9//3//f/9//3//f/9//3//f/9//3//f/9//3//f/9//3//f/9//3//f/9//3//f/9//3//f/9//3//f/9//3//f/9//3//f/9//3//f/9//3//f/9//3//f/9//3//f/9//3//f/9//3//f/9//3//f/9//3//f/9//3//f/9//3//f/9//3//f35f/3/eQv9/vT5aNjs2OjrXLfg1tjHYNdc11zXYORc++DU5Qvg5GToYQjlKeGL/f/9//3//f/9//3//f/9//3//f/9//3//f/9//3//f/9//3//f/9//3//f/9//3//f/9//3//f/9//3//f/9//3//f/9//3//f/9//3//f/9//3//f/9//3//f/9//3//f/9//3//f/9//3//f/9//3//f/9//3//f/9//3//f/9//3//f/9//3/ZallGGT4aOhk6WT47Nv9//3//f/9//3//f/9//3//f/9//3//f/9//3//f/9//3//f/9//3//f/9//3//f/9//3//f/9//3//f/9//3//f/9//3//f/9//3//f/9//3//f/9//3//f/9//3//f/9//3//f/9//3//f/9//3//f/9//3//f/9//3//f/9//3//f/9//3//f/9//3//f/9//3//f/9//3//f/9//3//f/9//3//f/9//3//f/9//3//f/9//3//f/9//3/+Vv9/W0Y5Rvc99z3WNdgxtzFdPv4+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+4av9/WFb/fzhOGD4YPvc59zkZPhg6+DXXNdc5GTZ8Qvg5/399Pv9/HkP/f39T/38eQ/9//3//f/9//3//f/9//3//f/9//3//f/9//3//f/9//3//f/9//3//f/9//3//f/9//3//f/9//3//f/9//3//f/9//3//f/9//3//f/9//3//f/9//3//f/9//3//f/9//3//f/9//3//f/9//3//f/9//39fR/9/nTpcOjo6GTrXMTk++TkZNrUx1jX4OdY5GDYYPhg6GDr3Pf9/Ok7/f/9//3//f/9//3//f/9//3//f/9//3//f/9//3//f/9//3//f/9//3//f/9//3//f/9//3//f/9//3//f/9//3//f/9//3//f/9//3//f/9//3//f/9//3//f/9//3//f/9//3//f/9//3//f/9//3//f/9//3//f/9//3//f/9//3//f/9//3//f/9//3//f/9//3//f/9//3//fzlCOUI6Plo+Oj7/f/9//3//f/9//3//f/9//3//f/9//3//f/9//3//f/9//3//f/9//3//f/9//3//f/9//3//f/9//3//f/9//3//f/9//3//f/9//3//f/9//3//f/9//3//f/9//3//f/9//3//f/9//3//f/9//3//f/9//3//f/9//3//f/9//3//f/9//3//f/9//3//f/9//3//f/9//3//f/9//3//f/9//3//f/9//3//f/9//3//f/9//3//f/9//3//f51e/397SlpGOT74Pfg1+DX4NRs23kL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7Zv9/WUpZSvdF+Dn3OTg+1zU4Ohky+DXXMdc52DXXNfc1+Tn4PdY1tzEaNlw6nT6dOv4+Hj//f55b/3+/Y/9//3//f95r/3//f/9//3//f/9//3//f/9//3//f/9//3//f/9//3//f/9//3//f/9//3//f/9//3//f/9//3//f/9//3/fa/9/nl//f/5C3T7ePlw6Gzb6Ndg12DHXMfY11jW2Ndc1+D3WNdY5GD4XOtcx9z33ORlC+D3/fxhCOUpZVv9//3//f/9//3//f/9//3//f/9//3//f/9//3//f/9//3//f/9//3//f/9//3//f/9//3//f/9//3//f/9//3//f/9//3//f/9//3//f/9//3//f/9//3//f/9//3//f/9//3//f/9//3//f/9//3//f/9//3//f/9//3//f/9//3//f/9//3//f/9//3//f/9//3//f/9//3//f/9//3//f/9//385Rv9/ekI7Rjo6OzpeW/9//3//f/9//3//f/9//3//f/9//3//f/9//3//f/9//3//f/9//3//f/9//3//f/9//3//f/9//3//f/9//3//f/9//3//f/9//3//f/9//3//f/9//3//f/9//3//f/9//3//f/9//3//f/9//3//f/9//3//f/9//3//f/9//3//f/9//3//f/9//3//f/9//3//f/9//3//f/9//3//f/9//3//f/9//3//f/9//3//f/9//3//f/9//3//f/9//Wr/f3lKWkY5RhhC9jn3Nfk1OzqdO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zhS/3/3Pf9/+D0YOvg9GD4YOntGWkIYOvY5+DXXNfg11zEZOvgx2TEZOtgxGDY7Ovkx/387Nv9/Gzb/f1xC/3/+Pv9/HkP/f94+/3/+Pv9/P0P/f/9//39fS/9/HkP/fz4//38/R/9/vjr/f1w+/39bOv9/GTr4NfgxOTrXMdY11jXWOfY19zXXMfg1FzoZOvc9+T0ZPv9/OUL/fzhK/3+bYv9//3//f/9//3//f/9//3//f/9//3//f/9//3//f/9//3//f/9//3//f/9//3//f/9//3//f/9//3//f/9//3//f/9//3//f/9//3//f/9//3//f/9//3//f/9//3//f/9//3//f/9//3//f/9//3//f/9//3//f/9//3//f/9//3//f/9//3//f/9//3//f/9//3//f/9//3//f/9//3//f/9//3//f/9//3//f/9//3//f/9/22b/fxk6OjoZQv9/fTr/f/9//3//f/9//3//f/9//3//f/9//3//f/9//3//f/9//3//f/9//3//f/9//3//f/9//3//f/9//3//f/9//3//f/9//3//f/9//3//f/9//3//f/9//3//f/9//3//f/9//3//f/9//3//f/9//3//f/9//3//f/9//3//f/9//3//f/9//3//f/9//3//f/9//3//f/9//3//f/9//3//f/9//3//f/9//3//f/9//3//f/9//3//f/9//3//f/9//3//f/9/u1L/f1pGGULYNRk6GT7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pu/39YWjhKGkL/f9c5WUYYOjk+GD4YPvg1GDb4Mfc91znXNdc1Fzq2Nfc1GDr3NfYxGT7YOdc11zX3Ndcx1zXWMfc11jXXMfg12TXXMfg19zH4Mfcx9znWMfg52TX3NdY1GDb4Mdc11zn4ORg6ODpZPjg+9zk4Phg6GD4YPvg5WkL/f3pe/3+ZWv9/PHf/f/9//3//f/9//3//f/9//3//f/9//3//f/9//3//f/9//3//f/9//3//f/9//3//f/9//3//f/9//3//f/9//3//f/9//3//f/9//3//f/9//3//f/9//3//f/9//3//f/9//3//f/9//3//f/9//3//f/9//3//f/9//3//f/9//3//f/9//3//f/9//3//f/9//3//f/9//3//f/9//3//f/9//3//f/9//3//f/9//3//f/9//3//f/9//3//f/9//38ZOls6GT45RvxK/3//f/9//3//f/9//3//f/9//3//f/9//3//f/9//3//f/9//3//f/9//3//f/9//3//f/9//3//f/9//3//f/9//3//f/9//3//f/9//3//f/9//3//f/9//3//f/9//3//f/9//3//f/9//3//f/9//3//f/9//3//f/9//3//f/9//3//f/9//3//f/9//3//f/9//3//f/9//3//f/9//3//f/9//3//f/9//3//f/9//3//f/9//3//f/9//3//f/9//3//f/1u/397TnpKOUIaPtc1+DUcNv9/nl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umr/f3pS/384Tv9/GUb/fxg6GToYPjlGGT4ZPvc1GT74NRk+1zkZPhk++DkYNhg+GDr4Odc5OEIYOvcx9znWOfc1+TkYOjk+GT7YOfk5Gj4ZOlk+GDoZPhk+OkIZPjpG+UH/f3la/3+6Z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GEYaPhk6WkIaPv9/f1v/f/9//3//f/9//3//f/9//3//f/9//3//f/9//3//f/9//3//f/9//3//f/9//3//f/9//3//f/9//3//f/9//3//f/9//3//f/9//3//f/9//3//f/9//3//f/9//3//f/9//3//f/9//3//f/9//3//f/9//3//f/9//3//f/9//3//f/9//3//f/9//3//f/9//3//f/9//3//f/9//3//f/9//3//f/9//3//f/9//3//f/9//3//f/9//3//f/9//3//f/9//3//f1pO/38ZQjlGGEL/f1w+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W17/f3he/39ZWv9/umb/f3leeV4aRvhB+D0ZRhdG/385RllGmVoZQhhCGEYYQhlKGFIZTlhW/38YTv9/OFr/f3lm/3/Zbv9/Gn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3peOUIZQjo6vEZcPh5P/3//f/9//3//f/9//3//f/9//3//f/9//3//f/9//3//f/9//3//f/9//3//f/9//3//f/9//3//f/9//3//f/9//3//f/9//3//f/9//3//f/9//3//f/9//3//f/9//3//f/9//3//f/9//3//f/9//3//f/9//3//f/9//3//f/9//3//f/9//3//f/9//3//f/9//3//f/9//3//f/9//3//f/9//3//f/9//3//f/9//3//f/9//3//f/9//3//f/9//3//f/9//38dc/9/fUpaQlo+OkYZOvo1Wjr/f55n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WT47Pho6/3+9Q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397RltOOT4YPtc5/3+dP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xlGGT4ZPlpCOT7/f79n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WL/fxpCGkIZOhk+GDp8Pl9T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395Wv9/OTo7QnpG/39eU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397Uv9/WkZaQhk+/39bP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+m7/fxk6GjY6Ohk6Wz7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Vb/f5xOe0p6QjlGGTqeQj5T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4PRo+GTo6Qjo+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dTp1OvEqcSptK/38aP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WVIaOhk+Wz5bPnxGHk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lr/f5xafUJ8RnpCWT5cPj9L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ZOho+WkL/f3xG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cUv9/fEY7QnpC/388O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OUJaRjo+e0JaQv5Cv2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HWvdSptSW0ZbQlpCOUL/f35j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1pW/38aOls+ej7/f39P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+9Sv9/W0p8RttG/3++R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GT75ORo2GT75Nf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3tKfEacSttKWUrePp9X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1lCOj46Ojk+GTr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fUZ7RlpG/3/+P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aSlpKWkI5Qhk6fT4dV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HW//f9xafEZbPntCWkL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3pKWkL5OTs+XD7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dRpxKW0J8QnxG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5PRo+OTpaThs+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F7/f1tOnE58Rv9/P0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elL/f71GvE4aP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tq/3+9QnxGXEb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3lePEb6NTpCGj47Qp0+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W0L/f1pKfUJ9R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W0I7Pls6Oj4ZO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3xS/396SltGnEr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xlSGToZOho6Wj5cPl5f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aTn0+nEp8Tlw+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GT46Pho6/3/eQ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3xCe05bQ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PHP/fxg++T36OTo+GTrfPn5j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bPrxGnEa8Rh5L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bSv9/GTp7Qjk6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WkJ8RlpK/38eT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2mr/f/k5Ojo5OjtCvT7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xlCfEabTlxG/lb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ZPhk6OzpbPho6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ZUv9/nEr/f95G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GEo6Qhk6GjoZQjs+X0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WVY6PnxCnEqeP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Pho6Oj46QpxG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+8RptS3E7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Oj4ZOjs6WkZbO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395UjlCmz7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zlS/386Olo++jn/fx5H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Wkr/f1o6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ZZjlG2DnZORg2WToaM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xdGGTqbR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zk+OT4ZOlpCOkL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385Qvk5nEL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ZUhg+Oj6dQlo+Gz7dSv9//3//f/9//3//f/9//3//f/9//3//f/9//3//f/9//3//f/9//3//f/9//3//f/9//3//f/9//3//f/9//3//f/9//3//f/9//3//f/9//3//f/9//3//f/9//3//f/9//3//f/9//3//f/9//3//f/9//3//f/9//3//f/9//3//f/9//3//f/9//3//f/9//3//f/9//3//f/9//3//f/9//3//f/9//3//f/9//3//f/9//3//f/9//3//f/9//3//f/9//3//f/9/1z35OXxG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xk+Oj4ZQv9/fEL/f/9//3//f/9//3//f/9//3//f/9//3//f/9//3//f/9//3//f/9//3//f/9//3//f/9//3//f/9//3//f/9//3//f/9//3//f/9//3//f/9//3//f/9//3//f/9//3//f/9//3//f/9//3//f/9//3//f/9//3//f/9//3//f/9//3//f/9//3//f/9//3//f/9//3//f/9//3//f/9//3//f/9//3//f/9//3//f/9//3//f/9//3//f/9//3//f/9//3//f/9//3//f/c5GjabS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z13/386Oho6GUJZRhk6vEafY/9//3//f/9//3//f/9//3//f/9//3//f/9//3//f/9//3//f/9//3//f/9//3//f/9//3//f/9//3//f/9//3//f/9//3//f/9//3//f/9//3//f/9//3//f/9//3//f/9//3//f/9//3//f/9//3//f/9//3//f/9//3//f/9//3//f/9//3//f/9//3//f/9//3//f/9//3//f/9//3//f/9//3//f/9//3//f/9//3//f/9//3//f/9//3//f/9//3//f/9/WFLYNfk13U7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WlL/fztGGj56Rv9/vT7/f/9//3//f/9//3//f/9//3//f/9//3//f/9//3//f/9//3//f/9//3//f/9//3//f/9//3//f/9//3//f/9//3//f/9//3//f/9//3//f/9//3//f/9//3//f/9//3//f/9//3//f/9//3//f/9//3//f/9//3//f/9//3//f/9//3//f/9//3//f/9//3//f/9//3//f/9//3//f/9//3//f/9//3//f/9//3//f/9//3//f/9//3//f/9//3//f/9//3//f/9/1zlaQ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tq/3/5OTk6GTpZPho6vz7/f/9//3//f/9//3//f/9//3//f/9//3//f/9//3//f/9//3//f/9//3//f/9//3//f/9//3//f/9//3//f/9//3//f/9//3//f/9//3//f/9//3//f/9//3//f/9//3//f/9//3//f/9//3//f/9//3//f/9//3//f/9//3//f/9//3//f/9//3//f/9//3//f/9//3//f/9//3//f/9//3//f/9//3//f/9//3//f/9//3//f/9//3//f/9//3//f/9/+WL4Ofg1Wjr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OUI6Pjk6+TkYOjs+HU//f/9//3//f/9//3//f/9//3//f/9//3//f/9//3//f/9//3//f/9//3//f/9//3//f/9//3//f/9//3//f/9//3//f/9//3//f/9//3//f/9//3//f/9//3//f/9//3//f/9//3//f/9//3//f/9//3//f/9//3//f/9//3//f/9//3//f/9//3//f/9//3//f/9//3//f/9//3//f/9//3//f/9//3//f/9//3//f/9//3//f/9//3//f/9//3//f/9/Fzr3Nf9//3//f/9//3//f/9//3//f/9//3//f/9//3//f/9//3//f/9//3//f/9//3//f/9//3//f/9//3//f/9//3//f/9//3//f/9//3//f/9//3//f/9//3//f/9//3//f3Zy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tiOkI5PnpGGToZQnxC/3//f/9//3//f/9//3//f/9//3//f/9//3//f/9//3//f/9//3//f/9//3//f/9//3//f/9//3//f/9//3//f/9//3//f/9//3//f/9//3//f/9//3//f/9//3//f/9//3//f/9//3//f/9//3//f/9//3//f/9//3//f/9//3//f/9//3//f/9//3//f/9//3//f/9//3//f/9//3//f/9//3//f/9//3//f/9//3//f/9//3//f/9//3//f/9//38XQtc1Ojr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OkJ7Qlo+Wj5aPv9//3//f/9//3//f/9//3//f/9//3//f/9//3//f/9//3//f/9//3//f/9//3//f/9//3//f/9//3//f/9//3//f/9//3//f/9//3//f/9//3//f/9//3//f/9//3//f/9//3//f/9//3//f/9//3//f/9//3//f/9//3//f/9//3//f/9//3//f/9//3//f/9//3//f/9//3//f/9//3//f/9//3//f/9//3//f/9//3//f/9//3//f/9//3//f/9/+DUYOtxO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1pK/38ZOjk6GT6+Pj4//3//f/9//3//f/9//3//f/9//3//f/9//3//f/9//3//f/9//3//f/9//3//f/9//3//f/9//3//f/9//3//f/9//3//f/9//3//f/9//3//f/9//3//f/9//3//f/9//3//f/9//3//f/9//3//f/9//3//f/9//3//f/9//3//f/9//3//f/9//3//f/9//3//f/9//3//f/9//3//f/9//3//f/9//3//f/9//3//f/9//3//f/9//3//fxc6Wz7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GT4ZPvg9GT45Op46H0f/f/9//3//f/9//3//f/9//3//f/9//3//f/9//3//f/9//3//f/9//3//f/9//3//f/9//3//f/9//3//f/9//3//f/9//3//f/9//3//f/9//3//f/9//3//f/9//3//f/9//3//f/9//3//f/9//3//f/9//3//f/9//3//f/9//3//f/9//3//f/9//3//f/9//3//f/9//3//f/9//3//f/9//3//f/9//3//f/9//3//f3pO+TkZP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zpKGUIZQhg69zU5OrxC/3//f/9//3//f/9//3//f/9//3//f/9//3//f/9//3//f/9//3//f/9//3//f/9//3//f/9//3//f/9//3//f/9//3//f/9//3//f/9//3//f/9//3//f/9//3//f/9//3//f/9//3//f/9//3//f/9//3//f/9//3//f/9//3//f/9//3//f/9//3//f/9//3//f/9//3//f/9//3//f/9//3//f/9//3//f/9//3//f/9//38XQhk2+TX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GT4ZPjk++TkZOv9//3//f/9//3//f/9//3//f/9//3//f/9//3//f/9//3//f/9//3//f/9//3//f/9//3//f/9//3//f/9//3//f/9//3//f/9//3//f/9//3//f/9//3//f/9//3//f/9//3//f/9//3//f/9//3//f/9//3//f/9//3//f/9//3//f/9//3//f/9//3//f/9//3//f/9//3//f/9//3//f/9//3//f/9//3//f/9//3//f/9/9zn5Of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xlCGkIZPhg+2DlbPt46/3//f/9//3//f/9//3//f/9//3//f/9//3//f/9//3//f/9//3//f/9//3//f/9//3//f/9//3//f/9//3//f/9//3//f/9//3//f/9//3//f/9//3//f/9//3//f/9//3//f/9//3//f/9//3//f/9//3//f/9//3//f/9//3//f/9//3//f/9//3//f/9//3//f/9//3//f/9//3//f/9//3//f/9//3//f/9//38YPvY5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bXv9/GToaPhk6GTo7Ov9//3//f/9//3//f/9//3//f/9//3//f/9//3//f/9//3//f/9//3//f/9//3//f/9//3//f/9//3//f/9//3//f/9//3//f/9//3//f/9//3//f/9//3//f/9//3//f/9//3//f/9//3//f/9//3//f/9//3//f/9//3//f/9//3//f/9//3//f/9//3//f/9//3//f/9//3//f/9//3//f/9//3//f/9//3//fzhK+DlZQ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xlCOUIZOhk+2DVcPj5b/3//f/9//3//f/9//3//f/9//3//f/9//3//f/9//3//f/9//3//f/9//3//f/9//3//f/9//3//f/9//3//f/9//3//f/9//3//f/9//3//f/9//3//f/9//3//f/9//3//f/9//3//f/9//3//f/9//3//f/9//3//f/9//3//f/9//3//f/9//3//f/9//3//f/9//3//f/9//3//f/9//3//f/9//3/XNRg+Hk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OkY6Plo+Oz4cOv9//3//f/9//3//f/9//3//f/9//3//f/9//3//f/9//3//f/9//3//f/9//3//f/9//3//f/9//3//f/9//3//f/9//3//f/9//3//f/9//3//f/9//3//f/9//3//f/9//3//f/9//3//f/9//3//f/9//3//f/9//3//f/9//3//f/9//3//f/9//3//f/9//3//f/9//3//f/9//3//f/9//3//f/c1+DX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zhO/38YOtg5+TV9Pt1G/3//f/9//3//f/9//3//f/9//3//f/9//3//f/9//3//f/9//3//f/9//3//f/9//3//f/9//3//f/9//3//f/9//3//f/9//3//f/9//3//f/9//3//f/9//3//f/9//3//f/9//3//f/9//3//f/9//3//f/9//3//f/9//3//f/9//3//f/9//3//f/9//3//f/9//3//f/9//3//f/9/1jlZPltC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bZv9/GT47Qhk+OUKbRv9//3//f/9//3//f/9//3//f/9//3//f/9//3//f/9//3//f/9//3//f/9//3//f/9//3//f/9//3//f/9//3//f/9//3//f/9//3//f/9//3//f/9//3//f/9//3//f/9//3//f/9//3//f/9//3//f/9//3//f/9//3//f/9//3//f/9//3//f/9//3//f/9//3//f/9//3//f/9//3//f9c1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g5+T35PVo6+TkaOn06/3//f/9//3//f/9//3//f/9//3//f/9//3//f/9//3//f/9//3//f/9//3//f/9//3//f/9//3//f/9//3//f/9//3//f/9//3//f/9//3//f/9//3//f/9//3//f/9//3//f/9//3//f/9//3//f/9//3//f/9//3//f/9//3//f/9//3//f/9//3//f/9//3//f/9//3//f1lC1zUXQ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396Tv9/Gj46Phk6ej4aOv9/P0v/f/9//3//f/9//3//f/9//3//f/9//3//f/9//3//f/9//3//f/9//3//f/9//3//f/9//3//f/9//3//f/9//3//f/9//3//f/9//3//f/9//3//f/9//3//f/9//3//f/9//3//f/9//3//f/9//3//f/9//3//f/9//3//f/9//3//f/9//3//f/9//3//f/9//3/VMf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zpC/3/5NVk+OUJ6Slw+/kb/f/9//3//f/9//3//f/9//3//f/9//3//f/9//3//f/9//3//f/9//3//f/9//3//f/9//3//f/9//3//f/9//3//f/9//3//f/9//3//f/9//3//f/9//3//f/9//3//f/9//3//f/9//3//f/9//3//f/9//3//f/9//3//f/9//3//f/9//3//f/9//3//f/c59zn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WkI7Qho62TUZOv9/P0v/f/9//3//f/9//3//f/9//3//f/9//3//f/9//3//f/9//3//f/9//3//f/9//3//f/9//3//f/9//3//f/9//3//f/9//3//f/9//3//f/9//3//f/9//3//f/9//3//f/9//3//f/9//3//f/9//3//f/9//3//f/9//3//f/9//3//f/9//3//f/9/+DX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7piGUb4PTk+Oj46Pho6XDp+X/9//3//f/9//3//f/9//3//f/9//3//f/9//3//f/9//3//f/9//3//f/9//3//f/9//3//f/9//3//f/9//3//f/9//3//f/9//3//f/9//3//f/9//3//f/9//3//f/9//3//f/9//3//f/9//3//f/9//3//f/9//3//f/9//3//f/9/ekbXMTlC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Wkb/f/k5Gj4ZOv9/XD7/f/9//3//f/9//3//f/9//3//f/9//3//f/9//3//f/9//3//f/9//3//f/9//3//f/9//3//f/9//3//f/9//3//f/9//3//f/9//3//f/9//3//f/9//3//f/9//3//f/9//3//f/9//3//f/9//3//f/9//3//f/9//3//f/9//3//f/cx+jW9V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tq/3/5Pfg1GTo6Ojo+e0L9Rv9//3//f/9//3//f/9//3//f/9//3//f/9//3//f/9//3//f/9//3//f/9//3//f/9//3//f/9//3//f/9//3//f/9//3//f/9//3//f/9//3//f/9//3//f/9//3//f/9//3//f/9//3//f/9//3//f/9//3//f/9//3//f9g1+DXWMf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eGb/fxk+Oj4ZOho+Gjr/f71C/3//f/9//3//f/9//3//f/9//3//f/9//3//f/9//3//f/9//3//f/9//3//f/9//3//f/9//3//f/9//3//f/9//3//f/9//3//f/9//3//f/9//3//f/9//3//f/9//3//f/9//3//f/9//3//f/9//3//f1pC+DX4Nf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YShlC+TUZOvk1W0JaQntGXlf/f/9//3//f/9//3//f/9//3//f/9//3//f/9//3//f/9//3//f/9//3//f/9//3//f/9//3//f/9//3//f/9//3//f/9//3//f/9//3//f/9//3//f/9//3//f/9//3//f/9//3//f/9/n2P+Pj5XOjr4Mfg1GD7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1lK/39ZPlo6Gj47Olw6/3//f/9//3//f/9//3//f/9//3//f/9//3//f/9//3//f/9//3//f/9//3//f/9//3//f/9//3//f/9//3//f/9//3//f/9//3//f/9//3//f/9//3//f/9//3//f/9//3//f/9//3//f9Uxmz7XMdY1+DX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GUL/fxg+GToZOho6Wz5dPp4+/3++Z/9//3//f/9//3//f/9//3//f/9//3//f/9//3//f/9//3//f/9//3//f/9//3//f/9//3//f/9//3//f/9//3//f/9//3//f/9//3//f/9//3//f/9//39YQtYx9jG2Ldc11i3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YQv9/WT4ZPhk2OUJaQv9//kb/f/9//3//f/9//3//f/9//3//f/9//3//f/9//3//f/9//3//f/9//3//f/9//3//f/9//3//f/9//3//f/9//3//f/9//3//f/9//3//f/9//3//f9Ux9zX3NdY1+DH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2m7/fxg+GD74NVlC+TkZOho2fUJ+Ov9/v1v/f/9//3//f/9//3//f/9//3//f/9//3//f/9//3//f/9//3//f/9//3//f/9//3//f/9//3//f/9//3//f/9//3//f/9//3//fzk61jG0MbYx9jH/f9pu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Gj76Nfk5GTr5NTk6+jUaNhs+/38/R/9//3//fz5b/3//f/9//3//f/9//3//f/9//3//f/9//3//f/9//3//f/9//3//f/9//3//f/9//3//f/9//3//f1tC+TW1MbYxFjr/f7pS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lu/385Shk++DUYOvg1GTrZMTo6+TVcPl0+/39+X/9//3//f/9//3//f/9//3//f/9//3//f/9//3//f/9//3//f/9//3//f/9//3//f/9//3//f7lWOTq1LdYx+DUYPlZ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zlO/3/4ORk6+T0ZPvk5GjoaNho6Gz7/fz9H/3//f/9//3//f/9//3//f/9//3//f/9//3//f/9//3//f39b/3//f/9//3//fx5HOjbWMdc11zn/f9pq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WV4ZShlGGUb4OTk+GDoZPhk+GDo5Ojs6fjp9Qp1CW0J9Ov9/n1v/f3tO/3//f/9//3//f/9//39dY/9/vT59Pvo5+Dm2Mfg1+D3/fzpz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zlC/38ZQvk9+DlZQhk6Wj45Phk+Oz5aPho2Ozp+Nv9/XT6ePr1C/39cNjo6+DH4Ndc1GT4ZOv9/WFL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2mb/fzlO+T0aPnxCGUIaOhk6GTr4Nfk5GToZPvg1GTr5NTk+2DX3Nfc5/38ZS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GL/f3le/38ZRv9/Gj7/fxlC/38aPv9/OUr/f3hi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GAAAAFAAAAAgAAABUTlBQBwEAAEYAAAAUAAAACAAAAEdESUMDAAAAIgAAAAwAAAD/////IgAAAAwAAAD/////JQAAAAwAAAANAACAKAAAAAwAAAAEAAAAIgAAAAwAAAD/////IgAAAAwAAAD+////JwAAABgAAAAEAAAAAAAAAP///wAAAAAAJQAAAAwAAAAEAAAATAAAAGQAAAAAAAAAUAAAAP8AAAB8AAAAAAAAAFAAAAAAAQAALQAAACEA8AAAAAAAAAAAAAAAgD8AAAAAAAAAAAAAgD8AAAAAAAAAAAAAAAAAAAAAAAAAAAAAAAAAAAAAAAAAACUAAAAMAAAAAAAAgCgAAAAMAAAABAAAACcAAAAYAAAABAAAAAAAAAD///8AAAAAACUAAAAMAAAABAAAAEwAAABkAAAACQAAAFAAAAD2AAAAXAAAAAkAAABQAAAA7gAAAA0AAAAhAPAAAAAAAAAAAAAAAIA/AAAAAAAAAAAAAIA/AAAAAAAAAAAAAAAAAAAAAAAAAAAAAAAAAAAAAAAAAAAlAAAADAAAAAAAAIAoAAAADAAAAAQAAAAnAAAAGAAAAAQAAAAAAAAA////AAAAAAAlAAAADAAAAAQAAABMAAAAZAAAAAkAAABgAAAA9gAAAGwAAAAJAAAAYAAAAO4AAAANAAAAIQDwAAAAAAAAAAAAAACAPwAAAAAAAAAAAACAPwAAAAAAAAAAAAAAAAAAAAAAAAAAAAAAAAAAAAAAAAAAJQAAAAwAAAAAAACAKAAAAAwAAAAEAAAAJwAAABgAAAAEAAAAAAAAAP///wAAAAAAJQAAAAwAAAAEAAAATAAAAGQAAAAJAAAAcAAAAOQAAAB8AAAACQAAAHAAAADcAAAADQAAACEA8AAAAAAAAAAAAAAAgD8AAAAAAAAAAAAAgD8AAAAAAAAAAAAAAAAAAAAAAAAAAAAAAAAAAAAAAAAAACUAAAAMAAAAAAAAgCgAAAAMAAAABAAAACUAAAAMAAAAAQAAABgAAAAMAAAAAAAAABIAAAAMAAAAAQAAABYAAAAMAAAAAAAAAFQAAAAsAQAACgAAAHAAAADjAAAAfAAAAAEAAAAAwMZBvoTGQQoAAABwAAAAJQAAAEwAAAAEAAAACQAAAHAAAADlAAAAfQAAAJgAAABTAGkAZwBuAGUAZAAgAGIAeQA6ACAARwBIAEEAWgBBAFIAWQBBAE4AIABHAEEARwBJAEsAIAAxADEAMAAxADUAOQAxADEAMgA5AP9/BgAAAAMAAAAHAAAABwAAAAYAAAAHAAAAAwAAAAcAAAAFAAAAAwAAAAMAAAAIAAAACAAAAAcAAAAGAAAABwAAAAcAAAAFAAAABwAAAAgAAAADAAAACAAAAAcAAAAIAAAAAwAAAAYAAAADAAAABgAAAAYAAAAGAAAABgAAAAYAAAAGAAAABgAAAAYAAAAGAAAABgAAABYAAAAMAAAAAAAAACUAAAAMAAAAAgAAAA4AAAAUAAAAAAAAABAAAAAUAAAA</Object>
  <Object Id="idInvalidSigLnImg">AQAAAGwAAAAAAAAAAAAAAP8AAAB/AAAAAAAAAAAAAADYGAAAaQwAACBFTUYAAAEAFJwEAMQAAAAFAAAAAAAAAAAAAAAAAAAAgAcAADgEAADdAQAADAEAAAAAAAAAAAAAAAAAAEhHBwDgFgQACgAAABAAAAAAAAAAAAAAAEsAAAAQAAAAAAAAAAUAAAAeAAAAGAAAAAAAAAAAAAAAAAEAAIAAAAAnAAAAGAAAAAEAAAAAAAAAAAAAAAAAAAAlAAAADAAAAAEAAABMAAAAZAAAAAAAAAAAAAAA/wAAAH8AAAAAAAAAAAAAAAABAACAAAAAIQDwAAAAAAAAAAAAAACAPwAAAAAAAAAAAACAPwAAAAAAAAAAAAAAAAAAAAAAAAAAAAAAAAAAAAAAAAAAJQAAAAwAAAAAAACAKAAAAAwAAAABAAAAJwAAABgAAAABAAAAAAAAAP///wAAAAAAJQAAAAwAAAABAAAATAAAAGQAAAAAAAAAAAAAAP8AAAB/AAAAAAAAAAAAAAAAAQAAgAAAACEA8AAAAAAAAAAAAAAAgD8AAAAAAAAAAAAAgD8AAAAAAAAAAAAAAAAAAAAAAAAAAAAAAAAAAAAAAAAAACUAAAAMAAAAAAAAgCgAAAAMAAAAAQAAACcAAAAYAAAAAQAAAAAAAADw8PAAAAAAACUAAAAMAAAAAQAAAEwAAABkAAAAAAAAAAAAAAD/AAAAfwAAAAAAAAAAAAAAAAEAAIAAAAAhAPAAAAAAAAAAAAAAAIA/AAAAAAAAAAAAAIA/AAAAAAAAAAAAAAAAAAAAAAAAAAAAAAAAAAAAAAAAAAAlAAAADAAAAAAAAIAoAAAADAAAAAEAAAAnAAAAGAAAAAEAAAAAAAAA8PDwAAAAAAAlAAAADAAAAAEAAABMAAAAZAAAAAAAAAAAAAAA/wAAAH8AAAAAAAAAAAAAAAABAACAAAAAIQDwAAAAAAAAAAAAAACAPwAAAAAAAAAAAACAPwAAAAAAAAAAAAAAAAAAAAAAAAAAAAAAAAAAAAAAAAAAJQAAAAwAAAAAAACAKAAAAAwAAAABAAAAJwAAABgAAAABAAAAAAAAAPDw8AAAAAAAJQAAAAwAAAABAAAATAAAAGQAAAAAAAAAAAAAAP8AAAB/AAAAAAAAAAAAAAAAAQAAgAAAACEA8AAAAAAAAAAAAAAAgD8AAAAAAAAAAAAAgD8AAAAAAAAAAAAAAAAAAAAAAAAAAAAAAAAAAAAAAAAAACUAAAAMAAAAAAAAgCgAAAAMAAAAAQAAACcAAAAYAAAAAQAAAAAAAADw8PAAAAAAACUAAAAMAAAAAQAAAEwAAABkAAAAAAAAAAAAAAD/AAAAfwAAAAAAAAAAAAAAAAEAAIAAAAAhAPAAAAAAAAAAAAAAAIA/AAAAAAAAAAAAAIA/AAAAAAAAAAAAAAAAAAAAAAAAAAAAAAAAAAAAAAAAAAAlAAAADAAAAAAAAIAoAAAADAAAAAEAAAAnAAAAGAAAAAEAAAAAAAAA////AAAAAAAlAAAADAAAAAEAAABMAAAAZAAAAAAAAAAAAAAA/wAAAH8AAAAAAAAAAAAAAAABAACAAAAAIQDwAAAAAAAAAAAAAACAPwAAAAAAAAAAAACAPwAAAAAAAAAAAAAAAAAAAAAAAAAAAAAAAAAAAAAAAAAAJQAAAAwAAAAAAACAKAAAAAwAAAABAAAAJwAAABgAAAABAAAAAAAAAP///wAAAAAAJQAAAAwAAAABAAAATAAAAGQAAAAAAAAAAAAAAP8AAAB/AAAAAAAAAAAAAAAAAQAAgAAAACEA8AAAAAAAAAAAAAAAgD8AAAAAAAAAAAAAgD8AAAAAAAAAAAAAAAAAAAAAAAAAAAAAAAAAAAAAAAAAACUAAAAMAAAAAAAAgCgAAAAMAAAAAQAAACcAAAAYAAAAAQAAAAAAAAD///8AAAAAACUAAAAMAAAAAQAAAEwAAABkAAAAAAAAAAMAAAD/AAAAEgAAAAAAAAADAAAAAAEAABAAAAAhAPAAAAAAAAAAAAAAAIA/AAAAAAAAAAAAAIA/AAAAAAAAAAAAAAAAAAAAAAAAAAAAAAAAAAAAAAAAAAAlAAAADAAAAAAAAIAoAAAADAAAAAEAAAAnAAAAGAAAAAEAAAAAAAAA////AAAAAAAlAAAADAAAAAEAAABMAAAAZAAAAAkAAAADAAAAGAAAABIAAAAJAAAAAwAAABAAAAAQAAAAIQDwAAAAAAAAAAAAAACAPwAAAAAAAAAAAACAPwAAAAAAAAAAAAAAAAAAAAAAAAAAAAAAAAAAAAAAAAAAJQAAAAwAAAAAAACAKAAAAAwAAAABAAAAUAAAANwCAAAKAAAAAwAAABcAAAAQAAAACgAAAAMAAAAAAAAAAAAAAA4AAAAOAAAATAAAACgAAAB0AAAAaAIAAAAAAAAAAAAADgAAACgAAAAOAAAADgAAAAEAGAAAAAAAAAAAAAAAAAAAAAAAAAAAAAAAAAAKEi0AAAAAAAAAAAAFCRglQKEgOIweNIMAAAAAAAAAAAAAAAAJESoVJFoAAAAAAAcKDQcKDQcJDQ4WMShFrjFU1TJV1gECBAIDBAECBQoRKyZBowsTMWoBAAAAfqbJd6PIeqDCQFZ4JTd0Lk/HMVPSGy5uFiE4GypVJ0KnHjN9AAABAGwAAACcz+7S6ffb7fnC0t1haH0hMm8aLXIuT8ggOIwoRKslP58cK08AAAFQHQAAAMHg9P///////////+bm5k9SXjw/SzBRzTFU0y1NwSAyVzFGXwEBAgAACA8mnM/u69/SvI9jt4tgjIR9FBosDBEjMVTUMlXWMVPRKUSeDxk4AAAAAGEAAADT6ff///////+Tk5MjK0krSbkvUcsuT8YVJFoTIFIrSbgtTcEQHEdQ7QAAAJzP7vT6/bTa8kRleixHhy1Nwi5PxiQtTnBwcJKSki81SRwtZAgOIwBhAAAAweD02+35gsLqZ5q6Jz1jNEJyOUZ4qamp+/v7////wdPeVnCJAQECUy4AAACv1/Ho8/ubzu6CwuqMudS3u769vb3////////////L5fZymsABAgMAAAAAAK/X8fz9/uLx+snk9uTy+vz9/v///////////////8vl9nKawAECA1MuAAAAotHvtdryxOL1xOL1tdry0+r32+350+r3tdryxOL1pdPvc5rAAQIDAGYAAABpj7ZnjrZqj7Zqj7ZnjrZtkbdukrdtkbdnjrZqj7ZojrZ3rdUCAwRQDwAAAAAAAAAAAAAAAAAAAAAAAAAAAAAAAAAAAAAAAAAAAAAAAAAAAAAAAAAAJwAAABgAAAABAAAAAAAAAP///wAAAAAAJQAAAAwAAAABAAAATAAAAGQAAAAiAAAABAAAAHkAAAAQAAAAIgAAAAQAAABYAAAADQAAACEA8AAAAAAAAAAAAAAAgD8AAAAAAAAAAAAAgD8AAAAAAAAAAAAAAAAAAAAAAAAAAAAAAAAAAAAAAAAAACUAAAAMAAAAAAAAgCgAAAAMAAAAAQAAAFIAAABwAQAAAQAAAPX///8AAAAAAAAAAAAAAACQAQAAAAAAAQAAAABzAGUAZwBvAGUAIAB1AGkAAAAAAAAAAAAAAAAAAAAAAAAAAAAAAAAAAAAAAAAAAAAAAAAAAAAAAAAAAAAAAAAAAACnYQkAAAAJAAAAAAAAAEBJyXfmzg5iAAAAADDxdgPMY0MEnrvBoP////94yk8DCMaoYQAAdgMAAAAASH8pCAEAAABcbTsEaikRYwIAAAABAAAAAAAAABIBAAACAgAAyMlPA6mY3ys4KdYGCMtPA4nYl3ZYyU8DAAAAAJXYl3YAAAAA9f///wAAAAAAAAAAAAAAAJABAAAAAAABAAAAAHMAZQBnAG8AZQAgAHUAaQAAAAAAbs0RAsDJTwMRpoV1AADJd7TJTwMAAAAAvMlPAwAAAADixqdhAADJdwAAAAATABQA5s4OYkBJyXfUyU8DNF+8dwAAyXfmzg5i4sanYWR2AAgAAAAAJQAAAAwAAAABAAAAGAAAAAwAAAD/AAAAEgAAAAwAAAABAAAAHgAAABgAAAAiAAAABAAAAHoAAAARAAAAJQAAAAwAAAABAAAAVAAAALQAAAAjAAAABAAAAHgAAAAQAAAAAQAAAADAxkG+hMZBIwAAAAQAAAARAAAATAAAAAAAAAAAAAAAAAAAAP//////////cAAAAEkAbgB2AGEAbABpAGQAIABzAGkAZwBuAGEAdAB1AHIAZQCAPwMAAAAHAAAABQAAAAYAAAADAAAAAwAAAAcAAAADAAAABQAAAAMAAAAHAAAABwAAAAYAAAAEAAAABwAAAAQAAAAGAAAASwAAAEAAAAAwAAAABQAAACAAAAABAAAAAQAAABAAAAAAAAAAAAAAAAABAACAAAAAAAAAAAAAAAAAAQAAgAAAAFIAAABwAQAAAgAAABAAAAAHAAAAAAAAAAAAAAC8AgAAAAAAzAECAiJTAHkAcwB0AGUAbQAAAAAAAAAAAAAAAAAAAAAAAAAAAAAAAAAAAAAAAAAAAAAAAAAAAAAAAAAAAAAAAAAAAAAAAADud5jDTwP+VO53CQAAADDxdgMpVe535MNPAzDxdgO8zg5iAAAAALzODmL8ngMZMPF2AwAAAAAAAAAAAAAAAAAAAADQDncDAAAAAAAAAAAAAAAAAAAAAAAAAAAAAAAAAAAAAAAAAAAAAAAAAAAAAAAAAAAAAAAAAAAAAAAAAAAAAAAAGAhrAMbHEQKMxE8D8izpdwAAAAABAAAA5MNPA///AAAAAAAArC/pd6wv6XcAAHYDvMRPA8DETwO8zg5iAAAAAAcAAAAAAAAAFjSGdQkAAABUBmn/BwAAAPTETwMQWnx1AdgAAPTETwMAAAAAAAAAAAAAAAAAAAAAAAAAAGR2AAgAAAAAJQAAAAwAAAACAAAAJwAAABgAAAADAAAAAAAAAAAAAAAAAAAAJQAAAAwAAAADAAAATAAAAGQAAAAAAAAAAAAAAP//////////AAAAABYAAAAAAAAANQAAACEA8AAAAAAAAAAAAAAAgD8AAAAAAAAAAAAAgD8AAAAAAAAAAAAAAAAAAAAAAAAAAAAAAAAAAAAAAAAAACUAAAAMAAAAAAAAgCgAAAAMAAAAAwAAACcAAAAYAAAAAwAAAAAAAAAAAAAAAAAAACUAAAAMAAAAAwAAAEwAAABkAAAAAAAAAAAAAAD//////////wAAAAAWAAAAAAEAAAAAAAAhAPAAAAAAAAAAAAAAAIA/AAAAAAAAAAAAAIA/AAAAAAAAAAAAAAAAAAAAAAAAAAAAAAAAAAAAAAAAAAAlAAAADAAAAAAAAIAoAAAADAAAAAMAAAAnAAAAGAAAAAMAAAAAAAAAAAAAAAAAAAAlAAAADAAAAAMAAABMAAAAZAAAAAAAAAAAAAAA//////////8AAQAAFgAAAAAAAAA1AAAAIQDwAAAAAAAAAAAAAACAPwAAAAAAAAAAAACAPwAAAAAAAAAAAAAAAAAAAAAAAAAAAAAAAAAAAAAAAAAAJQAAAAwAAAAAAACAKAAAAAwAAAADAAAAJwAAABgAAAADAAAAAAAAAAAAAAAAAAAAJQAAAAwAAAADAAAATAAAAGQAAAAAAAAASwAAAP8AAABMAAAAAAAAAEsAAAAAAQAAAgAAACEA8AAAAAAAAAAAAAAAgD8AAAAAAAAAAAAAgD8AAAAAAAAAAAAAAAAAAAAAAAAAAAAAAAAAAAAAAAAAACUAAAAMAAAAAAAAgCgAAAAMAAAAAwAAACcAAAAYAAAAAwAAAAAAAAD///8AAAAAACUAAAAMAAAAAwAAAEwAAABkAAAAAAAAABYAAAD/AAAASgAAAAAAAAAWAAAAAAEAADUAAAAhAPAAAAAAAAAAAAAAAIA/AAAAAAAAAAAAAIA/AAAAAAAAAAAAAAAAAAAAAAAAAAAAAAAAAAAAAAAAAAAlAAAADAAAAAAAAIAoAAAADAAAAAMAAAAnAAAAGAAAAAMAAAAAAAAA////AAAAAAAlAAAADAAAAAMAAABMAAAAZAAAAAkAAAAnAAAAHwAAAEoAAAAJAAAAJwAAABcAAAAkAAAAIQDwAAAAAAAAAAAAAACAPwAAAAAAAAAAAACAPwAAAAAAAAAAAAAAAAAAAAAAAAAAAAAAAAAAAAAAAAAAJQAAAAwAAAAAAACAKAAAAAwAAAADAAAAUgAAAHABAAADAAAA4P///wAAAAAAAAAAAAAAAJABAAAAAAABAAAAAGEAcgBpAGEAbAAAAAAAAAAAAAAAAAAAAAAAAAAAAAAAAAAAAAAAAAAAAAAAAAAAAAAAAAAAAAAAAAAAAAAAAAAAAJd2AQAAALDVTwMAAAAAtFAUYf////+42U8DFlD4YEPIvRbIOldh1kX4YARFV2G3xL0WsJlAGQAAAACgqVwEyDpXYRQAAAAgTAAAAgAAAKPEvRYA1k8DvNVPAwzaTwNHxL0WcYTfK7giW2Fg108DidiXdrDVTwMEAAAAldiXdgAA+2Dg////AAAAAAAAAAAAAAAAkAEAAAAAAAEAAAAAYQByAGkAYQBsAAAAAAAAAAAAAAAAAAAAAAAAAAAAAAAAAAAABgAAAAAAAAAWNIZ1AAAAAFQGaf8GAAAAFNdPAxBafHUB2AAAFNdPAwAAAAAAAAAAAAAAAAAAAAAAAAAAZHYACAAAAAAlAAAADAAAAAMAAAAYAAAADAAAAAAAAAASAAAADAAAAAEAAAAWAAAADAAAAAgAAABUAAAAVAAAAAoAAAAnAAAAHgAAAEoAAAABAAAAAMDGQb6ExkEKAAAASwAAAAEAAABMAAAABAAAAAkAAAAnAAAAIAAAAEsAAABQAAAAWAAAABUAAAAWAAAADAAAAAAAAAAlAAAADAAAAAIAAAAnAAAAGAAAAAQAAAAAAAAA////AAAAAAAlAAAADAAAAAQAAABMAAAAZAAAACkAAAAZAAAA9gAAAEoAAAApAAAAGQAAAM4AAAAyAAAAIQDwAAAAAAAAAAAAAACAPwAAAAAAAAAAAACAPwAAAAAAAAAAAAAAAAAAAAAAAAAAAAAAAAAAAAAAAAAAJQAAAAwAAAAAAACAKAAAAAwAAAAEAAAAJwAAABgAAAAEAAAAAAAAAP///wAAAAAAJQAAAAwAAAAEAAAATAAAAGQAAAApAAAAGQAAAPYAAABHAAAAKQAAABkAAADOAAAALwAAACEA8AAAAAAAAAAAAAAAgD8AAAAAAAAAAAAAgD8AAAAAAAAAAAAAAAAAAAAAAAAAAAAAAAAAAAAAAAAAACUAAAAMAAAAAAAAgCgAAAAMAAAABAAAACcAAAAYAAAABAAAAAAAAAD///8AAAAAACUAAAAMAAAABAAAAEwAAABkAAAAKQAAABkAAAD2AAAARwAAACkAAAAZAAAAzgAAAC8AAAAhAPAAAAAAAAAAAAAAAIA/AAAAAAAAAAAAAIA/AAAAAAAAAAAAAAAAAAAAAAAAAAAAAAAAAAAAAAAAAAAlAAAADAAAAAAAAIAoAAAADAAAAAQAAAAhAAAACAAAAGIAAAAMAAAAAQAAAEsAAAAQAAAAAAAAAAUAAAAhAAAACAAAAB4AAAAYAAAAAAAAAAAAAAAAAQAAgAAAABwAAAAIAAAAIQAAAAgAAAAhAAAACAAAAHMAAAAMAAAAAAAAABwAAAAIAAAAJQAAAAwAAAAAAACAJQAAAAwAAAAHAACAJQAAAAwAAAAOAACAGQAAAAwAAAD///8AGAAAAAwAAAAAAAAAEgAAAAwAAAACAAAAEwAAAAwAAAABAAAAFAAAAAwAAAANAAAAFQAAAAwAAAABAAAAFgAAAAwAAAAAAAAADQAAABAAAAAAAAAAAAAAADoAAAAMAAAACgAAABsAAAAQAAAAAAAAAAAAAAAjAAAAIAAAAGhB7j4AAAAAAAAAAKv27T4AACRCAADIQSQAAAAkAAAAaEHuPgAAAAAAAAAAq/btPgAAJEIAAMhBBAAAAHMAAAAMAAAAAAAAAA0AAAAQAAAAKQAAABkAAABSAAAAcAEAAAQAAAAQAAAABwAAAAAAAAAAAAAAvAIAAAAAAMwHAgIiUwB5AHMAdABlAG0AAAAAAAAAAAAAAAAAAAAAAAAAAAAAAAAAAAAAAAAAAAAAAAAAAAAAAAAAAAAAAAAAAAAAAAAAAAAAAAAAyAsB5JCeMBkRAAAA0CKkHhEAAABsn08DMY2XdkB9onaABZcDAAAAAPibTwOsm5d2sxAAANCbTwO4uS8IgAWXAw4SIRb/////DhIW//////+0KgAAIRYBAIAFlwMAAAAAsxDE//////+0KgAACsQKAPTlKRkAAAAAAAAbdh6wmXYOEiEW7KPAGQEAAAD/////AAAAANDNLgg4oE8DAAAAANDNLghgwsUeL7CZdg4SIRYA/AAAAQAAAAAAwBnQzS4IAAAAAADcAAABAAAAAAAAAA4SFgABAAAAANgAADigTwMOEhb//////7QqAAAhFgEAgAWXAwAAAABkdgAIAAAAACUAAAAMAAAABAAAAEYAAAAoAAAAHAAAAEdESUMCAAAAAAAAAAAAAACQAAAAYwAAAAAAAAAhAAAACAAAAGIAAAAMAAAAAQAAABUAAAAMAAAABAAAABUAAAAMAAAABAAAAEYAAAAUAAAACAAAAFROUFAGAQAAUQAAABhEAAApAAAAGQAAAGsAAABGAAAAAAAAAAAAAAAAAAAAAAAAAMABAAA1AQAAUAAAADAAAACAAAAAmEMAAAAAAACGAO4AjwAAAGIAAAAoAAAAwAEAADUBAAABAAEAAAAAAAAAAAAAAAAAAAAAAAAAAAAAAAAAAAAAAP///w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AAAAAAAAAAAAAAAAAAAAAAAAAAAAAAAAAAAAAAAAAAAAAAAAAAAAAAAAAAAAAAAAAAAAAAAAAHAAAAAAAAAAAAAAAAAAAAAAAAAAAAAAAAAAAAAAAAAAAAAAAAAAAAAAAAAAAAAAAAAAAAAAAAAAcAAAAAAAAAAAAAAAAAAAAAAAAAAAAAAAAAAAAAAAAAAAAAAAAAAAAAAAAAAAAAAAAAAAAAAAAABwAAAAAAAAAAAAAAAAAAAAAAAAAAAAAAAAAAAAAAAAAAAAAAAAAAAAAAAAAAAAAAAAAAAAAAAAADgAAAAAAAAAAAAAAAAAAAAAAAAAAAAAAAAAAAAAAAAAAAAAAAAAAAAAAAAAAAAAAAAAAAAAAAAAEAAAAAAAAAAAAAAAAAAAAAAAAAAAAAAAAAAAAAAAAAAAAAAAAAAAAAAAAAAAAAAAAAAAAAAAAAA8AAAAAAAAAAAAAAAAAAAAAAAAAAAAAAAAAAAAAAAAAAAAAAAAAAAAAAAAAAAAAAAAAAAAAAAAABwAAAAAAAAAAAAAAAAAAAAAAAAAAAAAAAAAAAAAAAAAAAAAAAAAAAAAAAAAAAAAAAAAAAAAAAAADgAAAAAAAAAAAAAAAAAAAAAAAAAAAAAAAAAAAAAAAAAAAAAAAAAAAAAAAAAAAAAAAAAAAAAAAAAEAAAAAAAAAAAAAAAAAAAAAAAAAAAAAAAAAAAAAAAAAAAAAAAAAAAAAAAAAAAAAAAAAAAAAAAAAA8AAAAAAAAAAAAAAAAAAAAAAAAAAAAAAAAAAAAAAAAAAAAAAAAAAAAAAAAAAAAAAAAAAAAAAAAABwAAAAAAAAAAAAAAAAAAAAAAAAAAAAAAAAAAAAAAAAAAAAAAAAAAAAAAAAAAAAAAAAAAAAAAAAADgAAAAAAAAAAAAAAAAAAAAAAAAAAAAAAAAAAAAAAAAAAAAAAAAAAAAAAAAAAAAAAAAAAAAAAAAAHAAAAAAAAAAAAAAAAAAAAAAAAAAAAAAAAAAAAAAAAAAAAAAAAAAAAAAAAAAAAAAAAAAAAAAAAAA+AAAAAAAAAAAAAAAAAAAAAAAAAAAAAAAAAAAAAAAAAAAAAAAAAAAAAAAAAAAAAAAAAAAAAAAAAB4AAAAAAAAAAAAAAAAAAAAAAAAAAAAAAAAAAAAAAAAAAAAAAAAAAAAAAAAAAAAAAAAAAAAAAAAADgAAAAAAAAAAAAAAAAAAAAAAAAAAAAAAAAAAAAAAAAAAAAAAAAAAAAAAAAAAAAAAAAAAAAAAAAAHAAAAAAAAAAAAAAAAAAAAAAAAAAAAAAAAAAAAAAAAAAAAAAAAAAAAAAAAAAAAAAAAAAAAAAAAAA+AAAAAAAAAAAAAAAAAAAAAAAAAAAAAAAAAAAAAAAAAAAAAAAAAAAAAAAAAAAAAAAAAAAAAAAAABwAAAAAAAAAAAAAAAAAAAAAAAAAAAAAAAAAAAAAAAAAAAAAAAAAAAAAAAAAAAAAAAAAAAAAAAAADwAAAAAAAAAAAAAAAAAAAAAAAAAAAAAAAAAAAAAAAAAAAAAAAAAAAAAAAAAAAAAAAAAAAAAAAAAHAAAAAAAAAAAAAAAAAAAAAAAAAAAAAAAAAAAAAAAAAAAAAAAAAAAAAAAAAAAAAAAAAAAAAAAAAAOAAAAAAAAAAAAAAAAAAAAAAAAAAAAAAAAAAAAAAAAAAAAAAAAAAAAAAAAAAAAAAAAAAAAAAAAAAcAAAAAAAAAAAAAAAAAAAAAAAAAAAAAAAAAAAAAAAAAAAAAAAAAAAAAAAAAAAAAAAAAAAAAAAAAD4AAAAAAAAAAAAAAAAAAAAAAAAAAAAAAAAAAAAAAAAAAAAAAAAAAAAAAAAAAAAAAAAAAAAAAAAAHAAAAAAAAAAAAAAAAAAAAAAAAAAAAAAAAAAAAAAAAAAAAAAAAAAAAAAAAAAAAAAAAAAAAAAAAAAPAAAAAAAAAAAAAAAAAAAAAAAAAAAAAAAAAAAAAAAAAAAAAAAAAAAAAAAAAAAAAAAAAAAAAAAAAAeAAAAAAAAAAAAAAAAAAAAAAAAAAAAAAAAAAAAAAAAAAAAAAAAAAAAAAAAAAAAAAAAAAAAAAAAAC4AAAAAAAAAAAAAAAAAAAAAAAAAAAAAAAAAAAAAAAAAAAAAAAAAAAAAAAAAAAAAAAAAAAAAAAAAHwAAAAAAAAAAAAAAAAAAAAAAAAAAAAAAAAAAAAAAAAAAAAAAAAAAAAAAAAAAAAAAAAAAAAAAAAAPgAAAAAAAAAAAAAAAAAAAAAAAAAAAAAAAAAAAAAAAAAAAAAAAAAAAAAAAAAAAAAAAAAAAAAAAAAPAAAAAAAAAAAAAAAAAAAAAAAAAAAAAAAAAAAAAAAAAAAAAAAAAAAAAAAAAAAAAAAAAAAAAAAAAA+AAAAAAAAAAAAAAAAAAAAAAAAAAAAAAAAAAAAAAAAAAAAAAAAAAAAAAAAAAAAAAAAAAAAAAAAABwAAAAAAAAAAAAAAAAAAAAAAAAAAAAAAAAAAAAAAAAAAAAAAAAAAAAAAAAAAAAAAAAAAAAAAAAALgAAAAAAAAAAAAAAAAAAAAAAAAAAAAAAAAAAAAAAAAAAAAAAAAAAAAAAAAAAAAAAAAAAAAAAAAAHAAAAAAAAAAAAAAAAAAAAAAAAAAAAAAAAAAAAAAAAAAAAAAAAAAAAAAAAAAAAAAAAAAAAAAAAAAOAAAAAAAAAAAAAAAAAAAAAAAAAAAAAAAAAAgAAAAAAAAAAAAAAAAAAAAAAAAAAAAAAAAAAAAAAB8AAAAAAAAAAAAAAAAAAAAAAAAAAAAAAAAAAAAAAAAAAAAAAAAAAAAAAAAAAAAAAAAAAAAAAAAAD4AAAAAAAAAAAAAAAAAAAAAAAAAAAAAAAAAAAAAAAAAAAAAAAAAAAAAAAAAAAAAAAAAAAAAAAAAHwAAAAAAAAAAAAAAAAAAAAAAAAAAAAAAAAAAAAAAAAAAAAAAAAAAAAAAAAAAAAAAAAAAAAAAAAAvgAAAAAAAAAAAAAAAAAAAAAAAAAAAAAAAAAAAAAAAAAAAAAAAAAAAAAAAAAAAAAAAAAAAAAAAAAcAAAAAAAAAAAAAAAAAAAAAAAAAAAAAAAAAAAAAAAAAAAAAAAAAAAAAAAAAAAAAAAAAAAAAAAAAD4AAAAAAAAAAAAAAAAAAAAAAAAAAAAAAAAAAAAAAAAAAAAAAAAAAAAAAAAAAAAAAAAAAAAAAAAAHwAAAAAAAAAAAAAAAAAAAAAAAAAAAAAAAAAAAAAAAAAAAAAAAAAAAAAAAAAAAAAAAAAAAAAAAAAPgAAAAAAAAAAAAAAAAAAAAAAAAAAAAAAAAAAAAAAAAAAAAAAAAAAAAAAAAAAAAAAAAAAAAAAAAAdAAAAAAAAAAAAAAAAAAAAAAAAAAAAAAAAAAAAAAAAAAAAAAAAAAAAAAAAAAAAAAAAAAAAAAAAAA+AAAAAAAAAAAAAAAAAAAAAAAAAAAAAAAAAAAAAAAAAAAAAAAAAAAAAAAAAAAAAAAAAAAAAAAAABwAAAAAAAAAAAAAAAAAAAAAAAAAAAAAAAAAAAAAAAAAAAAAAAAAAAAAAAAAAAAAAAAAAAAAAAAALgAAAAAAAAAAAAAAAAAAAAAAAAAAAAAAAAAAAAAAAAAAAAAAAAAAAAAAAAAAAAAAAAAAAAAAAAAfAAAAAAAAAAAAAAAAAAAAAAAAAAAAAAAAAAAAAAAAAAAAAAAAAAAAAAAAAAAAAAAAAAAAAAAAAA+AAAAAAAAAAAAAAAAAAAAAAAAAAAAAAAAAAAAAAAAAAAAAAAAAAAAAAAAAAAAAAAAAAAAAAAAAB8AAAAAAAAAAAAAAAAAAAAAAAAAAAAAAAAAAAAAAAAAAAAAAAAAAAAAAAAAAAAAAAAAAAAAAAAAD4AAAAAAAAAAAAAAAAAAAAAAAAAAAAAAAAAAAAAAAAAAAAAAAAAAAAAAAAAAAAAAAAAAAAAAAAAHgAAAAAAAAAAAAAAAAAAAAAAAAAAAAAAAAAAAAAAAAAAAAAAAAAAAAAAAAAAAAAAAAAAAAAAAAA/AAAAAAAAAAAAAAAAAAAAAAAAAAAAAAAAAAAAAAAAAAAAAAAAAAAAAAAAAAAAAAAAAAAAAAAAAA8AAAAAAAAAAAAAAAAAAAAAAAAAAAAAAAAAAAAAAAAAAAAAAAAAAAAAAAAAAAAAAAAAAAAAAAAAD4AAAAAAAAAAAAAAAAAAAAAAAAAAAAAAAAAAAAAAAAAAAAAAAAAAAAAAAAAAAAAAAAAAAAAAAAAHwAAAAAAAAAAAAAAAAAAAAAAAAAAAAAAAAAAAAAAAAAAAAAAAAAAAAAAAAAAAAAAAAAAAAAAAAAPgAAAAAAAAAAAAAAAAAAAAAAAAAAAAAAAAAAAAAAAAAAAAAAAAAAAAAAAAAAAAAAAAAAAAAAAAAcAAAAAAAAAAAAAAAAAAAAAAAAAAAAAAAAAAAAAAAAAAAAAAAAAAAAAAAAAAAAAAAAAAAAAAAAAC4AAAAAAAAAAAAAAAAAAAAAAAAAAAAAAAAAAAAAAAAAAAAAAAAAAAAAAAAAAAAAAAAAAAAAAAAABwAAAAAAAAAAAAAAAAAAAAAAAAAAAAAAAAAAAAAAAAAAAAAAAAAAAAAAAAAAAAAAAAAAAAAAAAAPgAAA+gAAAAAAAAAAAAAAAAAAAAAAAAAAAAAAAAAAAAAAAAAAAAAAAAAAAAAAAAAAAAAAAAAAAAfAAAH/AAAAAAAAAAAAAAAAAAAAAAAAAAAAAAAAAAAAAAAAAAAAAAAAAAAAAAAAAAAAAAAAAAAAA+AAAP/gAAAAAAAAAAAAAAAAAAAAAAAAAAAAAAAAAAAAAAAAAAAAAAAAAAAAAAAAAAAAAAAAAAAB8AAAf/AAAAAAAAAAAAAAAAAAAAAAAAAAAAAAAAAAAAAAAAAAAAAAAAAAAAAAAAAAAAAAAAAAAAL4AAA//gAAAAAAAAAAAAAAAAAAAAAAAAAAAAAAAAAAAAAAAAAAAAAAAAAAAAAAAAAAAAAAAAAAAHgAABf/wAAAAAAAAAAAAAAAAAAAAAAAAAAAAAAAAAAAAAAAAAAAAAAAAAAAAAAAAAAAAAAAAAAA/AAAD//4AAAAAAAAAAAAAAAAAAAAAAAAAAAAAAAAAAAAAAAAAAAAAAAAAAAAAAAAAAAAAAAAAAB8AAAB//QAAAAAAAAAAAAAAAAAAAAAAAAAAAAAAAAAAAAAAAAAAAAAAAAAAAAAAAAAAAAAAAAAAD4AAAD//4AAAAAAAAAAAAAAAAAAAAAAAAAAAAAAAAAAAAAAAAAAAAAAAAAAAAAAAAAAAAAAAAAAHwAAAF//8AAAAAAAAAAAAAAAAAAAAAAAAAAAAAAAAAAAAAAAAAAAAAAAAAAAAAAAAAAAAAAAAAAPgAAAD//+AAAAAAAAAAAAAAAAAAAAAAAAAAAAAAAAAAAAAAAAAAAAAAAAAAAAAAAAAAAAAAAAAAcAAAAF//8AAAAAAAAAAAAAAAAAAAAAAAAAAAAAAAAAAAAAAAAAAAAAAAAAAAAAAAAAAAAAAAAAD+AAAAP//+AAAAAAAAAAAAAAAAAAAAAAAAAAAAAAAAAAAAAAAAAAAAAAAAAAAAAAAAAAAAAAAAAFwAAAAH+X/AAAAAAAAAAAAAAAAAAAAAAAAAAAAAAAAAAAAAAAAAAAAAAAAAAAAAAAAAAAAAAAAAP4AAAA/4P/gAAAAAAAAAAAAAAAAAAAAAAAAAAAAAAAAAAAAAAAAAAAAAAAAAAAAAAAAAAAAAAAAfAAAAAfwV/QAAAAAAAAAAAAAAAAAAAAAAAAAAAAAAAAAAAAAAAAAAAAAAAAAAAAAAAAAAAAAAAA+AAAAAv4P/4AAAAAAAAAAAAAAAAAAAAAAAAAAAAAAAAAAAAAAAAAAAAAAAAAAAAAAAAAAAAAAAB8AAAABfwF/8AAAAAAAAAAAAAAAAAAAAAAAAAAAAAAAAAAAAAAAAAAAAAAAAAAAAAAAAAAAAAAAD4AAAAA/4D/+AAAAAAAAAAAAAAAAAAAAAAAAAgAAAAAAAAAAAAAAAAAAAAAAAAAAAAAAAAAAAAAHwAAAAAfQBf8AAAAAAAAAAAAAAAAAAAAAAAAAAAAAAAAAAAAAAAAAAAAAAAAAAAAAAAAAAAAAAA/gAAAAA/wA//gAAAAAAAAAAAAAAAAAAAAAAACgAAAAAAAAAAAAAAAAAAAAAAAAAAAAAAAAAAAAB+AAAAABfwAX/wAAAAAAAAAAAAAAAAAAAAAAABQAAAAAAAAAAAAAAAAAAAAAAAAAAAAAAAAAAAAD8AAAAAA/4AP/8AAAAAAAAAAAAAAAAAAAAAAAPwAAAAAAAAAAAAAAAAAAAAAAAAAAAAAAAAAAAAHwAAAAABfwAF/0AAAAAAAAAAAAAAAAAAAAAAAHAAAAAAAAAAAAAAAAAAAAAAAAAAAAAAAAAAAAAPgAAAAAA/4AD//AAAAAAAAAAAAAAAAAAAAAAALgAAAAAAAAAAAAAAAAAAAAAAAAAAAAAAAAAAAAfAAAAAABfwABf/AAAAAAAAAAAAAAAAAAAAAAAXAAAAAAAAAAAAAAAAAAAAAAAAAAAAAAAAAAAAA+AAAAAAC/8AA//4AAAAAAAAAAAAAAAAAAAAAAPgAAAAAAAAAAAAAAAAAAAAAAAAAAAAAAAAAAABwAAAAAAAf0AAH/wAAAAAAAAAAAAAAAAAAAAAAXAAAAAAAAAAAAAAAAAAAAAAAAAAAAAAAAAAAAL4AAAAAAAv+AAP/+AAAAAAAAAAAAAAAAAAAAAA/gAAAAAAAAAAAAAAAAAAAAAAAAAAAAAAAAAAAfAAAAAAABf+AAFf9AAAAAAAAAAAAAAAAAAAAAAfAAAAAAAAAAAAAAAAAAAAAAAAAAAAAAAAAAAA+gAAAAAAA/+gAAv/oAAAAAAAAAAAAAAAAAAAAA/gAAAAAAAAAAAAAAAAAAAAAAAAAAAAAAAAAAB8AAAAAAAAX9AAAH/QAAAAAAAAAAAAAAAAAAAAAdAAAAAAAAAAAAAAAAAAAAAAAAAAAAAAAAAAAD4AAAAAAAAP/gAAL/6AAAAAAAAAAAAAAAAAAAAA/gAAAAAAAAAAAAAAAAAAAAAAAAAAAAAAAAAAHwAAAAAAAAH/AAAB/9AAAAAAAAAAAAAAAAAAAABfAAAAAAAAAAAAAAAAAAAAAAAAAAAAAAAAAAAfgAAAAAAAAL/wAAC//4AAAAAAAAAAAAAAAAAAAD+gAAAAAAAAAAAAAAAAAAAAAAAAAAAAAAAAAAfAAAAAAAAAB/QAAAX/0AAAAAAAAAAAAAAAAAAAB9AAAAAAAAAAAAAAAAAAAAAAAAAAAAAAAAAAC+AAAAAAAAAC/4AAAL/+gAAAAAAAAAAAAAAAAAAD+AAAAAAAAAAAAAAAAAAAAAAAAAAAAAAAAAAB8AAAAAAAAAF/0AAAFf9AAAAAAAAAAAAAAAAAAAF8AAAAAAAAAAAAAAAAAAAAAAAAAAAAAAAAAAP4AAAAAAAAACv6AAAAv/sAAAAAAAAAAAAAAAAAAD+AAAAAAAAAAAAAAAAAAAAAAAAAAAAAAAAAAXwAAAAAAAAAAf9AAAAF/0AAAAAAAAAAAAAAAAAAF9AAAAAAAAAAAAAAAAAAAAAAAAAAAAAAAAAA/AAAAAAAAAAAv+gAAAD//oAAAAAAAAAAAAAAAAAD+AAAAAAAAAAAAAAAAAAAAAAAAAAAAAAAAAB8AAAAAAAAAAAX/QAAAFX/QAAAAAAAAAAAAAAAAAH8AAAAAAAAAAAAAAAAAAAAAAAAAAAAAAAAAD8AAAAAAAAAAAP/4AAAAr//oAAAAAAAAAAAAAAAAL+AAAAAAAAAAAAAAAAAAAAAAAAAAAAAAAAAHwAAAAAAAAAAAF/0AAAAB//QAAAAAAAAAAAAAAAAH8AAAAAAAAAAAAAAAAAAAAAAAAAAAAAAAAAPgAAAAAAAAAAAC/+AAAAAv/+AAAAAAAAAAAAAAAAP4AAAAAAAAAAAAAAAAAAAAAAAAAAAAAAAAAfAAAAAAAAAAAABf/AAAAAF/9QAAAAAAAAAAAAAAAXwAAAAAAAAAAAAAAAAAAAAAAAAAAAAAAAAA+AAAAAAAAAAAAA//gAAAAI//+AAAAAAAAAAAAAAA/4AAAAAAAAAAAAAAAAAAAAAAAAAAAAAAAAB8AAAAAAAAAAAAAFfQAAAAAF/9AAAAAAAAAAAAAAAfwAAAAAAAAAAAAAAAAAAAAAAAAAAAAAAAAL4AAAAAAAAAAAAAC/+AAAAACv/6AAAAAAAAAAAAAA/gAAAAAAAAAAAAAAAAAAAAAAAAAAAAAAAAXAAAAAAAAAAAAAABf9AAAAAAX/9QAAAAAAAAAAAABfAAAAAAAAAAAAAAAAAAAAAAAAAAAAAAAAAvgAAAAAAAAAAAAACv/gAAAAAK//+AAAAAAAAAAAAC/AAAAAAAAAAAAAAAAAAAAAAAAAAAAAAAAB8AAAAAAAAAAAAAAAV/UAAAAAAX/9UAAAAAAAAAAAB8AAAAAAAAAAAAAAAAAAAAAAAAAAAAAAAAD4AAAAAAAAAAAAAAAD/6AAAAAAK///gAAAAAAAAAAD4AAAAAAAAAAAAAAAAAAAAAAAAAAAAAAAAHwAAAAAAAAAAAAAAABf9AAAAAAAf//UAAAAAAAAAAHwAAAAAAAAAAAAAAAAAAAAAAAAAAAAAAAAPgAAAAAAAAAAAAAAAA//wAAAAAAq///qAAAAAAAAAPgAAAAAAAAAAAAAAAAAAAAAAAAAAAAAAAAfAAAAAAAAAAAAAAAAAX/QAAAAAAAF//9QAAAAAAAAfAAAAAAAAAAAAAAAAAAAAAAAAAAAAAAAAB+AAAAAAAAAAAAAAAAAr/qAAAAAAAIv//+gAAAAAAD4AAAAAAAAAAAAAAAAAAAAAAAAAAAAAAAAB8AAAAAAAAAAAAAAAAAF/8AAAAAAAAFX//1AAAAAAHwAAAAAAAAAAAAAAAAAAAAAAAAAAAAAAAAP4AAAADgAAAAAAAAAAAD//gAAAAAAAAr////qAAAA/AAAAAAAAAAAAAAAAAAAAAAAAAAAAAAAAAHAAAAAeAAAAAAAAAAAABX/QAAAAAAAAAF///9VAAF8AAAAAAAAAAAAAAAAAAAAAAAAAAAAAAAAA/gAAAD4AAAAAAAAAAAAAr/qAAAAAAAAACq///////gAAAAAAAAAAAAAAAAAAAAAAAAAAAAAAAAB8AAAAHwAAAAAAAAAAAAAB/0AAAAAAAAAAAVf////8AAAAAAAAAAAAAAAAAAAAAAAAAAAAAAAAAD8AAAAP4AAAAAAAAAAAAAK/+gAAAAAAAAAAAqv//+gAAAAAAAAAAAAAAAAAAAAAAAAAAAAAAAAAHwAAAAfAAAAAAAAAAAAAAAf/QAAAAAAAAAAAAAREAAAAAAAAAAAAAAAAAAAAAAAAAAAAAAAAAAAPgAAAAvgAAAAAAAAAAAAAAv/oAAAAAAAAAAAAAAAAAAAAAAAAAAAAAAAAAAAAAAAAAAAAAAAAAAfAAAAB/AAAAAAAAAAAAAAAF/0AAAAAAAAAAAAAAAAAAAAAAAAAAAAAAAAAAAAAAAAAAAAAAAAAB+AAAAD+AAAAAAAAAAAAAAAD//gAAAAAAAAAAAAAAAAAAAAAAAAAAAAAAAAAAAAAAAAAAAAAAAAFwAAAAH0AAAAAAAAAAAAAAAAX/QAAAAAAAAAAAAAAAAAAAAAAAAAAAAAAAAAAAAAAAAAAAAAAAAP4AAAAP8AAACoAAAAAAAAAAAr/4AAAAAAAAAAAAAAAAAAAAAAAAAAAAAAAAAAAAAAAAAAAAAAAAfAAAAAX4AAAfwAAAAAAAAAAAF/1AAAAAAAAAAAAAAAAAAAAAAAAAAAAAAAAAAAAAAAAAAAAAAAA+AAAAAvwAAB/4AAAAAAAAAAAK/+gAAAAAAAAAAAAAAAAAAAAAAAAAAAAAAAAAAAAAAAAAAAAAAB8AAAAAfQAAH/8AAAAAAAAAAAAX/QAAAAAAAAAAAAAAAAAAAAAAAAAAAAAAAAAAAAAAAAAAAAAAD4AAAAA/gAAP/4AAAAAAAAAAAAP/oAAAAAAAAAAAAAAAAAAAAAAAAAAAAAAAAAAAAAAAAAAAAAAHwAAAAB/AAAfF0AAAAAAAAAAAAFf0AAAAAAAAAAAAAAAAAAAAAAAAAAAAAAAAAAAAAAAAAAAAAA/gAAAAD+AAD8D+AAAAAAAAAAAAD//gAAAAAAAAAAAAAAAAAAAAAAAAAAAAAAAAAAAAAAAAFVAAB+AAAAAH8AAHwH8AAAAAAAAAAAAAf/AAAAAAAAAAAAAAAAAAAAAAAAAAAAAAAAAAAAAAAL7///oD8AAAAAP4AAPgP+AAAAAAAAAAAAAL/6AAAAAAAAAAAAAAAAAAAAAAAAAAAAAAAAAAAAAV/////8PwAAAAAfwAAfAF8AAAAAAAAAAAAAB/1AAAAAAAAAAAAAAAAAAAAAAAAAAAAAAAAAAAAv///6v///gAAAAA/4AA+AP+AAAAAAAAAAAAAD/+gAAAAAAAAAAAAAAAAAAAAAAAAAAAAAAAAAAX//VRAAF//AAAAAAfQAB8AH8AAAAAAAAAAAAAAX9AAAAAAAAAAAAAAAAAAAAAAAAAAAAAAAAAAL//oAAAAC/+AAAAAB/gAP4AP+AAAAAAAAAAAAAAP/oAAAAAAAAAAAAAAAAAAAAAAAAAAAAAAAAF/1AAAAAABX8AAAAAB/AAXAAH/AAAAAAAAAAAAAAF/0AAAAAAAAAAAAAAAAAAAAAAAAAAAAAAAC/+AAAAAAAAv+gAAAAD/gA/gAP+AAAAAAAAAAAAAAP//gAAAAAAAAAAAAAAAAAAAAAAAAAAAAAAX0AAAAAAAAAX/QAAAAF9AB8AAF8AAAAAAAAAAAAAAAf/QAAAAAAAAAAAAAAAAAAAAAAAAAAAAAL+AAAAAAAAAA//oAAAAP+gC+AAP6AAAAAAAAAAAAAAAv/4AAAAAAAAAAAAAAAAAAAAAAAAAAAABfQAAAAAAAAAB/fQAAAAH8AHwAAF9AAAAAAAAAAAAAAAF/0AAAAAAAAAAAAAAAAAAAAAAAAAAAAP6AAAAAAAAAAD4voAAAAP+APwAAD+AAKoAAAAAAAAAAAK/+gAAAAAAAAAAAAAAAAAAAAAAAAAAB8AAAAAAAAAAAHgXwAAAAf8AfAAAB8AF/0AAAAAAAAAAABf9QAAAAAAAAAAAAAAAAAAAAAAAAAA/gAAAAAAAAAAAfAP4AAAA/+A+AAAL+A///gAAAAAAAAAAAv/oAAAAAAAAAAAAAAAAAAAAAAAAAHwAAAAAAAAAAAA+AHwAAAB/8B8AAAF+H///QAAAAAAAAAAAH/QAAAAAAAAAAAAAAAAAAAAAAAAB+gAAAAAAAAAAAD8AP6AAAD/6D8AAAL+////4AAAAAAAAAAAL/+AAAAAAAAAAAAAAAAAAAAAAAAHwAAAAAAAAAAAAHwAF1AAAB/0HwAAAF/8AF/wAAAAAAAAAAABf0AAAAAAAAAAAAAAAAAAAAAAAD+AAAAAAAAAAAAAPgAD+gAAP/8PgAAAL/4AC/+AAAAAAAAAAAC/+AAAAAAAAAAAAAAAAAAAAAAAXQAAAAAAAAAAAAAcAABfAAAH/0/AAAAH/gABf9AAAAAAAAAAABX9AAAAAAAAAAAAAAAAAAAAAAD8AAAAAAAAAAAAAA+AAAKAAAP//+AAAAL/gAC//gAAAAAAAAAAAv+gAAAAAAAAAAAAAAAAAAAAAXAAAAAAAAAAAAAADwAAAAAAAf//8AAAAF/AAAV/AAAAAAAAAAAAH/AAAAAAAAAAAAAAAAAAAAAD4AAAAAAAAAAAAAAPgAAAAAAA///4AAAAP/gAAL/4AAAAAAAAAAAL/4AAAAAAAAAAAAAAAAAAAAfAAAAAAAAAAAAAAAfAAAAAAABf//wAAAAH9AAAB/wAAAAAAAAAAAF/wAAAAAAAAAAAAAAAAAAAD4AAAAAAAAAAAAAAA+gAAAAAAC///gAAAAP+AAAC/8AAAAAAAAAAAC/4AAAAAAAAAAAAAAAAAAAHAAAAAAAAAAAAAAAB4AAAAAAAB//9AAAAAX8AAABf0AAAAAAAAAAAAf0AAAAAAAAAAAAAAAAAAD4AAAAAAAAAAAAAAAPwAAAAAAAD//8AAAAAP4AAAAv6AAAAAAAAAAAA/+AAAAAAAAAAAAAAAAAAHAAAAAAAAAAAAAAAAfAAAAAAAAH//wAAAAAfwAAAAf1AAAAAAAAAAABH8AAAAAAAAAAAAAAAAAB+AAAAAAAAAAAAAAAA+AAAAAAAAP8PgAAAAAvgAAAAv+gAAAAAAAAAAAv+gAAAAAAAAAAAAAAAAHAAAAAAAAAAAAAAAAB8AAAAAAAAHwUAAAAAAfAAAAAX/9UAAAAAAAAAAX9AAAAAAAAAAAAAAAAA+AAAAAAAAAAAAAAAAD4AAAAAAAAvgAAAAAAD4AAAAAP///oAAAAAAAAAP/gAAAAAAAAAAAAAAAHwAAAAAAAAAAAAAAAAPAAAAAAAAAfAAAAAAABAAAAAAH///8AAAAAAAAAV/AAAAAAAAAAAAAAAA+AAAAAAAAAAAAAAAAA+AAAAAAAAA/gAAAAAAAAAAAAAP////oAAAAAAAAL/gAAAAAAAAAAAAAABwAAAAAAAAAAAAAAAAB+AAAAAAAABcAAAAAAAAAAAAAA//xf/UAAAAAAAAB/AAAAAAAAAAAAAAAOAAAAAAAAAAAAAAAAAD6AAAAAAAAC+AAAAAAAAAAAAAD//g7/+AAAAAAAAD/gAAAAAAAAAAAAAB0AAAAAAAAAAAAAAAAAHwAAAAAAAAB8AAAAAAAAAAAAAH4fAF/9AAAAAAAAF/AAAAAAAAAAAAAAPgAAAAAAAAAAAAAAAAA/gAAAAAAAAD8AAAAAAAAAAAAA/j+AC//4AAAAAAAD/gAAAAAAAAAAAAAcAAAAAAAAAAAAAAAAAA+AAAAAAAAAHwAAAAAAAAAAAAAfH8AAX/0AAAAAAAB/AAAAAAAAAAAAADwAAAAAAAAAAAAAAAAAD4AAAAAAAAAP4AAAAAAAAAAAAD+/4AAP/+AAAAAAAC/gAAAAAAAAAAAAfAAAAAAAAAAAAAAAAAAHwAAAAAAAAAHwAAAAAAAAAAAAF//wAAFf8AAAAAAAB/AAAAAAAAAAAAB4AAAAAAAAAAAAAAAAAAPgAAAAAAAAA/gAAAAAAAAAAAAP/+AAAA//oAAAAAAD+AAAAAAAAAAAAHgAAAAAAAAAAAAAAAAAB8AAAAAAAAAAfAAAAAAAAAAAAAH/4AAAAX/QAAAAAAF8AAAAAAAAAAAA+AAAAAAAAAAAAAAAAAAD4AAAAAAAAAA+gAAAAAAAAAAAAP+gAAAAL/4AAAAAAP6AAAAAAAAAAABwAAAAAAAAAAAAAAAAAAHwAAAAAAAAABdAAAAAAAAAAAAABAAAAAABfwAAAAAAHwAAAAAAAAAAAPgAAAAAAAAAAAAAAAAAAfgAAAAAAAAAC+AAAAAAAAAAAAAAAAAAAAC/+AAAAAA/4AAAAAAAAAAAcAAAAAAAAAAAAAAAAAAAcAAAAAAAAAAB8AAAAAAAAAAAAAAAAAAAAAf8AAAAAAfAAAAAAAAAAAD4AAAAAAAAAAAAAAAAAAD4AAAAAAAAAAD4AAAAAAAAAAAAAAAAAAAAAv+AAAAAA/gAAAAAAAAAAHAAAAAAAAAAAAAAAAAAAHwAAAAAAAAAAHwAAAAAAAAAAAAAAAAAAAAAX/AAAAABcAAAAAAAAAAA8AAAAAAAAAAAAAAAAAAAPgAAAAAAAAAAP4AAAAAAAAAAAAAAAAAAAAAL+AAAAAD8AAAAAAAAAABwAAAAAAAAAAAAAAAAAABcAAAAAAAAAAAHQAAAAAAAAAAAAAAAAAAAAAF8AAAAAHwAAAAAAAAAAPgAAAAAAAAAAAAAAAAAAD4AAAAAAAAAAAPgAAAAAAAAAAAAAAAAAAAAAP+AAAAAPgAAAAAAAAAAcAAAAAAAAAAAAAAAAAAAHwAAAAAAAAAAAfAAAAAAAAAAAAAAAAAAAAAAF8AAAAAfAAAAAAAAAAD4AAAAAAAAAAAAAAAAAAAfgAAAAAAAAAAA/gAAAAAAAAAAAAAAAAAAAAAD+AAAAB+AAAAAAAAAAHAAAAAAAAAAAAAAAAAAAAcAAAAAAAAAAABcAAAAAAAAAAAAAAAAAAAAAAF8AAAABwAAAAAAAAAAeAAAAAAAAAAAAAAAAAAAD4AAAAAAAAAAAA+AAAAAAAAAAAAAAAAAAAAAAP4AAAAPgAAAAAAAAABwAAAAAAAAAAAAAAAAAAAHwAAAAAAAAAAAB8AAAAAAAAAAAAAAAAAAAAAAHwAAAAcAAAAAAAAAADoAAAAAAAAAAAAAAAAAAAfgAAAAAAAAAAAD8AAAAAAAAAAAAAAAAAAAAAAP4AAAD4AAAAAAAAAAHAAAAAAAAAAAAAAAAAAAB+AAAAAAAAAAAABwAAAAAAAAAAAAAAAAAAAAAAXQAAAHAAAAAAAAAAA+AAAAAAAAAAAAAAAAAAAD4AAAAAAAAAAAAP4AAAAAAAAAAAAAAAAAAAAAAvgAAA+AAAAAAAAAAB8AAAAAAAAAAAAAAAAAAAHwAAAAAAAAAAAAHwAAAAAAAAAAAAAAAAAAAAAAdAAAFwAAAAAAAAAAD4AAAAAAAAAAAAAAAAAAA/gAAAAAAAAAAAAPgAAAAAAAAAAAAAAAAAAAAAA+AAA/gAAAAAAAAAAHwAAAAAAAAAAAAAAAAAAAcAAAAAAAAAAAAAfAAAAAAAAAAAAAAAAAAAAAABwAABwAAAAAAAAAAAfgAAAAAAAAAAAAAAAAAAD4AAAAAAAAAAAAAvgAAAAAAAAAAAAAAAAAAAAAPgAA/gAAAAAAAAAAAfAAAAAAAAAAAAAAAAAAAHAAAAAAAAAAAAABfAAAAAAAAAAAAAAAAAAAAAAXAAF0AAAAAAAAAAAD+AAAAAAAAAAAAAAAAAAAMAAAAAAAAAAAAAA+AAAAAAAAAAAAAAAAAAAAAA+AB/gAAAAAAAAAAAB8AAAAAAAAAAAAAAAAAAAAAAAAAAAAAAAAAB8AAAAAAAAAAAAAAAAAAAAAB0AHwAAAAAAAAAAAAD6AAAAAAAAAAAAAAAAAAAAAAAAAAAAAAAAAD+AAAAAAAAAAAAAAAAAAAAADwD+gAAAAAAAAAAAAFwAAAAAAAAAAAAAAAAAAAAAAAAAAAAAAAAAB0AAAAAAAAAAAAAAAAAAAAAHAfwAAAAAAAAAAAAAL4AAAAAAAAAAAAAAAAAAAAAAAAAAAAAAAAAP6AAAAAAAAAAAAAAAAAAAAA+P+AAAAAAAAAAAAAAHwAAAAAAAAAAAAAAAAAAAAAAAAAAAAAAAAAHwAAAAAAAAAAAAAAAAAAAABx/QAAAAAAAAAAAAAAP4AAAAAAAAAAAAAAAAAAAAAAAAAAAAAAAAAP4AAAAAAAAAAAAAAAAAAAAP/6AAAAAAAAAAAAAAAHwAAAAAAAAAAAAAAAAAAAAAAAAAAAAAAAAAHwAAAAAAAAAAAAAAAAAAAAf/AAAAAAAAAAAAAAAAv4AAAAAAAAAAAAAAAAAAAAAAAAAAAAAAAAAPwAAAAAAAAAAAAAAAAAAAD/4AAAAAAAAAAAAAAAAXwAAAAAAAAAAAAAAAAAAAAAAAAAAAAAAAAAfAAAAAAAAAAAAAAAAAAAAH8AAAAAAAAAAAAAAAAAv4AAAAAAAAAAAAAAAAAAAAAAAAAAAAAAAAA/gAAAAAAAAAAAAAAAAAAD/gAAAAAAAAAAAAAAAAAXwAAAAAAAAAAAAAAAAAAAAAAAAAAAAAAAAAfAAAAAAAAAAAAAAAAAAAX0AAAAAAAAAAAAAAAAAA/4AAAAAAAAAAAAAAAAAAAAAAAAAAAAAAAAA/gI//////7oAAAAAAAAD/gAAAAAAAAAAAAAAAAAAX0AAAAAAAAAAAAAAAAAAAAAAAAAAAAAAAAB/3////////9VAAAAAAAf8AAAAAAAAAAAAAAAAAAAP6AAAAAAAAAAAAAAAAAAAAAAAAAAAAAAAK/////////////6gAAAAH/gAAAAAAAAAAAAAAAAAAAF1AAAAAAAAAAAAAAAAAAAAAAAAAAAAAAF///9VVBEVV1////UAAAAf+AAAAAAAAAAAAAAAAAAAAP+gAAAAAAAAAAAAAAAAAAAAAAAAAAAD/////gAAAAAAArv///oAAP/4AAAAAAAAAAAAAAAAAAAAH9AAAAAAAAAAAAAAAAAAAAAAAAAAABf//0F8AAAAAAAAAAV//0AB//AAAAAAAAAAAAAAAAAAAAAO/gAAAAAAAAAAAAAAAAAAAAAAAAAK//7oAL4AAAAAAAAAAC7//ov/4AAAAAAAAAAAAAAAAAAAAAF/QAAAAAAAAAAAAAAAAAAAAAAAAF//0AAAHwAAAAAAAAAAAFf////AAAAAAAAAAAAAAAAAAAAAAD/6AAAAAAAAAAAAAAAAAAAAAAD///oAAAAP4AAAAAAAAAAAAr///6AAAAAAAAAAAAAAAAAAAAAAAf9AAAAAAAAAAAAAAAAAAAAAAf/9QAAAAAXAAAAAAAAAAAAABH//AAAAAAAAAAAAAAAAAAAAAAAA7/4AAAAAAAAAAAAAAAAAAAD//qAAAAAAAvgAAAAAAAAAAAAA//+AAAAAAAAAAAAAAAAAAAAAAAAF/0AAAAAAAAAAAAAAAAAAF//0AAAAAAAAfAAAAAAAAAAAAABf/1AAAAAAAAAAAAAAAAAAAAAAAAK//+AAAAAAAAAAAAAAAAv//6AAAAAAAAA/gAAAAAAAAAAAAD/r/gAAAAAAAAAAAAAAAAAAAAAAAAH/9QAAAAAAAAAAAAAAV/9QAAAAAAAAABdAAAAAAAAAAAAAAAB/QAAAAAAAAAAAAAAAAAAAAAAAAK//+IAAAAAAAAAAAK///gAAAAAAAAAAD+AAAAAAAAAAAAAAAC/4AAAAAAAAAAAAAAAAAAAAAAAAAV//VQAAAAAAAAAX//0AAAAAAAAAAAAB8AAAAAAAAAAAAAAABf8AAAAAAAAAAAAAAAAAAAAAAAAAC////qIAAAACv///uAAAAAAAAAAAAAC+AAAAAAAAAAAAAAAAv+AAAAAAAAAAAAAAAAAAAAAAAAAABX///VVUVVX//1QAAAAAAAAAAAAAAF0AAAAAAAAAAAAAAAAF8AAAAAAAAAAAAAAAAAAAAAAAAAAALv/////////qgAAAAAAAAAAAAAAAD4AAAAAAAAAAAAAAAAL+gAAAAAAAAAAAAAAAAAAAAAAAAAAAFV//////9QAAAAAAAAAAAAAAAAAH0AAAAAAAAAAAAAAAABdAAAAAAAAAAAAAAAAAAAAAAAAAAAAAAqv7/6qgAAAAAAAAAAAAAAAAAAP4AAAAAAAAAAAAAAAAC/oAAAAAAAAAAAAAAAAAAAAAAAAAAAAAAAAAAAAAAAAAAAAAAAAAAAAAAHQAAAAAAAAAAAAAAAAAfQAAAAAAAAAAAAAAAAAAAAAAAAAAAAAAAAAAAAAAAAAAAAAAAAAAAAAAPoAAAAAAAAAAAAAAAAAv4AAAAAAAAAAAAAAAAAAAAAAAAAAAAAAAAAAAAAAAAAAAAAAAAAAAAAAXQAAAAAAAAAAAAAAAAAXQAAAAAAAAAAAAAAAAAAAAAAAAAAAAAAAAAAAAAAAAAAAAAAAAAAAAAAvgAAAAAAAAAAAAAAAAAv4AAAAAAAAAAAAAAAAAAAAAAAAAAAAAAAAAAAAAAAAAAAAAAAAAAAAAAfAAAAAAAAAAAAAAAAAAfQAAAAAAAAAAAAAAAAAAAAAAAAAAAAAAAAAAAAAAAAAAAAAAAAAAAAAA/gAAAAAAAAAAAAAAAAAv4AAAAAAAAAAAAAAAAAAAAAAAAAAAAAAAAAAAAAAAAAAAAAAAAAAAAAAdAAAAAAAAAAAAAAAAAAXQAAAAAAAAAAAAAAAAAAAAAAAAAAAAAAAAAAAAAAAAAAAAAAAAAAAAAA/gAAAAAAAAAAAAAAAAA/oAAAAAAAAAAAAAAAAAAAAAAAAAAAAAAAAAAAAAAAAAAAAAAAAAAAAABdAAAAAAAAAAAAAAAAAAXQAAAAAAAAAAAAAAAAAAAAAAAAAAAAAAAAAAAAAAAAAAAAAAAAAAAAAA+AAAAAAAAAAAAAAAAAAP4AAAAAAAAAAAAAAAAAAAAAAAAAAAAAAAAAAAAAAAAAAAAAAAAAAAAAB8AAAAAAAAAAAAAAAAAAHQAAAAAAAAAAAAAAAAAAAAAAAAAAAAAAAAAAAAAAAAAAAAAAAAAAAAAD+AAAAAAAAAAAAAAAAAAvgAAAAAAAAAAAAAAAAAAAAAAAAAAAAAAAAAAAAAAAAAAAAAAAAAAAAAB8AAAAAAAAAAAAAAAAAAfAAAAAAAAAAAAAAAAAAAAAAAAAAAAAAAAAAAAAAAAAAAAAAAAAAAAAAD4AAAAAAAAAAAAAAAAAAugAAAAAAAAAAAAAAAAAAAAAAAAAAAAAAAAAAAAAAAAAAAAAAAAAAAAAFwAAAAAAAAAAAAAAAAABcAAAAAAAAAAAAAAAAAAAAAAAAAAAAAAAAAAAAAAAAAAAAAAAAAAAAAAP4AAAAAAAAAAAAAAAAAAuAAAAAAAAAAAAAAAAAAAAAAAAAAAAAAAAAAAAAAAAAAAAAAAAAAAAAAHwAAAAAAAAAAAAAAAAABcAAAAAAAAAAAAAAAAAAAAAAAAAAAAAAAAAAAAAAAAAAAAAAAAAAAAAAP4AAAAAAAAAAAAAAAAAD4AAAAAAAAAAAAAAAAAAAAAAAAAAAAAAAAAAAAAAAAAAAAAAAAAAAAAAHQAAAAAAAAAAAAAAAAABwAAAAAAAAAAAAAAAAAAAAAAAAAAAAAAAAAAAAAAAAAAAAAAAAAAAAAAv4AAAAAAAAAAAAAAAAAD4AAAAAAAAAAAAAAAAAAAAAAAAAAAAAAAAAAAAAAAAAAAAAAAAAAAAAAXAAAAAAAAAAAAAAAAAAHQAAAAAAAAAAAAAAAAAAAAAAAAAAAAAAAAAAAAAAAAAAAAAAAAAAAAAAvgAAAAAAAAAAAAAAAAAPgAAAAAAAAAAAAAAAAAAAAAAAAAAAAAAAAAAAAAAAAAAAAAAAAAAAAAAfAAAAAAAAAAAAAAAAAAVAAAAAAAAAAAAAAAAAAAAAAAAAAAAAAAAAAAAAAAAAAAAAAAAAAAAAAA/gAAAAAAAAAAAAAAAAA+AAAAAAAAAAAAAAAAAAAAAAAAAAAAAAAAAAAAAAAAAAAAAAAAAAAAAAAfAAAAAAAAAAAAAAAAAAcAAAAAAAAAAAAAAAAAAAAAAAAAAAAAAAAAAAAAAAAAAAAAAAAAAAAAAA+AAAAAAAAAAAAAAAAADgAAAAAAAAAAAAAAAAAAAAAAAAAAAAAAAAAAAAAAAAAAAAAAAAAAAAAABdAAAAAAAAAAAAAAAAAFAAAAAAAAAAAAAAAAAAAAAAAAAAAAAAAAAAAAAAAAAAAAAAAAAAAAAAAD+AAAAAAAAAAAAAAAAAOAAAAAAAAAAAAAAAAAAAAAAAAAAAAAAAAAAAAAAAAAAAAAAAAAAAAAAAB8AAAAAAAAAAAAAAAAAcAAAAAAAAAAAAAAAAAAAAAAAAAAAAAAAAAAAAAAAAAAAAAAAAAAAAAAAD+AAAAAAAAAAAAAAAAA4AAAAAAAAAAAAAAAAAAAAAAAAAAAAAAAAAAAAAAAAAAAAAAAAAAAAAAAB0AAAAAAAAAAAAAAAABwAAAAAAAAAAAAAAAAAAAAAAAAAAAAAAAAAAAAAAAAAAAAAAAAAAAAAAAL+AAAAAAAAAAAAAAAAHgAAAAAAAAAAAAAAAAAAAAAAAAAAAAAAAAAAAAAAAAAAAAAAAAAAAAAAAF0AAAAAAAAAAAAAAAAGAAAAAAAAAAAAAAAAAAAAAAAAAAAAAAAAAAAAAAAAAAAAAAAAAAAAAAAAL8AAAAAAAAAAAAAAAA8AAAAAAAAAAAAAAAAAAAAAAAAAAAAAAAAAAAAAAAAAAAAAAAAAAAAAAAAH8AAAAAAAAAAAAAAAAwAAAAAAAIAAAAAAAAAAAAAAAAAAAAAAAAAAAAAAAAAAAAAAAAAAAAAAAAP4AAAAAAAAAAAAAAADgAAAAAAAAAAAAAAAAAAAAAAAAAAAAAAAAAAAAAAAAAAAAAAAAAAAAAAAAHwAAAAAAAAAAAAAAAHAAAAAAAAAAAAAAAAAAAAAAAAAAAAAAAAAAAAAAAAAAAAAAAAAAAAAAAAAL4AAAAAAAAAAAAAAAMAAAAAAAAAAAAAAAAAAAAAAAAAAAAAAAAAAAAAAAAAAAAAAAAAAAAAAAAAH8AAAAAAAAAAAAAABwAAAAAAAAAAAAAAAAAAAAAAAAAAAAAAAAAAAAAAAAAAAAAAAAAAAAAAAAAP4AAAAAAAAAAAAAADgAAAAAAAAAAAAAAAAAAAAAAAAAAAAAAAAAAAAAAAAAAAAAAAAAAAAAAAAAHwAAAAAAAAAAAAAAGAAAAAAAAAAAAAAAAAAAAAAAAAAAAAAAAAAAAAAAAAAAAAAAAAAAAAAAAAAP4AAAAAAAAAAAAAAYAAAAAAAAAAAAAAAAAAAAAAAAAAAAAAAAAAAAAAAAAAAAAAAAAAAAAAAAAAXwAAAAAAAAAAAAABwAAAAAAAAAAAAAAAAAAAAAAAAAAAAAAAAAAAAAAAAAAAAAAAAAAAAAAAAAAP4AAAAAAAAAAAAADgAAAAAAAAAAAAAAAAAAAAAAAAAAAAAAAAAAAAAAAAAAAAAAAAAAAAAAAAAAHwAAAAAAAAAAAAAMAAAAAAAAAAAAAAAAAAAAAAAAAAAAAAAAAAAAAAAAAAAAAAAAAAAAAAAAAAAL4AAAAAAAAAAAAA4AAAAAAAAAAAAAAAAAAAAAAAAAAAAAAAAAAAAAAAAAAAAAAAAAAAAAAAAAAAXwAAAAAAAAAAAABAAAAAAAAAAAAAAAAAAAAAAAAAAAAAAAAAAAAAAAAAAAAAAAAAAAAAAAAAAAAP4AAAAAAAAAAAAOAAAAAAAAAAAAAAAAAAAAAAAAAAAAAAAAAAAAAAAAAAAAAAAAAAAAAAAAAAAAX0AAAAAAAAAAAAQAAAAAAAAAAAAAAAAAAAAAAAAAAAAAAAAAAAAAAAAAAAAAAAAAAAAAAAAAAAAL8AAAAAAAAAAABgAAAAAAAAAAAAAAAAAAAAAAAAAAAAAAAAAAAAAAAAAAAAAAAAAAAAAAAAAAAAH0AAAAAAAAAAAEAAAAAAAAAAAAAAAAAAAAAAAAAAAAAAAAAAAAAAAAAAAAAAAAAAAAAAAAAAAAAP+AAAAAAAAAAA4AAAAAAAAAAAAAAAAAAAAAAAAAAAAAAAAAAAAAAAAAAAAAAAAAAAAAAAAAAAAAF0AAAAAAAAAABwAAAAAAAAAAAAAAAAAAAAAAAAAAAAAAAAAAAAAAAAAAAAAAAAAAAAAAAAAAAAAL+AAAAAAAAAAOAAAAAAAAAAAAAAAAAAAAAAAAAAAAAAAAAAAAAAAAAAAAAAAAAAAAAAAAAAAAAAF9AAAAAAAAABwAAAAAAAAAAAAAAAAAAAAAAAAAAAAAAAAAAAAAAAAAAAAAAAAAAAAAAAAAAAAAAD/gAAAAAAAA/gAAAAAAAAAAAAAAAAAAAAAAAAAAAAAAAAAAAAAAAAAAAAAAAAAAAAAAAAAAAAAABfAAAAAAAAB8AAAAAAAAAAAAAAAAAAAAAAAAAAAAAAAAAAAAAAAAAAAAAAAAAAAAAAAAAAAAAAAAv6AAAAAAAfgAAAAAAAAAAAAAAAAAAAAAAAAAAAAAAAAAAAAAAAAAAAAAAAAAAAAAAAAAAAAAAAAX0AAAAAAB8AAAAAAAAAAAAAAAAAAAAAAAAAAAAAAAAAAAAAAAAAAAAAAAAAAAAAAAAAAAAAAAAAv+gAAAAAPoAAAAAAAAAAAAAAAAAAAAAAAAAAAAAAAAAAAAAAAAAAAAAAAAAAAAAAAAAAAAAAAAAH/RAAAAB9AAAAAAAAAAAAAAAAAAAAAAAAAAAAAAAAAAAAAAAAAAAAAAAAAAAAAAAAAAAAAAAAAAL/6AAAAP4AAAAAAAAAAAAAAAAAAAAAAAAAAAAAAAAAAAAAAAAAAAAAAAAAAAAAAAAAAAAAAAAAABf9AABB9AAAAAAAAAAAAAAAAAAAAAAAAAAAAAAAAAAAAAAAAAAAAAAAAAAAAAAAAAAAAAAAAAAAA//+oC/oAAAAAAAAAAAAAAAAAAAAAAAAAAAAAAAAAAAAAAAAAAAAAAAAAAAAAAAAAAAAAAAAAAAABf/3f0AAAAAAAAAAAAAAAAAAAAAAAAAAAAAAAAAAAAAAAAAAAAAAAAAAAAAAAAAAAAAAAAAAAAAAv//6AAAAAAAAAAAAAAAAAAAAAAAAAAAAAAAAAAAAAAAAAAAAAAAAAAAAAAAAAAAAAAAAAAAAAAAFVV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RAAAA+DkEACkAAAAZAAAAawAAAEYAAAAAAAAAAAAAAAAAAAAAAAAAwAEAADUBAABQAAAAKAAAAHgAAACAOQQAAAAAAMYAiACPAAAAYgAAACgAAADAAQAANQEAAAEAEAAAAAAAAAAAAAAAAAAAAAAAAAAAAAAA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vT7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ekb3OVlG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aQtY1OD7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1pGWT4XP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385QptOWkL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nEb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m0o6Qtcxe0L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3tK9zX3Nf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3ORc2GDr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+DX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nEY4QtUxOTr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1pG9znXNf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385Otc1+DX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9zn2Nf1O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m046Qtc1GTaeX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5tGOT7XNVo6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aQvg59zH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WUb3ORg6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Hlt8Rhg69jVaP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3xOWkb3Of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397SllG1jV7P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XEI5Ptc1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1lC9znWMf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385OtY59jX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398UnpGGD73ObpO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nE5bQhk6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1pGWUbWNXs+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397Rjg+9TWbP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+Y/9/WkYZOtY1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vVJ8SllGGDo5O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7xSm0o5Qvg1fD7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3xC9znXMZtG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ekYZOtYx9zE9W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zk6OT7WNf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91i/39ZRvY11jX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OjoZNhg+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xg69zUXN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nl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7xSOkb3Odc1WDb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bTjk+1zXWNdxS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e0o4Pvc1GDY+W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HG//f1pC1znWNRg6fmP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ZOhc61zX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dX1pC+TU5Phg2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m0paQhk6+DFZO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5lOWUL3NfY1Wjr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397Svg5tjH/f9xC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OUL3Nfc1GDo9X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1lCGT7XNf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5ti/385Pvk19zX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cSltGOT74NRk2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vFI6Ptcx9jVZP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1lCGTrWMfY53Er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aPjg6tjHXMR1P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Wj7XNdYxGTb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PWdbRhk61zG2MZo+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OkL4Nfc5tTH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bRlpC+DX2NfY1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WkI5Qvg11jn4Nf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zo+GTrXNdY5PV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ZQjk+GDb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cWv9/Oj73NdYx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zk++DX3Mf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zpCW0IXNvY1ODr/f/9//3//f/9//3//f/9//3//f/9//3//f/9//3//f/9//3//f/9//3//f/9/m0Y5Orw6HkcdQ/9/n2P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398Rjk69zHWNTk2/3//f/9//3//f/9//3//f/9//3//f/9//3//f/9//3//f/9//3//f/9/WUZ6PlhCGD73NTk2FzYZNns6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WUoZOtYx9jU5Pv9//3//f/9//3//f/9//3//f/9//3//f/9//3//f/9//3//f/9//3//f/g9OUJaQhlCGDr4Ofc59jW2MfgxPU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1lCOEbWMfc1HVf/f/9//3//f/9//3//f/9//3//f/9//3//f/9//3//f/9//3//f/9//385RjpCe0JaPjk+GTpaPllC9zn4Nfk1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tu/3/5OVlG9zX5OV5f/3//f/9//3//f/9//3//f/9//3//f/9//3//f/9//3//f/9//3//f/9/GUoZPlpGW0YZQvo5GjoaOvg19zm2MbcxOjb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Wjo5Otc1Ojb/f/9//3//f/9//3//f/9//3//f/9//3//f/9//3//f/9//3//f/9//3//f3pS/386On1COj45Pjo6Gj46Ohg61jHWLVk6fTr9S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XEYaPvg1Fz7VMXlC/3//f/9//3//f/9//3//f/9//3//f/9//3//f/9//3//f/9//3//f/9//38cbzlG2TlbOls+GkL6NTs2OTr4OfY1F0K2Mdgx2TFcNj1P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ztGWkI6Ovg51zX/f/9//3//f/9//3//f/9//3//f/9//3//f/9//3//f/9//3//f/9//3//f/9//3//fxk+Gz5bOltCGToZNrpCmkp7Ptgxti3WMZUt/39aL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bShlG2TH3NdYx/3//f/9//3//f/9//3//f/9//3//f/9//3//f/9//3//f/9//3//f/9//3//f/9//38ZRhk6OjoaOvk5Gj4ZNhk61zXXNbYt9zG2LbYxti3YMVsy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fEYZOhg6GDr4Nf9//3//f/9//3//f/9//3//f/9//3//f/9//3//f/9//3//f/9//3//f/9//3//f/9/umr/f/k5GzpbQvk52DX4Mfk51z34NRk6GDbWNdcx9jHYMfoxnTr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xo+Gj4ZNhg6ukb/f/9//3//f/9//3//f/9//3//f/9//3//f/9//3//f/9//3//f/9//3//f/9//3//f/9//3/YNdo5OjoZNrcxGTK7RllK2DHYORk6GjbXNdcxti3WNRg23jpeU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ZQjk++DH/f/9//3//f/9//3//f/9//3//f/9//3//f/9//3//f/9//3//f/9//3//f/9//3//f/9//3//f/9/GUL/fxk2GkL4Nfo5fDa5TtliOUbYNRo2GTY4Nvc19zW3Mdcx+TX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aVltKWj4YPtYxGTp/Y/9//3//f/9//3//f/9//3//f/9//3//f/9//3//f/9//3//f/9//3//f/9//3//f/9//3//fzhO+T0ZNho6+TX4Ofk5/UocX3laF0rXPdgx+TUYOvY9ti3WMbYt+DF7P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fFL/fxk+GEL3Nf9//3//f/9//3//f/9//3//f/9//3//f/9//3//f/9//3//f/9//3//f/9//3//f/9//3//f/9//3//f/9/+Tn5OVo6OjbYNTo6/Uqea/9//39YVv9/+DUYNvc59z3WMfc12DE6Plw6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1pOWkoZOhk69jVaOn5n/3//f/9//3//f/9//3//f/9//3//f/9//3//f/9//3//f/9//3//f/9//3//f/9//3//f/9/fW95Whk++TX4NVk+GT4aNls2/3//f/9//3//fxdKGjoaOjk6GDr3NdcxtzG2Lfk1/j7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cRltGGD73OdYx/3//f/9//3//f/9//3//f/9//3//f/9//3//f/9//3//f/9//3//f/9//3//f/9//3//f/9//3//f/9//38ZRhk++D07Ohk6+TX5Nf9//3//f/9//3+Zav9/GEL/fxk6+TnVOdY11zHXMbgx/3+9O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elJaQvg11jHWNf9//3//f/9//3//f/9//3//f/9//3//f/9//3//f/9//3//f/9//3//f/9//3//f/9//3//f/9//3//f/9/Wkr/f9k5+TX5NRk61zEaNh5L/3//f/9//3//f7luGE4ZQjo++TkYPtYx9zW2LdYxtzEaNr06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7xWGjr5Nfg1GDr/f/9//3//f/9//3//f/9//3//f/9//3//f/9//3//f/9//3//f/9//3//f/9//3//f/9//3//f/9//3//f/tq/38ZPjo++TUaNvk1Gjo8Ov9//3//f/9//3//f/9/umr/f/k9GTo5Ovc1+DXXOdcx1zHZMX06HkP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396Sjo++DX2NTky/3//f/9//3//f/9//3//f/9//3//f/9//3//f/9//3//f/9//3//f/9//3//f/9//3//f/9//3//f/9//3//f/9/WVIZPtg1GjoZNvkx2TG9On5f/3//f/9//3//f/9//3+5ZllO+T0ZOhk22Dn4NdY11zHXMfkxfT4+T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v2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W0Y5PtYx1jV6Qv9//3//f/9//3//f/9//3//f/9//3//f/9//3//f/9//3//f/9//3//f/9//3//f/9//3//f/9//3//f/9//3//f/9//38aOvg5+Dk5Pvg1/3/dOv9//3//f/9//3//f/9//3//f3le/38ZOjk+ODrXNdc11jXWMdgx2TH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GZbQhk+GT72Mdc13E7/f/9//3//f/9//3//f/9//3//f/9//3//f/9//3//f/9//3//f/9//3//f/9//3//f/9//3//f/9//3//f/9//3//f/9/OUL4Ndk1Gjb5NRk2Wjb+Rv9//3//f/9//3//f/9//3//f/9/WVY5Rvg9Wj7XNRg+tjXWMdct2TEaMlw63jr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8Zv9/nEL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3pWfEY6Pvg51zU5Ov9//3//f/9//3//f/9//3//f/9//3//f/9//3//f/9//3//f/9//3//f/9//3//f/9//3//f/9//3//f/9//3//f/9//3//f3pW/3/4Nfk1GTb5MdkxOzo+S/9//3//f/9//3//f/9//3//f/9//38YRv9/+TUaOvg51zXWNdcxuDHWMdgtGjadO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1s+/3++P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386TlpK2DkYPtUx/Er/f/9//3//f/9//3//f/9//3//f/9//3//f/9//3//f/9//3//f/9//3//f/9//3//f/9//3//f/9//3//f/9//3//f/9//3//f/9/GEY5Qhk6GToYOlpCGja9Pp9n/3//f/9//3//f/9//3//f/9//3//f/lBGj4ZOvk12DX3NdcxFza2Ldc12DFdOjw2X0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ztzOEoZPjk+fD5fR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XEJ8Rjk+2DXXNf9//3//f/9//3//f/9//3//f/9//3//f/9//3//f/9//3//f/9//3//f/9//3//f/9//3//f/9//3//f/9//3//f/9//3//f/9//3//f3tO/3/4Ofk5+jn5Mfk5OjpcPv9//3//f/9//3//f/9//3//f/9//3//f/9/GEr/f1lCWjoYOvc99znYNdc11zH5Mf9/Wzb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OUY5Ovg5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1tCOUL4NdYx1i3/f/9//3//f/9//3//f/9//3//f/9//3//f/9//3//f/9//3//f/9//3//f/9//3//f/9//3//f/9//3//f/9//3//f/9//3//f/9//3//f/9/GT73Odc1+TkZOho6GTZ8Oj9H/3//f/9//3//f/9//3//f/9//3//f/9//38XShlCW0J6Qvg5+D3WNRdC2D23Mdgt+TFdNh5D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xhG/39ZPjo+nUL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397Rjk+OD72OVhC/3//f/9//3//f/9//3//f/9//3//f/9//3//f/9//3//f/9//3//f/9//3//f/9//3//f/9//3//f/9//3//f/9//3//f/9//3//f/9//3//f1pK/3/4Pfg51zUYNhgyGkIZNv9//3//f/9//3//f/9//3//f/9//3//f/9//3//f1hW/39bPho+OkY7Ptcx+DHXNdYx1zEaNlw6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YVv9/GTr5OTo2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ekY6Pvc11jHcTv9//3//f/9//3//f/9//3//f/9//3//f/9//3//f/9//3//f/9//3//f/9//3//f/9//3//f/9//3//f/9//3//f/9//3//f/9//3//f/9//3/cav9/OUo4Qtc1+DX5NRk6GDY5Qhs6Hkf/f/9//3//f/9//3//f/9//3//f/9//3//f/9/WF4YSjo+mkYZPhk61zXWObY51zHYMRo2GTb+Rl5L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hBGjr5NVs+fUL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5tOOULWNf9//3//f/9//3//f/9//3//f/9//3//f/9//3//f/9//3//f/9//3//f/9//3//f/9//3//f/9//3//f/9//3//f/9//3//f/9//3//f/9//3//f/9//3//f/9//38YQhg++DX4Nfo1+TVZOv9/HkP/f/9//3//f/9//3//f/9//3//f/9//3//f/9//3//f/9/WkJ7QltCWz4YOtc99jn4Ndgx+Tk5O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ZVv9/GT4ZPrxC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3pS/386Pvc59jH2NT1b/3//f/9//3//f/9//3//f/9//3//f/9//3//f/9//3//f/9//3//f/9//3//f/9//3//f/9//3//f/9//3//f/9//3//f/9//3//f/9//3//f/9//3//f/9/Wk7/f9c11zk5Oho6+DH5OTo6nTr+Rv9//3//f/9//3//f/9//3//f/9//3//f/9//3//f3leGUJbPptGOj46PjlCGTrYNfc1tjH5NTs2Wz4eT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eloYRtk5GjoZNls6/kr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aSrxKWkL3OfY5/3//f/9//3//f/9//3//f/9//3//f/9//3//f/9//3//f/9//3//f/9//3//f/9//3//f/9//3//f/9//3//f/9//3//f/9//3//f/9//3//f/9//3//f/9//3//f7xe/38YQjpG+DX5Nbcx+DH5Mfg5+jW+Ov9//3//f/9//3//f/9//3//f/9//3//f/9//3//f/9/u2L/f5tO/39aRhpG+Dn4ORc29zn3NRk6Gjb/f94+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ZPvg59z1bPp1C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W058Qjk+9zW1Mf9/f2//f/9//3//f/9//3//f/9//3//f/9//3//f/9//3//f/9//3//f/9//3//f/9//3//f/9//3//f/9//3//f/9//3//f/9//3//f/9//3//f/9//3//f/9//3//f/9/3GJaShhC1zm3Mfk52TEZNvk1Ozo8Ov9/nmf/f/9//3//f/9//3//f/9//3//f/9//3//f/9//3//f/9//W7/fzpKOEb4OTlC+Dn4OdY1+DUZNpxG/k7/f35b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GE45Ptc1+DUZOn0+Xl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7xSe0o5Pvc11jH/f/9//3//f/9//3//f/9//3//f/9//3//f/9//3//f/9//3//f/9//3//f/9//3//f/9//3//f/9//3//f/9//3//f/9//3//f/9//3//f/9//3//f/9//3//f/9//3//f/9//396Wv9/+Dn4NRc62Dn4NRkyWj7/f746/3//f/9//3//f/9//3//f/9//3//f/9//3//f/9//3//f/9//3//f/9/OkIaOhlCOkI5Ovg52DUaNhk2/38bP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4ORk2+DX/f51C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cQjpG+DXXNdcx/3//f/9//3//f/9//3//f/9//3//f/9//3//f/9//3//f/9//3//f/9//3//f/9//3//f/9//3//f/9//3//f/9//3//f/9//3//f/9//3//f/9//3//f/9//3//f/9//3//f/9//3//fzlGGj75Ofk5OD6bRjo6Oj74NXtGHkP/f/9//3//f/9//3//f/9//3//f/9//3//f/9//3//f/9//3//fztG/396VjlGWUI5QjhC+T3XMdc1+TWcPp0+/39+U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+T0ZOtc5GToZPr1Cnl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nEIaPvc51jX4Nf9//3//f/9//3//f/9//3//f/9//3//f/9//3//f/9//3//f/9//3//f/9//3//f/9//3//f/9//3//f/9//3//f/9//3//f/9//3//f/9//3//f/9//3//f/9//3//f/9//3//f/9//3//f/9/GT46Rho+GTr4Ofg5m0KbTlo+/3//f/9//3//f/9//3//f/9//3//f/9//3//f/9//3//f/9//3//f/9//3//f3tCe0JaQjo+OD74PTk++DUaNhk6Gjr/f35X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1lS/38ZOjk++Tk7NrxC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386SlpCOT7VNdYxWT7/f/9//3//f/9//3//f/9//3//f/9//3//f/9//3//f/9//3//f/9//3//f/9//3//f/9//3//f/9//3//f/9//3//f/9//3//f/9//3//f/9//3//f/9//3//f/9//3//f/9//3//f/9//3//f5xW/384Svg9+DlaSrxOWTpaNltC3UI/Q/9//3//f/9//3//f/9//3//f/9//3//f/9//3//f/9//3//f/9//3+7Yv9/u1ZbThlGGkIYOhg++D05Phg2OzY6Nhs6Gjb+Qj5P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6ajlG+D3YNbYx1zU6Nv9/nm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397Rjk+1jX2NRo6/3//f/9//3//f/9//3//f/9//3//f/9//3//f/9//3//f/9//3//f/9//3//f/9//3//f/9//3//f/9//3//f/9//3//f/9//3//f/9//3//f/9//3//f/9//3//f/9//3//f/9//3//f/9//3//f/9//3//fxlGOz4YNhk22TUaPno+/3++Rv9//3//f/9//3//f/9//3//f/9//3//f/9//3//f/9//3//f/9//3//f/9//3+cUv9/Oj57Qho6OUIYOhlCGToZOtY5tzHZMf9//kL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zlG1zX2OThC+Dn/f/1G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cb/9/WkJaPtgx9zV7Ov9//3//f/9//3//f/9//3//f/9//3//f/9//3//f/9//3//f/9//3//f/9//3//f/9//3//f/9//3//f/9//3//f/9//3//f/9//3//f/9//3//f/9//3//f/9//3//f/9//3//f/9//3//f/9//3//f/9//38aQv9/GEL4Pfg1+TX5ORo2GTY6Pl0+/3//f/9//3//f/9//3//f/9//3//f/9//3//f/9//3//f/9//3//f/9//3//f7xW/39bRjtCWkpaQhlC+UH3Nfc1lTH2NdcxPD7+Rv9/fl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384Sjo++TX5MTk+GT5cO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zk+GTrXMfc13EL/f/9//3//f/9//3//f/9//3//f/9//3//f/9//3//f/9//3//f/9//3//f/9//3//f/9//3//f/9//3//f/9//3//f/9//3//f/9//3//f/9//3//f/9//3//f/9//3//f/9//3//f/9//3//f/9//3//f/9/u2b/f7xOWU4YRvg5GDoYOvkxOjY5Ov9//kL/f/9//3//f/9//3//f/9//3//f/9//3//f/9//3//f/9//3//f/9//3//f/9/22r/f3tK/39bPjo+GD4YNhg61zX4MVs2Wjb/fx5L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+2r/f/g5GjoZOvg5GDb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5taOkL5PRg21zH3NT1X/3//f/9//3//f/9//3//f/9//3//f/9//3//f/9//3//f/9//3//f/9//3//f/9//3//f/9//3//f/9//3//f/9//3//f/9//3//f/9//3//f/9//3//f/9//3//f/9//3//f/9//3//f/9//3//f/9//3//f/9//3/bZv9/ulr/fxk++DnXMRk2Gjb6MRk2/3+dRv9//3//f/9//3//f/9//3//f/9//3//f/9//3//f/9//3//f/9//3//f/9//3//f/9/elL/f1lGGUL4Nfg59zXYOfg1OjY6Ot1G/kr/fx5DX0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ZOvg5+D3XNdcxOTbcR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397Vv9/+Dn4PdcxFzZeV/9//3//f/9//3//f/9//3//f/9//3//f/9//3//f/9//3//f/9//3//f/9//3//f/9//3//f/9//3//f/9//3//f/9//3//f/9//3//f/9//3//f/9//3//f/9//3//f/9//3//f/9//3//f/9//3//f/9//3//f/9//3//f/9//397RlpGGD74Odcx+jUbNpxGWkb/fz9L/3//f/9//3//f/9//3//f/9//3//f/9//3//f/9//3//f/9//3//f/9//3//f/9//3//f/9/Wkr/fzo+Wj4YPtg9+TkaNho2WjpYPv9/XTr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eV7/f/g1+DUYNho6Ojb/fx5D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uVZaQhk6GDr3MTk6/3//f/9//3//f/9//3//f/9//3//f/9//3//f/9//3//f/9//3//f/9//3//f/9//3//f/9//3//f/9//3//f/9//3//f/9//3//f/9//3//f/9//3//f/9//3//f/9//3//f/9//3//f/9//3//f/9//3//f/9//3//f/9//3//f/9/elr/f1lGGD72ORk+2TVbOls6OjqbQv9//kb/f/9//3//f/9//3//f/9//3//f/9//3//f/9//3//f/9//3//f/9//3//f/9//3//f/9//386QltCGj46Pjk+WUY4Pvk12TX5Ndg1Wj5bPh5L/kL/f35f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YPhk61jX4Ndcx+DW8Q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1lGWkIZOhk29zX/f/9//3//f/9//3//f/9//3//f/9//3//f/9//3//f/9//3//f/9//3//f/9//3//f/9//3//f/9//3//f/9//3//f/9//3//f/9//3//f/9//3//f/9//3//f/9//3//f/9//3//f/9//3//f/9//3//f/9//3//f/9//3//f/9//3//f/9//39aUv9/W0oZQvc9+DnXNRo+ez47Pjs6/38eR/9//3//f/9//3//f/9//3//f/9//3//f/9//3//f/9//3//f/9//3//f/9//3//f/9/W1b/f3tS/397Rv9/OT45Rhk6GTr4Nfk1+Tk5Ohg2/38aO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mVo4Pvg59zkYNjg6Wjb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387PlpC+TX3NdYx/Ur/f/9//3//f/9//3//f/9//3//f/9//3//f/9//3//f/9//3//f/9//3//f/9//3//f/9//3//f/9//3//f/9//3//f/9//3//f/9//3//f/9//3//f/9//3//f/9//3//f/9//3//f/9//3//f/9//3//f/9//3//f/9//3//f/9//3//f/9//3//f3taXEY5Qjk++Tn5Ofk1GTb5NRo6GjaeQn5X/3//f/9//3//f/9//3//f/9//3//f/9//3//f/9//3//f/9//3//f/9//3//f/9//3//f/9//G7/f1tG/386Pjo+GD4ZPtc5GT4ZOjlC+Tk6OlpCOj58Nj9HflP/f55r/3//f/9//3//f/9//3//f/9//3//f/9//3//f/9//3//f/9//3//f/9//3//f/9//3//f/9//3//f/9//3//f/9//3//f/9//3//f/9//3//f/9//3//f/9//3//f/9//3//f/9//3//f/9//3//f/9//3//f/9//3//f/9//3//f/9//3//f/9//3//f/9//3//f/9//3//f/9//3//f/9//3//f/9//3//f/9//3//f/9//3//f/9//3//f/9//3//f/9//3//f1la/3/XOdc11zH4NfY5XDo9V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OUIaOhg+tzEXNv9//3//f/9//3//f/9//3//f/9//3//f/9//3//f/9//3//f/9//3//f/9//3//f/9//3//f/9//3//f/9//3//f/9//3//f/9//3//f/9//3//f/9//3//f/9//3//f/9//3//f/9//3//f/9//3//f/9//3//f/9//3//f/9//3//f/9//3//f/9//3//f/9/WlL/f7pOeU4YOvg51zUZOvk1OzpcPv9/P0v/f/9//3//f/9//3//f/9//3//f/9//3//f/9//3//f/9//3//f/9//3//f/9//3//f/9//3//f/9//3//f3tSW0Y7Qlo+WkIZQtg1GTL6NTo6+TUYNhk6/38+T/9//3//f/9//3//f/9//3//f/9//3//f/9//3//f/9//3//f/9//3//f/9//3//f/9//3//f/9//3//f/9//3//f/9//3//f/9//3//f/9//3//f/9//3//f/9//3//f/9//3//f/9//3//f/9//3//f/9//3//f/9//3//f/9//3//f/9//3//f/9//3//f/9//3//f/9//3//f/9//3//f/9//3//f/9//3//f/9//3//f/9//3//f/9//3//f/9//3//f/9//3//f/9/OEYYOhg2GToYOtgxXDr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k1+TX3NdcxGDb/f/9//3//f/9//3//f/9//3//f/9//3//f/9//3//f/9//3//f/9//3//f/9//3//f/9//3//f/9//3//f/9//3//f/9//3//f/9//3//f/9//3//f/9//3//f/9//3//f/9//3//f/9//3//f/9//3//f/9//3//f/9//3//f/9//3//f/9//3//f/9//3//f/9//398Tv9/m0oZQvg9WT4YOvg1+DFbOlo6WzqdNv9//3//f/9//3//f/9//3//f/9//3//f/9//3//f/9//3//f/9//3//f/9//3//f/9//3//f/9//3//f/9/emL/fxpCWkYZPhk+2DnXOdc1GTb4MVo6mkJbPjw+nT4+S/9//3//f/9//3//f/9//3//f/9//3//f/9//3//f/9//3//f/9//3//f/9//3//f/9//3//f/9//3//f/9//3//f/9//3//f/9//3//f/9//3//f/9//3//f/9//3//f/9//3//f/9//3//f/9//3//f/9//3//f/9//3//f/9//3//f/9//3//f/9//3//f/9//3//f/9//3//f/9//3//f/9//3//f/9//3//f/9//3//f/9//3//f/9//3//f/9//3//fzhOGT73NRg69znWNVo6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5PTk6GDb3Nbs+/3//f/9//3//f/9//3//f/9//3//f/9//3//f/9//3//f/9//3//f/9//3//f/9//3//f/9//3//f/9//3//f/9//3//f/9//3//f/9//3//f/9//3//f/9//3//f/9//3//f/9//3//f/9//3//f/9//3//f/9//3//f/9//3//f/9//3//f/9//3//f/9//3//f/9//3//f1pS/39ZRjlC+EH2PbY1+DX5NTk6+Dk7Ot5C/3//f/9//3//f/9//3//f/9//3//f/9//3//f/9//3//f/9//3//f/9//3//f/9//3//f/9//3//f/9//3//f/9/elr/f1tGWkYZPjhC9zkZOhg6OjpZOjo6Wj7/f346/38+R/9//3//f/9//3//f/9//3//f/9//3//f/9//3//f/9//3//f/9//3//f/9//3//f/9//3//f/9//3//f/9//3//f/9//3//f/9//3//f/9//3//f/9//3//f/9//3//f/9//3//f/9//3//f/9//3//f/9//3//f/9//3//f/9//3//f/9//3//f/9//3//f/9//3//f/9//3//f/9//3//f/9//3//f/9//3//f/9//3//f/9//3//f/9//395Wv9/GT4ZNvcxGDY5N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GTYZQvcx1zXcQv9//3//f/9//3//f/9//3//f/9//3//f/9//3//f/9//3//f/9//3//f/9//3//f/9//3//f/9//3//f/9//3//f/9//3//f/9//3//f/9//3//f/9//3//f/9//3//f/9//3//f/9//3//f/9//3//f/9//3//f/9//3//f/9//3//f/9//3//f/9//3//f/9//3//f/9//3//f/9/OVJ7RppCeUr4OThCGTpaQtg1+Tn5NTo6XTb/f/9//3//f/9//3//f/9//3//f/9//3//f/9//3//f/9//3//f/9//3//f/9//3//f/9//3//f/9//3//f39v/3//f/9/W05bSlpCOj45Pjk+ODoZOvcxFzYZNhk6+DV9Pr46/z5/U/9//3//f/9//3//f/9//3//f/9//3//f/9//3//f/9//3//f/9//3//f/9//3//f/9//3//f/9//3//f/9//3//f/9//3//f/9//3//f/9//3//f/9//3//f/9//3//f/9//3//f/9//3//f/9//3//f/9//3//f/9//3//f/9//3//f/9//3//f/9//3//f/9//3//f/9//3//f/9//3//f/9//3//f/9//3//f/9//3//f/9/2mo5Svk59zn3NdY1+DE6Nl1X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1tCOTrWMfg1vD7/f/9//3//f/9//3//f/9//3//f/9//3//f/9//3//f/9//3//f/9//3//f/9//3//f/9//3//f/9//3//f/9//3//f/9//3//f/9//3//f/9//3//f/9//3//f/9//3//f/9//3//f/9//3//f/9//3//f/9//3//f/9//3//f/9//3//f/9//3//f/9//3//f/9//3//f/9//3//f/9//3//f/9/elr/fzlK/3/4ORg22DH5ORo+/3+cQv9//3//f/9//3//f/9//3//f/9//3//f/9//3//f/9//3//f/9//3//f/9//3//f/9//3//f/9//3//f/9//3//f/9//3//f/9/Wkr/fzlGGT4YQhk++Dn4ORg6GjoZNjk6GTr/f54+/3//f/9//3//f/9//3//f/9//3//f/9//3//f/9//3//f/9//3//f/9//3//f/9//3//f/9//3//f/9//3//f/9//3//f/9//3//f/9//3//f/9//3//f/9//3//f/9//3//f/9//3//f/9//3//f/9//3//f/9//3//f/9//3//f/9//3//f/9//3//f/9//3//f/9//3//f/9//3//f/9//3//f/9//3//f/9//3//f/9//38YQjk6+DXXNdcx2DVbO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pi/386Ovg11i3WMXpG/3//f/9//3//f/9//3//f/9//3//f/9//3//f/9//3//f/9//3//f/9//3//f/9//3//f/9//3//f/9//3//f/9//3//f/9//3//f/9//3//f/9//3//f/9//3//f/9//3//f/9//3//f/9//3//f/9//3//f/9//3//f/9//3//f/9//3//f/9//3//f/9//3//f/9//3//f/9//3//f/9//3//f/9//3+7Tv9/+D34QRk22DXXMRk6GTp8Qho2fT4eS/9//3//f/9//3//f/9//3//f/9//3//f/9//3//f/9//3//f/9//3//f/9//3//f/9//3//f/9//3//f/9//3//f/9//3/cZv9/elL/fzlCGUL4ORg22DnYNRg2GTpZOno+GjpbPn0+/38+R/9//3//f/9//3//f/9//3//f/9//3//f/9//3//f/9//3//f/9//3//f/9//3//f/9//3//f/9//3//f/9//3//f/9//3//f/9//3//f/9//3//f/9//3//f/9//3//f/9//3//f/9//3//f/9//3//f/9//3//f/9//3//f/9//3//f/9//3//f/9//3//f/9//3//f/9//3//f/9//3//f/9//3//f/9/WVIZPvc19zXXMdUx+DH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396Uv9/OT44Ovc5/3//f/9//3//f/9//3//f/9//3//f/9//3//f/9//3//f/9//3//f/9//3//f/9//3//f/9//3//f/9//3//f/9//3//f/9//3//f/9//3//f/9//3//f/9//3//f/9//3//f/9//3//f/9//3//f/9//3//f/9//3//f/9//3//f/9//3//f/9//3//f/9//3//f/9//3//f/9//3//f/9//3//f/9//3//f/9//3//fzpG/39YShg+GT46Pvg5GTr4OTs+WkL/f75C/3//f/9//3//f/9//3//f/9//3//f/9//3//f/9//3//f/9//3//f/9//3//f/9//3//f/9//3//f/9//3//f/9//3//f/9//3+cVv9/WUpbRjlCWkY4Ohg+OT75ORg6OjpYOjg+GDr/f/5C/38eT/9//3//f/9//3//f/9//3//f/9//3//f/9//3//f/9//3//f/9//3//f/9//3//f/9//3//f/9//3//f/9//3//f/9//3//f/9//3//f/9//3//f/9//3//f/9//3//f/9//3//f/9//3//f/9//3//f/9//3//f/9//3//f/9//3//f/9//3//f/9//3//f/9//3//f/9//3//f/9//3//f7lq/38YNvc51zW2NfYt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WlL/fxg+OT74MRo6Xlv/f/9//3//f/9//3//f/9//3//f/9//3//f/9//3//f/9//3//f/9//3//f/9//3//f/9//3//f/9//3//f/9//3//f/9//3//f/9//3//f/9//3//f/9//3//f/9//3//f/9//3//f/9//3//f/9//3//f/9//3//f/9//3//f/9//3//f/9//3//f/9//3//f/9//3//f/9//3//f/9//3//f/9//3//f/9//38cc/9/e1L/fxlC+D3XOTo++DX5Ndk1GjYaNlw6/j7/f/9//3//f/9//3//f/9//3//f/9//3//f/9//3//f/9//3//f/9//3//f/9//3//f/9//3//f/9//3//f/9//3//f/9//3//fxxn/3+7Xv9/Oj5cQlo+Oj75ORk62Dn4ORk6WjpZOlk++TkaOjw63kJ+V/9//3//f/9//3//f/9//3//f/9//3//f/9//3//f/9//3//f/9//3//f/9//3//f/9//3//f/9//3//f/9//3//f/9//3//f/9//3//f/9//3//f/9//3//f/9//3//f/9//3//f/9//3//f/9//3//f/9//3//f/9//3//f/9//3//f/9//3//f/9//3//f/9//3//f/9//389c/9/+DnXNdUx1TW1LbtC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3xGWkL5ORk61zH/f/9//3//f/9//3//f/9//3//f/9//3//f/9//3//f/9//3//f/9//3//f/9//3//f/9//3//f/9//3//f/9//3//f/9//3//f/9//3//f/9//3//f/9//3//f/9//3//f/9//3//f/9//3//f/9//3//f/9//3//f/9//3//f/9//3//f/9//3//f/9//3//f/9//3//f/9//3//f/9//3//f/9//3//f/9//3//f/9//3//f/9//387Vv9/Wkr/f9g51znXOdg51zkZOho+/387Ov9/f1v/f/9//3//f/9//3//f/9//3//f/9//3//f/9//3//f/9//3//f/9//3//f/9//3//f/9//3//f/9//3//f/9//3//f/9//3//f/9//3+bWv9/eUp6SlpCOjo5Phk+GD4ZOhg2OT45OllGWkL/fz06/38eQ/9/X1P/f/9//3//f/9//3//f/9//3//f/9//3//f/9//3//f/9//3//f/9//3//f/9//3//f/9//3//f/9//3//f/9//3//f/9//3//f/9//3//f/9//3//f/9//3//f/9//3//f/9//3//f/9//3//f/9//3//f/9//3//f/9//3//f/9//3//f/9//3//f/9//3//f/c9Fzr3NdYxtTH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PlpC+DX3Ndcx/3//f/9//3//f/9//3//f/9//3//f/9//3//f/9//3//f/9//3//f/9//3//f/9//3//f/9//3//f/9//3//f/9//3//f/9//3//f/9//3//f/9//3//f/9//3//f/9//3//f/9//3//f/9//3//f/9//3//f/9//3//f/9//3//f/9//3//f/9//3//f/9//3//f/9//3//f/9//3//f/9//3//f/9//3//f/9//3//f/9//3//f/9//3//f/9//39ZSlpG+DkaOvgxOjbYMfk12DFaNjs6/39fT/9//3//f/9//3//f/9//3//f/9//3//f/9//3//f/9//3//f/9//3//f/9//3//f/9//3//f/9//3//f/9//3//f/9//3//f/9//3//f/xy/3/bYv9/WkZbRlpCWkI5Qhg+2DkaOvk1GTYYNhc61THWOdgxOzq8Pj9DflP/f/9//3//f/9//3//f/9//3//f/9//3//f/9//3//f/9//3//f/9//3//f/9//3//f/9//3//f/9//3//f/9//3//f/9//3//f/9//3//f/9//3//f/9//3//f/9//3//f/9//3//f/9//3//f/9//3//f/9//3//f/9//3//f/9//3//f/9//3/WNdY51Tn3OdU1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W0Y6Qhk++DXXNf9//3//f/9//3//f/9//3//f/9//3//f/9//3//f/9//3//f/9//3//f/9//3//f/9//3//f/9//3//f/9//3//f/9//3//f/9//3//f/9//3//f/9//3//f/9//3//f/9//3//f/9//3//f/9//3//f/9//3//f/9//3//f/9//3//f/9//3//f/9//3//f/9//3//f/9//3//f/9//3//f/9//3//f/9//3//f/9//3//f/9//3//f/9//3//f/9//3//f1pC/38YQhg+1zXYNfg1+jEZNjo+ez7/f15P/3//f/9//3//f/9//3//f/9//3//f/9//3//f/9//3//f/9//3//f/9//3//f/9//3//f/9//3//f/9//3//f/9//3//f/9//3//f/9//3//f/9//3+cUpxOO0p7RlpCW0JZQhk+OT4YPhk6+Tk6Njo6GDo5OhlC/3+dPv9/f0//f/9//3//f/9//3//f/9//3//f/9//3//f/9//3//f/9//3//f/9//3//f/9//3//f/9//3//f/9//3//f/9//3//f/9//3//f/9//3//f/9//3//f/9//3//f/9//3//f/9//3//f/9//3//f/9//3//f/9//3//f/9//3//f/9/+Tl7Pvk12DEXN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1tCGULXNdYxGDb/f/9//3//f/9//3//f/9//3//f/9//3//f/9//3//f/9//3//f/9//3//f/9//3//f/9//3//f/9//3//f/9//3//f/9//3//f/9//3//f/9//3//f/9//3//f/9//3//f/9//3//f/9//3//f/9//3//f/9//3//f/9//3//f/9//3//f/9//3//f/9//3//f/9//3//f/9//3//f/9//3//f/9//3//f/9//3//f/9//3//f/9//3//f/9//3//f/9//3//f/9/OEo6QtdBGj74Odc12DU6Olo+W0JaRl0+vT4/R/9//3//f/9//3//f/9//3//f/9//3//f/9//3//f/9//3//f/9//3//f/9//3//f/9//3//f/9//3//f/9//3//f/9//3//f/9//3//f/9/Hm//f/1q/397Xv9/e05bRltCGUJYPlk++Dn5Pdg9Gj45Ohk++D0ZOhg+GjocOl063kL/f55f/39+X/9//3//f/9//3//f/9//3//f/9//3//f/9//3//f/9//3//f/9//3//f/9//3//f/9//3//f/9//3//f/9//3//f/9//3//f/9//3//f/9//3//f/9//3//f/9//3//f/9//3//f/9//3//f/9//3//f/g5+Dn2MbU1GDb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aPhg+9jXWNRky/3//f/9//3//f/9//3//f/9//3//f/9//3//f/9//3//f/9//3//f/9//3//f/9//3//f/9//3//f/9//3//f/9//3//f/9//3//f/9//3//f/9//3//f/9//3//f/9//3//f/9//3//f/9//3//f/9//3//f/9//3//f/9//3//f/9//3//f/9//3//f/9//3//f/9//3//f/9//3//f/9//3//f/9//3//f/9//3//f/9//3//f/9//3//f/9//3//f/9//3//f/9//396Tv9/WE4ZPtg1+Dn4NRo22DUaOjk2/3+9Rv9//3//f/9//3//f/9//3//f/9//3//f/9//3//f/9//3//f/9//3//f/9//3//f/9//3//f/9//3//f/9//3//f/9//3//f/9//3//f/9//3//f/9//3//f/9//3//f/9/Wk7/f1tGm1KbRlpGGT75NRo6Gj4ZNlo6OTpaQjlCGT7ZOfo1HTL/fx5D/39fT/9//3//f/9//3//f/9//3//f/9//3//f/9//3//f/9//3//f/9//3//f/9//3//f/9//3//f/9//3//f/9//3//f/9//3//f/9//3//f/9//3//f/9//3//f/9//3//f/9//3//f/9//3/4Ofgx1jH2NbtG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1tGGT4YOtY5Fz5YPv9//3//f/9//3//f/9//3//f/9//3//f/9//3//f/9//3//f/9//3//f/9//3//f/9//3//f/9//3//f/9//3//f/9//3//f/9//3//f/9//3//f/9//3//f/9//3//f/9//3//f/9//3//f/9//3//f/9//3//f/9//3//f/9//3//f/9//3//f/9//3//f/9//3//f/9//3//f/9//3//f/9//3//f/9//3//f/9//3//f/9//3//f/9//3//f/9//3//f/9//3//f/9/+27/f1tS/385PjlGFz44Ojk6+TXZMVo6Ojb/f/1G/3+eY/9//3//f/9//3//f/9//3//f/9//3//f/9//3//f/9//3//f/9//3//f/9//3//f/9//3//f/9//3//f/9//3//f/9//3//f/9//3//f/9//3//f/9//3//fz1r/3//f/9/fE7/f1tCe0ZaPnpCGEI5Qtg1+Tn5NRk6OTZbOlk+WUYXQhhC+T1bNhsyXTK+Ov9/flf/f/9//3//f/9//3//f/9//3//f/9//3//f/9//3//f/9//3//f/9//3//f/9//3//f/9//3//f/9//3//f/9//3//f/9//3//f/9//3//f/9//3//f/9//3/ZZhg+9zU5Ovg1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zk+Oj7ZNfg13Eb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m1r/f3pGOkIYPjo+1zUZPhk6GToZNntGvU7/f/9//3//f/9//3//f/9//3//f/9//3//f/9//3//f/9//3//f/9//3//f/9//3//f/9//3//f/9//3//f/9//3//f/9//3//f/9//3//f/9//3//f/9//3//f/9//3//f/9//3//f/9/nFr/f3xG/386Rv9/ekZ6RllCOkYaPtk12TUaOhg2+DHWMTg6OT45PvgxGzobOv9/3jr/fx5D/3//f/9//3//f/9//3//f/9//3//f/9//3//f/9//3//f/9//3//f/9//3//f/9//3//f/9//3//f/9//3//f/9//3//f/9//3//f/9/GUb5Odk1+TkYO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3leGT4aOvg5tjXXNV5j/3//f/9//3//f/9//3//f/9//3//f/9//3//f/9//3//f/9//3//f/9//3//f/9//3//f/9//3//f/9//3/9Sh5Dfl//f/9//3//f/9//3//f/9//3//f/9//3//f/9//3//f/9//3//f/9//3//f/9//3//f/9//3//f/9//3//f/9//3//f/9//3//f/9//3//f/9//3//f/9//3//f/9//3//f/9//3//f/9//3//f/9//3//f/9//3//f/9//3//f/9//3//f/9//3//f/9//3//f/9//3+aWntGWkIZPjk++TnYMdg1+Tl8Pvk1Oj6cPv5CPkv/f/9//3//f/9//3//f/9//3//f/9//3//f/9//3//f/9//3//f/9//3//f/9//3//f/9//3//f/9//3//f/9//3//f/9//3//f/9//3//f/9//3//f/9//3//f/9//3//f/9//3//f/9/HG//f5xW/398TltGOkZaRhlCGj4ZPhk61zUaOvk1+T0YOjk2GTpZPhg6OT45Phs6XDZ+Onw2nTq9Ph4//z7/f79n/3+eW/9//3//f/9//3//f/9//3//f/9//3//f/9//3//f/9//3//f/9//3//f/9//3//f/9/nmd6Qtgx+TXXNThC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GUI5NtYx/3//f/9//3//f/9//3//f/9//3//f/9//3//f/9//3//f/9//3//f/9//3//f/9//3//f/9//3//f/9//3/4NRg21jE6Ov9//3//f/9//3//f/9//3//f/9//3//f/9//3//f/9//3//f/9//3//f/9//3//f/9//3//f/9//3//f/9//3//f/9//3//f/9//3//f/9//3//f/9//3//f/9//3//f/9//3//f/9//3//f/9//3//f/9//3//f/9//3//f/9//3//f/9//3//f/9//3//f/9//3//f/9//3//f3pi/39aRv9/GD74ORg6+DX5OTk+GT46Qls+/38+S/9//3//f/9//3//f/9//3//f/9//3//f/9//3//f/9//3//f/9//3//f/9//3//f/9//3//f/9//3//f/9//3//f/9//3//f/9//3//f/9//3//f/9//3//f/9//3//f/9//3//f/9//3//f/9//3//f/9//3//f/9/Wkr/fzo+OkJaRjlCGUIZRvg9GTpaPptGej5aOjk6Fzr3Pfc99zkZOtc1GTYZNhk2vEr/f506/38/T/9/Hj//f59b/3//f/9//3//f/9//3//f/9//3//f/9//3//f/9/vj7/f9c1GToYPhdCGD7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WVI6Pvk59zXWMVo6XVv/f/9//3//f/9//3//f/9//3//f/9//3//f/9//3//f/9//3//f/9//3//f/9//3//f/9//385Qjk6WDr3MbUx/3//f/9//3//f/9//3//f/9//3//f/9//3//f/9//3//f/9//3//f/9//3//f/9//3//f/9//3//f/9//3//f/9//3//f/9//3//f/9//3//f/9//3//f/9//3//f/9//3//f/9//3//f/9//3//f/9//3//f/9//3//f/9//3//f/9//3//f/9//3//f/9//3//f/9//3//f/9//3//f/9/mWb/fxlC/385PlpGGT75Ndg1+DUZNjo6Wj7/fz5X/3+/Z/9//3//f/9//3//f/9//3//f/9//3//f/9//3//f/9//3//f/9//3//f/9//3//f/9//3//f/9//3//f/9//3//f/9//3//f/9//3//f/9//3//f/9//3//f/9//3//f/9//3//f/9//3//f/9//3//f/9//3/7bv9/m17/f5xO/397Sv9/WUJZRnpKe0IZPjpCOj75Ofk5OkIZOlk6WTo6Pvg1OTpZPjk+OEIZOtY5+D34ORk6+DU6Oho2Gjo7Nho6OzZdOhw2PDobNvs5OT4YPvY5+Dn5OTo+WUL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3tKW0ZZPvc51zH/f/9//3//f/9//3//f/9//3//f/9//3//f/9//3//f/9//3//f/9//3//f/9//3//f/9//3//f/9/GT75PRk6+DW2Mf9//3//f/9//3//f/9//3//f/9//3//f/9//3//f/9//3//f/9//3//f/9//3//f/9//3//f/9//3//f/9//3//f/9//3//f/9//3//f/9//3//f/9//3//f/9//3//f/9//3//f/9//3//f/9//3//f/9//3//f/9//3//f/9//3//f/9//3//f/9//3//f/9//3//f/9//3//f/9//3//f/9//3//f/9//3//fxlCOkIZPhk++DX4NRo2Wz58Qv9/nUb/f/9//3//f/9//3//f/9//3//f/9//3//f/9//3//f/9//3//f/9//3//f/9//3//f/9//3//f/9//3//f/9//3//f/9//3//f/9//3//f/9//3//f/9//3//f/9//3//f/9//3//f/9//3//f/9//3//f/9//3//f/9//3//f/9//3//f/9//3+bWv9/fEb/f3pO/386RltCWkIaPjtCO0IZPhk+Gj4aPhk6+j0aOjs+GjpbOlo+ekIYOjk6OTpZQlk+WkJZRlpGWUJ7Sls+e0J6RltCGz7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bQjlCGDq1MbQxvEb/f/9//3//f/9//3//f/9//3//f/9//3//f/9//3//f/9//3//f/9//3//f/9//3//f/9//3//fxhGWUJZQvg99zk6On5b/3//f/9//3//f/9//3//f/9//3//f/9//3//f/9//3//f/9//3//f/9//3//f/9//3//f/9//3//f/9//3//f/9//3//f/9//3//f/9//3//f/9//3//f/9//3//f/9//3//f/9//3//f/9//3//f/9//3//f/9//3//f/9//3//f/9//3//f/9//3//f/9//3//f/9//3//f/9//3//f/9//3//f1xz/39aQv9/GT4YRtY59zm3Ndg1+DUZNlo+XD5cQv9/P0//f/9//3//f/9//3//f/9//3//f/9//3//f/9//3//f/9//3//f/9//3//f/9//3//f/9//3//f/9//3//f/9//3//f/9//3//f/9//3//f/9//3//f/9//3//f/9//3//f/9//3//f/9//3//f/9//3//f/9//3//f/9//3//f/9//3//f/9//3//f/9/HG//f7tm/39aVv9/e0r/f3tGWkY6QjlCOUJZQho+OkJaPhk+GT75Pfk9GUL5PRk+GUIaQho+WkY6Rv9/W1L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m0oaQtc11jH3Mf9//3//f/9//3//f/9//3//f/9//3//f/9//3//f/9//3//f/9//3//f/9//3//f/9//3//f/9//39aSvk5+TX5OdY1/3//f/9//3//f/9//3//f/9//3//f/9//3//f/9//3//f/9//3//f/9//3//f/9//3//f/9//3//f/9//3//f/9//3//f/9//3//f/9//3//f/9//3//f/9//3//f/9//3//f/9//3//f/9//3//f/9//3//f/9//3//f/9//3//f/9//3//f/9//3//f/9//3//f/9//3//f/9//3//f/9//3//f/9//3//f/9//3//f/9//39ZQjlGGD74Pdc1GDb4MRo6GTpaPnw+/39+V/9//3//f/9//3//f/9//3//f/9//3//f/9//3//f/9//3//f/9//3//f/9//3//f/9//3//f/9//3//f/9//3//f/9//3//f/9//3//f/9//3//f/9//3//f/9//3//f/9//3//f/9//3//f/9//3//f/9//3//f/9//3//f/9//3//f/9//3//f/9//3//f/9//3//f/9//3//f/9//3//f/9//3/cav9//3//f3xO/3//f/9/nFb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3pO+D22NbY12DH/f/9//3//f/9//3//f/9//3//f/9//3//f/9//3//f/9//3//f/9//3//f/9//3//f/9//3//f/9/Wkr/fxk2GDq3Nfgx/Ub/f/9//3//f/9//3//f/9//3//f/9//3//f/9//3//f/9//3//f/9//3//f/9//3//f/9//3//f/9//3//f/9//3//f/9//3//f/9//3//f/9//3//f/9//3//f/9//3//f/9//3//f/9//3//f/9//3//f/9//3//f/9//3//f/9//3//f/9//3//f/9//3//f/9//3//f/9//3//f/9//3//f/9//3//f/9//3//f/9/u2b/fxo+GT73Pfg99zkYOtg1+TEZOjo6Wzr/f50+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397RjpC1jXWNXlC/3//f/9//3//f/9//3//f/9//3//f/9//3//f/9//3//f/9//3//f/9//3//f/9//3//f/9//3//f3tSWj75NTk+1jXXMbw+/3//f/9//3//f/9//3//f/9//3//f/9//3//f/9//3//f/9//3//f/9//3//f/9//3//f/9//3//f/9//3//f/9//3//f/9//3//f/9//3//f/9//3//f/9//3//f/9//3//f/9//3//f/9//3//f/9//3//f/9//3//f/9//3//f/9//3//f/9//3//f/9//3//f/9//3//f/9//3//f/9//3//f/9//3//f/9//3//f/9//3//f/9/u2b/fzlGGT4YOvk52DUaOvk5Wj46Ov9/XEL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11CWTo5Ptcx+DEdW/9//3//f/9//3//f/9//3//f/9//3//f/9//3//f/9//3//f/9//3//f/9//3//f/9//3//f/9//385Phg++D34NbYx1zF6Pv9//3//f/9//3//f/9//3//f/9//3//f/9//3//f/9//3//f/9//3//f/9//3//f/9//3//f/9//3//f/9//3//f/9//3//f/9//3//f/9//3//f/9//3//f/9//3//f/9//3//f/9//3//f/9//3//f/9//3//f/9//3//f/9//3//f/9//3//f/9//3//f/9//3//f/9//3//f/9//3//f/9//3//f/9//3//f/9//3//f/9//3//f/9//39aVjlGOT4ZPhk++Dn5Ofc1GDY6Oho2nT6dQt5Gnl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mlr/f/g5GDrWNf9//3//f/9//3//f/9//3//f/9//3//f/9//3//f/9//3//f/9//3//f/9//3//f/9//3//f/9//3//f/9/2DnYOdc5tjW2Mf9/3UL/f/9//3//f/9//3//f/9//3//f/9//3//f/9//3//f/9//3//f/9//3//f/9//3//f/9//3//f/9//3//f/9//3//f/9//3//f/9//3//f/9//3//f/9//3//f/9//3//f/9//3//f/9//3//f/9//3//f/9//3//f/9//3//f/9//3//f/9//3//f/9//3//f/9//3//f/9//3//f/9//3//f/9//3//f/9//3//f/9//3//f/9//3//f/9//3//f/9//39ZRv9/+DkZOhg6GTr5NRo+OjpbQlpC/3/eQ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3pSOj74Ndc11jFZOn5j/3//f/9//3//f/9//3//f/9//3//f/9//3//f/9//3//f/9//3//f/9//3//f/9//3//f/9//3//fxg++DnWNdYxlDHWMRg2/UL/f/9//3//f/9//3//f/9//3//f/9//3//f/9//3//f/9//3//f/9//3//f/9//38eS/9/ejb/f35f/3//f/9//3//f/9//3//f/9//3//f/9//3//f/9//3//f/9//3//f/9//3//f/9//3//f/9//3//f/9//3//f/9//3//f/9//3//f/9//3//f/9//3//f/9//3//f/9//3//f/9//3//f/9//3//f/9//3//f/9//3//f/9//3//f/9//3//f/9//Gr/f1pK/3/4Pfk9GD4ZPtg5+TUZNho6ezpcPv5C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aSjpC9zn3NbYt/3//f/9//3//f/9//3//f/9//3//f/9//3//f/9//3//f/9//3//f/9//3//f/9//3//f/9//3//f/9//3+5Yv9/2DXXNdUxtjG2LXo2/3//f/9//3//f/9//3//f/9//3//f/9//3//f/9//3//f/9//3//f/9//3+bTtY1tC3VMbUt1zE6Nv9//3//f/9//3//f/9//3//f/9//3//f/9//3//f/9//3//f/9//3//f/9//3//f/9//3//f/9//3//f/9//3//f/9//3//f/9//3//f/9//3//f/9//3//f/9//3//f/9//3//f/9//3//f/9//3//f/9//3//f/9//3//f/9//3//f/9//3//f/9//3//f/9/WVr/fxk+GUL3ORc+GDo5Ojk6OzpbNv9/vUL/f59X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fEY6Rvg11jW1Lf9//3//f/9//3//f/9//3//f/9//3//f/9//3//f/9//3//f/9//3//f/9//3//f/9//3//f/9//3//f/9/G2//f9Yx1jHVLbUttyV7Mv9//3//f/9//3//f/9//3//f/9//3//f/9//3//f/9//3//f/9//3//f1s+1THVMbUxlTG1LbUxti0ZMn02/3//f/9//3//f/9//3//f/9//3//f/9//3//f/9//3//f/9//3//f/9//3//f/9//3//f/9//3//f/9//3//f/9//3//f/9//3//f/9//3//f/9//3//f/9//3//f/9//3//f/9//3//f/9//3//f/9//3//f/9//3//f/9//3//f/9//3//f/9//3//fxt3/3+bXv9/WUIZRvg5+T34Odc12DEZNhk6OjqcQv9/nl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1tGGT72MdYx1jH/f/9//3//f/9//3//f/9//3//f/9//3//f/9//3//f/9//3//f/9//3//f/9//3//f/9//3//f/9//3//f/9//3/WOfc11TXWNZct/39eW/9//3//f/9//3//f/9//3//f/9//3//f/9//3//f/9//3//f/9/GD4ZOtYx1jHWMRcytjHWNdY11jXXMRs23Ur/f/9//3//f/9//3//f/9//3//f/9//3//f/9//3//f/9//3//f/9//3//f/9//3//f/9//3//f/9//3//f/9//3//f/9//3//f/9//3//f/9//3//f/9//3//f/9//3//f/9//3//f/9//3//f/9//3//f/9//3//f/9//3//f/9//3//f/9//3//f/9//3//f/9//3+bVv9/GDoYOhg6GDb5Nfk5GTZbPjs6/39fT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aQvk11i21LbYx/3//f/9//3//f/9//3//f/9//3//f/9//3//f/9//3//f/9//3//f/9//3//f/9//3//f/9//3//f/9//3//f/9/1jXWNbYxtTG1LdYxnD7/f/9//3//f/9//3//f/9//3//f/9//3//f/9//3//f/9//3//f1pCGT61MbYxtTHWPfg5+T3XNdc12C24MRoy/3//f/9//3//f/9//3//f/9//3//f/9//3//f/9//3//f/9//3//f/9//3//f/9//3//f/9//3//f/9//3//f/9//3//f/9//3//f/9//3//f/9//3//f/9//3//f/9//3//f/9//3//f/9//3//f/9//3//f/9//3//f/9//3//f/9//3//f/9//3//f/9//3//f/9//3//fxpCOj4ZOhk62DX5Ofg5+DX5NTs6Wz7/fx5D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OD44OrUx1jF6Pv9//3//f/9//3//f/9//3//f/9//3//f/9//3//f/9//3//f/9//3//f/9//3//f/9//3//f/9//3//f/9//3//f/c59jXVMdQxtC23MdxC/3//f/9//3//f/9//3//f/9//3//f/9//3//f/9//3//f/9//386QhhCtTH1Nfta/3//f/9/WVL/f/Y99jn4Nf9/vTr/f/9//3//f/9//3//f/9//3//f/9//3//f/9//3//f/9//3//f/9//3//f/9//3//f/9//3//f/9//3//f/9//3//f/9//3//f/9//3//f/9//3//f/9//3//f/9//3//f/9//3//f/9//3//f/9//3//f/9//3//f/9//3//f/9//3//f/9//3//f/9//3//f/9//3//f/9/elb/fxlC/38YPvk5+DUaNho6OzoaNv9/3kL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GKaRhg61zWVLdYxu0L/f/9//3//f/9//3//f/9//3//f/9//3//f/9//3//f/9//3//f/9//3//f/9//3//f/9//3//f/9//3//f/9//3/WNdY5tDG1MZMtlTEZLv9//3//f/9//3//f/9//3//f/9//3//f/9//3//f/9//3+5Wjk+WkL3NbUtOTb/f/9//3//f/9//39ZQlhG1zn4NRkynTZeS/9//3//f/9//3//f/9//3//f/9//3//f/9//3//f/9//3//f/9//3//f/9//3//f/9//3//f/9//3//f/9//3//f/9//3//f/9//3//f/9//3//f/9//3//f/9//3//f/9//3//f/9//3//f/9//3//f/9//3//f/9//3//f/9//3//f/9//3//f/9//3//f/9//3//f/9//3+8WltGWkI5Pvg12DXXNfk1+TEaOntGWz48Pt5Cnl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f1P/fx5D/38eS/9/X0P/f59P/3//f/9//3//f/9//3//f/9//3//f/9//3//f/9//3//f5pKek4ZPhc21i33Nf9//3//f/9//3//f/9//3//f/9//3//f/9//3//f/9//3//f/9//3//f/9//3//f/9//3//f/9//3//f/9//3//f/9/9znWOdUx1TWVLZUxOTL/f/9//3//f/9//3//f/9//3//f/9//3//f/9//3//f/9/Wk57Rhk+9zH2Nf9//3//f/9//3//f/9/fEobQhg+9zm3Nfg1Gzb/f/9//3//f/9//3//f/9//3//f/9//3//f/9//3//f/9//3//f/9//3//f/9//3//f/9//3//f/9//3//f/9//3//f/9//3//f/9//3//f/9//3//f/9//3//f/9//3//f/9//3//f/9//3//f/9//3//f/9//3//f/9//3//f/9//3//f/9//3//f/9//3//f/9//3//f/9//3//f/9//39ZQjo++TkZPnpOekoXRhlCOj56Qlo+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35b/3/ePp4+fTp9Pn5C/3/5Nfg12DX5Nfcx1zX3ORk21zHYNRg2+DX3Ofk1GjoaNvo1PDpdPl4+/zr/f59f/3//f/9//3//f/9//38dW1o+2DW2MbUtGDL/f/9//3//f/9//3//f/9//3//f/9//3//f/9//3//f/9//3//f/9//3//f/9//3//f/9//3//f/9//3//f/9//3//f/VF1Tm1NbYxlC22Mfkx/3//f/9//3//f/9//3//f/9//3//f/9//3//f/9//3//fzs+W0L4Odcxti3/f/9//3//f/9//3//f5pWGUIZOllC1zXYNfgxGjrdPv9//3//f/9//3//f/9//3//f/9//3//f/9//3//f/9//3//f/9//3//f/9//3//f/9//3//f/9//3//f/9//3//f/9//3//f/9//3//f/9//3//f/9//3//f/9//3//f/9//3//f/9//3//f/9//3//f/9//3//f/9//3//f/9//3//f/9//3//f/9//3//f/9//3//f/9//3//f/9//3//fxpG/396SltGW0I5Pvg1GTYaOns+Wj5cQv5C/3+/Z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/R/9/XDr/fzo6Oj4ZPvg19zUYOtg5ekZ6Rhk+WUoYRvg9OEYYQvhBOEY4RhhCGEIYRhk+GDo5Pjg6OT74ORk++DUZPvk5GTr6OX463j7/f/9//3//f35vekoaNrcxtTGVMf9//3//f/9//3//f/9//3//f/9//3//f/9//3//f/9//3//f/9//3//f/9//3//f/9//3//f/9//3//f/9//3//f/9//383UtY5lDG1MbUtlTG1Mf9//3//f/9//3//f/9//3//f/9//3//f/9//3//f/9//38aPntG1zXXNdcx/3//f/9//3//f/9//3//f/9/WU7/fxk6Oj74Ndc1GTb/f/9//3//f/9//3//f/9//3//f/9//3//f/9//3//f/9//3//f/9//3//f/9//3//f/9//3//f/9//3//f/9//3//f/9//3//f/9//3//f/9//3//f/9//3//f/9//3//f/9//3//f/9//3//f/9//3//f/9//3//f/9//3//f/9//3//f/9//3//f/9//3//f/9//3//f/9//3//f/9//3//f/9//3//fxhGGEIZPlpC+DX5MTo6ez5aPv9/XT7/f59b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flf/f94+fT45Pjk+GDo4QnpCWUpZSnpOeU6aUrlau1bcUv1SvE4eU/1W3kb9Uh5X/UoeSx5T/389Z/9/fW//f7tamlpYUlpKWkoZRtc5+D3XORg+9zn4NfkxGzZcOp0+3ULcThk22DHWMdcx1zH/f/9//3//f/9//3//f/9//3//f/9//3//f/9//3//f/9//3//f/9//3//f/9//3//f/9//3//f/9//3//f/9//3//f/9/GHP2QbQx1TG0MdUxtimcOp5r/3//f/9//3//f/9//3//f/9//3//f/9//3//f/9/GjpaQvg1tjHYMf9//3//f/9//3//f/9//3//f1hSOT45PnpGF0b3OdcxGTq8Rv9//3//f/9//3//f/9//3//f/9//3//f/9//3//f/9//3//f/9//3//f/9//3//f/9//3//f/9//3//f/9//3//f/9//3//f/9//3//f/9//3//f/9//3//f/9//3//f/9//3//f/9//3//f/9//3//f/9//3//f/9//3//f/9//3//f/9//3//f/9//3//f/9//3//f/9//3//f/9//3//f/9//3+7YjlCGDr4Ndc1+DnXMfk1+jU6Ols+Ozp9Qv9/fl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eQ/9/GjY6Phk+Oko5SrtWekbcUhxT3Ua9Tp5CnkJ+Rn1C/3+cSv9/Wlb/f1tW/396Xv9//3//f7tm/3//f/9//3//f/9//3//f/9//3//f/9//3//f/9/e0b/fzlCGDoYPvk5uDXaNfox2C23LdgxtinYMRky/3//f/9//3//f/9//3//f/9//3//f/9//3//f/9//3//f/9//3//f/9//3//f/9//3//f/9//3//f/9//3//f/9//3//f/9//3/VMdY1tjG1MZYt/38eS/9//3//f/9//3//f/9//3//f/9//3//f/9//3//fxo6OT74Mfg1mkL/f/9//3//f/9//3//f/9//3//f/9/Ozp8PhxTmlb4Qfk1Gjb/f/9//3//f/9//3//f/9//3//f/9//3//f/9//3//f/9//3//f/9//3//f/9//3//f/9//3//f/9//3//f/9//3//f/9//3//f/9//3//f/9//3//f/9//3//f/9//3//f/9//3//f/9//3//f/9//3//f/9//3//f/9//3//f/9//3//f/9//3//f/9//3//f/9//3//f/9//3//f/9//3//f/9//3//f/9//3/4Pf9/9zUZOvg1+TUYOjo6Gjb/f71G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x5H/3/5PRlCeUp5UppO3FK8Qp1GfT5aQnxGOkI5QjtGWlb/fzxz/3//f/9//3//f/9//3//f/9//3//f/9//3//f/9//3//f/9//3//f/9//3//f/9//3//f/9//3//f/9//3/ZZv9/OUIZPvg12DnWNbYxtjGVMbUtljF6Ov9//3//f/9//3//f/9//3//f/9//3//f/9//3//f/9//3//f/9//3//f/9//3//f/9//3//f/9//3//f/9//3//f/9//3//fzZG9jXWMZUtlTGVLdY1ejr/f/9//3//f/9//3//f/9//3//f/9//3//f9tiGj5bQvk92DEYNl1j/3//f/9//3//f/9//3//f/9//3//f1haW0Z8QrxKeU74PbYx+DV8Pv9//3//f/9//3//f/9//3//f/9//3//f/9//3//f/9//3//f/9//3//f/9//3//f/9//3//f/9//3//f/9//3//f/9//3//f/9//3//f/9//3//f/9//3//f/9//3//f/9//3//f/9//3//f/9//3//f/9//3//f/9//3//f/9//3//f/9//3//f/9//3//f/9//3//f/9//3//f/9//3//f/9//3//f/9//3//fxhCGTr4ORg61jX3Nfc5GjoaOls6WkL/f/5C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Hkf/fzlCu1a6TrxOu0K9Qr1GWz4aOv9/OUL/f3lm/3//f/9//3//f/9//3//f/9//3//f/9//3//f/9//3//f/9//3//f/9//3//f/9//3//f/9//3//f/9//3//f/9//3//f/9//3//f/9//3//f5tm/384Sv9/1znWOdYxtTW0MZUt2TH/f/9//3//f/9//3//f/9//3//f/9//3//f/9//3//f/9//3//f/9//3//f/9//3//f/9//3//f/9//3//f/9//3//f/9//3//f7U1tTW1MZUxtjXXMVsy/3//f/9//3//f/9//3//f/9//3//f/9//3/aYv9/Oj4ZPtYx/3//f/9//3//f/9//3//f/9//3//f/9//3//f/9/Gj48Ppw+WkYYOvg1+TW+On9T/3//f/9//3//f/9//3//f/9//3//f/9//3//f/9//3//f/9//3//f/9//3//f/9//3//f/9//3//f/9//3//f/9//3//f/9//3//f/9//3//f/9//3//f/9//3//f/9//3//f/9//3//f/9//3//f/9//3//f/9//3//f/9//3//f/9//3//f/9//3//f/9//3//f/9//3//f/9//3//f/9//3//f/9//3//f/9/OU7/fzk+GT4YNvg5+DkaNho2ez57Qv9//lL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fY/9/Wkp6TrtKvT58Qls+Wjo5Phk+GUZZVv9//3//f/9//3//f/9//3//f/9//3//f/9//3//f/9//3//f/9//3//f/9//3//f/9//3//f/9//3//f/9//3//f/9//3//f/9//3//f/9//3//f/9//3//f/9//3//f/9/O3f/fxhC9zm0MdY1ti3WMbgxWzbdQv9/f1f/f/9//3//f/9//3//f/9//3//f/9//3//f/9//3//f/9//3//f/9//3//f/9//3//f/9//3//f/9//3//f/9//3/2PdU51TG1MbUt1zHXMbw6flv/f/9//3//f/9//3//f/9//3//f/9/mlYaOlpCGDq2NXs6Xlv/f/9//3//f/9//3//f/9//3//f/9//3//f/luOU76OTo+GTr4OdYxGDacPv9//3//f/9//3//f/9//3//f/9//3//f/9//3//f/9//3//f/9//3//f/9//3//f/9//3//f/9//3//f/9//3//f/9//3//f/9//3//f/9//3//f/9//3//f/9//3//f/9//3//f/9//3//f/9//3//f/9//3//f/9//3//f/9//3//f/9//3//f/9//3//f/9//3//f/9//3//f/9//3//f/9//3//f/9//3//f/puGVoYThlC1zkZPtg52DnXMRo+GTpcPlw+fD5cQv5OPlP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eR/9/vEq9Qls+Oj75Pf9/GEb/f/9//3//f/9//3//f/9//3//f/9//3//f/9//3//f/9//3//f/9//3//f/9//3//f/9//3//f/9//3//f/9//3//f/9//3//f/9//3//f/9//3//f/9//3//f/9//3//f/9//3//f/9//3//f/9//3+6Xv9/tjG1MdYxtjG2Mfk1GjJcOt5C/39eV/9//3//f/9//3//f/9//3//f/9//3//f/9//3//f/9//3//f/9//3//f/9//3//f/9//3//f/9//3//f/9/OEb/f9UxtTG0MbYx9zX/fx5D/3//f/9//3//f/9//3//f/9//3//f3lWGkI6PhlC1TX/f/9//3//f/9//3//f/9//3//f/9//3//f/9//3//f/9/GEL/fzo6OT45Ovg1Ojb/f/9//3//f/9//3//f/9//3//f/9//3//f/9//3//f/9//3//f/9//3//f/9//3//f/9//3//f/9//3//f/9//3//f/9//3//f/9//3//f/9//3//f/9//3//f/9//3//f/9//3//f/9//3//f/9//3//f/9//3//f/9//3//f/9//3//f/9//3//f/9//3//f/9//3//f/9//3//f/9//3//f/9//3//f/9//3//f/9//3//f/9//385Rvg9e0J6Rvg1+TX4NVo6mz57PlxG/3/eO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59j/3/dTrw6WzYZPtc1OT4ZQv9//3//f/9//3//f/9//3//f/9//3//f/9//3//f/9//3//f/9//3//f/9//3//f/9//3//f/9//3//f/9//3//f/9//3//f/9//3//f/9//3//f/9//3//f/9//3//f/9//3//f/9//3//f/9//3//f/9//3//f/9/Wkr4PbUxtTHXLfg12DHYNfcxGTZaMpxCvFL/f39P/3//f/9//3//f/9//3//f/9//3//f/9//3//f/9//3//f/9//3//f/9//3//f/9//3//f/9//3//f1lW9znVMbQxdCm2Mbgx2DEaMv9/n2P/f/9//3//f/9//3//f/9//39aSv9/WkI5Qhc2OTZ+Z/9//3//f/9//3//f/9//3//f/9//3//f/9//3//f7peOEoYOho+GTr4OTk6/3+eOv9//3//f/9//3//f/9//3//f/9//3//f/9//3//f/9//3//f/9//3//f/9//3//f/9//3//f/9//3//f/9//3//f/9//3//f/9//3//f/9//3//f/9//3//f/9//3//f/9//3//f/9//3//f/9//3//f/9//3//f/9//3//f/9//3//f/9//3//f/9//3//f/9//3//f/9//3//f/9//3//f/9//3//f/9//3//f/9//3//f/9/2W7/fxhK+D0YPvk52DUYPjk6Ojr5MTo+Wj69Rr46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z9X/39cOls++DkYOtg5/395Wv9//3//f/9//3//f/9//3//f/9//3//f/9//3//f/9//3//f/9//3//f/9//3//f/9//3//f/9//3//f/9//3//f/9//3//f/9//3//f/9//3//f/9//3//f/9//3//f/9//3//f/9//3//f/9//3//f/9//3//f/9//3//f1pG+TnXMbYx2DE5Pnla/39ZPvg1+DU7Ol02/38eU/9//3//f/9//3//f/9//3//f/9//3//f/9//3//f/9//3//f/9//3//f/9//3//f/9//3//f/9//3//f/9/Fjq0MZUxtjHXMdcxtzH/f/9//3//f/9//3//f/9//3//f/9/elI7PltC+Tn4Nf9//3//f/9//3//f/9//3//f/9//3//f/9//3//f/9//3//f/9/OUr/fxo6GTr4Ofk1GTr/fz9P/3//f/9//3//f/9//3//f/9//3//f/9//3//f/9//3//f/9//3//f/9//3//f/9//3//f/9//3//f/9//3//f/9//3//f/9//3//f/9//3//f/9//3//f/9//3//f/9//3//f/9//3//f/9//3//f/9//3//f/9//3//f/9//3//f/9//3//f/9//3//f/9//3//f/9//3//f/9//3//f/9//3//f/9//3//f/9//3//f/9//3//f/9/+EH/fzo+OkL4NRk6GTZbPvo1OzpbPv9/Pj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GfToaNvg9GD44QhhG/3/5bv9//3//f/9//3//f/9//3//f/9//3//f/9//3//f/9//3//f/9//3//f/9//3//f/9//3//f/9//3//f/9//3//f/9//3//f/9//3//f/9//3//f/9//3//f/9//3//f/9//3//f/9//3//f/9//3//f/9//3//f/9//3//f/9//38ZQvg1ti3WMRhC/3//f/9/eV7/fzk+WUIZNlw6njr/fz5T/3//f/9//3//f/9//3//f/9//3//f/9//3//f/9//3//f/9//3//f/9//3//f/9//3//f/9//3//f9Y11jW2MbYxli22Mbgt2TG8Pv9//3//f/9//3//f/9//3//fxhG+jlZQvc1tTG9Pv9//3//f/9//3//f/9//3//f/9//3//f/9//3//f/9//3//f/9//3/5OTk2GD4YPtg1GTZdOv9//3//f/9//3//f/9//3//f/9//3//f/9//3//f35b/39+X/9/flf/f55n/3//f/9//3//f/9//3//f/9//3//f/9//3//f/9//3//f/9//3//f/9//3//f/9//3//f/9//3//f/9//3//f/9//3//f/9//3//f/9//3//f/9//3//f/9//3//f/9//3//f/9//3//f/9//3//f/9//3//f/9//3//f/9//3//f/9//3//f/9//3//fxpz/38YUv9/+Dn5Ndg5GT75NRk6WjpaPhk6GT69Qv9/nl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1w6GTbXMfg5GT7/f/9//3//f/9//3//f/9//3//f/9//3//f/9//3//f/9//3//f/9//3//f/9//3//f/9//3//f/9//3//f/9//3//f/9//3//f/9//3//f/9//3//f/9//3//f/9//3//f/9//3//f/9//3//f/9//3//f/9//3//f/9//3//f/9//3//f/9//3//f/9/GD73MdcxWzr/f/9//3//f/9//39ZVv9/9z05PhoynUK9Sv9//3//f/9//3//f/9//3//f/9//3//f/9//3//f/9//3//f/9//3//f/9//3//f/9//3//f/9//3/XNfc5lDG1MZQttzHYNfg1+jX/f/9//3//f/9//3//f/9//39ZTls+GT73ObUx/3//f/9//3//f/9//3//f/9//3//f/9//3//f/9//3//f/9//3//f/9//3//fxk+WUYYPjk6GDr/f/9//3//f/9//3//f/9//3//f/9/HUf/f/kx2DEaNhk2ti3XNfgt+DEaNv9/HkP/f/9//3//f/9//3//f/9//3//f/9//3//f/9//3//f/9//3//f/9//3//f/9//3//f/9//3//f/9//3//f/9//3//f/9//3//f/9//3//f/9//3//f/9//3//f/9//3//f/9//3//f/9//3//f/9//3//f/9//3//f/9//3//f/9//3//f/9//3//f/9//3//fzhS/38ZOjk+GDr4Ndg1GjY7Ons6Wj7/f50+/39/V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HUt8Ovk1+DXXOTk+GUb/f/9//3//f/9//3//f/9//3//f/9//3//f/9//3//f/9//3//f/9//3//f/9//3//f/9//3//f/9//3//f/9//3//f/9//3//f/9//3//f/9//3//f/9//3//f/9//3//f/9//3//f/9//3//f/9//3//f/9//3//f/9//3//f/9//3//f/9//3//f/9//397Rvc51jG3Lfk1/3//f/9//3//f/9//3//f1lKGD74ORo6nD79Ut1W/3//f/9//3//f/9//3//f/9//3//f/9//3//f/9//3//f/9//3//f/9//3//f/9//3//f/9/+D34NRc21TW1Ldcxli3XNbctXDr+Uv9//3//f/9//3//f/9/WFZbPllCGDbWMf9//3//f/9//3//f/9//3//f/9//3//f/9//3//f/9//3//f/9//3//f/pu/38ZPjo+OUIYPhg2GTqcNv9//3//f/9//3//f/9/+DHWLbUt1TW0LdYxtS3WNdY11TW1MdY51jX3NdYx+DGcOt5Cflv/f/9//3//f/9//3//f/9//3//f/9//3//f/9//3//f/9//3//f/9//3//f/9//3//f/9//3//f/9//3//f/9//3//f/9//3//f/9//3//f/9//3//f/9//3//f/9//3//f/9//3//f/9//3//f/9//3//f/9//3//f/9//3//f/9//3//f/9//3//f/9/WF7/f/g59znYNRg61zX5NRkyOj4aOjo+vUb/f75n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mz4YOvg1Wj45Ov9//3//f/9//3//f/9//3//f/9//3//f/9//3//f/9//3//f/9//3//f/9//3//f/9//3//f/9//3//f/9//3//f/9//3//f/9//3//f/9//3//f/9//3//f/9//3//f/9//3//f/9//3//f/9//3//f/9//3//f/9//3//f/9//3//f/9//3//f/9//3//f/9//3//f/9/OkL3NdYttS17Pv9//3//f/9//3//f/9//3//f/9/WUp6Qjk+XTqdSv9//3//f/9//3//f/9//3//f/9//3//f/9//3//f/9//3//f/9//3//f/9//3//f/9//3//fxhC+T0ZOhc61TW3MbYx1zH4NVs+3UL/f/9//3//f/9//3//f1pGXEJ7Rvg51zX/f/9//3//f/9//3//f/9//3//f/9//3//f/9//3//f/9//3//f/9//3//f/9/eVb/f1pCWkL4Odc5GTadPv9//3//f/9/1jXVNbUx1jHVNdY11jH2PRg+GTrXNfg5WkJaQhg+GDrWMdYx1zEbOho6/38eQ/9//3//f/9//3//f/9//3//f/9//3//f/9//3//f/9//3//f/9//3//f/9//3//f/9//3//f/9//3//f/9//3//f/9//3//f/9//3//f/9//3//f/9//3//f/9//3//f/9//3//f/9//3//f/9//3//f/9//3//f/9//3//f/9//3//f/9//3//f/9//3//f/9/2D34ORk6Ojr5OVo+Gjp8Qjk+/3++P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x9LGTb4Ofc5GDoYPv9/GXf/f/9//3//f/9//3//f/9//3//f/9//3//f/9//3//f/9//3//f/9//3//f/9//3//f/9//3//f/9//3//f/9//3//f/9//3//f/9//3//f/9//3//f/9//3//f/9//3//f/9//3//f/9//3//f/9//3//f/9//3//f/9//3//f/9//3//f/9//3//f/9//3//f/9//386Rjk+1jHVMbYxukr/f/9//3//f/9//3//f/9//3//f1lWGUL4PRpCGj59Qt1G/3+/X/9//3//f/9//3//f/9//3//f/9//3//f/9//3//f/9//3//f/9//3//f/9//385Tjk++DUZNrYx9zG2Ldkx2S06Qho+/3+eV/9//3//f/9//38YRlxCWD7XMbYxnTr/f/9//3//f/9//3//f/9//3//f/9//3//f/9//3//f/9//3//f/9//3//f7lq/38aPhk+OULYObcx2TGdOv9/1jW2MbYx1jG1Mdc59zk4ThhG+UEYRjdGGUIaRhk+OUIZPjg+1jUYNtY19zm3Mfg1+DWdOl5L/3//f/9//3//f/9//3//f/9//3//f/9//3//f/9//3//f/9//3//f/9//3//f/9//3//f/9//3//f/9//3//f/9//3//f/9//3//f/9//3//f/9//3//f/9//3//f/9//3//f/9//3//f/9//3//f/9//3//f/9//3//f/9//3//f/9//3//f/9//3//f5hq/3/XRTk+Wj74Odgx+jVbOntCWT4bOp06/z6eX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+DX4NRg6OT4XPv9//3//f/9//3//f/9//3//f/9//3//f/9//3//f/9//3//f/9//3//f/9//3//f/9//3//f/9//3//f/9//3//f/9//3//f/9//3//f/9//3//f/9//3//f/9//3//f/9//3//f/9//3//f/9//3//f/9//3//f/9//3//f/9//3//f/9//3//f/9//3//f/9//3//f/9//3//f/9/WkYZNtYx9zHWMf9//3//f/9//3//f/9//3//f/9//3//f/9/elb/f1lCOkLYNf9/nUL/fx5D/3//f/9//3//f/9//3//f/9//3//f/9//3//f/9//3//f/9//3//f/9//3//fxk6GTr4PdYxtTG2MbgxOjZaPv9//Ub/f/9//3//f/9/OUp7RlhKtzHWMf9//3//f/9//3//f/9//3//f/9//3//f/9//3//f/9//3//f/9//3//f/9//3//f/9/Okr/fxk6GTrXNfc1+TXWMdUx2DX3MdY1ulL/f/9//3//f/9//3//f/9//3//f/9/WUr/fxhCOT4ZOvg51jX3NfY59zn5Nf9//3//f/9//3//f/9//3//f/9//3//f/9//3//f/9//3//f/9//3//f/9//3//f/9//3//f/9//3//f/9//3//f/9//3//f/9//3//f/9//3//f/9//3//f/9//3//f/9//3//f/9//3//f/9//3//f/9//3//f/9//3//f/9//3//f/9//3//f/9//3//f/9//3//fxhO/3/3Ofk1+TkaOvk1Gjo5Pv9/Hk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+Vzo61jH3PdcxGTZaTv9//3//f/9//3//f/9//3//f/9//3//f/9//3//f/9//3//f/9//3//f/9//3//f/9//3//f/9//3//f/9//3//f/9//3//f/9//3//f/9//3//f/9//3//f/9//3//f/9//3//f/9//3//f/9//3//f/9//3//f/9//3//f/9//3//f/9//3//f/9//3//f/9//3//f/9//3//f/9//3//f1lG+DmWLdcxuz7/f/9//3//f/9//3//f/9//3//f/9//3//f/9//39ZRho+Gjo5Rvk5OTo5Qv9/nTr/f/9//3//f/9//3//f/9//3//f/9//3//f/9//3//f/9//3//f/tqOkbYORs61znXMdY11jW2MdkxWjo6Rjs+nTr/f/9//3//fzo+fEL4PZYt1jX/f/9//3//f/9//3//f/9//3//f/9//3//f/9//3//f/9//3//f/9//3//f/9//3//f/pq/3/4NXpCOD4XPrU11TG2MfcxtjH4Nd5O/3//f/9//3//f/9//3//f/9//3//f/9//39bSv9/Gj4YPhg6GT73Nfg51zUaOvk1PDq+Nv9//3//f/9//3//f/9//3//f/9//3//f/9//3//f/9//3//f/9//3//f/9//3//f/9//3//f/9//3//f/9//3//f/9//3//f/9//3//f/9//3//f/9//3//f/9//3//f/9//3//f/9//3//f/9//3//f/9//3//f/9//3//f/9//3//f/9//3//f/9//3/aav9/GDoYPhg6+DH3NRk6Gj57Qlo+Oz7eS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eT/9/+Dn3Nfg5/39XWv9//3//f/9//3//f/9//3//f/9//3//f/9//3//f/9//3//f/9//3//f/9//3//f/9//3//f/9//3//f/9//3//f/9//3//f/9//3//f/9//3//f/9//3//f/9//3//f/9//3//f/9//3//f/9//3//f/9//3//f/9//3//f/9//3//f/9//3//f/9//3//f/9//3//f/9//3//f/9//3//f/9//3/4Odc1ti3/f/9//3//f/9//3//f/9//3//f/9//3//f/9//3//f/9//3//f1pO/3+aTr1SfEoYPntG/3//f/9//3//f/9//3//f/9//3//f/9//3//f/9//3//f/9//3//f/9/GT4aPlk++TUYMjdKd1bYNfoxezoZQv9/f1f/f/9/HGsZQns+Fz7YNfkx/3//f/9//3//f/9//3//f/9//3//f/9//3//f/9//3//f/9//3//f/9//3//f/9//3//f/9/WkYaOjo6OULWOdc5tjG3NdcxGjb/f/9//3//f/9//3//f/9//3//f/9//3//f/9//3//fzlW/387QptCWj45Qtg19zX4NRg2GDb/f35C/3//f/9//3//f/9//3//f/9//3//f/9//3//f/9//3//f/9//3//f/9//3//f/9//3//f/9//3//f/9//3//f/9//3//f/9//3//f/9//3//f/9//3//f/9//3//f/9//3//f/9//3//f/9//3//f/9//3//f/9//3//f/9//3//f/9//3//f/9//3//f3le/3/YPf9/GTo7Pvo5OzpaPntCOz7/f/5K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8Rhg2GTb3Nfc1WUb/f/9//3//f/9//3//f/9//3//f/9//3//f/9//3//f/9//3//f/9//3//f/9//3//f/9//3//f/9//3//f/9//3//f/9//3//f/9//3//f/9//3//f/9//3//f/9//3//f/9//3//f/9//3//f/9//3//f/9//3//f/9//3//f/9//3//f/9//3//f/9//3//f/9//3//f/9//3//f/9//3//f/9//3//f/9/OTrWNbYtGjJ+Y/9//3//f/9//3//f/9//3//f/9//3//f/9//3//f/9//3//f/9//3//f7pq/39eY/9//3//f/9//3//f/9//3//f/9//3//f/9//3//f/9//3//f/9//3//f/k9+T0ZOvk5OToeR3lKtz22Mdk1+DFaQjs6P0++b/xm+D0bPvg1tjE5Ov9//3//f/9//3//f/9//3//f/9//3//f/9//3//f/9//3//f/9//3//f/9//3//f/9//3//f5lm/3/4OTk+9znWNbUx1jG1Mfgx3Ur/f/9//3//f/9//3//f/9//3//f/9//3//f/9//39bd/9/WFJcRlk+OT4YPvg91zUZOho22TXWMRo63kL/f/9//3//f/9//3//f/9//3//f/9//3//f/9//3//f/9//3//f/9//3//f/9//3//f/9//3//f/9//3//f/9//3//f/9//3//f/9//3//f/9//3//f/9//3//f/9//3//f/9//3//f/9//3//f/9//3//f/9//3//f/9//3//f/9//3//f/9//3//f/9/mmb/f/hB+D35PRk++DkaPhk2GjpcOv9/Xl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dPv9/9zX4Odg1/3//f/9//3//f/9//3//f/9//3//f/9//3//f/9//3//f/9//3//f/9//3//f/9//3//f/9//3//f/9//3//f/9//3//f/9//3//f/9//3//f/9//3//f/9//3//f/9//3//f/9//3//f/9//3//f/9//3//f/9//3//f/9//3//f/9//3//f/9//3//f/9//3//f/9//3//f/9//3//f/9//3//f/9//3//f/9//386Qtc11jHWNf9//3//f/9//3//f/9//3//f/9//3//f/9//3//f/9//3//f/9//3//f/9//3//f/9//3//f/9//3//f/9//3//f/9//3//f/9//3//f/9//3//f/9//3//f/9//38ZRhk+GToZPhk2ezr8VrlmGErXOfgxGjYZQrxKnmM9axpKW0b3Ndc1+TX/f/9//3//f/9//3//f/9//3//f/9//3//f/9//3//f/9//3//f/9//3//f/9//3//f/9//3//f/9/GE7/f9Y11jXWMdUxtTHWNbw+/3//f/9//3//f/9//3//f/9//3//f/9//3//f/9//3//f/9//39ZUv9/WkL/fzk+eUoYPhdC1zn5OTs6/3//f/9//3//f/9//3//f/9//3//f/9//3//f/9//3//f/9//3//f/9//3//f/9//3//f/9//3//f/9//3//f/9//3//f/9//3//f/9//3//f/9//3//f/9//3//f/9//3//f/9//3//f/9//3//f/9//3//f/9//3//f/9//3//f/9//3//f/9//3//f/9//3//f/9/GUI6QllGGj75NVs+GjYaOr1C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+9Pjg69zXYOfc5/3//f/9//3//f/9//3//f/9//3//f/9//3//f/9//3//f/9//3//f/9//3//f/9//3//f/9//3//f/9//3//f/9//3//f/9//3//f/9//3//f/9//3//f/9//3//f/9//3//f/9//3//f/9//3//f/9//3//f/9//3//f/9//3//f/9//3//f/9//3//f/9//3//f/9//3//f/9//3//f/9//3//f/9//3//f/9//3//f1tC+Dm2Lbcx1jH/f/9//3//f/9//3//f/9//3//f/9//3//f/9//3//f/9//3//f/9//3//f/9//3//f/9//3//f/9//3//f/9//3//f/9//3//f/9//3//f/9//3//f/9//3//f/9/uWL5ORk+OT64Lfkx3U59a5le90W3MTo++TkaPlw2vUZ7WjlC1TXWNdgx/3//f/9//3//f/9//3//f/9//3//f/9//3//f/9//3//f/9//3//f/9//3//f/9//3//f/9//3//fxtrN1LWOdY5tTHVNbYxlTH4Lb1CP1//f/9//3//f/9//3//f/9//3//f/9//3//f/9//3//f/9//3//f/ty/3/6PRk+WkY5Pvc1+D33NRk2Ojb+Ql5T/3//f/9//3//f/9//3//f/9//3//f/9//3//f/9//3//f/9//3//f/9//3//f/9//3//f/9//3//f/9//3//f/9//3//f/9//3//f/9//3//f/9//3//f/9//3//f/9//3//f/9//3//f/9//3//f/9//3//f/9//3//f/9//3//f/9//3//f/9//3//fzhW/38ZPvg9+Tn4Ofg9+Tn5MTo+Gja+Pn5X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cQtk11zX5PRg2/3//f/9//3//f/9//3//f/9//3//f/9//3//f/9//3//f/9//3//f/9//3//f/9//3//f/9//3//f/9//3//f/9//3//f/9//3//f/9//3//f/9//3//f/9//3//f/9//3//f/9//3//f/9//3//f/9//3//f/9//3//f/9//3//f/9//3//f/9//3//f/9//3//f/9//3//f/9//3//f/9//3//f/9//3//f/9//3//f/9//385Qvk1li22LVk6/3//f/9//3//f/9//3//f/9//3//f/9//3//f/9//3//f/9//3//f/9//3//f/9//3//f/9//3//f/9//3//f/9//3//f/9//3//f/9//3//f/9//3//f/9//3//f5le/3/ZOfk1+DU6Njw2Hledc9liGUIZOho6OTb6Nd5CWzp6Qhg61zVbPv9//3//f/9//3//f/9//3//f/9//3//f/9//3//f/9//3//f/9//3//f/9//3//f/9//3//f/9//3//f/9/9kH2OdY11zXWObUx2TH/f15b/3//f/9//3//f/9//3//f/9//3//f/9//3//f/9//3//f/9//3//f/9//3//fzpGOkIZPhk6+Dn4Nfc1GT69Qv9//3//f/9//3//f/9//3//f/9//3//f/9//3//f/9//3//f/9//3//f/9//3//f/9//3//f/9//3//f/9//3//f/9//3//f/9//3//f/9//3//f/9//3//f/9//3//f/9//3//f/9//3//f/9//3//f/9//3//f/9//3//f/9//3//f/9//3//f/9//3//f/9/eWL/fxg6Gj74NRk62DX4ORg2+TkbO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aQvc11jUYNvg5/3//f/9//3//f/9//3//f/9//3//f/9//3//f/9//3//f/9//3//f/9//3//f/9//3//f/9//3//f/9//3//f/9//3//f/9//3//f/9//3//f/9//3//f/9//3//f/9//3//f/9//3//f/9//3//f/9//3//f/9//3//f/9//3//f/9//3//f/9//3//f/9//3//f/9//3//f/9//3//f/9//3//f/9//3//f/9//3//f/9//3//f/9/9znVNZQttTH8Uv9/PWv/f/9//3//f/9//3//f/9//3//f/9//3//f/9//3//f/9//3//f/9//3//f/9//3//f/9//3//f/9//3//f/9//3//f/9//3//f/9//3//f/9//3//f/9//3/aZv9/WUIZMhk2GTpaOp9jXms7b1ZW+D3YNTk6GEIZOllCWUK2MdYx/E7/f/9//3//f/9//3//f/9//3//f/9//3//f/9//3//f/9//3//f/9//3//f/9//3//f/9//3//f/9//3//fzdK1jnXOdk1tS34PTsumj5+W/9//3//f/9//3//f/9//3//f/9//3//f/9//3//f/9//3//f/9//3//f/9//3+ZZv9/GDo5Pjk+OT45Pvg5WjpbPj5DX0v/f/9//3//f/9//3//f/9//3//f/9//3//f/9//3//f/9//3//f/9//3//f/9//3//f/9//3//f/9//3//f/9//3//f/9//3//f/9//3//f/9//3//f/9//3//f/9//3//f/9//3//f/9//3//f/9//3//f/9//3//f/9//3//f/9//3//f/9//3//f/9//3+6av9/GD45Pvg5Fzr4Mdc11zH5MTs2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GDr4PRg+/3//f/9//3//f/9//3//f/9//3//f/9//3//f/9//3//f/9//3//f/9//3//f/9//3//f/9//3//f/9//3//f/9//3//f/9//3//f/9//3//f/9//3//f/9//3//f/9//3//f/9//3//f/9//3//f/9//3//f/9//3//f/9//3//f/9//3//f/9//3//f/9//3//f/9//3//f/9//3//f/9//3//f/9//3//f/9//3//f/9//3//f/9//3//f9Ux1TGVKRg2/3//f/9//3//f/9//3//f/9//3//f/9//3//f/9//3//f/9//3//f/9//3//f/9//3//f/9//3//f/9//3//f/9//3//f/9//3//f/9//3//f/9//3//f/9//3//f/9//3//f/g1GT4ZOho+Oz7dSp5zvnt8c3laGD4aNjk+Gj75OfkxtjH/fx5T/3//f/9//3//f/9//3//f/9//3//f/9//3//f/9//3//f/9//3//f/9//3//f/9//3//f/9//3//f/9//394Xv9/1zX2ObY11zHWMfk13UL/f/9//3//f/9//3//f/9//3//f/9//3//f/9//3//f/9//3//f/9//3//f/9//3//f3pS/39bPls+GT4ZOhg6+DX4Of9/njr/f/9//3//f/9//3//f/9//3//f/9//3//f/9//3//f/9//3//f/9//3//f/9//3//f/9//3//f/9//3//f/9//3//f/9//3//f/9//3//f/9//3//f/9//3//f/9//3//f/9//3//f/9//3//f/9//3//f/9//3//f/9//3//f/9//3//f/9//3//f/9//3//f/9//38ZPvc59zn4Odc5+DUZNv9/nTb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fY1s+1zE5Phg6/3//f/9//3//f/9//3//f/9//3//f/9//3//f/9//3//f/9//3//f/9//3//f/9//3//f/9//3//f/9//3//f/9//3//f/9//3//f/9//3//f/9//3//f/9//3//f/9//3//f/9//3//f/9//3//f/9//3//f/9//3//f/9//3//f/9//3//f/9//3//f/9//3//f/9//3//f/9//3//f/9//3//f/9//3//f/9//3//f/9//3//f/9//3//f1pSGD7WNdU11DXcRv9//3//f/9//3//f/9//3//f/9//3//f/9//3//f/9//3//f/9//3//f/9//3//f/9//3//f/9//3//f/9//3//f/9//3//f/9//3//f/9//3//f/9//3//f/9//3//f/9//3/3RRk+GTpbPvkx3j5+Y753vXddbzlKOT4ZNlk69zUYOvc1ekb/f/9//3//f/9//3//f/9//3//f/9//3//f/9//3//f/9//3//f/9//3//f/9//3//f/9//3//f/9//3//f/9//3//f/k9+DnWNdY11TX3OdxK/3//f/9//3//f/9//3//f/9//3//f/9//3//f/9//3//f/9//3//f/9//3//f/9//3//f/9/GEr/f/k5Wj7YORk6ODo4Qvk5/39+V/9//3//f/9//3//f/9//3//f/9//3//f/9//3//f/9//3//f/9//3//f/9//3//f/9//3//f/9//3//f/9//3//f/9//3//f/9//3//f/9//3//f/9//3//f/9//3//f/9//3//f/9//3//f/9//3//f/9//3//f/9//3//f/9//3//f/9//3//f/9//3//f/9/GUIZOjlCWUrYORk21zXYNfg1Ojq8O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+DX3Ofk5/3//f/9//3//f/9//3//f/9//3//f/9//3//f/9//3//f/9//3//f/9//3//f/9//3//f/9//3//f/9//3//f/9//3//f/9//3//f/9//3//f/9//3//f/9//3//f/9//3//f/9//3//f/9//3//f/9//3//f/9//3//f/9//3//f/9//3//f/9//3//f/9//3//f/9//3//f/9//3//f/9//3//f/9//3//f/9//3//f/9//3//f/9//3//f/9//39aRjo2+DX3MdUt/3//f/9//3//f/9//3//f/9//3//f/9//3//f/9//3//f/9//3//f/9//3//f/9//3//f/9//3//f/9//3//f/9//3//f/9//3//f/9//3//f/9//3//f/9//3//f/9//3//f/9/ek4ZOvkxOj7ZNX0+Xle/c753n3c8Z3pOGEY5Phk6GT4YOv9//3//f/9//3//f/9//3//f/9//3//f/9//3//f/9//3//f/9//3//f/9//3//f/9//3//f/9//3//f/9//3//f/9//39YRjlC+DkZPlk+OT5bPv9//3//f/9//3//f/9//3//f/9//3//f/9//3//f/9//3//f/9//3//f/9//3//f/9//3//f/9//385RlpGekp6Rhk+Gjr4Nf9/nDr/f35f/3//f/9//3//f/9//3//f/9//3//f/9//3//f/9//3//f/9//3//f/9//3//f/9//3//f/9//3//f/9//3//f/9//3//f/9//3//f/9//3//f/9//3//f/9//3//f/9//3//f/9//3//f/9//3//f/9//3//f/9//3//f/9//3//f/9//3//f/9//3//f7du/3//f/9/9zkZPtg1+T34Nfk12TX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xG1zHWNdcxGTobb/9//3//f/9//3//f/9//3//f/9//3//f/9//3//f/9//3//f/9//3//f/9//3//f/9//3//f/9//3//f/9//3//f/9//3//f/9//3//f/9//3//f/9//3//f/9//3//f/9//3//f/9//3//f/9//3//f/9//3//f/9//3//f/9//3//f/9//3//f/9//3//f/9//3//f/9//3//f/9//3//f/9//3//f/9//3//f/9//3//f/9//3//f/9//3//f/9/WUYZOrYxtTE4Pv9//3//f/9//3//f/9//3//f/9//3//f/9//3//f/9//3//f/9//3//f/9//3//f/9//3//f/9//3//f/9//3//f/9//3//f/9//3//f/9//3//f/9//3//f/9//3//f/9//3//f3la+DkaOho6+DUaOpxCv2//f/9//3//fzlG+DkZNhg+ekr/f/9//3//f/9//3//f/9//3//f/9//3//f/9//3//f/9//3//f/9//3//f/9//3//f/9//3//f/9//3//f/9//3//f/9/e0r/fxhCOTr3NdgxOj7/f/9//3//f/9//3//f/9//3//f/9//3//f/9//3//f/9//3//f/9//3//f/9//3//f/9//3//f/9/mmL/f/5O/V5aSjlCGTo6Pvcx+DlbPv9/flf/f/9//3//f/9//3//f/9//3//f/9//3//f/9//3//f/9//3//f/9//3//f/9//3//f/9//3//f/9//3//f/9//3//f/9//3//f/9//3//f/9//3//f/9//3//f/9//3//f/9//3//f/9//3//f/9//3//f/9//3//f/9//3//f/9//3//f/9//3//f/9/+mr/fxlCGT45Phg69zX4Ofg1Wjq9Ov9/vW//f/9//3//f/9//3//f/9//3//f/9//3//f/9//3//f/9//3//f/9//3//f/9//3//f/9//3//f/9//3//f/9//3//f/9//3//f/9//3//f/9//3//f/9//3//f/9//3//f/9//3//f/9//3//f/9//3//f/9//3//f/9//3//f/9//3//f/9//3//f/9//3//f/9//3//f/9//3//f/9//3//f/9//3//f/9//3//f/9//3//f/9//3//f/9//3//f/9//3//f/9//3//f/9/+DUXNvc1/3//f/9//3//f/9//3//f/9//3//f/9//3//f/9//3//f/9//3//f/9//3//f/9//3//f/9//3//f/9//3//f/9//3//f/9//3//f/9//3//f/9//3//f/9//3//f/9//3//f/9//3//f/9//3//f/9//3//f/9//3//f/9//3//f/9//3//f/9//3//f/9//3//f/9//3//f/9//3//f/9//3//f/9//3//f/9//3//f/9//3//f/9//3//f/9//3//f/9//3//f/k91zW1LdcxHU//f/9//3//f/9//3//f/9//3//f/9//3//f/9//3//f/9//3//f/9//3//f/9//3//f/9//3//f/9//3//f/9//3//f/9//3//f/9//3//f/9//3//f/9//3//f/9//3//f/9//3//f/9/Oj57Phk62TUbNv9//3//f/9//386Sv9/GEL/f/9//3//f/9//3//f/9//3//f/9//3//f/9//3//f/9//3//f/9//3//f/9//3//f/9//3//f/9//3//f/9//3//f/9//3//f/9//38ZOhg++TlaRpxK/3//f/9//3//f/9//3//f/9//3//f/9//3//f/9//3//f/9//3//f/9//3//f/9//3//f/9//3//f/9//398Wv9/3VKbVjlGWkL4Pfg1GTIZMjky3D49Tz5LHUf/f902/38dQ/9/Xlf/f/9//3//f/9//3//f/9//3//f/9//3//f/9//3//f/9//3//f/9//3//f/9//3//f/9//3//f/9//3//f/9//3//f/9//3//f/9//3//f/9//3//f/9//3//f/9//3//f/9//3//f/9//3//f/9//3//f/9//3//f/9//395Yv9/GT5aRhk6Wj4ZOhk6+TH/fz5H/3//f/9//3//f/9//3//f/9//3//f/9//3//f/9//3//f/9//3//f/9//3//f/9//3//f/9//3//f/9//3//f/9//3//f/9//3//f/9//3//f/9//3//f/9//3//f/9//3//f/9//3//f/9//3//f/9//3//f/9//3//f/9//3//f/9//3//f/9//3//f/9//3//f/9//3//f/9//3//f/9//3//f/9//3//f/9//3//f/9//3//f/9//3//f/9//3//f/9//3//f/9/GDb3MRc2GDp3Vv9//3//f/9//3//f/9//3//f/9//3//f/9//3//f/9//3//f/9//3//f/9//3//f/9//3//f/9//3//f/9//3//f/9//3//f/9//3//f/9//3//f/9//3//f/9//3//f/9//3//f/9//3//f/9//3//f/9//3//f/9//3//f/9//3//f/9//3//f/9//3//f/9//3//f/9//3//f/9//3//f/9//3//f/9//3//f/9//3//f/9//3//f/9//3//f/9//3//f/9//3/WNdgxtzHWMR1b/3//f/9//3//f/9//3//f/9//3//f/9//3//f/9//3//f/9//3//f/9//3//f/9//3//f/9//3//f/9//3//f/9//3//f/9//3//f/9//3//f/9//3//f/9//3//f/9//3//f/9/+27/fxg+Oj4YOhk2ezr/f/9//3//f/9//3//f/9//3//f/9//3//f/9//3//f/9//3//f/9//3//f/9//3//f/9//3//f/9//3//f/9//3//f/9//3//f/9//3//f/9//3//f/9//3+6Yjk+Wj58SjpC/3//f/9//3//f/9//3//f/9//3//f/9//3//f/9//3//f/9//3//f/9//3//f/9//3//f/9//3//f/9//3//f/9//3//f75a3kabTlpO+DXXMZQtkzFzJbUtlSm1LZQttTG1Lbcx+C3ZMbcx2DHYMfo5XTL/f35X/3//f/9//3//f/9//3//f/9//3//f/9//3//f/9//3//f/9//3//f/9//3//f/9//3//f/9//3//f/9//3//f/9//3//f/9//3//f/9//3//f/9//3//f/9//3//f/9//3//f/9//3//f/9//3//f/9//3//f1lWGUIZQlk+GTr5OdcxOTr5NX0+flP/f/9//3//f/9//3//f/9//3//f/9//3//f/9//3//f/9//3//f/9//3//f/9//3//f/9//3//f/9//3//f/9//3//f/9//3//f/9//3//f/9//3//f/9//3//f/9//3//f/9//3//f/9//3//f/9//3//f/9//3//f/9//3//f/9//3//f/9//3//f/9//3//f/9//3//f/9//3//f/9//3//f/9//3//f/9//3//f/9//3//f/9//3//f/9//3//f/9/WULXNdY5GD42Uv9//3//f/9//3//f/9//3//f/9//3//f/9//3//f/9//3//f/9//3//f/9//3//f/9//3//f/9//3//f/9//3//f/9//3//f/9//3//f/9//3//f/9//3//f/9//3//f/9//3//f/9//3//f/9//3//f/9//3//f/9//3//f/9//3//f/9//3//f/9//3//f/9//3//f/9//3//f/9//3//f/9//3//f/9//3//f/9//3//f/9//3//f/9//3//f/9//3//f/9//3//fxk+1zG4MbYt/3//f/9//3//f/9//3//f/9//3//f/9//3//f/9//3//f/9//3//f/9//3//f/9//3//f/9//3//f/9//3//f/9//3//f/9//3//f/9//3//f/9//3//f/9//3//f/9//3//f/9//3//f/9//38aPjlGGT4ZNvkx/3//f/9//3//f/9//3//f/9//3//f/9//3//f/9//3//f/9//3//f/9//3//f/9//3//f/9//3//f/9//3//f/9//3//f/9//3//f/9//3//f/9//3//f/9//3//f1pK/3//f/9//3//f/9//3//f/9//3//f/9//3//f/9//3//f/9//3//f/9//3//f/9//3//f/9//3//f/9//3//f/9//3//f/9//3//f/9/nVJ6QrUxlC1zLbQtlDF0LZQttTHWNfk92D34PdY1GDoYNtcx2DXXMbUx2DHZNVw6XDb/f/9//3//f/9//3//f/9//3//f/9//3//f/9//3//f/9//3//f/9//3//f/9//3//f/9//3//f/9//3//f/9//3//f/9//3//f/9//3//f/9//3//f/9//3//f/9//3//f/9//3//f/9//3//f/9//3+ZZv9/OUL/f/k5GTr4Nfk12DH4MTo2/3//f/9//3//f/9//3//f/9//3//f/9//3//f/9//3//f/9//3//f/9//3//f/9//3//f/9//3//f/9//3//f/9//3//f/9//3//f/9//3//f/9//3//f/9//3//f/9//3//f/9//3//f/9//3//f/9//3//f/9//3//f/9//3//f/9//3//f/9//3//f/9//3//f/9//3//f/9//3//f/9//3//f/9//3//f/9//3//f/9//3//f/9//3//f/9/fmc5Pvc51jUYPv9//3//f/9//3//f/9//3//f/9//3//f/9//3//f/9//3//f/9//3//f/9//3//f/9//3//f/9//3//f/9//3//f/9//3//f/9//3//f/9//3//f/9//3//f/9//3//f/9//3//f/9//3//f/9//3//f/9//3//f/9//3//f/9//3//f/9//3//f/9//3//f/9//3//f/9//3//f/9//3//f/9//3//f/9//3//f/9//3//f/9//3//f/9//3//f/9//3//f/9//3//f/9/Wkq2NXMxlTG1Mf9//3//f/9//3//f/9//3//f/9//3//f/9//3//f/9//3//f/9//3//f/9//3//f/9//3//f/9//3//f/9//3//f/9//3//f/9//3//f/9//3//f/9//3//f/9//3//f/9//3//f/9//3//f/9/+EE6Oho6Wj75PVpC3Ur/f/9//3//f/9//3//f/9//3//f/9//3//f/9//3//f/9//3//f/9//3//f/9//3//f/9//3//f/9//3//f/9//3//f/9//3//f/9//3//f/9//3//f/9//3//f/9//3//f/9//3//f/9//3//f/9//3//f/9//3//f/9//3//f/9//3//f/9//3//f/9//3//f/9//3//f/9//3//f/9//3//f/9//3//f/g11jG0LdUxlS2VNdY59jnWNfo1ez79Wvxem1ZZSlpK+D0ZNtYx1zXXMfg11zHWMdgxHDo8Nr0+P0f/f35f/3//f/9//3//f/9//3//f/9//3//f/9//3//f/9//3//f/9//3//f/9//3//f/9//3//f/9//3//f/9//3//f/9//3//f/9//3//f/9//3//f/9//3//f/9//3//f/9//3//f/9//3//f9pq/3/4Ofg5+DkYOtc51jnXNfk1Hk//f/9//3//f/9//3//f/9//3//f/9//3//f/9//3//f/9//3//f/9//3//f/9//3//f/9//3//f/9//3//f/9//3//f/9//3//f/9//3//f/9//3//f/9//3//f/9//3//f/9//3//f/9//3//f/9//3//f/9//3//f/9//3//f/9//3//f/9//3//f/9//3//f/9//3//f/9//3//f/9//3//f/9//3//f/9//3//f/9//3//f/9//3//fxg6Fzr3Nf9//3//f/9//3//f/9//3//f/9//3//f/9//3//f/9//3//f/9//3//f/9//3//f/9//3//f/9//3//f/9//3//f/9//3//f/9//3//f/9//3//f/9//3//f/9//3//f/9//3//f/9//3//f/9//3//f/9//3//f/9//3//f/9//3//f/9//3//f/9//3//f/9//3//f/9//3//f/9//3//f/9//3//f/9//3//f/9//3//f/9//3//f/9//3//f/9//3//f/9//3//f/9//3//f1lG+Dm2LdYxGTI+V/9//3//f/9//3//f/9//3//f/9//3//f/9//3//f/9//3//f/9//3//f/9//3//f/9//3//f/9//3//f/9//3//f/9//3//f/9//3//f/9//3//f/9//3//f/9//3//f/9//3//f/9//3//f1lS/3/5OVo6Wz7/f/9//3//f/9//3//f/9//3//f/9//3//f/9//3//f/9//3//f/9//3//f/9//3//f/9//3//f/9//3//f/9//3//f/9//3//f/9//3//f/9//3//f/9//3//f/9//3//f/9//3//f/9//3//f/9//3//f/9//3//f/9//3//f/9//3//f/9//3//f/9//3//f/9//3//f/9//3//f/9//3//f/9//3//f/9/+DnXNfc51jHWMbY11z3ZNRk++DkaOjw6/0afZ/9//3//fzlK/386Phk6+Dk5Ptc5Oj75Ofc5+DUZOvg5/388Ov9/P0v/f/9//3//f/9//3//f/9//3//f/9//3//f/9//3//f/9//3//f/9//3//f/9//3//f/9//3//f/9//3//f/9//3//f/9//3//f/9//3//f/9//3//f/9//3//f/9//3//f/9//3//f/9//3//f1pGOULYNTk6+D0ZOho2/3//f/9//3//f/9//3//f/9//3//f/9//3//f/9//3//f/9//3//f/9//3//f/9//3//f/9//3//f/9//3//f/9//3//f/9//3//f/9//3//f/9//3//f/9//3//f/9//3//f/9//3//f/9//3//f/9//3//f/9//3//f/9//3//f/9//3//f/9//3//f/9//3//f/9//3//f/9//3//f/9//3//f/9//3//f/9//3//f/9//3//f/c1FzLXNf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YQtY1tS3VNfcx/38eW/9//3//f/9//3//f/9//3//f/9//3//f/9//3//f/9//3//f/9//3//f/9//3//f/9//3//f/9//3//f/9//3//f/9//3//f/9//3//f/9//3//f/9//3//f/9//3//f/9//3//f/9//397Wv9/GD5cPjo6Wj6dOv9//3//f/9//3//f/9//3//f/9//3//f/9//3//f/9//3//f/9//3//f/9//3//f/9//3//f/9//3//f/9//3//f/9//3//f/9//3//f/9//3//f/9//3//f/9//3//f/9//3//f/9//3//f/9//3//f/9//3//f/9//3//f/9//3//f/9//3//f/9//3//f/9//3//f/9//3//f/9//3//f/9//38ZOhk2GDr3ObUxGD57Utxaek46Phk2GTr4MTw23Ur/f/9//3//f/9/WVZZRhlC/38ZPjlC+TlaQjlCWj7WMdY11zHXNdc1Gj5dNv9//3//f/9//3//f/9//3//f/9//3//f/9//3//f/9//3//f/9//3//f/9//3//f/9//3//f/9//3//f/9//3//f/9//3//f/9//3//f/9//3//f/9//3//f/9//3//f/9//3//f/9//3+cRlpKOj47Otk1+DH4NRky/UL/f/9//3//f/9//3//f/9//3//f/9//3//f/9//3//f/9//3//f/9//3//f/9//3//f/9//3//f/9//3//f/9//3//f/9//3//f/9//3//f/9//3//f/9//3//f/9//3//f/9//3//f/9//3//f/9//3//f/9//3//f/9//3//f/9//3//f/9//3//f/9//3//f/9//3//f/9//3//f/9//3//f/9//3//f/9//3//f9g11zXWNf9/uGL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Fz72OfcxtjHaUv9//3//f/9//3//f/9//3//f/9//3//f/9//3//f/9//3//f/9//3//f/9//3//f/9//3//f/9//3//f/9//3//f/9//3//f/9//3//f/9//3//f/9//3//f/9//3//f/9//3//f/9//3//f/9//3//fxg+GT5aPhk6Wzr/f/9//3//f/9//3//f/9//3//f/9//3//f/9//3//f/9//3//f/9//3//f/9//3//f/9//3//f/9//3//f/9//3//f/9//3//f/9//3//f/9//3//f/9//3//f/9//3//f/9//3//f/9//3//f/9//3//f/9//3//f/9//3//f/9//3//f/9//3//f/9//3//f/9//3//f/9//3//f/9//3//f/9/+D06Qvk5GjIaOl5r/3//f/9//386QjpCGD75OXxC/3//f/9//3//f/9//3//f/9/O0r/fzxCfUI6QlpC+DkYPvc9+TkZNtc11jH/f/5C/3//f/9//3//f/9//3//f/9//3//f/9//3//f/9//3//f/9//3//f/9//3//f/9//3//f/9//3//f/9//3//f/9//3//f/9//3//f/9//3//f/9//3//f/9//3//f/9//3//f/9/XFr/fzpGGUL4Ofg11zHXNRo6/3//f/9//3//f/9//3//f/9//3//f/9//3//f/9//3//f/9//3//f/9//3//f/9//3//f/9//3//f/9//3//f/9//3//f/9//3//f/9//3//f/9//3//f/9//3//f/9//3//f/9//3//f/9//3//f/9//3//f/9//3//f/9//3//f/9//3//f/9//3//f/9//3//f/9//3//f/9//3//f/9//3//f/9//3//f7xO9jX3NRc6F0L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PWc5Qtc1lTFyKfgxPlv/f/9//3//f/9//3//f/9//3//f/9//3//f/9//3//f/9//3//f/9//3//f/9//3//f/9//3//f/9//3//f/9//3//f/9//3//f/9//3//f/9//3//f/9//3//f/9//3//f/9//3//f/9//3//f/9//3/4ORk+GToZOnw6P0f/f/9//3//f/9//3//f/9//3//f/9//3//f/9//3//f/9//3//f/9//3//f/9//3//f/9//3//f/9//3//f/9//3//f/9//3//f/9//3//f/9//3//f/9//3//f/9//3//f/9//3//f/9//3//f/9//3//f/9//3//f/9//3//f/9//3//f/9//3//f/9//3//f/9//3//f/9//3//f/9/O29bRjs+WkL5Ofg1/VL/f/9//399St5KvE5aTtk1GTpaPv9//3//f/9//3//f/9//3//f/9//3+ZZv9/GT75PRo+GUI5QjlGGD7WNdcx+DXXMfk1OzZ+Nv4+/3//f/9//3//f/9//3//f/9//3//f/9//3//f/9//3//f/9//3//f/9//3//f/9//3//f/9//3//f/9//3//f/9//3//f/9//3//f/9//3//f/9//3//f/9//3//f/9//3/cXlpK2DVZRvg5+Dn3NTk2/kL/f/9//3//f/9//3//f/9//3//f/9//3//f/9//3//f/9//3//f/9//3//f/9//3//f/9//3//f/9//3//f/9//3//f/9//3//f/9//3//f/9//3//f/9//3//f/9//3//f/9//3//f/9//3//f/9//3//f/9//3//f/9//3//f/9//3//f/9//3//f/9//3//f/9//3//f/9//3//f/9//3//f/9//3/WNfg5+Dn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9zl1JZcllSV6Pv9//3//f/9//3//f/9//3//f/9//3//f/9//3//f/9//3//f/9//3//f/9//3//f/9//3//f/9//3//f/9//3//f/9//3//f/9//3//f/9//3//f/9//3//f/9//3//f/9//3//f/9//3//f/9//3//f/9/WUY5Ovk5Oj75Nf9//3//f/9//3//f/9//3//f/9//3//f/9//3//f/9//3//f/9//3//f/9//3//f/9//3//f/9//3//f/9//3//f/9//3//f/9//3//f/9//3//f/9//3//f/9//3//f/9//3//f/9//3//f/9//3//f/9//3//f/9//3//f/9//3//f/9//3//f/9//3//f/9//3//f/9//3//f/9//3//f/9//38ZPvo5+TU8Qv9C/3//f/9/OkpcRp1Gm046Qvk9+Tn/f/9//3//f/9//3//f/9//3//f/9//3//f/9//386Vv9/Wz47PjhCWEbXOfc5FjoYOvg11zH5Mf9/P0f/f/9//3//f/9//3//f/9//3//f/9//3//f/9//3//f/9//3//f/9//3//f/9//3//f/9//3//f/9//3//f/9//3//f/9//3//f/9//3//f/9//3//f/9//3//f/9//3//fzpKGT7XNTk61zXWNTs2/3//f/9//3//f/9//3//f/9//3//f/9//3//f/9//3//f/9//3//f/9//3//f/9//3//f/9//3//f/9//3//f/9//3//f/9//3//f/9//3//f/9//3//f/9//3//f/9//3//f/9//3//f/9//3//f/9//3//f/9//3//f/9//3//f/9//3//f/9//3//f/9//3//f/9//3//f/9//3//f/9//3/XMRk21zEYO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YQrYxeCGXLZUl/3//f/9//3//f/9//3//f/9//3//f/9//3//f/9//3//f/9//3//f/9//3//f/9//3//f/9//3//f/9//3//f/9//3//f/9//3//f/9//3//f/9//3//f/9//3//f/9//3//f/9//3//f/9//3//f/9//3//fzhOGT4ZPhk62DVbPj5T/3//f/9//3//f/9//3//f/9//3//f/9//3//f/9//3//f/9//3//f/9//3//f/9//3//f/9//3//f/9//3//f/9//3//f/9//3//f/9//3//f/9//3//f/9//3//f/9//3//f/9//3//f/9//3//f/9//3//f/9//3//f/9//3//f/9//3//f/9//3//f/9//3//f/9//3//f/9//3+7XjtC+Tn5Nfo1XEJdQv9/v29eb/1ifEY7Onw6WkIZQlo+/3//f/9//3//f/9//3//f/9//3//f/9//3//f/9//3//fzlSGUZbRns+GT4aPvk12DW3Ldg1tzH4NdcxXDr+Qv9//3//f/9//3//f/9//3//f/9//3//f/9//3//f/9//3//f/9//3//f/9//3//f/9//3//f/9//3//f/9//3//f/9//3//f/9//3//f/9//3//f/9//3//f/9//3/aZv9/GTr4Odk11znXMd4+nl//f/9//3//f/9//3//f/9//3//f/9//3//f/9//3//f/9//3//f/9//3//f/9//3//f/9//3//f/9//3//f/9//3//f/9//3//f/9//3//f/9//3//f/9//3//f/9//3//f/9//3//f/9//3//f/9//3//f/9//3//f/9//3//f/9//3//f/9//3//f/9//3//f/9//3//f/9//3+bRvY11jX2OThC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+DmYNZQxcymUKf9//3//f/9//3//f/9//3//f/9//3//f/9//3//f/9//3//f/9//3//f/9//3//f/9//3//f/9//3//f/9//3//f/9//3//f/9//3//f/9//3//f/9//3//f/9//3//f/9//3//f/9//3//f/9//3//f/9//3//f/9/GT46Ptg1ez4+T/9//3//f/9//3//f/9//3//f/9//3//f/9//3//f/9//3//f/9//3//f/9//3//f/9//3//f/9//3//f/9//3//f/9//3//f/9//3//f/9//3//f/9//3//f/9//3//f/9//3//f/9//3//f/9//3//f/9//3//f/9//3//f/9//3//f/9//3//f/9//3//f/9//3//f/9//3//f/9/u2L/f/k52jlaQn1CXD69Qh9Pf1/dXllO+T1cPtxWe1Z8Rv9//3//f/9//3//f/9//3//f/9//3//f/9//3//f/9//3//f/9/uWb/f1tK/39aQho++Dn3PVk+OT7XNRk22TH/f/9//3//f/9//3//f/9//3//f/9//3//f/9//3//f/9//3//f/9//3//f/9//3//f/9//3//f/9//3//f/9//3//f/9//3//f/9//3//f/9//3//f/9//3//f/9//3//fxk+OjoYNtg1FjYYNl1X/3//f/9//3//f/9//3//f/9//3//f/9//3//f/9//3//f/9//3//f/9//3//f/9//3//f/9//3//f/9//3//f/9//3//f/9//3//f/9//3//f/9//3//f/9//3//f/9//3//f/9//3//f/9//3//f/9//3//f/9//3//f/9//3//f/9//3//f/9//3//f/9//3//f/9//3//fzk69jn3NfY1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c9tjFzLZQxG1f/f/9//3//f/9//3//f/9//3//f/9//3//f/9//3//f/9//3//f/9//3//f/9//3//f/9//3//f/9//3//f/9//3//f/9//3//f/9//3//f/9//3//f/9//3//f/9//3//f/9//3//f/9//3//f/9//3//f/9/O3MZThk+OT5ZPhg6Ojr/f/9//3//f/9//3//f/9//3//f/9//3//f/9//3//f/9//3//f/9//3//f/9//3//f/9//3//f/9//3//f/9//3//f/9//3//f/9//3//f/9//3//f/9//3//f/9//3//f/9//3//f/9//3//f/9//3//f/9//3//f/9//3//f/9//3//f/9//3//f/9//3//f/9//3//f/9//3//f9tmWkIZPhs++jUbOlo+XEKdRv5GnD46Ovg1GzrdRv9//3//f/9//3//f/9//3//f/9//3//f/9//3//f/9//3//f/9//3//f/9//3//f/9/GU4aRhk+OkL4OTk61zXXNdc12DX5MX0+HkP/f59r/3//f/9//3//f/9//3//f/9//3//f/9//3//f/9//3//f/9//3//f/9//3//f/9//3//f/9//3//f/9//3//f/9//3//f/9//3//f/9//3//f/9//38YQhk++Tn4NdYx1jF8Nv9//3//f/9//3//f/9//3//f/9//3//f/9//3//f/9//3//f/9//3//f/9//3//f/9//3//f/9//3//f/9//3//f/9//3//f/9//3//f/9//3//f/9//3//f/9//3//f/9//3//f/9//3//f/9//3//f/9//3//f/9//3//f/9//3//f/9//3//f/9//3//f/9//3//f/9/9zUZNvgx1jX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7tWGjrXObUxlC3/f/9//3//f/9//3//f/9//3//f/9//3//f/9//3//f/9//3//f/9//3//f/9//3//f/9//3//f/9//3//f/9//3//f/9//3//f/9//3//f/9//3//f/9//3//f/9//3//f/9//3//f/9//3//f/9//3//f/9//3//f/9//38ZPvk5OTo5Phk6/3//f/9//3//f/9//3//f/9//3//f/9//3//f/9//3//f/9//3//f/9//3//f/9//3//f/9//3//f/9//3//f/9//3//f/9//3//f/9//3//f/9//3//f/9//3//f/9//3//f/9//3//f/9//3//f/9//3//f/9//3//f/9//3//f/9//3//f/9//3//f/9//3//f/9//3//f/9//3//f/9/OUYaPvk5fEa9SlxCGToZPtgx+DU4Qjo+/3//f/9//3//f/9//3//f/9//3//f/9//3//f/9//3//f/9//3//f/9//3//f/9//3//f/9//397Vv9/GTo5Ptg9GT74NRk2tjkYOvg5/3/+Pv9//3//f/9//3//f/9//3//f/9//3//f/9//3//f/9//3//f/9//3//f/9//3//f/9//3//f/9//3//f/9//3//f/9//3//f/9//3//f/9//3//f/9/WVL/f/g5+DXWMdc1GjL/f/9//3//f/9//3//f/9//3//f/9//3//f/9//3//f/9//3//f/9//3//f/9//3//f/9//3//f/9//3//f/9//3//f/9//3//f/9//3//f/9//3//f/9//3//f/9//3//f/9//3//f/9//3//f/9//3//f/9//3//f/9//3//f/9//3//f/9//3//f/9//3//f/9//Fr4OTg+FzrWOf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384Qvg5lDH3PbU5/3//f/9//3//f/9//3//f/9//3//f/9//3//f/9//3//f/9//3//f/9//3//f/9//3//f/9//3//f/9//3//f/9//3//f/9//3//f/9//3//f/9//3//f/9//3//f/9//3//f/9//3//f/9//3//f/9//3//f/9//3//f/9/GUIaPhk6+TlbPv9/flf/f/9//3//f/9//3//f/9//3//f/9//3//f/9//3//f/9//3//f/9//3//f/9//3//f/9//3//f/9//3//f/9//3//f/9//3//f/9//3//f/9//3//f/9//3//f/9//3//f/9//3//f/9//3//f/9//3//f/9//3//f/9//3//f/9//3//f/9//3//f/9//3//f/9//3//f/9//3//f5peWkadUv5aXEZbQntOulpZSv9/eVr/f/9//3//f/9//3//f/9//3//f/9//3//f/9//3//f/9//3//f/9//3//f/9//3//f/9//3//f/9//3//f9tm/38bPlpC+T0ZPhg2GD73ORg2+jW9Pn5T/3//f/9//3//f/9//3//f/9//3//f/9//3//f/9//3//f/9//3//f/9//3//f/9//3//f/9//3//f/9//3//f/9//3//f/9//3//f/9//3//f7lmGUL4ORg21jXWMfYx/3+eZ/9//3//f/9//3//f/9//3//f/9//3//f/9//3//f/9//3//f/9//3//f/9//3//f/9//3//f/9//3//f/9//3//f/9//3//f/9//3//f/9//3//f/9//3//f/9//3//f/9//3//f/9//3//f/9//3//f/9//3//f/9//3//f/9//3//f/9//3//f/9//3//f9cxGTYYN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WUL4OVlGWUoZOv9//3//f/9//3//f/9//3//f/9//3//f/9//3//f/9//3//f/9//3//f/9//3//f/9//3//f/9//3//f/9//3//f/9//3//f/9//3//f/9//3//f/9//3//f/9//3//f/9//3//f/9//3//f/9//3//f/9//3//f/9//3//f1lS/38YOllC+DX/f/1C/3//f/9//3//f/9//3//f/9//3//f/9//3//f/9//3//f/9//3//f/9//3//f/9//3//f/9//3//f/9//3//f/9//3//f/9//3//f/9//3//f/9//3//f/9//3//f/9//3//f/9//3//f/9//3//f/9//3//f/9//3//f/9//3//f/9//3//f/9//3//f/9//3//f/9//3//f/9//3//f/9//3//f5xW/3//f/9//3//f/9//3//f/9//3//f/9//3//f/9//3//f/9//3//f/9//3//f/9//3//f/9//3//f/9//3//f/9//3//f/9//3//f/9//3//f1xG/38ZQjlC9zkYOvgx+DU7Nv9//3//f/9//3//f/9//3//f/9//3//f/9//3//f/9//3//f/9//3//f/9//3//f/9//3//f/9//3//f/9//3//f/9//3//f/9//3//f/9//3//f/9/+T34OdY11jXXNf9//3//f/9//3//f/9//3//f/9//3//f/9//3//f/9//3//f/9//3//f/9//3//f/9//3//f/9//3//f/9//3//f/9//3//f/9//3//f/9//3//f/9//3//f/9//3//f/9//3//f/9//3//f/9//3//f/9//3//f/9//3//f/9//3//f/9//3//f/9//3//f5hS1TH2Odc5OEL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aTvk5Oj57Rtc1PWP/f/9//3//f/9//3//f/9//3//f/9//3//f/9//3//f/9//3//f/9//3//f/9//3//f/9//3//f/9//3//f/9//3//f/9//3//f/9//3//f/9//3//f/9//3//f/9//3//f/9//3//f/9//3//f/9//3//f/9//3//f/9//3+6Xv9/GT4ZQhk+WUJ7Q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dZv9/e0pbRlpCGT74Nfg52DUZNjo23jp/V/9//3//f/9//3//f/9//3//f/9//3//f/9//3//f/9//3//f/9//3//f/9//3//f/9//3//f/9//3//f/9//3//f/9//3//f/9/e29ZThk+Wj73NRg61i1bOl1X/3//f/9//3//f/9//3//f/9//3//f/9//3//f/9//3//f/9//3//f/9//3//f/9//3//f/9//3//f/9//3//f/9//3//f/9//3//f/9//3//f/9//3//f/9//3//f/9//3//f/9//3//f/9//3//f/9//3//f/9//3//f/9//3//f/9//3//f/9//3/2Odg11zX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4Ndk11jH/f/9//3//f/9//3//f/9//3//f/9//3//f/9//3//f/9//3//f/9//3//f/9//3//f/9//3//f/9//3//f/9//3//f/9//3//f/9//3//f/9//3//f/9//3//f/9//3//f/9//3//f/9//3//f/9//3//f/9//3//f/9//3//f/9//3//fzo+Oj57Pno+fD7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397SlpGOToZQtg19zXXMTo23j7/f/9//3//f/9//3//f/9//3//f/9//3//f/9//3//f/9//3//f/9//3//f/9//3//f/9//3//f/9//3//f/9//3//f/9//3//f/9//38aRlpGGT73NbUx/3//f/9//3//f/9//3//f/9//3//f/9//3//f/9//3//f/9//3//f/9//3//f/9//3//f/9//3//f/9//3//f/9//3//f/9//3//f/9//3//f/9//3//f/9//3//f/9//3//f/9//3//f/9//3//f/9//3//f/9//3//f/9//3//f/9//3//f/9//39YRvc59j33OR1j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384Rvc59zXXNdYx/3//f/9//3//f/9//3//f/9//3//f/9//3//f/9//3//f/9//3//f/9//3//f/9//3//f/9//3//f/9//3//f/9//3//f/9//3//f/9//3//f/9//3//f/9//3//f/9//3//f/9//3//f/9//3//f/9//3//f/9//3//f/9//3//f/9//385Phk+WkI5Qlo6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vGL/f1tCWkb4PRhC9jUYPhk6fDr+Qv9//3//f/9//3//f/9//3//f/9//3//f/9//3//f/9//3//f/9//3//f/9//3//f/9//3//f/9//3//f/9//3//f/9//3//f/9/OkIZPtY11zXWNdYx/VL/f/9//3//f/9//3//f/9//3//f/9//3//f/9//3//f/9//3//f/9//3//f/9//3//f/9//3//f/9//3//f/9//3//f/9//3//f/9//3//f/9//3//f/9//3//f/9//3//f/9//3//f/9//3//f/9//3//f/9//3//f/9//3//f/9//3//f/9/1zFaOhg6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+TnYObY1tjVZQv9//3//f/9//3//f/9//3//f/9//3//f/9//3//f/9//3//f/9//3//f/9//3//f/9//3//f/9//3//f/9//3//f/9//3//f/9//3//f/9//3//f/9//3//f/9//3//f/9//3//f/9//3//f/9//3//f/9//3//f/9//3//f/9//3//f/9/WUYbPho6OT4ZO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396Xv9/W0JaQhlGGTr3Odc5+TF9Op5f/3//f/9//3//f/9//3//f/9//3//f/9//3//f/9//3//f/9//3//f/9//3//f/9//3//f/9//3//f/9//3//f/9//3//f1pK/38ZOjk61jH/f/9//3//f/9//3//f/9//3//f/9//3//f/9//3//f/9//3//f/9//3//f/9//3//f/9//3//f/9//3//f/9//3//f/9//3//f/9//3//f/9//3//f/9//3//f/9//3//f/9//3//f/9//3//f/9//3//f/9//3//f/9//3//f/9//3//f/9/OELXNdcxGDr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g5Fz7VNRc2fmP/f/9//3//f/9//3//f/9//3//f/9//3//f/9//3//f/9//3//f/9//3//f/9//3//f/9//3//f/9//3//f/9//3//f/9//3//f/9//3//f/9//3//f/9//3//f/9//3//f/9//3//f/9//3//f/9//3//f/9//3//f/9//3//f/9//3//f5pSOUIZOlpCGT5aPl5b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1pS/385Qhk+9z33NbcxGTq9Pv9//3//f/9//3//f/9//3//f/9//3//f/9//3//f/9//3//f/9//3//f/9//3//f/9//3//f/9//3//f/9//3//f/9//385Rvk5+DUYPvY5OTr/f/9//3//f/9//3//f/9//3//f/9//3//f/9//3//f/9//3//f/9//3//f/9//3//f/9//3//f/9//3//f/9//3//f/9//3//f/9//3//f/9//3//f/9//3//f/9//3//f/9//3//f/9//3//f/9//3//f/9//3//f/9//3//f/9//3//f/Y11TXWOf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7pa/3/4ORg+Nzr/f/9//3//f/9//3//f/9//3//f/9//3//f/9//3//f/9//3//f/9//3//f/9//3//f/9//3//f/9//3//f/9//3//f/9//3//f/9//3//f/9//3//f/9//3//f/9//3//f/9//3//f/9//3//f/9//3//f/9//3//f/9//3//f/9//3//f/9//3//f/9/GTpaQhg+/3/9T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Okb/fxk+GT73NRk2Gjr/f/9//3//f/9//3//f/9//3//f/9//3//f/9//3//f/9//3//f/9//3//f/9//3//f/9//3//f/9//3//f/9//3//f/9/OUYYOtg19zW2Mf9//3//f/9//3//f/9//3//f/9//3//f/9//3//f/9//3//f/9//3//f/9//3//f/9//3//f/9//3//f/9//3//f/9//3//f/9//3//f/9//3//f/9//3//f/9//3//f/9//3//f/9//3//f/9//3//f/9//3//f/9//3//f/9//3//fxc69jXVMfg13Fb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ZQjlC+DnYMdkx/3//f/9//3//f/9//3//f/9//3//f/9//3//f/9//3//f/9//3//f/9//3//f/9//3//f/9//3//f/9//3//f/9//3//f/9//3//f/9//3//f/9//3//f/9//3//f/9//3//f/9//3//f/9//3//f/9//3//f/9//3//f/9//3//f/9//3//f/9//3//fzlCOz4ZOhk6ez7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lqOUYZOjo+OTo5Rvg1GTbdQv9//3//f/9//3//f/9//3//f/9//3//f/9//3//f/9//3//f/9//3//f/9//3//f/9//3//f/9//3//f/9//3//f/dFGD73NbYx1jH/f/9//3//f/9//3//f/9//3//f/9//3//f/9//3//f/9//3//f/9//3//f/9//3//f/9//3//f/9//3//f/9//3//f/9//3//f/9//3//f/9//3//f/9//3//f/9//3//f/9//3//f/9//3//f/9//3//f/9//3//f/9//3//f/9//3/2NRg29jX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vEY6OtYx1zWbQv9//3//f/9//3//f/9//3//f/9//3//f/9//3//f/9//3//f/9//3//f/9//3//f/9//3//f/9//3//f/9//3//f/9//3//f/9//3//f/9//3//f/9//3//f/9//3//f/9//3//f/9//3//f/9//3//f/9//3//f/9//3//f/9//3//f/9//3//f/9//3/5PRk6WUI6Rjs+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Wkr/fxo6Gz7XOfg1+jX/f/9//3//f/9//3//f/9//3//f/9//3//f/9//3//f/9//3//f/9//3//f/9//3//f/9//3//f/9//3//f/9//386Ojk69zXXNTk6/3//f/9//3//f/9//3//f/9//3//f/9//3//f/9//3//f/9//3//f/9//3//f/9//3//f/9//3//f/9//3//f/9//3//f/9//3//f/9//3//f/9//3//f/9//3//f/9//3//f/9//3//f/9//3//f/9//3//f/9//3//f/9//395Uvc19jUYPrxO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Rvg1+DG1Mfg5/Fb/f/9//3//f/9//3//f/9//3//f/9//3//f/9//3//f/9//3//f/9//3//f/9//3//f/9//3//f/9//3//f/9//3//f/9//3//f/9//3//f/9//3//f/9//3//f/9//3//f/9//3//f/9//3//f/9//3//f/9//3//f/9//3//f/9//3//f/9//3//f/9/WUoaPtk1Gjo5Or06fl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Pjo6WD45Phk2PD4/U/9//3//f/9//3//f/9//3//f/9//3//f/9//3//f/9//3//f/9//3//f/9//3//f/9//3//f/9//3//fxhC1jH3NfY51jEdT/9//3//f/9//3//f/9//3//f/9//3//f/9//3//f/9//3//f/9//3//f/9//3//f/9//3//f/9//3//f/9//3//f/9//3//f/9//3//f/9//3//f/9//3//f/9//3//f/9//3//f/9//3//f/9//3//f/9//3//f/9//3//f/9/+DUYOvk1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WNdYx1y3/f/9//3//f/9//3//f/9//3//f/9//3//f/9//3//f/9//3//f/9//3//f/9//3//f/9//3//f/9//3//f/9//3//f/9//3//f/9//3//f/9//3//f/9//3//f/9//3//f/9//3//f/9//3//f/9//3//f/9//3//f/9//3//f/9//3//f/9//3//f/9//3//f7pe/3/5ORo+OT7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eVL/fzo+Wj4ZPvk5PDr/f/9//3//f/9//3//f/9//3//f/9//3//f/9//3//f/9//3//f/9//3//f/9//3//f/9//3//f/9//3//f9c52DXVMf9//3//f/9//3//f/9//3//f/9//3//f/9//3//f/9//3//f/9//3//f/9//3//f/9//3//f/9//3//f/9//3//f/9//3//f/9//3//f/9//3//f/9//3//f/9//3//f/9//3//f/9//3//f/9//3//f/9//3//f/9//3//f/9//3/3Odc19zk5P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aQvc1tTG2Mfgx/3//f/9//3//f/9//3//f/9//3//f/9//3//f/9//3//f/9//3//f/9//3//f/9//3//f/9//3//f/9//3//f/9//3//f/9//3//f/9//3//f/9//3//f/9//3//f/9//3//f/9//3//f/9//3//f/9//3//f/9//3//f/9//3//f/9//3//f/9//3//f/9//3//f/9/+TlaPllGWzrdT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z1vWkYaPjo6GDoZOhky/3//f/9//3//f/9//3//f/9//3//f/9//3//f/9//3//f/9//3//f/9//3//f/9//3//f/9//3//f9g5GDbYMdc1Fj7/f/9//3//f/9//3//f/9//3//f/9//3//f/9//3//f/9//3//f/9//3//f/9//3//f/9//3//f/9//3//f/9//3//f/9//3//f/9//3//f/9//3//f/9//3//f/9//3//f/9//3//f/9//3//f/9//3//f/9//3//f/9//3//fzZG9zXWMf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9znXNfc11zV7Rv9//3//f/9//3//f/9//3//f/9//3//f/9//3//f/9//3//f/9//3//f/9//3//f/9//3//f/9//3//f/9//3//f/9//3//f/9//3//f/9//3//f/9//3//f/9//3//f/9//3//f/9//3//f/9//3//f/9//3//f/9//3//f/9//3//f/9//3//f/9//3//f/9//3//f1pGOkJ5Rjo+fUL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+D35ORk6+T34Of9//3//f/9//3//f/9//3//f/9//3//f/9//3//f/9//3//f/9//3//f/9//3//f/9//3//f/9//3/WNdc51zX/f/9//3//f/9//3//f/9//3//f/9//3//f/9//3//f/9//3//f/9//3//f/9//3//f/9//3//f/9//3//f/9//3//f/9//3//f/9//3//f/9//3//f/9//3//f/9//3//f/9//3//f/9//3//f/9//3//f/9//3//f/9//3//f/9//3/VMdcx1zX/f99r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YRtY1Fz7WNVk+fW//f/9//3//f/9//3//f/9//3//f/9//3//f/9//3//f/9//3//f/9//3//f/9//3//f/9//3//f/9//3//f/9//3//f/9//3//f/9//3//f/9//3//f/9//3//f/9//3//f/9//3//f/9//3//f/9//3//f/9//3//f/9//3//f/9//3//f/9//3//f/9//3//f/9//39ZQlpGGT46Qjs+/kb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1lKOj75ORg++DkaOh5L/3//f/9//3//f/9//3//f/9//3//f/9//3//f/9//3//f/9//3//f/9//3//f/9//38YPtY1+DUYNvc1/3//f/9//3//f/9//3//f/9//3//f/9//3//f/9//3//f/9//3//f/9//3//f/9//3//f/9//3//f/9//3//f/9//3//f/9//3//f/9//3//f/9//3//f/9//3//f/9//3//f/9//3//f/9//3//f/9//3//f/9//3//f/9//3//f/9/Fjr4NRk6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5pSODr3Ndc59jk+W/9//3//f/9//3//f/9//3//f/9//3//f/9//3//f/9//3//f/9//3//f/9//3//f/9//3//f/9//3//f/9//3//f/9//3//f/9//3//f/9//3//f/9//3//f/9//3//f/9//3//f/9//3//f/9//3//f/9//3//f/9//3//f/9//3//f/9//3//f/9//3//f/9//3//f/9//3//fxk+WkIZP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aXv9/GUIaPhg6/3+dPv9//3//f/9//3//f/9//3//f/9//3//f/9//3//f/9//3//f/9//3//f/9//3//f/9/GDYZOlk+/3//f/9//3//f/9//3//f/9//3//f/9//3//f/9//3//f/9//3//f/9//3//f/9//3//f/9//3//f/9//3//f/9//3//f/9//3//f/9//3//f/9//3//f/9//3//f/9//3//f/9//3//f/9//3//f/9//3//f/9//3//f/9//3//f/9/2mL3Odc1GUJaP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5PRk+tzH4NVpG/3//f/9//3//f/9//3//f/9//3//f/9//3//f/9//3//f/9//3//f/9//3//f/9//3//f/9//3//f/9//3//f/9//3//f/9//3//f/9//3//f/9//3//f/9//3//f/9//3//f/9//3//f/9//3//f/9//3//f/9//3//f/9//3//f/9//3//f/9//3//f/9//3//f/9//3//fxxvOkYZPjpCOUa9Pv5G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vGL/fzlC+TUZOhk6vE7/f/9//3//f/9//3//f/9//3//f/9//3//f/9//3//f/9//3//f/9//3//f/9/OD7XMdkx+TEXQv9//3//f/9//3//f/9//3//f/9//3//f/9//3//f/9//3//f/9//3//f/9//3//f/9//3//f/9//3//f/9//3//f/9//3//f/9//3//f/9//3//f/9//3//f/9//3//f/9//3//f/9//3//f/9//3//f/9//3//f/9//3//f/9//3//fzhG9zkZOjk+ez7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OT73NfgxOzr9Rv9//3//f/9//3//f/9//3//f/9//3//f/9//3//f/9//3//f/9//3//f/9//3//f/9//3//f/9//3//f/9//3//f/9//3//f/9//3//f/9//3//f/9//3//f/9//3//f/9//3//f/9//3//f/9//3//f/9//3//f/9//3//f/9//3//f/9//3//f/9//3//f/9//3//f/9//3//f/9/GD46QlpCGjpcO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397Sjk++TX/fx9P/3//f/9//3//f/9//3//f/9//3//f/9//3//f/9//3//f/9//3//f/9//Vr/f/c5Gjr4Nf9//3//f/9//3//f/9//3//f/9//3//f/9//3//f/9//3//f/9//3//f/9//3//f/9//3//f/9//3//f/9//3//f/9//3//f/9//3//f/9//3//f/9//3//f/9//3//f/9//3//f/9//3//f/9//3//f/9//3//f/9//3//f/9//3//f/9//3/4ORo6GDr5OVpC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HGsYQvg1OT73NRk2nEr/f/9//3//f/9//3//f/9//3//f/9//3//f/9//3//f/9//3//f/9//3//f/9//3//f/9//3//f/9//3//f/9//3//f/9//3//f/9//3//f/9//3//f/9//3//f/9//3//f/9//3//f/9//3//f/9//3//f/9//3//f/9//3//f/9//3//f/9//3//f/9//3//f/9//3//f/9//3//fxo+Oj4ZPllGWj7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Gj74Ofg1GjpeW/9//3//f/9//3//f/9//3//f/9//3//f/9//3//f/9//3//f/9/fltaOrYx+DUZNvg5PG//f/9//3//f/9//3//f/9//3//f/9//3//f/9//3//f/9//3//f/9//3//f/9//3//f/9//3//f/9//3//f/9//3//f/9//3//f/9//3//f/9//3//f/9//3//f/9//3//f/9//3//f/9//3//f/9//3//f/9//3//f/9//3//f/9//3//f/9/1zk5Ojg+GTY6P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5Ofg11jn/f/9//3//f/9//3//f/9//3//f/9//3//f/9//3//f/9//3//f/9//3//f/9//3//f/9//3//f/9//3//f/9//3//f/9//3//f/9//3//f/9//3//f/9//3//f/9//3//f/9//3//f/9//3//f/9//3//f/9//3//f/9//3//f/9//3//f/9//3//f/9//3//f/9//3//f/9//3//f/9//39ZShpCWj5bPjo+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zlGOT4ZNv9//3//f/9//3//f/9//3//f/9//3//f/9//3//f/9//3//f/9//3//fxg6GDoYOv9//3//f/9//3//f/9//3//f/9//3//f/9//3//f/9//3//f/9//3//f/9//3//f/9//3//f/9//3//f/9//3//f/9//3//f/9//3//f/9//3//f/9//3//f/9//3//f/9//3//f/9//3//f/9//3//f/9//3//f/9//3//f/9//3//f/9//3//f/9//38YSvg5m0bVNRg2fEL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396Svk5+DH4Ndte/3//f/9//3//f/9//3//f/9//3//f/9//3//f/9//3//f/9//3//f/9//3//f/9//3//f/9//3//f/9//3//f/9//3//f/9//3//f/9//3//f/9//3//f/9//3//f/9//3//f/9//3//f/9//3//f/9//3//f/9//3//f/9//3//f/9//3//f/9//3//f/9//3//f/9//3//f/9//3//f/9/mlr/f/k5OT4aPlw6Pk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1iOz5bOjk+9zX/f/9//3//f/9//3//f/9//3//f/9//3//f/9//3//f/9/PksZOrU1OTr3OVlCGUb/f/9//3//f/9//3//f/9//3//f/9//3//f/9//3//f/9//3//f/9//3//f/9//3//f/9//3//f/9//3//f/9//3//f/9//3//f/9//3//f/9//3//f/9//3//f/9//3//f/9//3//f/9//3//f/9//3//f/9//3//f/9//3//f/9//3//f/9//3//f/9//397Rjo+2DUYOn0+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Wk4ZPhg6/3//f/9//3//f/9//3//f/9//3//f/9//3//f/9//3//f/9//3//f/9//3//f/9//3//f/9//3//f/9//3//f/9//3//f/9//3//f/9//3//f/9//3//f/9//3//f/9//3//f/9//3//f/9//3//f/9//3//f/9//3//f/9//3//f/9//3//f/9//3//f/9//3//f/9//3//f/9//3//f/9//3//f/tu/385Ojo+GT56RrxC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ZWv9/OT5ZRjk2/3//f/9//3//f/9//3//f/9//3//f/9//3//f/9/fDr/f/c5+TX5Nf9/e1L/f/9//3//f/9//3//f/9//3//f/9//3//f/9//3//f/9//3//f/9//3//f/9//3//f/9//3//f/9//3//f/9//3//f/9//3//f/9//3//f/9//3//f/9//3//f/9//3//f/9//3//f/9//3//f/9//3//f/9//3//f/9//3//f/9//3//f/9//3//f/9//39ccxlGGT4ZOtg1+TU7P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xdKeV7/f/9//3//f/9//3//f/9//3//f/9//3//f/9//3//f/9//3//f/9//3//f/9//3//f/9//3//f/9//3//f/9//3//f/9//3//f/9//3//f/9//3//f/9//3//f/9//3//f/9//3//f/9//3//f/9//3//f/9//3//f/9//3//f/9//3//f/9//3//f/9//3//f/9//3//f/9//3//f/9//3//f/9//3//f/9/OT4ZPjo6WkJ7P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WkIZNho2+jlaOv9//3//f/9//3//f/9//3//f/9//3//f/5C2DHYOdgx+TW2NRg6OVL/f/9//3//f/9//3//f/9//3//f/9//3//f/9//3//f/9//3//f/9//3//f/9//3//f/9//3//f/9//3//f/9//3//f/9//3//f/9//3//f/9//3//f/9//3//f/9//3//f/9//3//f/9//3//f/9//3//f/9//3//f/9//3//f/9//3//f/9//3//f/9//3//f/9//3//f1o+Gj4YOjk6m0b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zpCGj5aQjlCOkL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zlG+Dn5Nf9/HlP/f/9//3//f/9//3//f/9//3//f/9/1jH4Mdk1GDrXPf9//3//f/9//3//f/9//3//f/9//3//f/9//3//f/9//3//f/9//3//f/9//3//f/9//3//f/9//3//f/9//3//f/9//3//f/9//3//f/9//3//f/9//3//f/9//3//f/9//3//f/9//3//f/9//3//f/9//3//f/9//3//f/9//3//f/9//3//f/9//3//f/9//3//f/9//3//f/9//385Phg69j0YPpxG/39/a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385SltG+TVaOhk+WzoeT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ZPho6+TV8Rv9//3//f/9//3//f/9//3+dNvox2DXWNfc1GD74Nf9/2Wr/f/9//3//f/9//3//f/9//3//f/9//3//f/9//3//f/9//3//f/9//3//f/9//3//f/9//3//f/9//3//f/9//3//f/9//3//f/9//3//f/9//3//f/9//3//f/9//3//f/9//3//f/9//3//f/9//3//f/9//3//f/9//3//f/9//3//f/9//3//f/9//3//f/9//3//f/9//3//f/9/mVr/fzk69z18P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k5Oj45Pv9/Xl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GToZNjo+/3//f/9//3//f/9//38ZOtY11TEYNvg5+T35Of9//3//f/9//3//f/9//3//f/9//3//f/9//3//f/9//3//f/9//3//f/9//3//f/9//3//f/9//3//f/9//3//f/9//3//f/9//3//f/9//3//f/9//3//f/9//3//f/9//3//f/9//3//f/9//3//f/9//3//f/9//3//f/9//3//f/9//3//f/9//3//f/9//3//f/9//3//f/9//3//f/9//3//f9tq/38YPhg6+DFbNv5K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zxzek4YPhk+GToaPt1C/3+fa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Wkr5ORk2GjodW/9//3//fz1XfDb5MTo6GDr4Odc1GToYQv9//3//f/9//3//f/9//3//f/9//3//f/9//3//f/9//3//f/9//3//f/9//3//f/9//3//f/9//3//f/9//3//f/9//3//f/9//3//f/9//3//f/9//3//f/9//3//f/9//3//f/9//3//f/9//3//f/9//3//f/9//3//f/9//3//f/9//3//f/9//3//f/9//3//f/9//3//f/9//3//f/9//3//f/9//3//f/9/+Dn3Nfg5GTKcO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WkY6Pjo+Oj4ZP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g1GTYZOv9//3//f3w62THXMfg1+EFaQvk5/3+4Zv9//3//f/9//3//f/9//3//f/9//3//f/9//3//f/9//3//f/9//3//f/9//3//f/9//3//f/9//3//f/9//3//f/9//3//f/9//3//f/9//3//f/9//3//f/9//3//f/9//3//f/9//3//f/9//3//f/9//3//f/9//3//f/9//3//f/9//3//f/9//3//f/9//3//f/9//3//f/9//3//f/9//3//f/9//3//f/9//3//fxdGFzrWNfc9+TWdPl5X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1lOOUIZOlo6OjpbPl5T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5tG1zX4Ndcxti3YLZUttTHWMdc11zEZPvg5/387c/9//3//f/9//3//f/9//3//f/9//3//f/9//3//f/9//3//f/9//3//f/9//3//f/9//3//f/9//3//f/9//3//f/9//3//f/9//3//f/9//3//f/9//3//f/9//3//f/9//3//f/9//3//f/9//3//f/9//3//f/9//3//f/9//3//f/9//3//f/9//3//f/9//3//f/9//3//f/9//3//f/9//3//f/9//3//f/9//3//f/9//3//f/9/Fz74Odc1GTYcO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GToaOjo+OkI7O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4Nfkx1y21LZUt1TG3Mdg1+DkYOhk+/3//f/9//3//f/9//3//f/9//3//f/9//3//f/9//3//f/9//3//f/9//3//f/9//3//f/9//3//f/9//3//f/9//3//f/9//3//f/9//3//f/9//3//f/9//3//f/9//3//f/9//3//f/9//3//f/9//3//f/9//3//f/9//3//f/9//3//f/9//3//f/9//3//f/9//3//f/9//3//f/9//3//f/9//3//f/9//3//f/9//3//f/9//3//f/9/XHP/fxg++Dn3Nfg1GTK+Oj9L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xg6Oj5aPjo+GDa8R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8Xtc1lTG1MbQttim1MfY11zX5QThS/3//f/9//3//f/9//3//f/9//3//f/9//3//f/9//3//f/9//3//f/9//3//f/9//3//f/9//3//f/9//3//f/9//3//f/9//3//f/9//3//f/9//3//f/9//3//f/9//3//f/9//3//f/9//3//f/9//3//f/9//3//f/9//3//f/9//3//f/9//3//f/9//3//f/9//3//f/9//3//f/9//3//f/9//3//f/9//3//f/9//3//f/9//3//f/9//3//f/9//39ZSv9/9zX4NRk+OEacQ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aQjo++jU6QlpC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tjG1LZUt1jXVNRg69zn/f/9//3//f/9//3//f/9//3//f/9//3//f/9//3//f/9//3//f/9//3//f/9//3//f/9//3//f/9//3//f/9//3//f/9//3//f/9//3//f/9//3//f/9//3//f/9//3//f/9//3//f/9//3//f/9//3//f/9//3//f/9//3//f/9//3//f/9//3//f/9//3//f/9//3//f/9//3//f/9//3//f/9//3//f/9//3//f/9//3//f/9//3//f/9//3//f/9//3//f/9//3//f/9/2Wr/f9c5GTo5Qvk1+DGdPl5X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WVr5PVo+W0L5ORo+XDb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eZ5xCty3WMbUttjHXNRg+9z3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384Sv9/9zXWNfc1GTp8O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386Pjo+GTr4Ofk1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+T/9/1jG2MbUx1jm1Mf9/F0b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uGYXQvg9GD4YPtc5+Dn6Od02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Gj74NRg29zXWMTs2Pk//f/9//3//f/9//3//f79n/3//f/9/flNfS94+vULdOv4+nTZdOnw6+T0aNjs+Oz47Pjo2Gjb5NRs6Gjr5Nfk1+TnZMfo1+TUaOtk1Gzr7OVw6XTY7Ol06XTp9Op4+fTpdOr46/39fR19LXlP/f35T/3//f/9//3//f/9//3//f/9//3//f/9//3//f/9//3//f/9//3//f/9//3//f/9//3//f/9//3//f/9//3//f/9//3//f/9//3//f/9//3//f/9//3//f/9//3//f/9//3//f/9//3//f/9//397Ntgx1y3YNbUxtjG1MdYxF0L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386Tv9/+DXXOdc12DXWMf9/XlP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zk+GTr4Ofcxty34NdoxvTrdPv9/XD4cNho2Gjb5NRk++DX4Nfg1GDpZQhk++Dk5Plg+OT56Ovg1+Tk5Phk6OTo5Ojo6OTo6Ohk2GToZNhk6OD45Ohk2OToZNjo69zU4Ojk6WT44OjhCGT74ORg6GTr3ORc6+T0ZPhk++TXYMRo6Gjb/f30+/3/eOv9/P0f/f39T/3//f/9//3//f/9//3//f/9//3//f/9//3//f/9//3//f/9//3//f/9//3//f/9//3//f/9//3//f/9//3//f/9//3//f/9//3//f/9//3//f/9//38ZMtYx1TH3NdYx1jHVMdY19jn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ZB+DnXOfc59zn3MTo6/3+eX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79b/39/U/9/HkP/Oj0yGTa2Ndc1tS21MZUtlTGULdYx1zkYOtcxGDb4NRo6OjoZOhk6Gj75Ofk5+TUaPjo6OT74NRk+GD74Pfg5OT73ORo+GD4ZPvg5OD7XPTg++DX5Odc99znXNfk9+DkYOtg1GD7YOfk5Wj57Rvk5GT74Nfk5+DX5Ofk5+TkZOtg12TEZOvgxOjZZOjk6+DkZPhg++DkaOvk1+Dm+Ot4+/39+Z/9/nlf/f/9//3//f/9//3//f/9//3//f/9//3//f/9//3//f/9//3//f/9//3//f/9//3//f/9//3//f/9//3//f/9/mz63LdYt1y34Nbcx1jU3RlhC9zX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90X/f/Yx1zX4Of9/3UL/f59f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HkP/fzo6OTo5PtkxGDoZNvc1GTb4Pfg51j3XOdY51jm1MdYxtTHWMdgx1zXYNfg11zX/f9g5/38ZPv9/GEb/f3he/396Uv9/2W7/f7li/3//f/9//3//f9tq/3//f/9/mmL/f/9//3+aYv9/el7/fzlS/3+aYv9/eF7/f1xK+UU4Sv9/WUb/f3tKOkL4PRk+OUL4PRhCGEL3PTk+GToZOvg1GToZOhk++DUZOvcxGjY8Onw+OTYZOhg6/3+dOv9/HkP/f/9//3//f/9//3//f/9//3//f/9//3//f/9//3//f/9//3//f/9//3//f/9//3//f/9//3+2MdYx1jH4Odc11jEYPtxSOjoZQ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zhKGD7XORk69zE5QlhG+DWdNv9/v2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eV/5Gf1fePlw6fTr5Nfk1+DEZOjo2OjrXORk61zEZPhg6OUL5OVo+GjYbOtc59znXOThCtTG2MZUtti23MXlWeFr/f/9//3//f/9//3//f/9//3//f/9//3//f/9//3//f/9//3//f/9//3//f/9//3//f/9//3//f/9//3//f/9//3//f/9//3//f/9//3//f/9//3//f/9//3//f/9/+2r/f9tq/3+cWnpWW0r/f1hGWUo6QjlC2D0YPtg5GT7YNTlCGToYNhg6WUIYOhg6+DE6Oho6nUadPh5L3kL/f59j/3//f/9//3//f/9//3//f/9//3//f/9//3//f/9//3//f15bWjbXLdcx1zHXNdgxOULZNbxOnD5aQhk+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+D05Qjk+nUL4NfY59zX/fz5L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C/398Qpw+GT4aOvc1GTr4Nfk9+DkZPllCGjoZOjo6+TkZPvk9WkY7Pv9/F1L/f/9//3//f/9/GUb/fxc6GTbWLfg1Wzr/f/9//3//f/9//3//f/9//3//f/9//3//f/9//3//f/9//3//f/9//3//f/9//3//f/9//3//f/9//3//f/9//3//f/9//3//f/9//3//f/9//3//f/9//3//f/9//3//f/9//3//f/9//3//f/9//3//f/9//3//f/9//3+6Yv9/e0r/fzk+OT4ZPjlC+D0YOvc9OT74Nfc1+TEZOjk6WzpbPv9//0L/f/9//3//f/9//3//f/9//3//f/9//3//f/1G+jXXMfg11zU5RllGGToaOltCfEL6ORo2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3leGEr4Pf9/9zH2Pfg5GToXOhk6/UL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59f/38eS/9/Wjp8Phk6GTrYNRg6+DE5Pvg5GT44Phk+Wz4aPho6/3/YPThSWGL/f/lu/3//f/9//3//f/9//3//f/9//3//f/xm/3/4ORk6GDoZNls+/3//f/9//3//f/9//3//f/9//3//f/9//3//f/9//3//f/9//3//f/9//3//f/9//3//f/9//3//f/9//3//f/9//3//f/9//3//f/9//3//f/9//3//f/9//3//f/9//3//f/9//3//f/9//3//f/9//3//f/9//3//f/9//3//f/9//38bc/9/fFpZUlpO/38ZPjlGOD44Phc+1z33Ofg51zHYNfk1Wz6dOr4+/kL/f35X/3//f/9/fmf/f/1C+DW2Lfk5Gj6bUvxenUqbVr1OWz4ZQhk+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ul7/fxg6GT4YOhg6+DkYOjo6/3+dP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XDr/fxk2Gzr7ORk6+DkYOjk+GToZPjlCOUJaQjlCOkYZQv9/mWr/f/9//3//f/9//3//f/9//3//f/9//3//f/9//3//f/9//3//f/9//3//f/9/GUIaPjo6Wj5aOv9//3//f/9//3//f/9//3//f/9//3//f/9//3//f/9//3//f/9//3//f/9//3//f/9//3//f/9//3//f/9//3//f/9//3//f/9//3//f/9//3//f/9//3//f/9//3//f/9//3//f/9//3//f/9//3//f/9//3//f/9//3//f/9//3//f/9//3//f/9//3//f/9/nVr/f3xS/396SlpGOkL4Pbg5+DkXOvk52DH5NRo6GzobMnw23EbdPjkyOUIXPvg1e0YeU94+nk7dTt86PDr6Odk1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384UjlGWU45Qhk6OUIXOvg5OUIaNvs1/38/R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eWz9D/jr+Or06XDoaNvo52TH4Odg1GDr4OTlC+D05Qjo6W0L5OVpCOUr/f/tq/3//f/9//3//f/9//3//f/9//3//f/9//3//f/9//3//f/9//3//f/9//3//f/9//3//f/9//3//fxlGGT4ZPjo+ej69Qr9r/3//f/9//3//f/9//3//f/9//3//f/9//3//f/9//3//f/9//3//f/9//3//f/9//3//f/9//3//f/9//3//f/9//3//f/9//3//f/9//3//f/9//3//f/9//3//f/9//3//f/9//3//f/9//3//f/9//3//f/9//3//f/9//3//f/9//3//f/9//3//f/9//3//f/9/HXP/f7xS/39aRltGWj4YPtc59z23Mfc1tjG2MZUt1jG4MRo6mkK9Qjo2GTpcNjw2+THZNRk2/39bc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4QTlGGEJbQhg6+DX4NRg2+Dn/f95C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397Pvo1tzHWMfYxGD7XORg+WkY5QllGekZbPlpCGkL/fxlG/396Xv9//3//f/9//3//f/9//3//f/9//3//f/9//3//f/9//3//f/9//3//f/9//3//f/9//3//f/9//3//f/9//3//f/9//3+aXv9/Oj57Qjk+/3//f/9//3//f/9//3//f/9//3//f/9//3//f/9//3//f/9//3//f/9//3//f/9//3//f/9//3//f/9//3//f/9//3//f/9//3//f/9//3//f/9//3//f/9//3//f/9//3//f/9//3//f/9//3//f/9//3//f/9//3//f/9//3//f/9//3//f/9//3//f/9//3//f/9//3//f/9//3//f/9//3//f71e/3//f/9/GD7YNdUxtTG1MdY1tjG4MZYttjXZNRo6OjY6Otg5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WlY5VhhK/385Phk61zH4Pfc1FzoZOvo1GjaePp5X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eT95GnT6dOho2+jHYNRk++DX3OdYxGEZaRlo+OTr/fxlC/39ZVv9//3//f/9//3//f/9//3//f/9//3//f/9//3//f/9//3//f/9//3//f/9//3//f/9//3//f/9//3//f/9//3//f/9//3//f/9//3//f/9//3//f/9/+27/fxo+Oj4ZOlo+vTr/f/9//3//f/9//3//f/9//3//f/9//3//f/9//3//f/9//3//f/9//3//f/9//3//f/9//3//f/9//3//f/9//3//f/9//3//f/9//3//f/9//3//f/9//3//f/9//3//f/9//3//f/9//3//f/9//3//f/9//3//f/9//3//f/9//3//f/9//3//f/9//3//f/9//3//f/9//3//f/9//3//f/9/HW9ZSrc11zW1MfY11jX2NdU51jXXNdg1tjHXNdgxmUZdW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OFL/fxk+OEL2PTg++DUYOtY1GTr5Mf9/vT7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flP/f1w2GjY5Ohk6+DX4Ofc51zX3OTlCOEI5Qhk6WkJdRv9/OF7/f/9//3//f/9//3//f/9//3//f/9//3//f/9//3//f/9//3//f/9//3//f/9//3//f/9//3//f/9//3//f/9//3//f/9//3//f/9//3//f/9//3//f/9//3//f/9//3//f/9//3/5QRk+Wj56Qls6/3//f/9//3//f/9//3//f/9//3//f/9//3//f/9//3//f/9//3//f/9//3//f/9//3//f/9//3//f/9//3//f/9//3//f/9//3//f/9//3//f/9//3//f/9//3//f/9//3//f/9//3//f/9//3//f/9//3//f/9//3//f/9//3//f/9//3//f/9//3//f/9//3//f/9//3//f/9//3//f/9//3//f1pO/38ZQjpCOT5aQvg9GT7XOfg5GDoXPtU19jXZMf9/XT7/f19P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+/3/bav9/WUY4Stc9GDo5Pjg69zU4Ptc1+DXYNVk++TEaNho2HkN+V/9//3//f/9//3//f/9//3//f/9//3//f/9//3//f/9//3//f/9//3//f/9//3//f/9//3//f/9//3//f/9//3//f/9//3//f/9//3//f/9//3//f/9//3//f/9//3//f/9//3//f/9//3//f/9//3//f/9//3//f/9//3//f/9//3//f/9//3//f/9//3//f/9//3//f/9//3//f/9//3//f/9//3//f/9//3//f/9//3//f/9//3//f/9//3//f/9/flv/f302Gjr5Mfg11zH4NbY11znWNdY11jUXQhlCGT74OTpC+T07Ujla/3/abv9//3//f/9//3//f/9//3//f/9//3//f/9//3//f/9//3//f/9//3//f/9//3//f/9//3//f/9//3//f/9//3//f/9//3//f/9//3//f/9//3//f/9//3//f/9//3//f/9//3//f/9//3//f/9/OUI6Ovk5+jn5NTw2Hkv/f/9//3//f/9//3//f/9//3//f/9//3//f/9//3//f/9//3//f/9//3//f/9//3//f/9//3//f/9//3//f/9//3//f/9//3//f/9//3//f/9//3//f/9//3//f/9//3//f/9//3//f/9//3//f/9//3//f/9//3//f/9//3//f/9//3//f/9//3//f/9//3//f/9//3//f/9//3//f/9//38aRjpCGUIaQhk+Wj45PhhCOE7/f7tO/384ShhC2DXZOdgx2TH5NZ46/jr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GEJaRlpCWEL4Ofc9+DkYNvg5+DEYNvc12DX/fx5L/38+T/9//3//f/9//3//f/9//3//f/9//3//f/9//3//f/9//3//f/9//3//f/9//3//f/9//3//f/9//3//f/9//3//f/9//3//f/9//3//f/9//3//f/9//3//f/9//3//f/9//3//f/9//3//f/9//3//f/9//3//f/9//3//f/9//3//f/9//3//f/9//3//f/9//3//f/9//3//f/9//3//f/9//3//f/9//3//f/9//38/S/9/Ojb/f/c1GD7YNfg51zX3Odg1GT75ORk2OT7/fzpO/39aSv9//3//f/9//3//f/9//3//f/9//3//f/9//3//f/9//3//f/9//3//f/9//3//f/9//3//f/9//3//f/9//3//f/9//3//f/9//3//f/9//3//f/9//3//f/9//3//f/9//3//f/9//3//f/9//3//f/9//3//f/9//3//f3pS/3/5OVo6+D3/f/5G/3//f/9//3//f/9//3//f/9//3//f/9//3//f/9//3//f/9//3//f/9//3//f/9//3//f/9//3//f/9//3//f/9//3//f/9//3//f/9//3//f/9//3//f/9//3//f/9//3//f/9//3//f/9//3//f/9//3//f/9//3//f/9//3//f/9//3//f/9//3//f/9//3//f/9//3//f/9//3//f/9//3//f/9//3//f/9//3//f/9//3//f/9//3//f3paOE74ORk6+Dn3Nfkx/38/S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5pa/385Rv9/Wj45Qvg5+TX2Ofg51zXXNbYxGTYYNvY19zUaOjw6fT4eQ/9//3//f59f/3//f/9//3//f/9//3//f/9//3//f/9//3//f/9//3//f/9//3//f/9//3//f/9//3//f/9//3//f/9//3//f/9//3//f/9//3//f/9//3//f/9//3//f/9//3//f/9//3//f/9//3//f/9//3//f/9//3//f/9//3//f/9//3//f/9//3//f/9//3//f35f/3/eQv9/vT5aNjs2OjrXLfg1tjHYNdc11zXYORc++DU5Qvg5GToYQjlKeGL/f/9//3//f/9//3//f/9//3//f/9//3//f/9//3//f/9//3//f/9//3//f/9//3//f/9//3//f/9//3//f/9//3//f/9//3//f/9//3//f/9//3//f/9//3//f/9//3//f/9//3//f/9//3//f/9//3//f/9//3//f/9//3//f/9//3//f/9//3/ZallGGT4aOhk6WT47Nv9//3//f/9//3//f/9//3//f/9//3//f/9//3//f/9//3//f/9//3//f/9//3//f/9//3//f/9//3//f/9//3//f/9//3//f/9//3//f/9//3//f/9//3//f/9//3//f/9//3//f/9//3//f/9//3//f/9//3//f/9//3//f/9//3//f/9//3//f/9//3//f/9//3//f/9//3//f/9//3//f/9//3//f/9//3//f/9//3//f/9//3//f/9//3/+Vv9/W0Y5Rvc99z3WNdgxtzFdPv4+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+4av9/WFb/fzhOGD4YPvc59zkZPhg6+DXXNdc5GTZ8Qvg5/399Pv9/HkP/f39T/38eQ/9//3//f/9//3//f/9//3//f/9//3//f/9//3//f/9//3//f/9//3//f/9//3//f/9//3//f/9//3//f/9//3//f/9//3//f/9//3//f/9//3//f/9//3//f/9//3//f/9//3//f/9//3//f/9//3//f/9//39fR/9/nTpcOjo6GTrXMTk++TkZNrUx1jX4OdY5GDYYPhg6GDr3Pf9/Ok7/f/9//3//f/9//3//f/9//3//f/9//3//f/9//3//f/9//3//f/9//3//f/9//3//f/9//3//f/9//3//f/9//3//f/9//3//f/9//3//f/9//3//f/9//3//f/9//3//f/9//3//f/9//3//f/9//3//f/9//3//f/9//3//f/9//3//f/9//3//f/9//3//f/9//3//f/9//3//fzlCOUI6Plo+Oj7/f/9//3//f/9//3//f/9//3//f/9//3//f/9//3//f/9//3//f/9//3//f/9//3//f/9//3//f/9//3//f/9//3//f/9//3//f/9//3//f/9//3//f/9//3//f/9//3//f/9//3//f/9//3//f/9//3//f/9//3//f/9//3//f/9//3//f/9//3//f/9//3//f/9//3//f/9//3//f/9//3//f/9//3//f/9//3//f/9//3//f/9//3//f/9//3//f51e/397SlpGOT74Pfg1+DX4NRs23kL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7Zv9/WUpZSvdF+Dn3OTg+1zU4Ohky+DXXMdc52DXXNfc1+Tn4PdY1tzEaNlw6nT6dOv4+Hj//f55b/3+/Y/9//3//f95r/3//f/9//3//f/9//3//f/9//3//f/9//3//f/9//3//f/9//3//f/9//3//f/9//3//f/9//3//f/9//3/fa/9/nl//f/5C3T7ePlw6Gzb6Ndg12DHXMfY11jW2Ndc1+D3WNdY5GD4XOtcx9z33ORlC+D3/fxhCOUpZVv9//3//f/9//3//f/9//3//f/9//3//f/9//3//f/9//3//f/9//3//f/9//3//f/9//3//f/9//3//f/9//3//f/9//3//f/9//3//f/9//3//f/9//3//f/9//3//f/9//3//f/9//3//f/9//3//f/9//3//f/9//3//f/9//3//f/9//3//f/9//3//f/9//3//f/9//3//f/9//3//f/9//385Rv9/ekI7Rjo6OzpeW/9//3//f/9//3//f/9//3//f/9//3//f/9//3//f/9//3//f/9//3//f/9//3//f/9//3//f/9//3//f/9//3//f/9//3//f/9//3//f/9//3//f/9//3//f/9//3//f/9//3//f/9//3//f/9//3//f/9//3//f/9//3//f/9//3//f/9//3//f/9//3//f/9//3//f/9//3//f/9//3//f/9//3//f/9//3//f/9//3//f/9//3//f/9//3//f/9//Wr/f3lKWkY5RhhC9jn3Nfk1OzqdO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zhS/3/3Pf9/+D0YOvg9GD4YOntGWkIYOvY5+DXXNfg11zEZOvgx2TEZOtgxGDY7Ovkx/387Nv9/Gzb/f1xC/3/+Pv9/HkP/f94+/3/+Pv9/P0P/f/9//39fS/9/HkP/fz4//38/R/9/vjr/f1w+/39bOv9/GTr4NfgxOTrXMdY11jXWOfY19zXXMfg1FzoZOvc9+T0ZPv9/OUL/fzhK/3+bYv9//3//f/9//3//f/9//3//f/9//3//f/9//3//f/9//3//f/9//3//f/9//3//f/9//3//f/9//3//f/9//3//f/9//3//f/9//3//f/9//3//f/9//3//f/9//3//f/9//3//f/9//3//f/9//3//f/9//3//f/9//3//f/9//3//f/9//3//f/9//3//f/9//3//f/9//3//f/9//3//f/9//3//f/9//3//f/9//3//f/9/22b/fxk6OjoZQv9/fTr/f/9//3//f/9//3//f/9//3//f/9//3//f/9//3//f/9//3//f/9//3//f/9//3//f/9//3//f/9//3//f/9//3//f/9//3//f/9//3//f/9//3//f/9//3//f/9//3//f/9//3//f/9//3//f/9//3//f/9//3//f/9//3//f/9//3//f/9//3//f/9//3//f/9//3//f/9//3//f/9//3//f/9//3//f/9//3//f/9//3//f/9//3//f/9//3//f/9//3//f/9/u1L/f1pGGULYNRk6GT7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pu/39YWjhKGkL/f9c5WUYYOjk+GD4YPvg1GDb4Mfc91znXNdc1Fzq2Nfc1GDr3NfYxGT7YOdc11zX3Ndcx1zXWMfc11jXXMfg12TXXMfg19zH4Mfcx9znWMfg52TX3NdY1GDb4Mdc11zn4ORg6ODpZPjg+9zk4Phg6GD4YPvg5WkL/f3pe/3+ZWv9/PHf/f/9//3//f/9//3//f/9//3//f/9//3//f/9//3//f/9//3//f/9//3//f/9//3//f/9//3//f/9//3//f/9//3//f/9//3//f/9//3//f/9//3//f/9//3//f/9//3//f/9//3//f/9//3//f/9//3//f/9//3//f/9//3//f/9//3//f/9//3//f/9//3//f/9//3//f/9//3//f/9//3//f/9//3//f/9//3//f/9//3//f/9//3//f/9//3//f/9//38ZOls6GT45RvxK/3//f/9//3//f/9//3//f/9//3//f/9//3//f/9//3//f/9//3//f/9//3//f/9//3//f/9//3//f/9//3//f/9//3//f/9//3//f/9//3//f/9//3//f/9//3//f/9//3//f/9//3//f/9//3//f/9//3//f/9//3//f/9//3//f/9//3//f/9//3//f/9//3//f/9//3//f/9//3//f/9//3//f/9//3//f/9//3//f/9//3//f/9//3//f/9//3//f/9//3//f/1u/397TnpKOUIaPtc1+DUcNv9/nl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umr/f3pS/384Tv9/GUb/fxg6GToYPjlGGT4ZPvc1GT74NRk+1zkZPhk++DkYNhg+GDr4Odc5OEIYOvcx9znWOfc1+TkYOjk+GT7YOfk5Gj4ZOlk+GDoZPhk+OkIZPjpG+UH/f3la/3+6Z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GEYaPhk6WkIaPv9/f1v/f/9//3//f/9//3//f/9//3//f/9//3//f/9//3//f/9//3//f/9//3//f/9//3//f/9//3//f/9//3//f/9//3//f/9//3//f/9//3//f/9//3//f/9//3//f/9//3//f/9//3//f/9//3//f/9//3//f/9//3//f/9//3//f/9//3//f/9//3//f/9//3//f/9//3//f/9//3//f/9//3//f/9//3//f/9//3//f/9//3//f/9//3//f/9//3//f/9//3//f/9//3//f1pO/38ZQjlGGEL/f1w+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W17/f3he/39ZWv9/umb/f3leeV4aRvhB+D0ZRhdG/385RllGmVoZQhhCGEYYQhlKGFIZTlhW/38YTv9/OFr/f3lm/3/Zbv9/Gn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3peOUIZQjo6vEZcPh5P/3//f/9//3//f/9//3//f/9//3//f/9//3//f/9//3//f/9//3//f/9//3//f/9//3//f/9//3//f/9//3//f/9//3//f/9//3//f/9//3//f/9//3//f/9//3//f/9//3//f/9//3//f/9//3//f/9//3//f/9//3//f/9//3//f/9//3//f/9//3//f/9//3//f/9//3//f/9//3//f/9//3//f/9//3//f/9//3//f/9//3//f/9//3//f/9//3//f/9//3//f/9//38dc/9/fUpaQlo+OkYZOvo1Wjr/f55n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WT47Pho6/3+9Q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397RltOOT4YPtc5/3+dP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xlGGT4ZPlpCOT7/f79n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WL/fxpCGkIZOhk+GDp8Pl9T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395Wv9/OTo7QnpG/39eU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397Uv9/WkZaQhk+/39bP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+m7/fxk6GjY6Ohk6Wz7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Vb/f5xOe0p6QjlGGTqeQj5T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4PRo+GTo6Qjo+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dTp1OvEqcSptK/38aP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WVIaOhk+Wz5bPnxGHk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lr/f5xafUJ8RnpCWT5cPj9L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ZOho+WkL/f3xG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cUv9/fEY7QnpC/388O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OUJaRjo+e0JaQv5Cv2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HWvdSptSW0ZbQlpCOUL/f35j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1pW/38aOls+ej7/f39P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+9Sv9/W0p8RttG/3++R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GT75ORo2GT75Nf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3tKfEacSttKWUrePp9X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1lCOj46Ojk+GTr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fUZ7RlpG/3/+P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aSlpKWkI5Qhk6fT4dV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HW//f9xafEZbPntCWkL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3pKWkL5OTs+XD7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dRpxKW0J8QnxG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5PRo+OTpaThs+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F7/f1tOnE58Rv9/P0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elL/f71GvE4aP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tq/3+9QnxGXEb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3lePEb6NTpCGj47Qp0+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W0L/f1pKfUJ9R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W0I7Pls6Oj4ZO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3xS/396SltGnEr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xlSGToZOho6Wj5cPl5f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aTn0+nEp8Tlw+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GT46Pho6/3/eQ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3xCe05bQ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PHP/fxg++T36OTo+GTrfPn5j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bPrxGnEa8Rh5L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bSv9/GTp7Qjk6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WkJ8RlpK/38eT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2mr/f/k5Ojo5OjtCvT7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xlCfEabTlxG/lb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ZPhk6OzpbPho6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ZUv9/nEr/f95G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GEo6Qhk6GjoZQjs+X0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WVY6PnxCnEqeP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Pho6Oj46QpxG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+8RptS3E7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Oj4ZOjs6WkZbO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395UjlCmz7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zlS/386Olo++jn/fx5H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Wkr/f1o6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ZZjlG2DnZORg2WToaM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xdGGTqbR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zk+OT4ZOlpCOkL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385Qvk5nEL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ZUhg+Oj6dQlo+Gz7dSv9//3//f/9//3//f/9//3//f/9//3//f/9//3//f/9//3//f/9//3//f/9//3//f/9//3//f/9//3//f/9//3//f/9//3//f/9//3//f/9//3//f/9//3//f/9//3//f/9//3//f/9//3//f/9//3//f/9//3//f/9//3//f/9//3//f/9//3//f/9//3//f/9//3//f/9//3//f/9//3//f/9//3//f/9//3//f/9//3//f/9//3//f/9//3//f/9//3//f/9//3//f/9/1z35OXxG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xk+Oj4ZQv9/fEL/f/9//3//f/9//3//f/9//3//f/9//3//f/9//3//f/9//3//f/9//3//f/9//3//f/9//3//f/9//3//f/9//3//f/9//3//f/9//3//f/9//3//f/9//3//f/9//3//f/9//3//f/9//3//f/9//3//f/9//3//f/9//3//f/9//3//f/9//3//f/9//3//f/9//3//f/9//3//f/9//3//f/9//3//f/9//3//f/9//3//f/9//3//f/9//3//f/9//3//f/9//3//f/c5GjabS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z13/386Oho6GUJZRhk6vEafY/9//3//f/9//3//f/9//3//f/9//3//f/9//3//f/9//3//f/9//3//f/9//3//f/9//3//f/9//3//f/9//3//f/9//3//f/9//3//f/9//3//f/9//3//f/9//3//f/9//3//f/9//3//f/9//3//f/9//3//f/9//3//f/9//3//f/9//3//f/9//3//f/9//3//f/9//3//f/9//3//f/9//3//f/9//3//f/9//3//f/9//3//f/9//3//f/9//3//f/9/WFLYNfk13U7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WlL/fztGGj56Rv9/vT7/f/9//3//f/9//3//f/9//3//f/9//3//f/9//3//f/9//3//f/9//3//f/9//3//f/9//3//f/9//3//f/9//3//f/9//3//f/9//3//f/9//3//f/9//3//f/9//3//f/9//3//f/9//3//f/9//3//f/9//3//f/9//3//f/9//3//f/9//3//f/9//3//f/9//3//f/9//3//f/9//3//f/9//3//f/9//3//f/9//3//f/9//3//f/9//3//f/9//3//f/9/1zlaQ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tq/3/5OTk6GTpZPho6vz7/f/9//3//f/9//3//f/9//3//f/9//3//f/9//3//f/9//3//f/9//3//f/9//3//f/9//3//f/9//3//f/9//3//f/9//3//f/9//3//f/9//3//f/9//3//f/9//3//f/9//3//f/9//3//f/9//3//f/9//3//f/9//3//f/9//3//f/9//3//f/9//3//f/9//3//f/9//3//f/9//3//f/9//3//f/9//3//f/9//3//f/9//3//f/9//3//f/9/+WL4Ofg1Wjr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OUI6Pjk6+TkYOjs+HU//f/9//3//f/9//3//f/9//3//f/9//3//f/9//3//f/9//3//f/9//3//f/9//3//f/9//3//f/9//3//f/9//3//f/9//3//f/9//3//f/9//3//f/9//3//f/9//3//f/9//3//f/9//3//f/9//3//f/9//3//f/9//3//f/9//3//f/9//3//f/9//3//f/9//3//f/9//3//f/9//3//f/9//3//f/9//3//f/9//3//f/9//3//f/9//3//f/9/Fzr3Nf9//3//f/9//3//f/9//3//f/9//3//f/9//3//f/9//3//f/9//3//f/9//3//f/9//3//f/9//3//f/9//3//f/9//3//f/9//3//f/9//3//f/9//3//f/9//3//f3Zy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tiOkI5PnpGGToZQnxC/3//f/9//3//f/9//3//f/9//3//f/9//3//f/9//3//f/9//3//f/9//3//f/9//3//f/9//3//f/9//3//f/9//3//f/9//3//f/9//3//f/9//3//f/9//3//f/9//3//f/9//3//f/9//3//f/9//3//f/9//3//f/9//3//f/9//3//f/9//3//f/9//3//f/9//3//f/9//3//f/9//3//f/9//3//f/9//3//f/9//3//f/9//3//f/9//38XQtc1Ojr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OkJ7Qlo+Wj5aPv9//3//f/9//3//f/9//3//f/9//3//f/9//3//f/9//3//f/9//3//f/9//3//f/9//3//f/9//3//f/9//3//f/9//3//f/9//3//f/9//3//f/9//3//f/9//3//f/9//3//f/9//3//f/9//3//f/9//3//f/9//3//f/9//3//f/9//3//f/9//3//f/9//3//f/9//3//f/9//3//f/9//3//f/9//3//f/9//3//f/9//3//f/9//3//f/9/+DUYOtxO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1pK/38ZOjk6GT6+Pj4//3//f/9//3//f/9//3//f/9//3//f/9//3//f/9//3//f/9//3//f/9//3//f/9//3//f/9//3//f/9//3//f/9//3//f/9//3//f/9//3//f/9//3//f/9//3//f/9//3//f/9//3//f/9//3//f/9//3//f/9//3//f/9//3//f/9//3//f/9//3//f/9//3//f/9//3//f/9//3//f/9//3//f/9//3//f/9//3//f/9//3//f/9//3//fxc6Wz7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GT4ZPvg9GT45Op46H0f/f/9//3//f/9//3//f/9//3//f/9//3//f/9//3//f/9//3//f/9//3//f/9//3//f/9//3//f/9//3//f/9//3//f/9//3//f/9//3//f/9//3//f/9//3//f/9//3//f/9//3//f/9//3//f/9//3//f/9//3//f/9//3//f/9//3//f/9//3//f/9//3//f/9//3//f/9//3//f/9//3//f/9//3//f/9//3//f/9//3//f3pO+TkZP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zpKGUIZQhg69zU5OrxC/3//f/9//3//f/9//3//f/9//3//f/9//3//f/9//3//f/9//3//f/9//3//f/9//3//f/9//3//f/9//3//f/9//3//f/9//3//f/9//3//f/9//3//f/9//3//f/9//3//f/9//3//f/9//3//f/9//3//f/9//3//f/9//3//f/9//3//f/9//3//f/9//3//f/9//3//f/9//3//f/9//3//f/9//3//f/9//3//f/9//38XQhk2+TX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GT4ZPjk++TkZOv9//3//f/9//3//f/9//3//f/9//3//f/9//3//f/9//3//f/9//3//f/9//3//f/9//3//f/9//3//f/9//3//f/9//3//f/9//3//f/9//3//f/9//3//f/9//3//f/9//3//f/9//3//f/9//3//f/9//3//f/9//3//f/9//3//f/9//3//f/9//3//f/9//3//f/9//3//f/9//3//f/9//3//f/9//3//f/9//3//f/9/9zn5Of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xlCGkIZPhg+2DlbPt46/3//f/9//3//f/9//3//f/9//3//f/9//3//f/9//3//f/9//3//f/9//3//f/9//3//f/9//3//f/9//3//f/9//3//f/9//3//f/9//3//f/9//3//f/9//3//f/9//3//f/9//3//f/9//3//f/9//3//f/9//3//f/9//3//f/9//3//f/9//3//f/9//3//f/9//3//f/9//3//f/9//3//f/9//3//f/9//38YPvY5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bXv9/GToaPhk6GTo7Ov9//3//f/9//3//f/9//3//f/9//3//f/9//3//f/9//3//f/9//3//f/9//3//f/9//3//f/9//3//f/9//3//f/9//3//f/9//3//f/9//3//f/9//3//f/9//3//f/9//3//f/9//3//f/9//3//f/9//3//f/9//3//f/9//3//f/9//3//f/9//3//f/9//3//f/9//3//f/9//3//f/9//3//f/9//3//fzhK+DlZQ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xlCOUIZOhk+2DVcPj5b/3//f/9//3//f/9//3//f/9//3//f/9//3//f/9//3//f/9//3//f/9//3//f/9//3//f/9//3//f/9//3//f/9//3//f/9//3//f/9//3//f/9//3//f/9//3//f/9//3//f/9//3//f/9//3//f/9//3//f/9//3//f/9//3//f/9//3//f/9//3//f/9//3//f/9//3//f/9//3//f/9//3//f/9//3/XNRg+Hk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OkY6Plo+Oz4cOv9//3//f/9//3//f/9//3//f/9//3//f/9//3//f/9//3//f/9//3//f/9//3//f/9//3//f/9//3//f/9//3//f/9//3//f/9//3//f/9//3//f/9//3//f/9//3//f/9//3//f/9//3//f/9//3//f/9//3//f/9//3//f/9//3//f/9//3//f/9//3//f/9//3//f/9//3//f/9//3//f/9//3//f/c1+DX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zhO/38YOtg5+TV9Pt1G/3//f/9//3//f/9//3//f/9//3//f/9//3//f/9//3//f/9//3//f/9//3//f/9//3//f/9//3//f/9//3//f/9//3//f/9//3//f/9//3//f/9//3//f/9//3//f/9//3//f/9//3//f/9//3//f/9//3//f/9//3//f/9//3//f/9//3//f/9//3//f/9//3//f/9//3//f/9//3//f/9/1jlZPltC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bZv9/GT47Qhk+OUKbRv9//3//f/9//3//f/9//3//f/9//3//f/9//3//f/9//3//f/9//3//f/9//3//f/9//3//f/9//3//f/9//3//f/9//3//f/9//3//f/9//3//f/9//3//f/9//3//f/9//3//f/9//3//f/9//3//f/9//3//f/9//3//f/9//3//f/9//3//f/9//3//f/9//3//f/9//3//f/9//3//f9c1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g5+T35PVo6+TkaOn06/3//f/9//3//f/9//3//f/9//3//f/9//3//f/9//3//f/9//3//f/9//3//f/9//3//f/9//3//f/9//3//f/9//3//f/9//3//f/9//3//f/9//3//f/9//3//f/9//3//f/9//3//f/9//3//f/9//3//f/9//3//f/9//3//f/9//3//f/9//3//f/9//3//f/9//3//f1lC1zUXQ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396Tv9/Gj46Phk6ej4aOv9/P0v/f/9//3//f/9//3//f/9//3//f/9//3//f/9//3//f/9//3//f/9//3//f/9//3//f/9//3//f/9//3//f/9//3//f/9//3//f/9//3//f/9//3//f/9//3//f/9//3//f/9//3//f/9//3//f/9//3//f/9//3//f/9//3//f/9//3//f/9//3//f/9//3//f/9//3/VMf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zpC/3/5NVk+OUJ6Slw+/kb/f/9//3//f/9//3//f/9//3//f/9//3//f/9//3//f/9//3//f/9//3//f/9//3//f/9//3//f/9//3//f/9//3//f/9//3//f/9//3//f/9//3//f/9//3//f/9//3//f/9//3//f/9//3//f/9//3//f/9//3//f/9//3//f/9//3//f/9//3//f/9//3//f/c59zn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WkI7Qho62TUZOv9/P0v/f/9//3//f/9//3//f/9//3//f/9//3//f/9//3//f/9//3//f/9//3//f/9//3//f/9//3//f/9//3//f/9//3//f/9//3//f/9//3//f/9//3//f/9//3//f/9//3//f/9//3//f/9//3//f/9//3//f/9//3//f/9//3//f/9//3//f/9//3//f/9/+DX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7piGUb4PTk+Oj46Pho6XDp+X/9//3//f/9//3//f/9//3//f/9//3//f/9//3//f/9//3//f/9//3//f/9//3//f/9//3//f/9//3//f/9//3//f/9//3//f/9//3//f/9//3//f/9//3//f/9//3//f/9//3//f/9//3//f/9//3//f/9//3//f/9//3//f/9//3//f/9/ekbXMTlC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Wkb/f/k5Gj4ZOv9/XD7/f/9//3//f/9//3//f/9//3//f/9//3//f/9//3//f/9//3//f/9//3//f/9//3//f/9//3//f/9//3//f/9//3//f/9//3//f/9//3//f/9//3//f/9//3//f/9//3//f/9//3//f/9//3//f/9//3//f/9//3//f/9//3//f/9//3//f/cx+jW9V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tq/3/5Pfg1GTo6Ojo+e0L9Rv9//3//f/9//3//f/9//3//f/9//3//f/9//3//f/9//3//f/9//3//f/9//3//f/9//3//f/9//3//f/9//3//f/9//3//f/9//3//f/9//3//f/9//3//f/9//3//f/9//3//f/9//3//f/9//3//f/9//3//f/9//3//f9g1+DXWMf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eGb/fxk+Oj4ZOho+Gjr/f71C/3//f/9//3//f/9//3//f/9//3//f/9//3//f/9//3//f/9//3//f/9//3//f/9//3//f/9//3//f/9//3//f/9//3//f/9//3//f/9//3//f/9//3//f/9//3//f/9//3//f/9//3//f/9//3//f/9//3//f1pC+DX4Nf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YShlC+TUZOvk1W0JaQntGXlf/f/9//3//f/9//3//f/9//3//f/9//3//f/9//3//f/9//3//f/9//3//f/9//3//f/9//3//f/9//3//f/9//3//f/9//3//f/9//3//f/9//3//f/9//3//f/9//3//f/9//3//f/9/n2P+Pj5XOjr4Mfg1GD7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1lK/39ZPlo6Gj47Olw6/3//f/9//3//f/9//3//f/9//3//f/9//3//f/9//3//f/9//3//f/9//3//f/9//3//f/9//3//f/9//3//f/9//3//f/9//3//f/9//3//f/9//3//f/9//3//f/9//3//f/9//3//f9Uxmz7XMdY1+DX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GUL/fxg+GToZOho6Wz5dPp4+/3++Z/9//3//f/9//3//f/9//3//f/9//3//f/9//3//f/9//3//f/9//3//f/9//3//f/9//3//f/9//3//f/9//3//f/9//3//f/9//3//f/9//3//f/9//39YQtYx9jG2Ldc11i3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YQv9/WT4ZPhk2OUJaQv9//kb/f/9//3//f/9//3//f/9//3//f/9//3//f/9//3//f/9//3//f/9//3//f/9//3//f/9//3//f/9//3//f/9//3//f/9//3//f/9//3//f/9//3//f9Ux9zX3NdY1+DH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2m7/fxg+GD74NVlC+TkZOho2fUJ+Ov9/v1v/f/9//3//f/9//3//f/9//3//f/9//3//f/9//3//f/9//3//f/9//3//f/9//3//f/9//3//f/9//3//f/9//3//f/9//3//fzk61jG0MbYx9jH/f9pu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Gj76Nfk5GTr5NTk6+jUaNhs+/38/R/9//3//fz5b/3//f/9//3//f/9//3//f/9//3//f/9//3//f/9//3//f/9//3//f/9//3//f/9//3//f/9//3//f1tC+TW1MbYxFjr/f7pS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lu/385Shk++DUYOvg1GTrZMTo6+TVcPl0+/39+X/9//3//f/9//3//f/9//3//f/9//3//f/9//3//f/9//3//f/9//3//f/9//3//f/9//3//f7lWOTq1LdYx+DUYPlZ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zlO/3/4ORk6+T0ZPvk5GjoaNho6Gz7/fz9H/3//f/9//3//f/9//3//f/9//3//f/9//3//f/9//3//f39b/3//f/9//3//fx5HOjbWMdc11zn/f9pq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WV4ZShlGGUb4OTk+GDoZPhk+GDo5Ojs6fjp9Qp1CW0J9Ov9/n1v/f3tO/3//f/9//3//f/9//39dY/9/vT59Pvo5+Dm2Mfg1+D3/fzpz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zlC/38ZQvk9+DlZQhk6Wj45Phk+Oz5aPho2Ozp+Nv9/XT6ePr1C/39cNjo6+DH4Ndc1GT4ZOv9/WFL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2mb/fzlO+T0aPnxCGUIaOhk6GTr4Nfk5GToZPvg1GTr5NTk+2DX3Nfc5/38ZS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GL/f3le/38ZRv9/Gj7/fxlC/38aPv9/OUr/f3hi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GAAAAFAAAAAgAAABUTlBQBwEAAEYAAAAUAAAACAAAAEdESUMDAAAAIgAAAAwAAAD/////IgAAAAwAAAD/////JQAAAAwAAAANAACAKAAAAAwAAAAEAAAAIgAAAAwAAAD/////IgAAAAwAAAD+////JwAAABgAAAAEAAAAAAAAAP///wAAAAAAJQAAAAwAAAAEAAAATAAAAGQAAAAAAAAAUAAAAP8AAAB8AAAAAAAAAFAAAAAAAQAALQAAACEA8AAAAAAAAAAAAAAAgD8AAAAAAAAAAAAAgD8AAAAAAAAAAAAAAAAAAAAAAAAAAAAAAAAAAAAAAAAAACUAAAAMAAAAAAAAgCgAAAAMAAAABAAAACcAAAAYAAAABAAAAAAAAAD///8AAAAAACUAAAAMAAAABAAAAEwAAABkAAAACQAAAFAAAAD2AAAAXAAAAAkAAABQAAAA7gAAAA0AAAAhAPAAAAAAAAAAAAAAAIA/AAAAAAAAAAAAAIA/AAAAAAAAAAAAAAAAAAAAAAAAAAAAAAAAAAAAAAAAAAAlAAAADAAAAAAAAIAoAAAADAAAAAQAAAAnAAAAGAAAAAQAAAAAAAAA////AAAAAAAlAAAADAAAAAQAAABMAAAAZAAAAAkAAABgAAAA9gAAAGwAAAAJAAAAYAAAAO4AAAANAAAAIQDwAAAAAAAAAAAAAACAPwAAAAAAAAAAAACAPwAAAAAAAAAAAAAAAAAAAAAAAAAAAAAAAAAAAAAAAAAAJQAAAAwAAAAAAACAKAAAAAwAAAAEAAAAJwAAABgAAAAEAAAAAAAAAP///wAAAAAAJQAAAAwAAAAEAAAATAAAAGQAAAAJAAAAcAAAAOQAAAB8AAAACQAAAHAAAADcAAAADQAAACEA8AAAAAAAAAAAAAAAgD8AAAAAAAAAAAAAgD8AAAAAAAAAAAAAAAAAAAAAAAAAAAAAAAAAAAAAAAAAACUAAAAMAAAAAAAAgCgAAAAMAAAABAAAACUAAAAMAAAAAQAAABgAAAAMAAAAAAAAABIAAAAMAAAAAQAAABYAAAAMAAAAAAAAAFQAAAAsAQAACgAAAHAAAADjAAAAfAAAAAEAAAAAwMZBvoTGQQoAAABwAAAAJQAAAEwAAAAEAAAACQAAAHAAAADlAAAAfQAAAJgAAABTAGkAZwBuAGUAZAAgAGIAeQA6ACAARwBIAEEAWgBBAFIAWQBBAE4AIABHAEEARwBJAEsAIAAxADEAMAAxADUAOQAxADEAMgA5AP9/BgAAAAMAAAAHAAAABwAAAAYAAAAHAAAAAwAAAAcAAAAFAAAAAwAAAAMAAAAIAAAACAAAAAcAAAAGAAAABwAAAAcAAAAFAAAABwAAAAgAAAADAAAACAAAAAcAAAAIAAAAAwAAAAYAAAADAAAABgAAAAYAAAAGAAAABgAAAAYAAAAGAAAABgAAAAYAAAAGAAAABgAAABYAAAAMAAAAAAAAACUAAAAMAAAAAgAAAA4AAAAUAAAAAAAAABAAAAAUAAAA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 08.15t. ըստ Մարիամի տեղեկանքի</vt:lpstr>
      <vt:lpstr>01․2020թ․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keywords>https://mul2-mta.gov.am/tasks/16236/oneclick/Araqum-Apranqayin 0120t.xlsx?token=3e7bdd35c347beda6377c96d65ba433f</cp:keywords>
</cp:coreProperties>
</file>