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R\Հաշվետվություններ\Naxararutyun  2016-2020\Նախարար.հաշվետվ 2020թ․\"/>
    </mc:Choice>
  </mc:AlternateContent>
  <xr:revisionPtr revIDLastSave="0" documentId="13_ncr:201_{3893D8B1-5DD1-4CE6-A7FD-9B7333B054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</workbook>
</file>

<file path=xl/calcChain.xml><?xml version="1.0" encoding="utf-8"?>
<calcChain xmlns="http://schemas.openxmlformats.org/spreadsheetml/2006/main">
  <c r="W18" i="26" l="1"/>
  <c r="O18" i="26"/>
  <c r="K18" i="26"/>
  <c r="I18" i="26"/>
  <c r="W17" i="26" l="1"/>
  <c r="I17" i="26"/>
  <c r="K17" i="26"/>
  <c r="Q16" i="26"/>
  <c r="W16" i="26" l="1"/>
  <c r="O16" i="26"/>
  <c r="I16" i="26"/>
  <c r="K16" i="26"/>
  <c r="S15" i="26" l="1"/>
  <c r="W15" i="26" l="1"/>
  <c r="O15" i="26"/>
  <c r="K15" i="26"/>
  <c r="I15" i="26"/>
  <c r="S14" i="26" l="1"/>
  <c r="W14" i="26" l="1"/>
  <c r="Y14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22" i="26" l="1"/>
  <c r="Y10" i="26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<sst xmlns="http://schemas.openxmlformats.org/spreadsheetml/2006/main" count="85" uniqueCount="43">
  <si>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</si>
  <si>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</si>
  <si>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</si>
  <si>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</si>
  <si>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</si>
  <si>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</si>
  <si>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</si>
  <si>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</si>
  <si>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</si>
  <si>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</si>
  <si>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</si>
  <si>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</si>
  <si>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</si>
  <si>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</si>
  <si>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</si>
  <si>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</si>
  <si>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</si>
  <si>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</si>
  <si>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</si>
  <si>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</si>
  <si>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</si>
  <si>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</si>
  <si>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</si>
  <si>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</si>
  <si>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</si>
  <si>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</si>
  <si>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</si>
  <si>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</si>
  <si>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</si>
  <si>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</si>
  <si>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</si>
  <si>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</si>
  <si>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</si>
  <si>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</si>
  <si>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</si>
  <si>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</si>
  <si>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</si>
  <si>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 xml:space="preserve">Մայիս </t>
  </si>
  <si>
    <t xml:space="preserve">Հունիս </t>
  </si>
  <si>
    <t xml:space="preserve">Հուլիս </t>
  </si>
  <si>
    <t>Օգոստոս*</t>
  </si>
  <si>
    <t>* կատարվել է վերահաշվարկ կապված սակագնի փոփոխման հետ։</t>
  </si>
  <si>
    <t>2020թ.  Հունվար - սեպտեմբեր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</si>
</sst>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2" fontId="4" fillId="2" borderId="2" xfId="0" applyNumberFormat="1" applyFont="1" applyFill="1" applyBorder="1"/>
    <xf numFmtId="0" fontId="1" fillId="2" borderId="0" xfId="0" applyFont="1" applyFill="1" applyAlignment="1">
      <alignment horizontal="right"/>
    </xf>
    <xf numFmtId="165" fontId="6" fillId="2" borderId="2" xfId="0" applyNumberFormat="1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zoomScale="120" zoomScaleNormal="120" workbookViewId="0">
      <selection activeCell="A3" sqref="A3:Y3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7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6" ht="19.5" customHeight="1" x14ac:dyDescent="0.35">
      <c r="A3" s="56" t="s">
        <v>42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57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9"/>
      <c r="N5" s="57" t="s">
        <v>2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9"/>
    </row>
    <row r="6" spans="1:26" ht="18.75" customHeight="1" x14ac:dyDescent="0.25">
      <c r="A6" s="2"/>
      <c r="B6" s="2"/>
      <c r="C6" s="60" t="s">
        <v>6</v>
      </c>
      <c r="D6" s="61"/>
      <c r="E6" s="62" t="s">
        <v>33</v>
      </c>
      <c r="F6" s="63"/>
      <c r="G6" s="60" t="s">
        <v>22</v>
      </c>
      <c r="H6" s="66"/>
      <c r="I6" s="61"/>
      <c r="J6" s="67" t="s">
        <v>23</v>
      </c>
      <c r="K6" s="68"/>
      <c r="L6" s="71" t="s">
        <v>7</v>
      </c>
      <c r="M6" s="72"/>
      <c r="N6" s="60" t="s">
        <v>32</v>
      </c>
      <c r="O6" s="61"/>
      <c r="P6" s="60" t="s">
        <v>28</v>
      </c>
      <c r="Q6" s="61"/>
      <c r="R6" s="60" t="s">
        <v>27</v>
      </c>
      <c r="S6" s="61"/>
      <c r="T6" s="60" t="s">
        <v>28</v>
      </c>
      <c r="U6" s="61"/>
      <c r="V6" s="67" t="s">
        <v>30</v>
      </c>
      <c r="W6" s="68"/>
      <c r="X6" s="71" t="s">
        <v>7</v>
      </c>
      <c r="Y6" s="72"/>
    </row>
    <row r="7" spans="1:26" ht="18" customHeight="1" x14ac:dyDescent="0.25">
      <c r="A7" s="2" t="s">
        <v>3</v>
      </c>
      <c r="B7" s="28" t="s">
        <v>4</v>
      </c>
      <c r="C7" s="75" t="s">
        <v>25</v>
      </c>
      <c r="D7" s="76"/>
      <c r="E7" s="64"/>
      <c r="F7" s="65"/>
      <c r="G7" s="75" t="s">
        <v>5</v>
      </c>
      <c r="H7" s="78"/>
      <c r="I7" s="76"/>
      <c r="J7" s="69"/>
      <c r="K7" s="70"/>
      <c r="L7" s="73"/>
      <c r="M7" s="74"/>
      <c r="N7" s="75" t="s">
        <v>5</v>
      </c>
      <c r="O7" s="76"/>
      <c r="P7" s="75" t="s">
        <v>31</v>
      </c>
      <c r="Q7" s="76"/>
      <c r="R7" s="75" t="s">
        <v>25</v>
      </c>
      <c r="S7" s="76"/>
      <c r="T7" s="75" t="s">
        <v>29</v>
      </c>
      <c r="U7" s="76"/>
      <c r="V7" s="69"/>
      <c r="W7" s="70"/>
      <c r="X7" s="73"/>
      <c r="Y7" s="74"/>
    </row>
    <row r="8" spans="1:26" ht="25.5" customHeight="1" x14ac:dyDescent="0.25">
      <c r="A8" s="2"/>
      <c r="B8" s="2"/>
      <c r="C8" s="17" t="s">
        <v>16</v>
      </c>
      <c r="D8" s="18" t="s">
        <v>17</v>
      </c>
      <c r="E8" s="17" t="s">
        <v>16</v>
      </c>
      <c r="F8" s="17" t="s">
        <v>17</v>
      </c>
      <c r="G8" s="79" t="s">
        <v>21</v>
      </c>
      <c r="H8" s="80"/>
      <c r="I8" s="18" t="s">
        <v>17</v>
      </c>
      <c r="J8" s="17" t="s">
        <v>16</v>
      </c>
      <c r="K8" s="18" t="s">
        <v>17</v>
      </c>
      <c r="L8" s="21" t="s">
        <v>16</v>
      </c>
      <c r="M8" s="22" t="s">
        <v>17</v>
      </c>
      <c r="N8" s="17" t="s">
        <v>16</v>
      </c>
      <c r="O8" s="18" t="s">
        <v>17</v>
      </c>
      <c r="P8" s="17" t="s">
        <v>16</v>
      </c>
      <c r="Q8" s="17" t="s">
        <v>17</v>
      </c>
      <c r="R8" s="17" t="s">
        <v>16</v>
      </c>
      <c r="S8" s="17" t="s">
        <v>17</v>
      </c>
      <c r="T8" s="17" t="s">
        <v>16</v>
      </c>
      <c r="U8" s="17" t="s">
        <v>17</v>
      </c>
      <c r="V8" s="17" t="s">
        <v>16</v>
      </c>
      <c r="W8" s="18" t="s">
        <v>17</v>
      </c>
      <c r="X8" s="21" t="s">
        <v>16</v>
      </c>
      <c r="Y8" s="27" t="s">
        <v>17</v>
      </c>
    </row>
    <row r="9" spans="1:26" ht="27.75" customHeight="1" x14ac:dyDescent="0.25">
      <c r="A9" s="3"/>
      <c r="B9" s="3"/>
      <c r="C9" s="32" t="s">
        <v>18</v>
      </c>
      <c r="D9" s="33" t="s">
        <v>19</v>
      </c>
      <c r="E9" s="32" t="s">
        <v>18</v>
      </c>
      <c r="F9" s="32" t="s">
        <v>19</v>
      </c>
      <c r="G9" s="48" t="s">
        <v>35</v>
      </c>
      <c r="H9" s="34" t="s">
        <v>26</v>
      </c>
      <c r="I9" s="33" t="s">
        <v>19</v>
      </c>
      <c r="J9" s="32" t="s">
        <v>18</v>
      </c>
      <c r="K9" s="33" t="s">
        <v>19</v>
      </c>
      <c r="L9" s="35" t="s">
        <v>18</v>
      </c>
      <c r="M9" s="36" t="s">
        <v>19</v>
      </c>
      <c r="N9" s="32" t="s">
        <v>18</v>
      </c>
      <c r="O9" s="33" t="s">
        <v>19</v>
      </c>
      <c r="P9" s="32" t="s">
        <v>18</v>
      </c>
      <c r="Q9" s="32" t="s">
        <v>19</v>
      </c>
      <c r="R9" s="32" t="s">
        <v>18</v>
      </c>
      <c r="S9" s="32" t="s">
        <v>19</v>
      </c>
      <c r="T9" s="32" t="s">
        <v>18</v>
      </c>
      <c r="U9" s="32" t="s">
        <v>19</v>
      </c>
      <c r="V9" s="32" t="s">
        <v>18</v>
      </c>
      <c r="W9" s="33" t="s">
        <v>19</v>
      </c>
      <c r="X9" s="35" t="s">
        <v>18</v>
      </c>
      <c r="Y9" s="37" t="s">
        <v>19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 t="shared" ref="K11:K16" si="6"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 t="shared" ref="O11:O18" si="7"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 t="shared" ref="W11:W16" si="8"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 t="shared" si="6"/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 t="shared" si="7"/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 t="shared" si="8"/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 t="shared" si="6"/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 t="shared" si="7"/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 t="shared" si="8"/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37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 t="shared" si="6"/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 t="shared" si="7"/>
        <v>2.9592597759999997</v>
      </c>
      <c r="P14" s="29">
        <v>0</v>
      </c>
      <c r="Q14" s="29">
        <v>0</v>
      </c>
      <c r="R14" s="13">
        <v>24.773810000000001</v>
      </c>
      <c r="S14" s="49">
        <f>0.03667*480.33*R14</f>
        <v>436.35848444819101</v>
      </c>
      <c r="T14" s="29">
        <v>0</v>
      </c>
      <c r="U14" s="29">
        <v>0</v>
      </c>
      <c r="V14" s="14">
        <v>49.894042800000001</v>
      </c>
      <c r="W14" s="13">
        <f t="shared" si="8"/>
        <v>1055.6132529238801</v>
      </c>
      <c r="X14" s="40">
        <f t="shared" si="4"/>
        <v>74.851156799999998</v>
      </c>
      <c r="Y14" s="40">
        <f>Q14+W14+O14+S14+U14</f>
        <v>1494.9309971480711</v>
      </c>
      <c r="Z14" s="41"/>
    </row>
    <row r="15" spans="1:26" ht="17.25" customHeight="1" x14ac:dyDescent="0.3">
      <c r="A15" s="10">
        <v>6</v>
      </c>
      <c r="B15" s="11" t="s">
        <v>38</v>
      </c>
      <c r="C15" s="16">
        <v>0</v>
      </c>
      <c r="D15" s="29">
        <v>0</v>
      </c>
      <c r="E15" s="16">
        <v>0</v>
      </c>
      <c r="F15" s="29">
        <v>0</v>
      </c>
      <c r="G15" s="12">
        <v>98.857453000000007</v>
      </c>
      <c r="H15" s="16">
        <v>0</v>
      </c>
      <c r="I15" s="13">
        <f>(165/3/1000*482.36*98.049536)+(165/3.05/1000*483*0.807917)+H15*16.144</f>
        <v>2622.3450540465706</v>
      </c>
      <c r="J15" s="12">
        <v>0.82862919999999995</v>
      </c>
      <c r="K15" s="13">
        <f t="shared" si="6"/>
        <v>17.531390847319997</v>
      </c>
      <c r="L15" s="23">
        <f t="shared" si="1"/>
        <v>99.686082200000001</v>
      </c>
      <c r="M15" s="23">
        <f t="shared" si="2"/>
        <v>2639.8764448938905</v>
      </c>
      <c r="N15" s="12">
        <v>0.95145400000000002</v>
      </c>
      <c r="O15" s="13">
        <f t="shared" si="7"/>
        <v>15.360273375999999</v>
      </c>
      <c r="P15" s="29">
        <v>0</v>
      </c>
      <c r="Q15" s="29">
        <v>0</v>
      </c>
      <c r="R15" s="13">
        <v>26.386312</v>
      </c>
      <c r="S15" s="49">
        <f>0.03667*484.5*R15</f>
        <v>468.79544657388004</v>
      </c>
      <c r="T15" s="29">
        <v>0</v>
      </c>
      <c r="U15" s="29">
        <v>0</v>
      </c>
      <c r="V15" s="14">
        <v>32.598738599999997</v>
      </c>
      <c r="W15" s="13">
        <f t="shared" si="8"/>
        <v>689.69477243405993</v>
      </c>
      <c r="X15" s="40">
        <f t="shared" si="4"/>
        <v>59.936504599999992</v>
      </c>
      <c r="Y15" s="40">
        <f t="shared" si="5"/>
        <v>1173.85049238394</v>
      </c>
      <c r="Z15" s="41"/>
    </row>
    <row r="16" spans="1:26" ht="17.25" customHeight="1" x14ac:dyDescent="0.3">
      <c r="A16" s="10">
        <v>7</v>
      </c>
      <c r="B16" s="11" t="s">
        <v>39</v>
      </c>
      <c r="C16" s="16">
        <v>0</v>
      </c>
      <c r="D16" s="29">
        <v>0</v>
      </c>
      <c r="E16" s="16">
        <v>0</v>
      </c>
      <c r="F16" s="29">
        <v>0</v>
      </c>
      <c r="G16" s="12">
        <v>118.935407</v>
      </c>
      <c r="H16" s="16">
        <v>0</v>
      </c>
      <c r="I16" s="13">
        <f>(165/3/1000*485.33*0)+(165/3.05/1000*481.3*G16)+H16*16.144</f>
        <v>3096.7855341644263</v>
      </c>
      <c r="J16" s="12">
        <v>1.5662282000000001</v>
      </c>
      <c r="K16" s="13">
        <f t="shared" si="6"/>
        <v>33.136846650220001</v>
      </c>
      <c r="L16" s="23">
        <f t="shared" si="1"/>
        <v>120.5016352</v>
      </c>
      <c r="M16" s="23">
        <f t="shared" si="2"/>
        <v>3129.9223808146462</v>
      </c>
      <c r="N16" s="12">
        <v>0.93962400000000001</v>
      </c>
      <c r="O16" s="13">
        <f t="shared" si="7"/>
        <v>15.169289855999999</v>
      </c>
      <c r="P16" s="13">
        <v>14.828001</v>
      </c>
      <c r="Q16" s="51">
        <f>0.047*485.33*P16</f>
        <v>338.23426509051001</v>
      </c>
      <c r="R16" s="29">
        <v>0</v>
      </c>
      <c r="S16" s="29">
        <v>0</v>
      </c>
      <c r="T16" s="29">
        <v>0</v>
      </c>
      <c r="U16" s="29">
        <v>0</v>
      </c>
      <c r="V16" s="14">
        <v>11.485920800000001</v>
      </c>
      <c r="W16" s="13">
        <f t="shared" si="8"/>
        <v>243.00877495768</v>
      </c>
      <c r="X16" s="40">
        <f t="shared" si="4"/>
        <v>27.253545800000001</v>
      </c>
      <c r="Y16" s="40">
        <f t="shared" si="5"/>
        <v>596.41232990418996</v>
      </c>
    </row>
    <row r="17" spans="1:25" ht="17.25" customHeight="1" x14ac:dyDescent="0.3">
      <c r="A17" s="10">
        <v>8</v>
      </c>
      <c r="B17" s="11" t="s">
        <v>40</v>
      </c>
      <c r="C17" s="16">
        <v>0</v>
      </c>
      <c r="D17" s="29">
        <v>0</v>
      </c>
      <c r="E17" s="16">
        <v>0</v>
      </c>
      <c r="F17" s="29">
        <v>0</v>
      </c>
      <c r="G17" s="12">
        <v>113.146963</v>
      </c>
      <c r="H17" s="16">
        <v>0</v>
      </c>
      <c r="I17" s="13">
        <f>(165/3/1000*487.2*0)+(165/3.05/1000*485.29*G17)+H17*16.144</f>
        <v>2970.4917364769017</v>
      </c>
      <c r="J17" s="14">
        <v>1.0029292000000001</v>
      </c>
      <c r="K17" s="13">
        <f t="shared" ref="K17:K18" si="9">J17*21.1571</f>
        <v>21.219073377320001</v>
      </c>
      <c r="L17" s="23">
        <f t="shared" si="1"/>
        <v>114.1498922</v>
      </c>
      <c r="M17" s="23">
        <f t="shared" si="2"/>
        <v>2991.7108098542217</v>
      </c>
      <c r="N17" s="12">
        <v>1.8545700000000001</v>
      </c>
      <c r="O17" s="81">
        <v>31.420124999999999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14">
        <v>19.150210399999999</v>
      </c>
      <c r="W17" s="13">
        <f t="shared" ref="W17:W18" si="10">V17*21.1571</f>
        <v>405.16291645383996</v>
      </c>
      <c r="X17" s="40">
        <f t="shared" si="4"/>
        <v>21.004780399999998</v>
      </c>
      <c r="Y17" s="40">
        <f t="shared" si="5"/>
        <v>436.58304145383994</v>
      </c>
    </row>
    <row r="18" spans="1:25" ht="17.25" customHeight="1" x14ac:dyDescent="0.3">
      <c r="A18" s="10">
        <v>9</v>
      </c>
      <c r="B18" s="11" t="s">
        <v>12</v>
      </c>
      <c r="C18" s="16">
        <v>0</v>
      </c>
      <c r="D18" s="29">
        <v>0</v>
      </c>
      <c r="E18" s="16">
        <v>0</v>
      </c>
      <c r="F18" s="29">
        <v>0</v>
      </c>
      <c r="G18" s="12">
        <v>107.527784</v>
      </c>
      <c r="H18" s="16">
        <v>0</v>
      </c>
      <c r="I18" s="13">
        <f>(165/3/1000*487.2*0)+(165/3.05/1000*485.71*G18)+H18*16.942</f>
        <v>2825.4123916379012</v>
      </c>
      <c r="J18" s="12">
        <v>0.85601340000000004</v>
      </c>
      <c r="K18" s="13">
        <f t="shared" si="9"/>
        <v>18.11076110514</v>
      </c>
      <c r="L18" s="23">
        <f t="shared" si="1"/>
        <v>108.38379739999999</v>
      </c>
      <c r="M18" s="23">
        <f t="shared" si="2"/>
        <v>2843.5231527430415</v>
      </c>
      <c r="N18" s="12">
        <v>0.45299499999999998</v>
      </c>
      <c r="O18" s="13">
        <f>N18*16.942</f>
        <v>7.6746412899999994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14">
        <v>20.1508158</v>
      </c>
      <c r="W18" s="13">
        <f t="shared" si="10"/>
        <v>426.33282496217998</v>
      </c>
      <c r="X18" s="40">
        <f t="shared" si="4"/>
        <v>20.603810800000002</v>
      </c>
      <c r="Y18" s="40">
        <f t="shared" si="5"/>
        <v>434.00746625218</v>
      </c>
    </row>
    <row r="19" spans="1:25" ht="17.25" customHeight="1" x14ac:dyDescent="0.3">
      <c r="A19" s="10">
        <v>10</v>
      </c>
      <c r="B19" s="11" t="s">
        <v>13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40">
        <f t="shared" si="4"/>
        <v>0</v>
      </c>
      <c r="Y19" s="40">
        <f t="shared" si="5"/>
        <v>0</v>
      </c>
    </row>
    <row r="20" spans="1:25" ht="17.25" customHeight="1" x14ac:dyDescent="0.3">
      <c r="A20" s="10">
        <v>11</v>
      </c>
      <c r="B20" s="11" t="s">
        <v>14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40">
        <f t="shared" si="4"/>
        <v>0</v>
      </c>
      <c r="Y20" s="40">
        <f t="shared" si="5"/>
        <v>0</v>
      </c>
    </row>
    <row r="21" spans="1:25" ht="17.25" customHeight="1" x14ac:dyDescent="0.3">
      <c r="A21" s="10">
        <v>12</v>
      </c>
      <c r="B21" s="11" t="s">
        <v>15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11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40">
        <f>P21+V21+N21+R21+T21</f>
        <v>0</v>
      </c>
      <c r="Y21" s="40">
        <f>Q21+W21+O21+S21+U21</f>
        <v>0</v>
      </c>
    </row>
    <row r="22" spans="1:25" ht="24.75" customHeight="1" x14ac:dyDescent="0.3">
      <c r="A22" s="52" t="s">
        <v>24</v>
      </c>
      <c r="B22" s="53"/>
      <c r="C22" s="24">
        <f>SUM(C10:C21)</f>
        <v>0</v>
      </c>
      <c r="D22" s="24">
        <f t="shared" ref="D22:K22" si="12">SUM(D10:D21)</f>
        <v>0</v>
      </c>
      <c r="E22" s="24">
        <f t="shared" si="12"/>
        <v>0</v>
      </c>
      <c r="F22" s="24">
        <f t="shared" si="12"/>
        <v>0</v>
      </c>
      <c r="G22" s="25">
        <f t="shared" si="12"/>
        <v>1028.2544210000001</v>
      </c>
      <c r="H22" s="24">
        <f t="shared" si="12"/>
        <v>121.14062199999999</v>
      </c>
      <c r="I22" s="24">
        <f t="shared" si="12"/>
        <v>25822.898001376452</v>
      </c>
      <c r="J22" s="25">
        <f t="shared" si="12"/>
        <v>23.949325599999998</v>
      </c>
      <c r="K22" s="25">
        <f t="shared" si="12"/>
        <v>507.10155628663995</v>
      </c>
      <c r="L22" s="23">
        <f>C22+G22+J22+E22</f>
        <v>1052.2037466000002</v>
      </c>
      <c r="M22" s="23">
        <f>D22+I22+K22+F22</f>
        <v>26329.999557663094</v>
      </c>
      <c r="N22" s="25">
        <f t="shared" ref="N22:W22" si="13">SUM(N10:N21)</f>
        <v>18.205791999999999</v>
      </c>
      <c r="O22" s="24">
        <f t="shared" si="13"/>
        <v>302.62253800399998</v>
      </c>
      <c r="P22" s="25">
        <f t="shared" si="13"/>
        <v>14.828001</v>
      </c>
      <c r="Q22" s="24">
        <f>SUM(Q10:Q21)</f>
        <v>338.23426509051001</v>
      </c>
      <c r="R22" s="25">
        <f>SUM(R10:R21)</f>
        <v>51.544621000000006</v>
      </c>
      <c r="S22" s="24">
        <f t="shared" si="13"/>
        <v>917.13645785807103</v>
      </c>
      <c r="T22" s="25">
        <f>SUM(T10:T21)</f>
        <v>0</v>
      </c>
      <c r="U22" s="25">
        <f>SUM(U10:U21)</f>
        <v>0</v>
      </c>
      <c r="V22" s="25">
        <f t="shared" si="13"/>
        <v>184.47783319999999</v>
      </c>
      <c r="W22" s="25">
        <f t="shared" si="13"/>
        <v>3903.4050072578798</v>
      </c>
      <c r="X22" s="26">
        <f>SUM(X10:X21)</f>
        <v>269.05624720000003</v>
      </c>
      <c r="Y22" s="23">
        <f>SUM(Y10:Y21)</f>
        <v>5461.3982682104606</v>
      </c>
    </row>
    <row r="23" spans="1:25" ht="16.5" customHeight="1" x14ac:dyDescent="0.25">
      <c r="A23" s="50"/>
      <c r="B23" s="1" t="s">
        <v>41</v>
      </c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34</v>
      </c>
    </row>
    <row r="34" spans="4:26" s="6" customFormat="1" ht="16.5" x14ac:dyDescent="0.3">
      <c r="D34" s="19"/>
      <c r="E34" s="19"/>
      <c r="F34" s="1"/>
      <c r="G34" s="1"/>
      <c r="H34" s="1" t="s">
        <v>36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54" t="s">
        <v>20</v>
      </c>
      <c r="R35" s="54"/>
      <c r="S35" s="54"/>
      <c r="T35" s="54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77"/>
      <c r="L40" s="77"/>
      <c r="M40" s="77"/>
      <c r="N40" s="77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X6:Y7"/>
    <mergeCell ref="P7:Q7"/>
    <mergeCell ref="K40:N40"/>
    <mergeCell ref="C7:D7"/>
    <mergeCell ref="G7:I7"/>
    <mergeCell ref="N7:O7"/>
    <mergeCell ref="R7:S7"/>
    <mergeCell ref="G8:H8"/>
    <mergeCell ref="T7:U7"/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spVtnByPzUZO3qyYDlJKN6GjJHK63JnR6K15rYnBchc=</DigestValue>
    </Reference>
    <Reference Type="http://www.w3.org/2000/09/xmldsig#Object" URI="#idOfficeObject">
      <DigestMethod Algorithm="http://www.w3.org/2001/04/xmlenc#sha256"/>
      <DigestValue>IeORHPrEWdUQmL9Peqz/89g8zPwn7iKu04iw1xwLG10=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kR0V3c9w8gBc3yXgF2C+NH3uNCdkptXgePB5B0++cys=</DigestValue>
    </Reference>
    <Reference Type="http://www.w3.org/2000/09/xmldsig#Object" URI="#idValidSigLnImg">
      <DigestMethod Algorithm="http://www.w3.org/2001/04/xmlenc#sha256"/>
      <DigestValue>uVan9+F9aiWMCSVaEXXFSAPv0MfeTAzP/Ge21A4XNIY=</DigestValue>
    </Reference>
    <Reference Type="http://www.w3.org/2000/09/xmldsig#Object" URI="#idInvalidSigLnImg">
      <DigestMethod Algorithm="http://www.w3.org/2001/04/xmlenc#sha256"/>
      <DigestValue>LL74aWzRO6NDwK3D7SlUFk6v0Ee2HhG3t5JUiX1QTNQ=</DigestValue>
    </Reference>
  </SignedInfo>
  <SignatureValue>hqElxF/+1abbl75ukTpoPoWFOpPLYfWVUlpG3FXlDt1HZjL2Oo37yxpUwGKNwUZJWt1LaUdmyb2G
XK2AUR/CwyVWE8nWFuRixzalGH1mY1U7tBvYTBm90IyhczA+iPQ2oT1sXc1Kthq3QUatE74kYvW0
7ifvVoH0yNwOk2tdshtlafv19CGUXM40wQwuBY7pOsCP5BOgUr4IeWecf940s2V8GZwZQQ7nn3gy
tclINy7AbHiL5Pe5gexCoVx96pq/HTpbJHI4h3eOoezC4m6/02yZYnRtEPp5OsLeNLxGlALCifIF
Pdtv1OOgjCPDQAIpb4ud3Wcnzq504icqWSFvpw==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gaQxXM2omEvHgqtaF6JrQxuF//fdFUPXTiqsLQS/WmA=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EdNCRRkdeusv2NmkPJafq5PMN5KIJaohStWXAlucy6Q=</DigestValue>
      </Reference>
      <Reference URI="/xl/media/image1.emf?ContentType=image/x-emf">
        <DigestMethod Algorithm="http://www.w3.org/2001/04/xmlenc#sha256"/>
        <DigestValue>6U6DryavT9aaKgpi/pj+hhed6mU3HZ0+JzqPb8ma7SQ=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cE6+SjzDv5jgtqY7gkDHeksK4jxDp6a0kl/3uBuKBq8=</DigestValue>
      </Reference>
      <Reference URI="/xl/styles.xml?ContentType=application/vnd.openxmlformats-officedocument.spreadsheetml.styles+xml">
        <DigestMethod Algorithm="http://www.w3.org/2001/04/xmlenc#sha256"/>
        <DigestValue>zzsRNgyABVUva25KtgH5QxSJDb/wtYe1Qrb+EKYdHTU=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xBB9ZEh5AMyUyZsfVWxKVyqcP0k/w9GetLRaVmT6dKk=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Zt3KYPZoAo7Iput9O7FlzkwZ5XlRHoRxfsWMZ/dOwkQ=</DigestValue>
      </Reference>
      <Reference URI="/xl/worksheets/sheet2.xml?ContentType=application/vnd.openxmlformats-officedocument.spreadsheetml.worksheet+xml">
        <DigestMethod Algorithm="http://www.w3.org/2001/04/xmlenc#sha256"/>
        <DigestValue>AhIwdNEJXvhgmdiEglUn04mLV9RxoGvui/4L2Spnf28=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2020-10-08T08:35:22Z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16.0.13231/21</OfficeVersion>
          <ApplicationVersion>16.0.13231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2020-10-08T08:35:22Z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3vESdiBeCXYAL4ADuE/hYAAAAAD87JMEKtCgvP////9YyXcDFNF2YFwABACYyHcDLDRFCbDIdwMCAgAAUAAAAAIAAAABAAAAHwEAAAgAAAA4KZgGAAAAAAIAAAAAyXcDWMl3AxLe/bEAAAAABMp3A/nwEnZUyHcDeEiABAAAEna7APgA9f///wAAAAAAAAAAAAAAAJABAAAAAAABAAAAAHMAZQBnAG8AZQAgAHUAaQCHGFOcuMh3A41l9XYAAAl2rMh3AwAAAAC0yHcDAAAAAPGedWAAAAl2AAAAABMAFAC4T+FgIF4JdszIdwPE9LF1AAAAAACcYATgxAp2ZHYACAAAAAAlAAAADAAAAAEAAAAYAAAADAAAAAAAAAASAAAADAAAAAEAAAAeAAAAGAAAAL8AAAAEAAAA9wAAABEAAAAlAAAADAAAAAEAAABUAAAAiAAAAMAAAAAEAAAA9QAAABAAAAABAAAAAMDGQb6ExkHAAAAABAAAAAoAAABMAAAAAAAAAAAAAAAAAAAA//////////9gAAAAMAA4AC4AMQAw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OjeDFM4vXcDAAAAAGDCdwMggVV17MYiJf7///8AAHcD3BGEd6C+dwMAL4ADkJxUdQAAAAAIEoR3//8AAAAAAADrEoR36xKEd5i/dwOcv3cDjk/hYAAAAAAAAAAAAAAAAAcAAAAAAAAAxK70dgkAAADQv3cDBwAAANC/dwMAAAAAAQAAAAHYAAAAAgAAAAAAAAAAAAAAnGA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YD3vESdiAAAABMl3YD8xIKggAAfwMAAAAAIAAAAAycdgOgDwAAzJt2A5NZ0F8gAAAAAQAAAHs+0F+aI1hCIKCCBJ870F/wSjNgAQAAACCgggQDAAAAYiBYQiDIKWAMnHYDAAAAALqB/LGQKylgXJl2A/nwEnasl3YDBAAAAAAAEnYIDVUZ4P///wAAAAAAAAAAAAAAAJABAAAAAAABAAAAAGEAcgBpAGEAbAAAAAAAAAAAAAAAAAAAAAAAAAAAAAAABgAAAAAAAADErvR2AAAAABCZdgMGAAAAEJl2AwAAAAABAAAAAdgAAAACAAAAAAAAAAAAAACcYATgxAp2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///////MAMAACEDAQAgBOkeAAAAAJw9DHYpPRF26gchA6SO4h0BAAAA/////wAAAAAoXwsZlJ53AwAAAAAoXwsZcJkvGTo9EXYgBOke6gchAwEAAACkjuIdKF8LGQAAAAAAAAAA6gcDAJSedwPqBwP//////zADAAAhAwEAAADpHgAAAACi9hF26gchA8AAAAAEAAAAAAAAAAAAAAAQAAAAAwEAANoNAAAcAAAB/Bx/d/wcf3ekjuIdAAAAAAAAAAABAAAAAAAAAAAAAAC+hMZBAACAPwAAAAAAAAAAAACAPwAAAAAAAAAAGo39sdycdwO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ZcBAAAAfqbJd6PIeqDCQFZ4JTd0Lk/HMVPSGy5uFiE4GypVJ0KnHjN9AAABAGwAAACcz+7S6ffb7fnC0t1haH0hMm8aLXIuT8ggOIwoRKslP58cK08AAAFRmwAAAMHg9P///////////+bm5k9SXjw/SzBRzTFU0y1NwSAyVzFGXwEBAgAACA8mnM/u69/SvI9jt4tgjIR9FBosDBEjMVTUMlXWMVPRKUSeDxk4AAAAAGEAAADT6ff///////+Tk5MjK0krSbkvUcsuT8YVJFoTIFIrSbgtTcEQHEdRlAAAAJzP7vT6/bTa8kRleixHhy1Nwi5PxiQtTnBwcJKSki81SRwtZAgOIwBhAAAAweD02+35gsLqZ5q6Jz1jNEJyOUZ4qamp+/v7////wdPeVnCJAQECPC4AAACv1/Ho8/ubzu6CwuqMudS3u769vb3////////////L5fZymsABAgMAAAAAAK/X8fz9/uLx+snk9uTy+vz9/v///////////////8vl9nKawAECAzwuAAAAotHvtdryxOL1xOL1tdry0+r32+350+r3tdryxOL1pdPvc5rAAQIDAGYAAABpj7ZnjrZqj7Zqj7ZnjrZtkbdukrdtkbdnjrZqj7ZojrZ3rdUCAwRRp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N7xEnYgXgl2AC+AA7hP4WAAAAAA/OyTBCrQoLz/////WMl3AxTRdmBcAAQAmMh3Ayw0RQmwyHcDAgIAAFAAAAACAAAAAQAAAB8BAAAIAAAAOCmYBgAAAAACAAAAAMl3A1jJdwMS3v2xAAAAAATKdwP58BJ2VMh3A3hIgAQAABJ2uwD4APX///8AAAAAAAAAAAAAAACQAQAAAAAAAQAAAABzAGUAZwBvAGUAIAB1AGkAhxhTnLjIdwONZfV2AAAJdqzIdwMAAAAAtMh3AwAAAADxnnVgAAAJdgAAAAATABQAuE/hYCBeCXbMyHcDxPSxdQAAAAAAnGAE4MQKd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PGedWAAAAAAReV2YAAAAAC4+3tgAAAAAGta018AAAAA4E/TXwAAAAB9RNNfAAAAAAlE018AAAAACUTTXwAAAAAJRNNfAAAAAAlE018AAAAACUTTXwAAAAAJRNNfAAAAAOjeDFM4vXcDAAAAAGDCdwMggVV17MYiJf7///8AAHcD3BGEd6C+dwMAL4ADkJxUdQAAAAAIEoR3//8AAAAAAADrEoR36xKEd5i/dwOcv3cDjk/hYAAAAAAAAAAAAAAAAAcAAAAAAAAAxK70dgkAAADQv3cDBwAAANC/dwMAAAAAAQAAAAHYAAAAAgAAAAAAAAAAAAAAnGAE4MQK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YD3vESdiAAAABMl3YD8xIKggAAfwMAAAAAIAAAAAycdgOgDwAAzJt2A5NZ0F8gAAAAAQAAAHs+0F+aI1hCIKCCBJ870F/wSjNgAQAAACCgggQDAAAAYiBYQiDIKWAMnHYDAAAAALqB/LGQKylgXJl2A/nwEnasl3YDBAAAAAAAEnYIDVUZ4P///wAAAAAAAAAAAAAAAJABAAAAAAABAAAAAGEAcgBpAGEAbAAAAAAAAAAAAAAAAAAAAAAAAAAAAAAABgAAAAAAAADErvR2AAAAABCZdgMGAAAAEJl2AwAAAAABAAAAAdgAAAACAAAAAAAAAAAAAACcYATgxAp2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mv//////MAMAACGaAQAgBOkeAAAAAJw9DHYpPRF2aQ8hmqSO4h0BAAAA/////wAAAADIIgsZlJ53AwAAAADIIgsZoJMvGTo9EXYgBOkeaQ8hmgEAAACkjuIdyCILGQAAAAAAAAAAaQ+aAJSedwNpD5r//////zADAAAhmgEAAADpHgAAAACi9hF2aQ8hmiMAAAAEAAAAAAAAAAAAAAAQAAAAAwEAANoNAAAcAAAB/Bx/d/wcf3ekjuIdAAAAAAAAAAABAAAAAAAAAAAAAAC+hMZBAACAPwAAAAAAAAAAAACAPwAAAAAAAAAAGo39sdycdwOyYYR3AAAAAAEA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https://mul2-mta.gov.am/tasks/151270/oneclick/ef96eda4eda79fbc4352958312f3f3b841fc2e82c15ac2a40b167344432b62f0.xlsx?token=fbcd7326f4e488422b5f459bd34742bc</cp:keywords>
</cp:coreProperties>
</file>