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\Հաշվետվություններ\Naxararutyun  2016-2020\Նախարար.հաշվետվ 2020թ․\"/>
    </mc:Choice>
  </mc:AlternateContent>
  <xr:revisionPtr revIDLastSave="0" documentId="13_ncr:201_{2677CB77-054A-41A8-A8A6-6EE62AD9A0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</workbook>
</file>

<file path=xl/calcChain.xml><?xml version="1.0" encoding="utf-8"?>
<calcChain xmlns="http://schemas.openxmlformats.org/spreadsheetml/2006/main">
  <c r="O17" i="26" l="1"/>
  <c r="W17" i="26"/>
  <c r="I17" i="26"/>
  <c r="K17" i="26"/>
  <c r="Q16" i="26"/>
  <c r="W16" i="26" l="1"/>
  <c r="O16" i="26"/>
  <c r="I16" i="26"/>
  <c r="K16" i="26"/>
  <c r="S15" i="26" l="1"/>
  <c r="W15" i="26" l="1"/>
  <c r="O15" i="26"/>
  <c r="K15" i="26"/>
  <c r="I15" i="26"/>
  <c r="S14" i="26" l="1"/>
  <c r="W14" i="26" l="1"/>
  <c r="Y14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22" i="26" l="1"/>
  <c r="Y10" i="26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<sst xmlns="http://schemas.openxmlformats.org/spreadsheetml/2006/main" count="84" uniqueCount="42">
  <si>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</si>
  <si>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</si>
  <si>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</si>
  <si>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</si>
  <si>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</si>
  <si>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</si>
  <si>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</si>
  <si>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</si>
  <si>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</si>
  <si>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</si>
  <si>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</si>
  <si>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</si>
  <si>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</si>
  <si>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</si>
  <si>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</si>
  <si>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</si>
  <si>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</si>
  <si>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</si>
  <si>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</si>
  <si>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</si>
  <si>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</si>
  <si>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</si>
  <si>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</si>
  <si>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</si>
  <si>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</si>
  <si>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</si>
  <si>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</si>
  <si>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</si>
  <si>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</si>
  <si>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</si>
  <si>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</si>
  <si>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</si>
  <si>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</si>
  <si>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</si>
  <si>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Վրաստան՝   Էներգաիմպեքս  վթարային</t>
  </si>
  <si>
    <t xml:space="preserve">Գլխավոր տնօրենի  </t>
  </si>
  <si>
    <t>Ընդ․ արտահ</t>
  </si>
  <si>
    <t>պարտականությունները կատարող  Գագիկ Ղազարյան</t>
  </si>
  <si>
    <t xml:space="preserve">Մայիս </t>
  </si>
  <si>
    <t xml:space="preserve">Հունիս </t>
  </si>
  <si>
    <t xml:space="preserve">Հուլիս </t>
  </si>
  <si>
    <t>2020թ.  Հունվար - օգոստոս ամիսներին արտահանված  և  ներմուծված  էլ.էներգիայի 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</si>
</sst>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2" fontId="4" fillId="2" borderId="2" xfId="0" applyNumberFormat="1" applyFont="1" applyFill="1" applyBorder="1"/>
    <xf numFmtId="0" fontId="1" fillId="2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6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topLeftCell="A10" zoomScale="120" zoomScaleNormal="120" workbookViewId="0">
      <selection activeCell="X26" sqref="X26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7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6" ht="19.5" customHeight="1" x14ac:dyDescent="0.35">
      <c r="A3" s="65" t="s">
        <v>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66" t="s">
        <v>1</v>
      </c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2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</row>
    <row r="6" spans="1:26" ht="18.75" customHeight="1" x14ac:dyDescent="0.25">
      <c r="A6" s="2"/>
      <c r="B6" s="2"/>
      <c r="C6" s="69" t="s">
        <v>6</v>
      </c>
      <c r="D6" s="70"/>
      <c r="E6" s="71" t="s">
        <v>34</v>
      </c>
      <c r="F6" s="72"/>
      <c r="G6" s="69" t="s">
        <v>22</v>
      </c>
      <c r="H6" s="75"/>
      <c r="I6" s="70"/>
      <c r="J6" s="76" t="s">
        <v>23</v>
      </c>
      <c r="K6" s="77"/>
      <c r="L6" s="51" t="s">
        <v>7</v>
      </c>
      <c r="M6" s="52"/>
      <c r="N6" s="69" t="s">
        <v>32</v>
      </c>
      <c r="O6" s="70"/>
      <c r="P6" s="69" t="s">
        <v>28</v>
      </c>
      <c r="Q6" s="70"/>
      <c r="R6" s="69" t="s">
        <v>27</v>
      </c>
      <c r="S6" s="70"/>
      <c r="T6" s="69" t="s">
        <v>28</v>
      </c>
      <c r="U6" s="70"/>
      <c r="V6" s="76" t="s">
        <v>30</v>
      </c>
      <c r="W6" s="77"/>
      <c r="X6" s="51" t="s">
        <v>7</v>
      </c>
      <c r="Y6" s="52"/>
    </row>
    <row r="7" spans="1:26" ht="18" customHeight="1" x14ac:dyDescent="0.25">
      <c r="A7" s="2" t="s">
        <v>3</v>
      </c>
      <c r="B7" s="28" t="s">
        <v>4</v>
      </c>
      <c r="C7" s="55" t="s">
        <v>25</v>
      </c>
      <c r="D7" s="56"/>
      <c r="E7" s="73"/>
      <c r="F7" s="74"/>
      <c r="G7" s="55" t="s">
        <v>5</v>
      </c>
      <c r="H7" s="58"/>
      <c r="I7" s="56"/>
      <c r="J7" s="78"/>
      <c r="K7" s="79"/>
      <c r="L7" s="53"/>
      <c r="M7" s="54"/>
      <c r="N7" s="55" t="s">
        <v>5</v>
      </c>
      <c r="O7" s="56"/>
      <c r="P7" s="55" t="s">
        <v>31</v>
      </c>
      <c r="Q7" s="56"/>
      <c r="R7" s="55" t="s">
        <v>25</v>
      </c>
      <c r="S7" s="56"/>
      <c r="T7" s="55" t="s">
        <v>29</v>
      </c>
      <c r="U7" s="56"/>
      <c r="V7" s="78"/>
      <c r="W7" s="79"/>
      <c r="X7" s="53"/>
      <c r="Y7" s="54"/>
    </row>
    <row r="8" spans="1:26" ht="25.5" customHeight="1" x14ac:dyDescent="0.25">
      <c r="A8" s="2"/>
      <c r="B8" s="2"/>
      <c r="C8" s="17" t="s">
        <v>16</v>
      </c>
      <c r="D8" s="18" t="s">
        <v>17</v>
      </c>
      <c r="E8" s="17" t="s">
        <v>16</v>
      </c>
      <c r="F8" s="17" t="s">
        <v>17</v>
      </c>
      <c r="G8" s="59" t="s">
        <v>21</v>
      </c>
      <c r="H8" s="60"/>
      <c r="I8" s="18" t="s">
        <v>17</v>
      </c>
      <c r="J8" s="17" t="s">
        <v>16</v>
      </c>
      <c r="K8" s="18" t="s">
        <v>17</v>
      </c>
      <c r="L8" s="21" t="s">
        <v>16</v>
      </c>
      <c r="M8" s="22" t="s">
        <v>17</v>
      </c>
      <c r="N8" s="17" t="s">
        <v>16</v>
      </c>
      <c r="O8" s="18" t="s">
        <v>17</v>
      </c>
      <c r="P8" s="17" t="s">
        <v>16</v>
      </c>
      <c r="Q8" s="17" t="s">
        <v>17</v>
      </c>
      <c r="R8" s="17" t="s">
        <v>16</v>
      </c>
      <c r="S8" s="17" t="s">
        <v>17</v>
      </c>
      <c r="T8" s="17" t="s">
        <v>16</v>
      </c>
      <c r="U8" s="17" t="s">
        <v>17</v>
      </c>
      <c r="V8" s="17" t="s">
        <v>16</v>
      </c>
      <c r="W8" s="18" t="s">
        <v>17</v>
      </c>
      <c r="X8" s="21" t="s">
        <v>16</v>
      </c>
      <c r="Y8" s="27" t="s">
        <v>17</v>
      </c>
    </row>
    <row r="9" spans="1:26" ht="27.75" customHeight="1" x14ac:dyDescent="0.25">
      <c r="A9" s="3"/>
      <c r="B9" s="3"/>
      <c r="C9" s="32" t="s">
        <v>18</v>
      </c>
      <c r="D9" s="33" t="s">
        <v>19</v>
      </c>
      <c r="E9" s="32" t="s">
        <v>18</v>
      </c>
      <c r="F9" s="32" t="s">
        <v>19</v>
      </c>
      <c r="G9" s="48" t="s">
        <v>36</v>
      </c>
      <c r="H9" s="34" t="s">
        <v>26</v>
      </c>
      <c r="I9" s="33" t="s">
        <v>19</v>
      </c>
      <c r="J9" s="32" t="s">
        <v>18</v>
      </c>
      <c r="K9" s="33" t="s">
        <v>19</v>
      </c>
      <c r="L9" s="35" t="s">
        <v>18</v>
      </c>
      <c r="M9" s="36" t="s">
        <v>19</v>
      </c>
      <c r="N9" s="32" t="s">
        <v>18</v>
      </c>
      <c r="O9" s="33" t="s">
        <v>19</v>
      </c>
      <c r="P9" s="32" t="s">
        <v>18</v>
      </c>
      <c r="Q9" s="32" t="s">
        <v>19</v>
      </c>
      <c r="R9" s="32" t="s">
        <v>18</v>
      </c>
      <c r="S9" s="32" t="s">
        <v>19</v>
      </c>
      <c r="T9" s="32" t="s">
        <v>18</v>
      </c>
      <c r="U9" s="32" t="s">
        <v>19</v>
      </c>
      <c r="V9" s="32" t="s">
        <v>18</v>
      </c>
      <c r="W9" s="33" t="s">
        <v>19</v>
      </c>
      <c r="X9" s="35" t="s">
        <v>18</v>
      </c>
      <c r="Y9" s="37" t="s">
        <v>19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 t="shared" ref="K11:K16" si="6"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 t="shared" ref="O11:O16" si="7"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 t="shared" ref="W11:W16" si="8"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 t="shared" si="6"/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 t="shared" si="7"/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 t="shared" si="8"/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 t="shared" si="6"/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 t="shared" si="7"/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 t="shared" si="8"/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38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 t="shared" si="6"/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 t="shared" si="7"/>
        <v>2.9592597759999997</v>
      </c>
      <c r="P14" s="29">
        <v>0</v>
      </c>
      <c r="Q14" s="29">
        <v>0</v>
      </c>
      <c r="R14" s="13">
        <v>24.773810000000001</v>
      </c>
      <c r="S14" s="49">
        <f>0.03667*480.33*R14</f>
        <v>436.35848444819101</v>
      </c>
      <c r="T14" s="29">
        <v>0</v>
      </c>
      <c r="U14" s="29">
        <v>0</v>
      </c>
      <c r="V14" s="14">
        <v>49.894042800000001</v>
      </c>
      <c r="W14" s="13">
        <f t="shared" si="8"/>
        <v>1055.6132529238801</v>
      </c>
      <c r="X14" s="40">
        <f t="shared" si="4"/>
        <v>74.851156799999998</v>
      </c>
      <c r="Y14" s="40">
        <f>Q14+W14+O14+S14+U14</f>
        <v>1494.9309971480711</v>
      </c>
      <c r="Z14" s="41"/>
    </row>
    <row r="15" spans="1:26" ht="17.25" customHeight="1" x14ac:dyDescent="0.3">
      <c r="A15" s="10">
        <v>6</v>
      </c>
      <c r="B15" s="11" t="s">
        <v>39</v>
      </c>
      <c r="C15" s="16">
        <v>0</v>
      </c>
      <c r="D15" s="29">
        <v>0</v>
      </c>
      <c r="E15" s="16">
        <v>0</v>
      </c>
      <c r="F15" s="29">
        <v>0</v>
      </c>
      <c r="G15" s="12">
        <v>98.857453000000007</v>
      </c>
      <c r="H15" s="16">
        <v>0</v>
      </c>
      <c r="I15" s="13">
        <f>(165/3/1000*482.36*98.049536)+(165/3.05/1000*483*0.807917)+H15*16.144</f>
        <v>2622.3450540465706</v>
      </c>
      <c r="J15" s="12">
        <v>0.82862919999999995</v>
      </c>
      <c r="K15" s="13">
        <f t="shared" si="6"/>
        <v>17.531390847319997</v>
      </c>
      <c r="L15" s="23">
        <f t="shared" si="1"/>
        <v>99.686082200000001</v>
      </c>
      <c r="M15" s="23">
        <f t="shared" si="2"/>
        <v>2639.8764448938905</v>
      </c>
      <c r="N15" s="12">
        <v>0.95145400000000002</v>
      </c>
      <c r="O15" s="13">
        <f t="shared" si="7"/>
        <v>15.360273375999999</v>
      </c>
      <c r="P15" s="29">
        <v>0</v>
      </c>
      <c r="Q15" s="29">
        <v>0</v>
      </c>
      <c r="R15" s="13">
        <v>26.386312</v>
      </c>
      <c r="S15" s="49">
        <f>0.03667*484.5*R15</f>
        <v>468.79544657388004</v>
      </c>
      <c r="T15" s="29">
        <v>0</v>
      </c>
      <c r="U15" s="29">
        <v>0</v>
      </c>
      <c r="V15" s="14">
        <v>32.598738599999997</v>
      </c>
      <c r="W15" s="13">
        <f t="shared" si="8"/>
        <v>689.69477243405993</v>
      </c>
      <c r="X15" s="40">
        <f t="shared" si="4"/>
        <v>59.936504599999992</v>
      </c>
      <c r="Y15" s="40">
        <f t="shared" si="5"/>
        <v>1173.85049238394</v>
      </c>
      <c r="Z15" s="41"/>
    </row>
    <row r="16" spans="1:26" ht="17.25" customHeight="1" x14ac:dyDescent="0.3">
      <c r="A16" s="10">
        <v>7</v>
      </c>
      <c r="B16" s="11" t="s">
        <v>40</v>
      </c>
      <c r="C16" s="16">
        <v>0</v>
      </c>
      <c r="D16" s="29">
        <v>0</v>
      </c>
      <c r="E16" s="16">
        <v>0</v>
      </c>
      <c r="F16" s="29">
        <v>0</v>
      </c>
      <c r="G16" s="12">
        <v>118.935407</v>
      </c>
      <c r="H16" s="16">
        <v>0</v>
      </c>
      <c r="I16" s="13">
        <f>(165/3/1000*485.33*0)+(165/3.05/1000*481.3*G16)+H16*16.144</f>
        <v>3096.7855341644263</v>
      </c>
      <c r="J16" s="12">
        <v>1.5662282000000001</v>
      </c>
      <c r="K16" s="13">
        <f t="shared" si="6"/>
        <v>33.136846650220001</v>
      </c>
      <c r="L16" s="23">
        <f t="shared" si="1"/>
        <v>120.5016352</v>
      </c>
      <c r="M16" s="23">
        <f t="shared" si="2"/>
        <v>3129.9223808146462</v>
      </c>
      <c r="N16" s="12">
        <v>0.93962400000000001</v>
      </c>
      <c r="O16" s="13">
        <f t="shared" si="7"/>
        <v>15.169289855999999</v>
      </c>
      <c r="P16" s="13">
        <v>14.828001</v>
      </c>
      <c r="Q16" s="80">
        <f>0.047*485.33*P16</f>
        <v>338.23426509051001</v>
      </c>
      <c r="R16" s="29">
        <v>0</v>
      </c>
      <c r="S16" s="29">
        <v>0</v>
      </c>
      <c r="T16" s="29">
        <v>0</v>
      </c>
      <c r="U16" s="29">
        <v>0</v>
      </c>
      <c r="V16" s="14">
        <v>11.485920800000001</v>
      </c>
      <c r="W16" s="13">
        <f t="shared" si="8"/>
        <v>243.00877495768</v>
      </c>
      <c r="X16" s="40">
        <f t="shared" si="4"/>
        <v>27.253545800000001</v>
      </c>
      <c r="Y16" s="40">
        <f t="shared" si="5"/>
        <v>596.41232990418996</v>
      </c>
    </row>
    <row r="17" spans="1:25" ht="17.25" customHeight="1" x14ac:dyDescent="0.3">
      <c r="A17" s="10">
        <v>8</v>
      </c>
      <c r="B17" s="11" t="s">
        <v>33</v>
      </c>
      <c r="C17" s="16">
        <v>0</v>
      </c>
      <c r="D17" s="29">
        <v>0</v>
      </c>
      <c r="E17" s="16">
        <v>0</v>
      </c>
      <c r="F17" s="29">
        <v>0</v>
      </c>
      <c r="G17" s="12">
        <v>113.146963</v>
      </c>
      <c r="H17" s="16">
        <v>0</v>
      </c>
      <c r="I17" s="13">
        <f>(165/3/1000*487.2*0)+(165/3.05/1000*485.29*G17)+H17*16.144</f>
        <v>2970.4917364769017</v>
      </c>
      <c r="J17" s="14">
        <v>1.0029292000000001</v>
      </c>
      <c r="K17" s="13">
        <f t="shared" ref="K17" si="9">J17*21.1571</f>
        <v>21.219073377320001</v>
      </c>
      <c r="L17" s="23">
        <f t="shared" si="1"/>
        <v>114.1498922</v>
      </c>
      <c r="M17" s="23">
        <f t="shared" si="2"/>
        <v>2991.7108098542217</v>
      </c>
      <c r="N17" s="12">
        <v>1.8545700000000001</v>
      </c>
      <c r="O17" s="13">
        <f>N17*16.144</f>
        <v>29.940178079999999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14">
        <v>19.150210399999999</v>
      </c>
      <c r="W17" s="13">
        <f t="shared" ref="W17" si="10">V17*21.1571</f>
        <v>405.16291645383996</v>
      </c>
      <c r="X17" s="40">
        <f t="shared" si="4"/>
        <v>21.004780399999998</v>
      </c>
      <c r="Y17" s="40">
        <f t="shared" si="5"/>
        <v>435.10309453383996</v>
      </c>
    </row>
    <row r="18" spans="1:25" ht="17.25" customHeight="1" x14ac:dyDescent="0.3">
      <c r="A18" s="10">
        <v>9</v>
      </c>
      <c r="B18" s="11" t="s">
        <v>12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40">
        <f t="shared" si="4"/>
        <v>0</v>
      </c>
      <c r="Y18" s="40">
        <f t="shared" si="5"/>
        <v>0</v>
      </c>
    </row>
    <row r="19" spans="1:25" ht="17.25" customHeight="1" x14ac:dyDescent="0.3">
      <c r="A19" s="10">
        <v>10</v>
      </c>
      <c r="B19" s="11" t="s">
        <v>13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40">
        <f t="shared" si="4"/>
        <v>0</v>
      </c>
      <c r="Y19" s="40">
        <f t="shared" si="5"/>
        <v>0</v>
      </c>
    </row>
    <row r="20" spans="1:25" ht="17.25" customHeight="1" x14ac:dyDescent="0.3">
      <c r="A20" s="10">
        <v>11</v>
      </c>
      <c r="B20" s="11" t="s">
        <v>14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40">
        <f t="shared" si="4"/>
        <v>0</v>
      </c>
      <c r="Y20" s="40">
        <f t="shared" si="5"/>
        <v>0</v>
      </c>
    </row>
    <row r="21" spans="1:25" ht="17.25" customHeight="1" x14ac:dyDescent="0.3">
      <c r="A21" s="10">
        <v>12</v>
      </c>
      <c r="B21" s="11" t="s">
        <v>15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11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40">
        <f>P21+V21+N21+R21+T21</f>
        <v>0</v>
      </c>
      <c r="Y21" s="40">
        <f>Q21+W21+O21+S21+U21</f>
        <v>0</v>
      </c>
    </row>
    <row r="22" spans="1:25" ht="24.75" customHeight="1" x14ac:dyDescent="0.3">
      <c r="A22" s="61" t="s">
        <v>24</v>
      </c>
      <c r="B22" s="62"/>
      <c r="C22" s="24">
        <f>SUM(C10:C21)</f>
        <v>0</v>
      </c>
      <c r="D22" s="24">
        <f t="shared" ref="D22:K22" si="12">SUM(D10:D21)</f>
        <v>0</v>
      </c>
      <c r="E22" s="24">
        <f t="shared" si="12"/>
        <v>0</v>
      </c>
      <c r="F22" s="24">
        <f t="shared" si="12"/>
        <v>0</v>
      </c>
      <c r="G22" s="25">
        <f t="shared" si="12"/>
        <v>920.7266370000001</v>
      </c>
      <c r="H22" s="24">
        <f t="shared" si="12"/>
        <v>121.14062199999999</v>
      </c>
      <c r="I22" s="24">
        <f t="shared" si="12"/>
        <v>22997.485609738553</v>
      </c>
      <c r="J22" s="25">
        <f t="shared" si="12"/>
        <v>23.0933122</v>
      </c>
      <c r="K22" s="25">
        <f t="shared" si="12"/>
        <v>488.99079518149995</v>
      </c>
      <c r="L22" s="23">
        <f>C22+G22+J22+E22</f>
        <v>943.81994920000011</v>
      </c>
      <c r="M22" s="23">
        <f>D22+I22+K22+F22</f>
        <v>23486.476404920053</v>
      </c>
      <c r="N22" s="25">
        <f t="shared" ref="N22:W22" si="13">SUM(N10:N21)</f>
        <v>17.752796999999997</v>
      </c>
      <c r="O22" s="24">
        <f t="shared" si="13"/>
        <v>293.46794979399999</v>
      </c>
      <c r="P22" s="25">
        <f t="shared" si="13"/>
        <v>14.828001</v>
      </c>
      <c r="Q22" s="24">
        <f>SUM(Q10:Q21)</f>
        <v>338.23426509051001</v>
      </c>
      <c r="R22" s="25">
        <f>SUM(R10:R21)</f>
        <v>51.544621000000006</v>
      </c>
      <c r="S22" s="24">
        <f t="shared" si="13"/>
        <v>917.13645785807103</v>
      </c>
      <c r="T22" s="25">
        <f>SUM(T10:T21)</f>
        <v>0</v>
      </c>
      <c r="U22" s="25">
        <f>SUM(U10:U21)</f>
        <v>0</v>
      </c>
      <c r="V22" s="25">
        <f t="shared" si="13"/>
        <v>164.32701739999999</v>
      </c>
      <c r="W22" s="25">
        <f t="shared" si="13"/>
        <v>3477.0721822956998</v>
      </c>
      <c r="X22" s="26">
        <f>SUM(X10:X21)</f>
        <v>248.45243640000001</v>
      </c>
      <c r="Y22" s="23">
        <f>SUM(Y10:Y21)</f>
        <v>5025.9108550382807</v>
      </c>
    </row>
    <row r="23" spans="1:25" ht="16.5" customHeight="1" x14ac:dyDescent="0.25">
      <c r="A23" s="50"/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35</v>
      </c>
    </row>
    <row r="34" spans="4:26" s="6" customFormat="1" ht="16.5" x14ac:dyDescent="0.3">
      <c r="D34" s="19"/>
      <c r="E34" s="19"/>
      <c r="F34" s="1"/>
      <c r="G34" s="1"/>
      <c r="H34" s="1" t="s">
        <v>37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63" t="s">
        <v>20</v>
      </c>
      <c r="R35" s="63"/>
      <c r="S35" s="63"/>
      <c r="T35" s="63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57"/>
      <c r="L40" s="57"/>
      <c r="M40" s="57"/>
      <c r="N40" s="57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  <mergeCell ref="X6:Y7"/>
    <mergeCell ref="P7:Q7"/>
    <mergeCell ref="K40:N40"/>
    <mergeCell ref="C7:D7"/>
    <mergeCell ref="G7:I7"/>
    <mergeCell ref="N7:O7"/>
    <mergeCell ref="R7:S7"/>
    <mergeCell ref="G8:H8"/>
    <mergeCell ref="T7:U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9DsUEB8xwIiDoV0rpj8hhfKrtjof7UY0QdjpphWznB0=</DigestValue>
    </Reference>
    <Reference Type="http://www.w3.org/2000/09/xmldsig#Object" URI="#idOfficeObject">
      <DigestMethod Algorithm="http://www.w3.org/2001/04/xmlenc#sha256"/>
      <DigestValue>Ugz6sgpqe5NPBF3TuZditlG2Hb5mnXJx8dR8ZbopylI=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CSN1BLZKtGgb6ahKlWpnhiezt8bj7OuZRpCfYWbqnKw=</DigestValue>
    </Reference>
    <Reference Type="http://www.w3.org/2000/09/xmldsig#Object" URI="#idValidSigLnImg">
      <DigestMethod Algorithm="http://www.w3.org/2001/04/xmlenc#sha256"/>
      <DigestValue>FEj07/Sg2gBAjPWv+jZyFB1PwbTjmYBpUWeZfLR+bpk=</DigestValue>
    </Reference>
    <Reference Type="http://www.w3.org/2000/09/xmldsig#Object" URI="#idInvalidSigLnImg">
      <DigestMethod Algorithm="http://www.w3.org/2001/04/xmlenc#sha256"/>
      <DigestValue>avPmfh/HNcskDgDhHYsauoq+l5bfVVeNT0jrBhk8cwk=</DigestValue>
    </Reference>
  </SignedInfo>
  <SignatureValue>LOIVHD30t5LZqOL6Od0s78O9/cSH1GnydTmS7mhJeZwk7uGbRd6Dr5JCxDDacC4iAG4pSe3iUlz3
56Q0pQswIwmwEfj8/6UzC6MfgNHzji/0C0PSWNqUl3MHS/dy72wcG760kmtrNZGxTDhrpvIwDxwa
5lvGmhrDwlVHAvWXH7PuLxsDKZgAfSqStr/XrdBoQ1XZ2bskNFdkEQFEEZykyGlcv/IBqjg060sv
+o4U0n+NrF3C5SqpeK9ePWmzTaMmWT+j+I2chEVyJNI2r7jE8tdVjuIqA++35e6PpfGKW7Nzv4kS
pfF8lgahfRSIv+U4DwqTF281sXPYdPC4enjcnQ==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J0KMOHNGCr06KtefTP/wUgghdxc1m/S92wPGuqB1ViU=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EdNCRRkdeusv2NmkPJafq5PMN5KIJaohStWXAlucy6Q=</DigestValue>
      </Reference>
      <Reference URI="/xl/media/image1.emf?ContentType=image/x-emf">
        <DigestMethod Algorithm="http://www.w3.org/2001/04/xmlenc#sha256"/>
        <DigestValue>D45sCRmVV8laMB2AwsXVBHnMgNGAhNMycwC5IP4/6EU=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jMEpsXOsvGlvFbuSExS8BArx+lpUhoq0p8LXm1u4M0Q=</DigestValue>
      </Reference>
      <Reference URI="/xl/styles.xml?ContentType=application/vnd.openxmlformats-officedocument.spreadsheetml.styles+xml">
        <DigestMethod Algorithm="http://www.w3.org/2001/04/xmlenc#sha256"/>
        <DigestValue>nBD+b1p3Hg3Zl/i0Dy3wCls0kheaiELHRVh0AkRoJCo=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M5xmM+ud9NfsD/qPQCj3wgloV/FHDg7BuZQgv38vINs=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KPWeNXXdZah19FCOu09piOF7dhw1oPVSHlf4JPqEOPY=</DigestValue>
      </Reference>
      <Reference URI="/xl/worksheets/sheet2.xml?ContentType=application/vnd.openxmlformats-officedocument.spreadsheetml.worksheet+xml">
        <DigestMethod Algorithm="http://www.w3.org/2001/04/xmlenc#sha256"/>
        <DigestValue>AhIwdNEJXvhgmdiEglUn04mLV9RxoGvui/4L2Spnf28=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2020-09-10T12:55:52Z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2020-09-10T12:55:52Z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OBhCQAAAAkAAABExY8AQEkTdg6NUmKgAAAA6OiCAwAAAAAAAAAALLrrAw+gOdv/////YMaPALre4WEA1ioIAACCAwAAjwC4xY8AAQAAAAICAAAAAAAAAgAAAAEAAADAOjAIFgEAAGX32v04KQQG9MaPAInYO3ZExY8AAFzvAwAAO3YAAAAA9f///wAAAAAAAAAAAAAAAJABAAAAAAABAAAAAHMAZQBnAG8AZQAgAHUAaQBLhTWmqMWPABGmtnYAABN2nMWPAAAAAACkxY8AAAAAALGv4GEAABN2AAAAABMAFAAOjVJiQEkTdrzFjwA0X6h1AAATdg6NUmKxr+BhZHYACAAAAAAlAAAADAAAAAEAAAAYAAAADAAAAAAAAAASAAAADAAAAAEAAAAeAAAAGAAAAL8AAAAEAAAA9wAAABEAAAAlAAAADAAAAAEAAABUAAAAiAAAAMAAAAAEAAAA9QAAABAAAAABAAAAAMDGQb6ExkHAAAAABAAAAAoAAABMAAAAAAAAAAAAAAAAAAAA//////////9gAAAAMQAwAC4AMAA5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gd5S/jwD+VCB3CQAAAOjoggMpVSB34L+PAOjoggPkjFJiAAAAAOSMUmIAAAAA6OiCAwAAAAAAAAAAAAAAAAAAAABY8oIDAAAAAAAAAAAAAAAAAAAAAAAAAAAAAAAAAAAAAAAAAAAAAAAAAAAAAAAAAAAAAAAAAAAAAAAAAAAAAAAAAAAAACP/NabQp+IYiMCPAPIsG3cAAAAAAQAAAOC/jwD//wAAAAAAAKwvG3esLxt3BAAAALjAjwC8wI8AAABSYgcAAAAAAAAAFjS3dgkAAABUBhH/BwAAAPDAjwAQWq12AdgAAPDAjw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AXdk7du6tG3f0mY4AAAAAAAAAAAAAAAAAIAAAAPAj2R2smY4AXdZcYgAAggMAAAAAIAAAAGiejgCgDwAAKJ6OAGi3JlwgAAAAAQAAAHWdJlwdLgi/8CPZHZWgJlzUmo4ASbZEXJWr2/0AAAAApJuOAInYO3b0mY4ABAAAAAAAO3Zono4A4P///wAAAAAAAAAAAAAAAJABAAAAAAABAAAAAGEAcgBpAGEAbAAAAAAAAAAAAAAAAAAAAAAAAAAAAAAABgAAAAAAAAAWNLd2AAAAAFQGEf8GAAAAWJuOABBarXYB2AAAWJuO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aMQAAAA3xKj//////98RgAAIaMBAGAMow0AAAAAOxbb//////98RgAACtsKAFzbRAkAAAAAvFgodR6wPXbfEiGj/DH6GAEAAAD/////AAAAAAgVPhlwn48AAAAAAAgVPhnIIE4ZL7A9dt8SIaMA/AAAAQAAAPwx+hgIFT4ZAAAAAADcAAABAAAAAAAAAN8SowABAAAAANgAAHCfjwDfEqP//////3xGAAAhowEAYAyjDQAAAAAKAAAAyCBOGQAAPhnfEiGjNgAAAA0AAAAQAAAAAwEAABcLAAAcAAABwAAAAAQAAAD8MfoYAAAAAAEAAAABAAAAAAAAABQNPh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F6AAAAAMHg9P///////////+bm5k9SXjw/SzBRzTFU0y1NwSAyVzFGXwEBAu++CA8mnM/u69/SvI9jt4tgjIR9FBosDBEjMVTUMlXWMVPRKUSeDxk4AAAAcAAAAADT6ff///////+Tk5MjK0krSbkvUcsuT8YVJFoTIFIrSbgtTcEQHEcAAAAAAJzP7vT6/bTa8kRleixHhy1Nwi5PxiQtTnBwcJKSki81SRwtZAgOI20AAAAAweD02+35gsLqZ5q6Jz1jNEJyOUZ4qamp+/v7////wdPeVnCJAQECAAAAAACv1/Ho8/ubzu6CwuqMudS3u769vb3////////////L5fZymsABAgNyAAAAAK/X8fz9/uLx+snk9uTy+vz9/v///////////////8vl9nKawAECA+++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DgYQkAAAAJAAAARMWPAEBJE3YOjVJioAAAAOjoggMAAAAAAAAAACy66wMPoDnb/////2DGjwC63uFhANYqCAAAggMAAI8AuMWPAAEAAAACAgAAAAAAAAIAAAABAAAAwDowCBYBAABl99r9OCkEBvTGjwCJ2Dt2RMWPAABc7wMAADt2AAAAAPX///8AAAAAAAAAAAAAAACQAQAAAAAAAQAAAABzAGUAZwBvAGUAIAB1AGkAS4U1pqjFjwARprZ2AAATdpzFjwAAAAAApMWPAAAAAACxr+BhAAATdgAAAAATABQADo1SYkBJE3a8xY8ANF+odQAAE3YOjVJisa/gYW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gd5S/jwD+VCB3CQAAAOjoggMpVSB34L+PAOjoggPkjFJiAAAAAOSMUmIAAAAA6OiCAwAAAAAAAAAAAAAAAAAAAABY8oIDAAAAAAAAAAAAAAAAAAAAAAAAAAAAAAAAAAAAAAAAAAAAAAAAAAAAAAAAAAAAAAAAAAAAAAAAAAAAAAAAAAAAACP/NabQp+IYiMCPAPIsG3cAAAAAAQAAAOC/jwD//wAAAAAAAKwvG3esLxt3BAAAALjAjwC8wI8AAABSYgcAAAAAAAAAFjS3dgkAAABUBhH/BwAAAPDAjwAQWq12AdgAAPDAjw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AXdk7du6tG3f0mY4AAAAAAAAAAAAAAAAAIAAAAPAj2R2smY4AXdZcYgAAggMAAAAAIAAAAGiejgCgDwAAKJ6OAGi3JlwgAAAAAQAAAHWdJlwdLgi/8CPZHZWgJlzUmo4ASbZEXJWr2/0AAAAApJuOAInYO3b0mY4ABAAAAAAAO3Zono4A4P///wAAAAAAAAAAAAAAAJABAAAAAAABAAAAAGEAcgBpAGEAbAAAAAAAAAAAAAAAAAAAAAAAAAAAAAAABgAAAAAAAAAWNLd2AAAAAFQGEf8GAAAAWJuOABBarXYB2AAAWJuO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colAAAAAw/K//////98RgAAIcoBAGAMow0AAAAAOxbb//////98RgAACtsKAFzbRAkAAAAAvFgodR6wPXYDDyHK/DH6GAEAAAD/////AAAAAKjYPRlwn48AAAAAAKjYPRmwI04ZL7A9dgMPIcoA/AAAAQAAAPwx+hio2D0ZAAAAAADcAAABAAAAAAAAAAMPygABAAAAANgAAHCfjwADD8r//////3xGAAAhygEAYAyjDQAAAAARAAAAsCNOGQAAPRkDDyHKVgAAAA0AAAAQAAAAAwEAABcLAAAcAAABIwAAAAQAAAD8MfoYAAAAAAEAAAABAAAAAAAAAIjQPR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https://mul2-mta.gov.am/tasks/136137/oneclick/8597a4b8cb2f0a9ebc5f5f057bc812fdea603605f4c786608243971ddaa298fd.xlsx?token=8379627464f9ecb333bedf77dd11bba7</cp:keywords>
</cp:coreProperties>
</file>