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a.sargsyan\Desktop\Նախար․հաշվետվ, 2020-07\"/>
    </mc:Choice>
  </mc:AlternateContent>
  <xr:revisionPtr revIDLastSave="0" documentId="13_ncr:201_{120A6DFB-49AA-4201-865B-E46AE28A8FA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26" r:id="rId1"/>
    <sheet name="Лист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" i="26" l="1"/>
  <c r="O16" i="26"/>
  <c r="I16" i="26"/>
  <c r="K16" i="26"/>
  <c r="S15" i="26" l="1"/>
  <c r="W15" i="26" l="1"/>
  <c r="O15" i="26"/>
  <c r="K15" i="26"/>
  <c r="I15" i="26"/>
  <c r="S14" i="26" l="1"/>
  <c r="W14" i="26" l="1"/>
  <c r="Y14" i="26" s="1"/>
  <c r="O14" i="26" l="1"/>
  <c r="K14" i="26"/>
  <c r="I14" i="26"/>
  <c r="I13" i="26" l="1"/>
  <c r="W13" i="26" l="1"/>
  <c r="O13" i="26"/>
  <c r="M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22" i="26" l="1"/>
  <c r="Y10" i="26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M22" i="26" l="1"/>
</calcChain>
</file>

<file path=xl/sharedStrings.xml><?xml version="1.0" encoding="utf-8"?>
<sst xmlns="http://schemas.openxmlformats.org/spreadsheetml/2006/main" count="87" uniqueCount="45">
  <si>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</si>
  <si>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</si>
  <si>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</si>
  <si>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</si>
  <si>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</si>
  <si>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</si>
  <si>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</si>
  <si>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</si>
  <si>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</si>
  <si>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</si>
  <si>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</si>
  <si>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</si>
  <si>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</si>
  <si>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</si>
  <si>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</si>
  <si>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</si>
  <si>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</si>
  <si>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</si>
  <si>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</si>
  <si>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</si>
  <si>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</si>
  <si>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</si>
  <si>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</si>
  <si>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</si>
  <si>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</si>
  <si>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</si>
  <si>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</si>
  <si>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</si>
  <si>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</si>
  <si>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</si>
  <si>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</si>
  <si>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</si>
  <si>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</si>
  <si>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</si>
  <si>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*</t>
  </si>
  <si>
    <t>Վրաստան՝   Էներգաիմպեքս  վթարային</t>
  </si>
  <si>
    <t xml:space="preserve">Գլխավոր տնօրենի  </t>
  </si>
  <si>
    <t>Ընդ․ արտահ</t>
  </si>
  <si>
    <t>պարտականությունները կատարող  Գագիկ Ղազարյան</t>
  </si>
  <si>
    <t xml:space="preserve">Մայիս </t>
  </si>
  <si>
    <t>որն էլ հաշվետվության ներկայացման պահին իրականացված չէ։</t>
  </si>
  <si>
    <t>2020թ.  Հունվար - հուլիս ամիսներին արտահանված  և  ներմուծված  էլ.էներգիայի  վերաբերյալ</t>
  </si>
  <si>
    <t xml:space="preserve">Հունիս </t>
  </si>
  <si>
    <t>Հուլիս *</t>
  </si>
  <si>
    <t xml:space="preserve">"ՀԷՑ" ՓԲԸ-ի կողմից Վրաստանից  ներկրած էլ․էներիգիայի արժեքը հաշվարկված չէ, քանի որ պայմանագրի համաձայն հաշվարկվում է մաքսային հայտարարագրի օրվա ԿԲ-ի փոխարժույթով,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</si>
</sst>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2" fontId="4" fillId="2" borderId="2" xfId="0" applyNumberFormat="1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topLeftCell="A10" zoomScale="120" zoomScaleNormal="120" workbookViewId="0">
      <selection activeCell="S25" sqref="S25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9" customWidth="1"/>
    <col min="27" max="16384" width="9.140625" style="1"/>
  </cols>
  <sheetData>
    <row r="2" spans="1:26" ht="19.5" x14ac:dyDescent="0.3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6" ht="19.5" customHeight="1" x14ac:dyDescent="0.35">
      <c r="A3" s="55" t="s">
        <v>41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56" t="s">
        <v>1</v>
      </c>
      <c r="D5" s="57"/>
      <c r="E5" s="57"/>
      <c r="F5" s="57"/>
      <c r="G5" s="57"/>
      <c r="H5" s="57"/>
      <c r="I5" s="57"/>
      <c r="J5" s="57"/>
      <c r="K5" s="57"/>
      <c r="L5" s="57"/>
      <c r="M5" s="58"/>
      <c r="N5" s="56" t="s">
        <v>2</v>
      </c>
      <c r="O5" s="57"/>
      <c r="P5" s="57"/>
      <c r="Q5" s="57"/>
      <c r="R5" s="57"/>
      <c r="S5" s="57"/>
      <c r="T5" s="57"/>
      <c r="U5" s="57"/>
      <c r="V5" s="57"/>
      <c r="W5" s="57"/>
      <c r="X5" s="57"/>
      <c r="Y5" s="58"/>
    </row>
    <row r="6" spans="1:26" ht="18.75" customHeight="1" x14ac:dyDescent="0.25">
      <c r="A6" s="2"/>
      <c r="B6" s="2"/>
      <c r="C6" s="59" t="s">
        <v>6</v>
      </c>
      <c r="D6" s="60"/>
      <c r="E6" s="61" t="s">
        <v>35</v>
      </c>
      <c r="F6" s="62"/>
      <c r="G6" s="59" t="s">
        <v>22</v>
      </c>
      <c r="H6" s="65"/>
      <c r="I6" s="60"/>
      <c r="J6" s="66" t="s">
        <v>23</v>
      </c>
      <c r="K6" s="67"/>
      <c r="L6" s="70" t="s">
        <v>7</v>
      </c>
      <c r="M6" s="71"/>
      <c r="N6" s="59" t="s">
        <v>32</v>
      </c>
      <c r="O6" s="60"/>
      <c r="P6" s="59" t="s">
        <v>28</v>
      </c>
      <c r="Q6" s="60"/>
      <c r="R6" s="59" t="s">
        <v>27</v>
      </c>
      <c r="S6" s="60"/>
      <c r="T6" s="59" t="s">
        <v>28</v>
      </c>
      <c r="U6" s="60"/>
      <c r="V6" s="66" t="s">
        <v>30</v>
      </c>
      <c r="W6" s="67"/>
      <c r="X6" s="70" t="s">
        <v>7</v>
      </c>
      <c r="Y6" s="71"/>
    </row>
    <row r="7" spans="1:26" ht="18" customHeight="1" x14ac:dyDescent="0.25">
      <c r="A7" s="2" t="s">
        <v>3</v>
      </c>
      <c r="B7" s="28" t="s">
        <v>4</v>
      </c>
      <c r="C7" s="74" t="s">
        <v>25</v>
      </c>
      <c r="D7" s="75"/>
      <c r="E7" s="63"/>
      <c r="F7" s="64"/>
      <c r="G7" s="74" t="s">
        <v>5</v>
      </c>
      <c r="H7" s="77"/>
      <c r="I7" s="75"/>
      <c r="J7" s="68"/>
      <c r="K7" s="69"/>
      <c r="L7" s="72"/>
      <c r="M7" s="73"/>
      <c r="N7" s="74" t="s">
        <v>5</v>
      </c>
      <c r="O7" s="75"/>
      <c r="P7" s="74" t="s">
        <v>31</v>
      </c>
      <c r="Q7" s="75"/>
      <c r="R7" s="74" t="s">
        <v>25</v>
      </c>
      <c r="S7" s="75"/>
      <c r="T7" s="74" t="s">
        <v>29</v>
      </c>
      <c r="U7" s="75"/>
      <c r="V7" s="68"/>
      <c r="W7" s="69"/>
      <c r="X7" s="72"/>
      <c r="Y7" s="73"/>
    </row>
    <row r="8" spans="1:26" ht="25.5" customHeight="1" x14ac:dyDescent="0.25">
      <c r="A8" s="2"/>
      <c r="B8" s="2"/>
      <c r="C8" s="17" t="s">
        <v>16</v>
      </c>
      <c r="D8" s="18" t="s">
        <v>17</v>
      </c>
      <c r="E8" s="17" t="s">
        <v>16</v>
      </c>
      <c r="F8" s="17" t="s">
        <v>17</v>
      </c>
      <c r="G8" s="78" t="s">
        <v>21</v>
      </c>
      <c r="H8" s="79"/>
      <c r="I8" s="18" t="s">
        <v>17</v>
      </c>
      <c r="J8" s="17" t="s">
        <v>16</v>
      </c>
      <c r="K8" s="18" t="s">
        <v>17</v>
      </c>
      <c r="L8" s="21" t="s">
        <v>16</v>
      </c>
      <c r="M8" s="22" t="s">
        <v>17</v>
      </c>
      <c r="N8" s="17" t="s">
        <v>16</v>
      </c>
      <c r="O8" s="18" t="s">
        <v>17</v>
      </c>
      <c r="P8" s="17" t="s">
        <v>16</v>
      </c>
      <c r="Q8" s="17" t="s">
        <v>17</v>
      </c>
      <c r="R8" s="17" t="s">
        <v>16</v>
      </c>
      <c r="S8" s="17" t="s">
        <v>17</v>
      </c>
      <c r="T8" s="17" t="s">
        <v>16</v>
      </c>
      <c r="U8" s="17" t="s">
        <v>17</v>
      </c>
      <c r="V8" s="17" t="s">
        <v>16</v>
      </c>
      <c r="W8" s="18" t="s">
        <v>17</v>
      </c>
      <c r="X8" s="21" t="s">
        <v>16</v>
      </c>
      <c r="Y8" s="27" t="s">
        <v>17</v>
      </c>
    </row>
    <row r="9" spans="1:26" ht="27.75" customHeight="1" x14ac:dyDescent="0.25">
      <c r="A9" s="3"/>
      <c r="B9" s="3"/>
      <c r="C9" s="32" t="s">
        <v>18</v>
      </c>
      <c r="D9" s="33" t="s">
        <v>19</v>
      </c>
      <c r="E9" s="32" t="s">
        <v>18</v>
      </c>
      <c r="F9" s="32" t="s">
        <v>19</v>
      </c>
      <c r="G9" s="48" t="s">
        <v>37</v>
      </c>
      <c r="H9" s="34" t="s">
        <v>26</v>
      </c>
      <c r="I9" s="33" t="s">
        <v>19</v>
      </c>
      <c r="J9" s="32" t="s">
        <v>18</v>
      </c>
      <c r="K9" s="33" t="s">
        <v>19</v>
      </c>
      <c r="L9" s="35" t="s">
        <v>18</v>
      </c>
      <c r="M9" s="36" t="s">
        <v>19</v>
      </c>
      <c r="N9" s="32" t="s">
        <v>18</v>
      </c>
      <c r="O9" s="33" t="s">
        <v>19</v>
      </c>
      <c r="P9" s="32" t="s">
        <v>18</v>
      </c>
      <c r="Q9" s="32" t="s">
        <v>19</v>
      </c>
      <c r="R9" s="32" t="s">
        <v>18</v>
      </c>
      <c r="S9" s="32" t="s">
        <v>19</v>
      </c>
      <c r="T9" s="32" t="s">
        <v>18</v>
      </c>
      <c r="U9" s="32" t="s">
        <v>19</v>
      </c>
      <c r="V9" s="32" t="s">
        <v>18</v>
      </c>
      <c r="W9" s="33" t="s">
        <v>19</v>
      </c>
      <c r="X9" s="35" t="s">
        <v>18</v>
      </c>
      <c r="Y9" s="37" t="s">
        <v>19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40">
        <f t="shared" ref="X10:X20" si="4">P10+V10+N10+R10+T10</f>
        <v>15.423388599999999</v>
      </c>
      <c r="Y10" s="40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 t="shared" ref="K11:K16" si="6"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 t="shared" ref="O11:O16" si="7"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 t="shared" ref="W11:W16" si="8">V11*21.1571</f>
        <v>162.01562173104</v>
      </c>
      <c r="X11" s="40">
        <f t="shared" si="4"/>
        <v>9.6901343999999998</v>
      </c>
      <c r="Y11" s="40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 t="shared" si="6"/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 t="shared" si="7"/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 t="shared" si="8"/>
        <v>257.46395731635999</v>
      </c>
      <c r="X12" s="40">
        <f t="shared" si="4"/>
        <v>16.456521599999999</v>
      </c>
      <c r="Y12" s="40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3">
        <v>134.21642600000001</v>
      </c>
      <c r="H13" s="13">
        <v>0.18576300000000001</v>
      </c>
      <c r="I13" s="13">
        <f>(165/3/1000*479.28*134.030663)+(165/3.05/1000*478.33*0)+H13*16.144</f>
        <v>3536.1008468171999</v>
      </c>
      <c r="J13" s="12">
        <v>1.4381758</v>
      </c>
      <c r="K13" s="13">
        <f t="shared" si="6"/>
        <v>30.427629218179998</v>
      </c>
      <c r="L13" s="23">
        <f t="shared" si="1"/>
        <v>135.65460180000002</v>
      </c>
      <c r="M13" s="23">
        <f>D13+I13+K13+F13</f>
        <v>3566.5284760353798</v>
      </c>
      <c r="N13" s="38">
        <v>4.7759999999999999E-3</v>
      </c>
      <c r="O13" s="13">
        <f t="shared" si="7"/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 t="shared" si="8"/>
        <v>504.20814099021999</v>
      </c>
      <c r="X13" s="40">
        <f t="shared" si="4"/>
        <v>23.8364042</v>
      </c>
      <c r="Y13" s="40">
        <f t="shared" si="5"/>
        <v>504.28524473421999</v>
      </c>
    </row>
    <row r="14" spans="1:26" ht="17.25" customHeight="1" x14ac:dyDescent="0.3">
      <c r="A14" s="10">
        <v>5</v>
      </c>
      <c r="B14" s="11" t="s">
        <v>39</v>
      </c>
      <c r="C14" s="16">
        <v>0</v>
      </c>
      <c r="D14" s="29">
        <v>0</v>
      </c>
      <c r="E14" s="16">
        <v>0</v>
      </c>
      <c r="F14" s="29">
        <v>0</v>
      </c>
      <c r="G14" s="12">
        <v>153.7927</v>
      </c>
      <c r="H14" s="12">
        <v>120.954859</v>
      </c>
      <c r="I14" s="13">
        <f>(165/3/1000*483.91*32.837841)+(165/3.05/1000*478.33*0)+H14*16.144</f>
        <v>2826.6760238030497</v>
      </c>
      <c r="J14" s="12">
        <v>0.92104980000000003</v>
      </c>
      <c r="K14" s="13">
        <f t="shared" si="6"/>
        <v>19.486742723580001</v>
      </c>
      <c r="L14" s="23">
        <f t="shared" si="1"/>
        <v>154.71374979999999</v>
      </c>
      <c r="M14" s="23">
        <f t="shared" si="2"/>
        <v>2846.1627665266296</v>
      </c>
      <c r="N14" s="12">
        <v>0.18330399999999999</v>
      </c>
      <c r="O14" s="13">
        <f t="shared" si="7"/>
        <v>2.9592597759999997</v>
      </c>
      <c r="P14" s="29">
        <v>0</v>
      </c>
      <c r="Q14" s="29">
        <v>0</v>
      </c>
      <c r="R14" s="13">
        <v>24.773810000000001</v>
      </c>
      <c r="S14" s="50">
        <f>0.03667*480.33*R14</f>
        <v>436.35848444819101</v>
      </c>
      <c r="T14" s="29">
        <v>0</v>
      </c>
      <c r="U14" s="29">
        <v>0</v>
      </c>
      <c r="V14" s="14">
        <v>49.894042800000001</v>
      </c>
      <c r="W14" s="13">
        <f t="shared" si="8"/>
        <v>1055.6132529238801</v>
      </c>
      <c r="X14" s="40">
        <f t="shared" si="4"/>
        <v>74.851156799999998</v>
      </c>
      <c r="Y14" s="40">
        <f>Q14+W14+O14+S14+U14</f>
        <v>1494.9309971480711</v>
      </c>
      <c r="Z14" s="41"/>
    </row>
    <row r="15" spans="1:26" ht="17.25" customHeight="1" x14ac:dyDescent="0.3">
      <c r="A15" s="10">
        <v>6</v>
      </c>
      <c r="B15" s="11" t="s">
        <v>42</v>
      </c>
      <c r="C15" s="16">
        <v>0</v>
      </c>
      <c r="D15" s="29">
        <v>0</v>
      </c>
      <c r="E15" s="16">
        <v>0</v>
      </c>
      <c r="F15" s="29">
        <v>0</v>
      </c>
      <c r="G15" s="12">
        <v>98.857453000000007</v>
      </c>
      <c r="H15" s="16">
        <v>0</v>
      </c>
      <c r="I15" s="13">
        <f>(165/3/1000*482.36*98.049536)+(165/3.05/1000*483*0.807917)+H15*16.144</f>
        <v>2622.3450540465706</v>
      </c>
      <c r="J15" s="12">
        <v>0.82862919999999995</v>
      </c>
      <c r="K15" s="13">
        <f t="shared" si="6"/>
        <v>17.531390847319997</v>
      </c>
      <c r="L15" s="23">
        <f t="shared" si="1"/>
        <v>99.686082200000001</v>
      </c>
      <c r="M15" s="23">
        <f t="shared" si="2"/>
        <v>2639.8764448938905</v>
      </c>
      <c r="N15" s="12">
        <v>0.95145400000000002</v>
      </c>
      <c r="O15" s="13">
        <f t="shared" si="7"/>
        <v>15.360273375999999</v>
      </c>
      <c r="P15" s="29">
        <v>0</v>
      </c>
      <c r="Q15" s="29">
        <v>0</v>
      </c>
      <c r="R15" s="13">
        <v>26.386312</v>
      </c>
      <c r="S15" s="50">
        <f>0.03667*484.5*R15</f>
        <v>468.79544657388004</v>
      </c>
      <c r="T15" s="29">
        <v>0</v>
      </c>
      <c r="U15" s="29">
        <v>0</v>
      </c>
      <c r="V15" s="14">
        <v>32.598738599999997</v>
      </c>
      <c r="W15" s="13">
        <f t="shared" si="8"/>
        <v>689.69477243405993</v>
      </c>
      <c r="X15" s="40">
        <f t="shared" si="4"/>
        <v>59.936504599999992</v>
      </c>
      <c r="Y15" s="40">
        <f t="shared" si="5"/>
        <v>1173.85049238394</v>
      </c>
      <c r="Z15" s="41"/>
    </row>
    <row r="16" spans="1:26" ht="17.25" customHeight="1" x14ac:dyDescent="0.3">
      <c r="A16" s="10">
        <v>7</v>
      </c>
      <c r="B16" s="11" t="s">
        <v>43</v>
      </c>
      <c r="C16" s="16">
        <v>0</v>
      </c>
      <c r="D16" s="29">
        <v>0</v>
      </c>
      <c r="E16" s="16">
        <v>0</v>
      </c>
      <c r="F16" s="29">
        <v>0</v>
      </c>
      <c r="G16" s="12">
        <v>118.935407</v>
      </c>
      <c r="H16" s="16">
        <v>0</v>
      </c>
      <c r="I16" s="13">
        <f>(165/3/1000*485.33*0)+(165/3.05/1000*481.3*G16)+H16*16.144</f>
        <v>3096.7855341644263</v>
      </c>
      <c r="J16" s="12">
        <v>1.5662282000000001</v>
      </c>
      <c r="K16" s="13">
        <f t="shared" si="6"/>
        <v>33.136846650220001</v>
      </c>
      <c r="L16" s="23">
        <f t="shared" si="1"/>
        <v>120.5016352</v>
      </c>
      <c r="M16" s="23">
        <f t="shared" si="2"/>
        <v>3129.9223808146462</v>
      </c>
      <c r="N16" s="12">
        <v>0.93962400000000001</v>
      </c>
      <c r="O16" s="13">
        <f t="shared" si="7"/>
        <v>15.169289855999999</v>
      </c>
      <c r="P16" s="13">
        <v>14.828001</v>
      </c>
      <c r="Q16" s="29"/>
      <c r="R16" s="29">
        <v>0</v>
      </c>
      <c r="S16" s="29">
        <v>0</v>
      </c>
      <c r="T16" s="29">
        <v>0</v>
      </c>
      <c r="U16" s="29">
        <v>0</v>
      </c>
      <c r="V16" s="14">
        <v>11.485920800000001</v>
      </c>
      <c r="W16" s="13">
        <f t="shared" si="8"/>
        <v>243.00877495768</v>
      </c>
      <c r="X16" s="40">
        <f t="shared" si="4"/>
        <v>27.253545800000001</v>
      </c>
      <c r="Y16" s="40">
        <f t="shared" si="5"/>
        <v>258.17806481368001</v>
      </c>
    </row>
    <row r="17" spans="1:25" ht="17.25" customHeight="1" x14ac:dyDescent="0.3">
      <c r="A17" s="10">
        <v>8</v>
      </c>
      <c r="B17" s="11" t="s">
        <v>33</v>
      </c>
      <c r="C17" s="16"/>
      <c r="D17" s="29"/>
      <c r="E17" s="16"/>
      <c r="F17" s="29"/>
      <c r="G17" s="12"/>
      <c r="H17" s="16"/>
      <c r="I17" s="13"/>
      <c r="J17" s="12"/>
      <c r="K17" s="13"/>
      <c r="L17" s="23">
        <f t="shared" si="1"/>
        <v>0</v>
      </c>
      <c r="M17" s="23">
        <f t="shared" si="2"/>
        <v>0</v>
      </c>
      <c r="N17" s="12"/>
      <c r="O17" s="13"/>
      <c r="P17" s="29"/>
      <c r="Q17" s="29"/>
      <c r="R17" s="29"/>
      <c r="S17" s="29"/>
      <c r="T17" s="29"/>
      <c r="U17" s="29"/>
      <c r="V17" s="14"/>
      <c r="W17" s="13"/>
      <c r="X17" s="40">
        <f t="shared" si="4"/>
        <v>0</v>
      </c>
      <c r="Y17" s="40">
        <f t="shared" si="5"/>
        <v>0</v>
      </c>
    </row>
    <row r="18" spans="1:25" ht="17.25" customHeight="1" x14ac:dyDescent="0.3">
      <c r="A18" s="10">
        <v>9</v>
      </c>
      <c r="B18" s="11" t="s">
        <v>12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40">
        <f t="shared" si="4"/>
        <v>0</v>
      </c>
      <c r="Y18" s="40">
        <f t="shared" si="5"/>
        <v>0</v>
      </c>
    </row>
    <row r="19" spans="1:25" ht="17.25" customHeight="1" x14ac:dyDescent="0.3">
      <c r="A19" s="10">
        <v>10</v>
      </c>
      <c r="B19" s="11" t="s">
        <v>13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40">
        <f t="shared" si="4"/>
        <v>0</v>
      </c>
      <c r="Y19" s="40">
        <f t="shared" si="5"/>
        <v>0</v>
      </c>
    </row>
    <row r="20" spans="1:25" ht="17.25" customHeight="1" x14ac:dyDescent="0.3">
      <c r="A20" s="10">
        <v>11</v>
      </c>
      <c r="B20" s="11" t="s">
        <v>14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40">
        <f t="shared" si="4"/>
        <v>0</v>
      </c>
      <c r="Y20" s="40">
        <f t="shared" si="5"/>
        <v>0</v>
      </c>
    </row>
    <row r="21" spans="1:25" ht="17.25" customHeight="1" x14ac:dyDescent="0.3">
      <c r="A21" s="10">
        <v>12</v>
      </c>
      <c r="B21" s="11" t="s">
        <v>15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9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40">
        <f>P21+V21+N21+R21+T21</f>
        <v>0</v>
      </c>
      <c r="Y21" s="40">
        <f>Q21+W21+O21+S21+U21</f>
        <v>0</v>
      </c>
    </row>
    <row r="22" spans="1:25" ht="24.75" customHeight="1" x14ac:dyDescent="0.3">
      <c r="A22" s="51" t="s">
        <v>24</v>
      </c>
      <c r="B22" s="52"/>
      <c r="C22" s="24">
        <f>SUM(C10:C21)</f>
        <v>0</v>
      </c>
      <c r="D22" s="24">
        <f t="shared" ref="D22:K22" si="10">SUM(D10:D21)</f>
        <v>0</v>
      </c>
      <c r="E22" s="24">
        <f t="shared" si="10"/>
        <v>0</v>
      </c>
      <c r="F22" s="24">
        <f t="shared" si="10"/>
        <v>0</v>
      </c>
      <c r="G22" s="25">
        <f t="shared" si="10"/>
        <v>807.57967400000007</v>
      </c>
      <c r="H22" s="24">
        <f t="shared" si="10"/>
        <v>121.14062199999999</v>
      </c>
      <c r="I22" s="24">
        <f t="shared" si="10"/>
        <v>20026.99387326165</v>
      </c>
      <c r="J22" s="25">
        <f t="shared" si="10"/>
        <v>22.090382999999999</v>
      </c>
      <c r="K22" s="25">
        <f t="shared" si="10"/>
        <v>467.77172180417995</v>
      </c>
      <c r="L22" s="23">
        <f>C22+G22+J22+E22</f>
        <v>829.67005700000004</v>
      </c>
      <c r="M22" s="23">
        <f>D22+I22+K22+F22</f>
        <v>20494.76559506583</v>
      </c>
      <c r="N22" s="25">
        <f t="shared" ref="N22:W22" si="11">SUM(N10:N21)</f>
        <v>15.898226999999999</v>
      </c>
      <c r="O22" s="24">
        <f t="shared" si="11"/>
        <v>263.52777171399998</v>
      </c>
      <c r="P22" s="25">
        <f t="shared" si="11"/>
        <v>14.828001</v>
      </c>
      <c r="Q22" s="24">
        <f>SUM(Q10:Q21)</f>
        <v>0</v>
      </c>
      <c r="R22" s="25">
        <f>SUM(R10:R21)</f>
        <v>51.544621000000006</v>
      </c>
      <c r="S22" s="24">
        <f t="shared" si="11"/>
        <v>917.13645785807103</v>
      </c>
      <c r="T22" s="25">
        <f>SUM(T10:T21)</f>
        <v>0</v>
      </c>
      <c r="U22" s="25">
        <f>SUM(U10:U21)</f>
        <v>0</v>
      </c>
      <c r="V22" s="25">
        <f t="shared" si="11"/>
        <v>145.176807</v>
      </c>
      <c r="W22" s="25">
        <f t="shared" si="11"/>
        <v>3071.9092658418599</v>
      </c>
      <c r="X22" s="26">
        <f>SUM(X10:X21)</f>
        <v>227.44765600000002</v>
      </c>
      <c r="Y22" s="23">
        <f>SUM(Y10:Y21)</f>
        <v>4252.5734954139307</v>
      </c>
    </row>
    <row r="23" spans="1:25" ht="16.5" customHeight="1" x14ac:dyDescent="0.25">
      <c r="A23" s="49" t="s">
        <v>34</v>
      </c>
      <c r="B23" s="1" t="s">
        <v>44</v>
      </c>
      <c r="G23" s="4"/>
      <c r="H23" s="4"/>
      <c r="L23" s="31"/>
      <c r="N23" s="4"/>
      <c r="O23" s="4"/>
      <c r="P23" s="4"/>
      <c r="W23" s="5"/>
      <c r="X23" s="5"/>
    </row>
    <row r="24" spans="1:25" x14ac:dyDescent="0.25">
      <c r="B24" s="1" t="s">
        <v>40</v>
      </c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9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36</v>
      </c>
    </row>
    <row r="34" spans="4:26" s="6" customFormat="1" ht="16.5" x14ac:dyDescent="0.3">
      <c r="D34" s="19"/>
      <c r="E34" s="19"/>
      <c r="F34" s="1"/>
      <c r="G34" s="1"/>
      <c r="H34" s="1" t="s">
        <v>38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2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53" t="s">
        <v>20</v>
      </c>
      <c r="R35" s="53"/>
      <c r="S35" s="53"/>
      <c r="T35" s="53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76"/>
      <c r="L40" s="76"/>
      <c r="M40" s="76"/>
      <c r="N40" s="76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X6:Y7"/>
    <mergeCell ref="P7:Q7"/>
    <mergeCell ref="K40:N40"/>
    <mergeCell ref="C7:D7"/>
    <mergeCell ref="G7:I7"/>
    <mergeCell ref="N7:O7"/>
    <mergeCell ref="R7:S7"/>
    <mergeCell ref="G8:H8"/>
    <mergeCell ref="T7:U7"/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9jR4lHjnhfzd1ZiS9n0fB8/IWuYdYP41tf0b3+xH8D0=</DigestValue>
    </Reference>
    <Reference Type="http://www.w3.org/2000/09/xmldsig#Object" URI="#idOfficeObject">
      <DigestMethod Algorithm="http://www.w3.org/2001/04/xmlenc#sha256"/>
      <DigestValue>Ugz6sgpqe5NPBF3TuZditlG2Hb5mnXJx8dR8ZbopylI=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f2dyUNtHSN0Y3BABJ+a/ZYURICDm3Aq7WvVURDk+FfI=</DigestValue>
    </Reference>
    <Reference Type="http://www.w3.org/2000/09/xmldsig#Object" URI="#idValidSigLnImg">
      <DigestMethod Algorithm="http://www.w3.org/2001/04/xmlenc#sha256"/>
      <DigestValue>8qsQA2ekYFp+nw0+Ho3AJHZgCmwuSV6jNEVtxFw7Cs4=</DigestValue>
    </Reference>
    <Reference Type="http://www.w3.org/2000/09/xmldsig#Object" URI="#idInvalidSigLnImg">
      <DigestMethod Algorithm="http://www.w3.org/2001/04/xmlenc#sha256"/>
      <DigestValue>21t+2Ug5uMSuGihlbi7uWGyLVn5Kq6fP2MAYvA0sg68=</DigestValue>
    </Reference>
  </SignedInfo>
  <SignatureValue>EAZsYw216Kh5FlfyaFSpxybCiCDm9hXY/KqFxhWcYuPwzmONjUzyRT2FckoVsEZihHX+dcPaynIN
WIqip9ciFhyxQ/wk6/tLv3zJI+0ZX0DGzWUdFAZQU2Y6eeYtaRm8W/F6MMRAsmM1LjJyQKADBiki
BoGHiuc/woR9R6TA9DvcJxUm4E5tpMm6egQCqDxFmO20cv4MD0UQN2fKUgaOP/nQp4BwGUg8yEMP
XKymmYhVQZDmORGfhFxK0Efw654rZxtYjkcPZ3x2Kw81rrcG2ngvoiNbrfIeyLZvQWlCxn+ecukR
35v6lUgDzDIOYR9IByGkXBGNhZqaxkJ+XqqoUQ==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QB/8aJvtcpgyzxHkeKLcUY8qnoU9tjd1dZ1nzTPE+1U=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LDaKx3dEtWg8h9KgUjoEXzYOdYFbn7f2cTwyOVlo69Q=</DigestValue>
      </Reference>
      <Reference URI="/xl/media/image1.emf?ContentType=image/x-emf">
        <DigestMethod Algorithm="http://www.w3.org/2001/04/xmlenc#sha256"/>
        <DigestValue>eLYH3pFrD4tTZE3/dxJv8GybJoLt1npnLvcpdxhdIbk=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uYBFCXiNsoWbii9x1bom/pWdHBSyJVnGlHLukvnV4Lk=</DigestValue>
      </Reference>
      <Reference URI="/xl/styles.xml?ContentType=application/vnd.openxmlformats-officedocument.spreadsheetml.styles+xml">
        <DigestMethod Algorithm="http://www.w3.org/2001/04/xmlenc#sha256"/>
        <DigestValue>cbuuSf6dlH3dSa3Wj/gitaXja7MxFekHbDYFDbTVxUs=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eCfNltuSt2tKWc6oFTKbe5rKBUGjkOJ2ImjWELXit/Q=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USFBm9S/vyArBnzP4eXcn8zhkIhm2ldIijl9Xr6kvbU=</DigestValue>
      </Reference>
      <Reference URI="/xl/worksheets/sheet2.xml?ContentType=application/vnd.openxmlformats-officedocument.spreadsheetml.worksheet+xml">
        <DigestMethod Algorithm="http://www.w3.org/2001/04/xmlenc#sha256"/>
        <DigestValue>AhIwdNEJXvhgmdiEglUn04mLV9RxoGvui/4L2Spnf28=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2020-08-10T08:44:19Z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16.0.13029/20</OfficeVersion>
          <ApplicationVersion>16.0.13029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2020-08-10T08:44:19Z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9eCQAAAAkAAAD8wVMAQEk4dU6LgV6gAAAAWPVCAwAAAAAAAAAA9Cn3A/480zj/////GMNTAJ3eEF7g1doHAABCAwAAUwBwwlMAAQAAAAICAAAAAAAAAgAAAAEAAAAYc9wHFgEAAHpvSsc4KQIGrMNTAInYKnX8wVMAYED8AwAAKnUAAAAA9f///wAAAAAAAAAAAAAAAJABAAAAAAABAAAAAHMAZQBnAG8AZQAgAHUAaQCtJO6jYMJTABGmt3YAADh1VMJTAAAAAABcwlMAAAAAAI6vD14AADh1AAAAABMAFABOi4FeQEk4dXTCUwA0X9h1AAA4dU6LgV6Orw9eZHYACAAAAAAlAAAADAAAAAEAAAAYAAAADAAAAAAAAAASAAAADAAAAAEAAAAeAAAAGAAAAL8AAAAEAAAA9wAAABEAAAAlAAAADAAAAAEAAABUAAAAiAAAAMAAAAAEAAAA9QAAABAAAAABAAAAAMDGQb6ExkHAAAAABAAAAAoAAABMAAAAAAAAAAAAAAAAAAAA//////////9gAAAAMQAwAC4AMAA4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vdky8UwD+VO92CQAAAFj1QgMpVe92mLxTAFj1QgMki4FeAAAAACSLgV4AAAAAWPVCAwAAAAAAAAAAAAAAAAAAAAAoA0MDAAAAAAAAAAAAAAAAAAAAAAAAAAAAAAAAAAAAAAAAAAAAAAAAAAAAAAAAAAAAAAAAAAAAAAAAAAAAAAAAAAAAAFVd7qPAceQYQL1TAPIs6nYAAAAAAQAAAJi8UwD//wAAAAAAAKwv6nasL+p2BAAAAHC9UwB0vVMAAACBXgcAAAAAAAAAFjS4dgkAAABUBt//BwAAAKi9UwAQWq52AdgAAKi9Uw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IAXdkqde6t6nakllIAAAAAAAAAAAAAAAAAIAAAAEi5SBlcllIAXdb1XgAAQgMAAAAAIAAAABibUgCgDwAA2JpSACS3aF0gAAAAAQAAADWdaF2MZ9/qSLlIGVWgaF2El1IAfreGXRI4S8cAAAAAVJhSAInYKnWkllIABAAAAAAAKnUYm1IA4P///wAAAAAAAAAAAAAAAJABAAAAAAABAAAAAGEAcgBpAGEAbAAAAAAAAAAAAAAAAAAAAAAAAAAAAAAABgAAAAAAAAAWNLh2AAAAAFQG3/8GAAAACJhSABBarnYB2AAACJhSAA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Id4QAAAAgBHe//////+MJQAAId4BAOAGgQMAAAAA/RFe//////+MJQAACl4KANQOPgkAAAAAvFhYdR6wLHWAESHeTKSrGQEAAAD/////AAAAAMiHOhkonFMAAAAAAMiHOhn4zoMdL7AsdYARId4A/AAAAQAAAEykqxnIhzoZAAAAAADcAAABAAAAAAAAAIAR3gABAAAAANgAACicUwCAEd7//////4wlAAAh3gEA4AaBAwAAAAAKAAAA+M6DHQAAOhmAESHeNgAAAA0AAAAQAAAAAwEAANAHAAAcAAABwAAAAAQAAABMpKsZAAAAAAEAAAABAAAAAAAAANR/Oh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uAAAAAAcKDQcKDQcJDQ4WMShFrjFU1TJV1gECBAIDBAECBQoRKyZBowsTMXIAAAAAfqbJd6PIeqDCQFZ4JTd0Lk/HMVPSGy5uFiE4GypVJ0KnHjN9AAABdAAAAACcz+7S6ffb7fnC0t1haH0hMm8aLXIuT8ggOIwoRKslP58cK08AAAFsAAAAAMHg9P///////////+bm5k9SXjw/SzBRzTFU0y1NwSAyVzFGXwEBAm4ACA8mnM/u69/SvI9jt4tgjIR9FBosDBEjMVTUMlXWMVPRKUSeDxk4AAAAYQAAAADT6ff///////+Tk5MjK0krSbkvUcsuT8YVJFoTIFIrSbgtTcEQHEdvAAAAAJzP7vT6/bTa8kRleixHhy1Nwi5PxiQtTnBwcJKSki81SRwtZAgOI2kAAAAAweD02+35gsLqZ5q6Jz1jNEJyOUZ4qamp+/v7////wdPeVnCJAQECSQAAAACv1/Ho8/ubzu6CwuqMudS3u769vb3////////////L5fZymsABAgNmAAAAAK/X8fz9/uLx+snk9uTy+vz9/v///////////////8vl9nKawAECAyAAAAAAotHvtdryxOL1xOL1tdry0+r32+350+r3tdryxOL1pdPvc5rAAQIDbgAAAABpj7ZnjrZqj7Zqj7ZnjrZtkbdukrdtkbdnjrZqj7ZojrZ3rdUCAwRzAAAAAAAAAAAAAAAAAAAAAAAAAAAAAAAAAAAAAAAAAAAAAAAAAAAAAAAAAHM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PXgkAAAAJAAAA/MFTAEBJOHVOi4FeoAAAAFj1QgMAAAAAAAAAAPQp9wP+PNM4/////xjDUwCd3hBe4NXaBwAAQgMAAFMAcMJTAAEAAAACAgAAAAAAAAIAAAABAAAAGHPcBxYBAAB6b0rHOCkCBqzDUwCJ2Cp1/MFTAGBA/AMAACp1AAAAAPX///8AAAAAAAAAAAAAAACQAQAAAAAAAQAAAABzAGUAZwBvAGUAIAB1AGkArSTuo2DCUwARprd2AAA4dVTCUwAAAAAAXMJTAAAAAACOrw9eAAA4dQAAAAATABQATouBXkBJOHV0wlMANF/YdQAAOHVOi4Fejq8PXmR2AAgAAAAAJQAAAAwAAAABAAAAGAAAAAwAAAD/AAAAEgAAAAwAAAABAAAAHgAAABgAAAAiAAAABAAAAHoAAAARAAAAJQAAAAwAAAABAAAAVAAAALQAAAAjAAAABAAAAHgAAAAQAAAAAQAAAADAxkG+hMZ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Dvdky8UwD+VO92CQAAAFj1QgMpVe92mLxTAFj1QgMki4FeAAAAACSLgV4AAAAAWPVCAwAAAAAAAAAAAAAAAAAAAAAoA0MDAAAAAAAAAAAAAAAAAAAAAAAAAAAAAAAAAAAAAAAAAAAAAAAAAAAAAAAAAAAAAAAAAAAAAAAAAAAAAAAAAAAAAFVd7qPAceQYQL1TAPIs6nYAAAAAAQAAAJi8UwD//wAAAAAAAKwv6nasL+p2BAAAAHC9UwB0vVMAAACBXgcAAAAAAAAAFjS4dgkAAABUBt//BwAAAKi9UwAQWq52AdgAAKi9Uw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IAXdkqde6t6nakllIAAAAAAAAAAAAAAAAAIAAAAEi5SBlcllIAXdb1XgAAQgMAAAAAIAAAABibUgCgDwAA2JpSACS3aF0gAAAAAQAAADWdaF2MZ9/qSLlIGVWgaF2El1IAfreGXRI4S8cAAAAAVJhSAInYKnWkllIABAAAAAAAKnUYm1IA4P///wAAAAAAAAAAAAAAAJABAAAAAAABAAAAAGEAcgBpAGEAbAAAAAAAAAAAAAAAAAAAAAAAAAAAAAAABgAAAAAAAAAWNLh2AAAAAFQG3/8GAAAACJhSABBarnYB2AAACJhSAA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IQIlAAAAMxIC//////+MJQAAIQIBAOAGgQMAAAAA/RFe//////+MJQAACl4KANQOPgkAAAAAvFhYdR6wLHUzEiECTKSrGQEAAAD/////AAAAAHCLOhkonFMAAAAAAHCLOhkoyYMdL7AsdTMSIQIA/AAAAQAAAEykqxlwizoZAAAAAADcAAABAAAAAAAAADMSAgABAAAAANgAACicUwAzEgL//////4wlAAAhAgEA4AaBAwAAAAARAAAAKMmDHQAAOhkzEiECVgAAAA0AAAAQAAAAAwEAANAHAAAcAAABIwAAAAQAAABMpKsZAAAAAAEAAAABAAAAAAAAAFCDOhl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https://mul2-mta.gov.am/tasks/117264/oneclick/c7570577e080f7cb880f170a17fd89025f212924c09fb51354889e64fc5dabfa.xlsx?token=17e6b73b441459b7f92dae674699aa2b</cp:keywords>
</cp:coreProperties>
</file>