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hidePivotFieldList="1" defaultThemeVersion="124226"/>
  <bookViews>
    <workbookView xWindow="0" yWindow="0" windowWidth="20490" windowHeight="7350" activeTab="3"/>
  </bookViews>
  <sheets>
    <sheet name="Հավելված 3 Մաս 1" sheetId="21" r:id="rId1"/>
    <sheet name="Հավելված 3 Մաս 2" sheetId="23" r:id="rId2"/>
    <sheet name="Հավելված 3 Մաս 3" sheetId="24" r:id="rId3"/>
    <sheet name="Հավելված 3 Մաս 4" sheetId="25" r:id="rId4"/>
    <sheet name="Աղյուսակ Ա. (կատարողի բացվածք)" sheetId="26" r:id="rId5"/>
  </sheets>
  <definedNames>
    <definedName name="_ftn1" localSheetId="0">'Հավելված 3 Մաս 1'!#REF!</definedName>
    <definedName name="_ftn1" localSheetId="1">'Հավելված 3 Մաս 2'!#REF!</definedName>
    <definedName name="_ftn1" localSheetId="2">'Հավելված 3 Մաս 3'!#REF!</definedName>
    <definedName name="_ftn1" localSheetId="3">'Հավելված 3 Մաս 4'!#REF!</definedName>
    <definedName name="_ftn10" localSheetId="0">'Հավելված 3 Մաս 1'!#REF!</definedName>
    <definedName name="_ftn10" localSheetId="1">'Հավելված 3 Մաս 2'!#REF!</definedName>
    <definedName name="_ftn10" localSheetId="2">'Հավելված 3 Մաս 3'!#REF!</definedName>
    <definedName name="_ftn10" localSheetId="3">'Հավելված 3 Մաս 4'!#REF!</definedName>
    <definedName name="_ftn11" localSheetId="0">'Հավելված 3 Մաս 1'!#REF!</definedName>
    <definedName name="_ftn11" localSheetId="1">'Հավելված 3 Մաս 2'!#REF!</definedName>
    <definedName name="_ftn11" localSheetId="2">'Հավելված 3 Մաս 3'!#REF!</definedName>
    <definedName name="_ftn11" localSheetId="3">'Հավելված 3 Մաս 4'!#REF!</definedName>
    <definedName name="_ftn12" localSheetId="0">'Հավելված 3 Մաս 1'!#REF!</definedName>
    <definedName name="_ftn12" localSheetId="1">'Հավելված 3 Մաս 2'!$B$211</definedName>
    <definedName name="_ftn12" localSheetId="2">'Հավելված 3 Մաս 3'!#REF!</definedName>
    <definedName name="_ftn12" localSheetId="3">'Հավելված 3 Մաս 4'!#REF!</definedName>
    <definedName name="_ftn13" localSheetId="0">'Հավելված 3 Մաս 1'!#REF!</definedName>
    <definedName name="_ftn13" localSheetId="1">'Հավելված 3 Մաս 2'!$B$212</definedName>
    <definedName name="_ftn13" localSheetId="2">'Հավելված 3 Մաս 3'!#REF!</definedName>
    <definedName name="_ftn13" localSheetId="3">'Հավելված 3 Մաս 4'!#REF!</definedName>
    <definedName name="_ftn14" localSheetId="0">'Հավելված 3 Մաս 1'!#REF!</definedName>
    <definedName name="_ftn14" localSheetId="1">'Հավելված 3 Մաս 2'!$B$213</definedName>
    <definedName name="_ftn14" localSheetId="2">'Հավելված 3 Մաս 3'!#REF!</definedName>
    <definedName name="_ftn14" localSheetId="3">'Հավելված 3 Մաս 4'!#REF!</definedName>
    <definedName name="_ftn15" localSheetId="0">'Հավելված 3 Մաս 1'!#REF!</definedName>
    <definedName name="_ftn15" localSheetId="1">'Հավելված 3 Մաս 2'!$B$214</definedName>
    <definedName name="_ftn15" localSheetId="2">'Հավելված 3 Մաս 3'!#REF!</definedName>
    <definedName name="_ftn15" localSheetId="3">'Հավելված 3 Մաս 4'!#REF!</definedName>
    <definedName name="_ftn16" localSheetId="0">'Հավելված 3 Մաս 1'!#REF!</definedName>
    <definedName name="_ftn16" localSheetId="1">'Հավելված 3 Մաս 2'!$B$215</definedName>
    <definedName name="_ftn16" localSheetId="2">'Հավելված 3 Մաս 3'!#REF!</definedName>
    <definedName name="_ftn16" localSheetId="3">'Հավելված 3 Մաս 4'!#REF!</definedName>
    <definedName name="_ftn17" localSheetId="0">'Հավելված 3 Մաս 1'!#REF!</definedName>
    <definedName name="_ftn17" localSheetId="1">'Հավելված 3 Մաս 2'!$B$216</definedName>
    <definedName name="_ftn17" localSheetId="2">'Հավելված 3 Մաս 3'!#REF!</definedName>
    <definedName name="_ftn17" localSheetId="3">'Հավելված 3 Մաս 4'!#REF!</definedName>
    <definedName name="_ftn18" localSheetId="0">'Հավելված 3 Մաս 1'!#REF!</definedName>
    <definedName name="_ftn18" localSheetId="1">'Հավելված 3 Մաս 2'!$B$217</definedName>
    <definedName name="_ftn18" localSheetId="2">'Հավելված 3 Մաս 3'!#REF!</definedName>
    <definedName name="_ftn18" localSheetId="3">'Հավելված 3 Մաս 4'!#REF!</definedName>
    <definedName name="_ftn19" localSheetId="0">'Հավելված 3 Մաս 1'!#REF!</definedName>
    <definedName name="_ftn19" localSheetId="1">'Հավելված 3 Մաս 2'!$B$218</definedName>
    <definedName name="_ftn19" localSheetId="2">'Հավելված 3 Մաս 3'!#REF!</definedName>
    <definedName name="_ftn19" localSheetId="3">'Հավելված 3 Մաս 4'!#REF!</definedName>
    <definedName name="_ftn2" localSheetId="0">'Հավելված 3 Մաս 1'!#REF!</definedName>
    <definedName name="_ftn2" localSheetId="1">'Հավելված 3 Մաս 2'!#REF!</definedName>
    <definedName name="_ftn2" localSheetId="2">'Հավելված 3 Մաս 3'!#REF!</definedName>
    <definedName name="_ftn2" localSheetId="3">'Հավելված 3 Մաս 4'!#REF!</definedName>
    <definedName name="_ftn20" localSheetId="0">'Հավելված 3 Մաս 1'!#REF!</definedName>
    <definedName name="_ftn20" localSheetId="1">'Հավելված 3 Մաս 2'!$B$219</definedName>
    <definedName name="_ftn20" localSheetId="2">'Հավելված 3 Մաս 3'!#REF!</definedName>
    <definedName name="_ftn20" localSheetId="3">'Հավելված 3 Մաս 4'!#REF!</definedName>
    <definedName name="_ftn21" localSheetId="0">'Հավելված 3 Մաս 1'!#REF!</definedName>
    <definedName name="_ftn21" localSheetId="1">'Հավելված 3 Մաս 2'!$B$220</definedName>
    <definedName name="_ftn21" localSheetId="2">'Հավելված 3 Մաս 3'!#REF!</definedName>
    <definedName name="_ftn21" localSheetId="3">'Հավելված 3 Մաս 4'!#REF!</definedName>
    <definedName name="_ftn22" localSheetId="0">'Հավելված 3 Մաս 1'!#REF!</definedName>
    <definedName name="_ftn22" localSheetId="1">'Հավելված 3 Մաս 2'!$B$221</definedName>
    <definedName name="_ftn22" localSheetId="2">'Հավելված 3 Մաս 3'!#REF!</definedName>
    <definedName name="_ftn22" localSheetId="3">'Հավելված 3 Մաս 4'!#REF!</definedName>
    <definedName name="_ftn3" localSheetId="0">'Հավելված 3 Մաս 1'!#REF!</definedName>
    <definedName name="_ftn3" localSheetId="1">'Հավելված 3 Մաս 2'!#REF!</definedName>
    <definedName name="_ftn3" localSheetId="2">'Հավելված 3 Մաս 3'!#REF!</definedName>
    <definedName name="_ftn3" localSheetId="3">'Հավելված 3 Մաս 4'!#REF!</definedName>
    <definedName name="_ftn4" localSheetId="0">'Հավելված 3 Մաս 1'!#REF!</definedName>
    <definedName name="_ftn4" localSheetId="1">'Հավելված 3 Մաս 2'!#REF!</definedName>
    <definedName name="_ftn4" localSheetId="2">'Հավելված 3 Մաս 3'!#REF!</definedName>
    <definedName name="_ftn4" localSheetId="3">'Հավելված 3 Մաս 4'!#REF!</definedName>
    <definedName name="_ftn5" localSheetId="0">'Հավելված 3 Մաս 1'!#REF!</definedName>
    <definedName name="_ftn5" localSheetId="1">'Հավելված 3 Մաս 2'!#REF!</definedName>
    <definedName name="_ftn5" localSheetId="2">'Հավելված 3 Մաս 3'!#REF!</definedName>
    <definedName name="_ftn5" localSheetId="3">'Հավելված 3 Մաս 4'!#REF!</definedName>
    <definedName name="_ftn6" localSheetId="0">'Հավելված 3 Մաս 1'!#REF!</definedName>
    <definedName name="_ftn6" localSheetId="1">'Հավելված 3 Մաս 2'!#REF!</definedName>
    <definedName name="_ftn6" localSheetId="2">'Հավելված 3 Մաս 3'!#REF!</definedName>
    <definedName name="_ftn6" localSheetId="3">'Հավելված 3 Մաս 4'!#REF!</definedName>
    <definedName name="_ftn7" localSheetId="0">'Հավելված 3 Մաս 1'!#REF!</definedName>
    <definedName name="_ftn7" localSheetId="1">'Հավելված 3 Մաս 2'!#REF!</definedName>
    <definedName name="_ftn7" localSheetId="2">'Հավելված 3 Մաս 3'!#REF!</definedName>
    <definedName name="_ftn7" localSheetId="3">'Հավելված 3 Մաս 4'!#REF!</definedName>
    <definedName name="_ftn8" localSheetId="0">'Հավելված 3 Մաս 1'!#REF!</definedName>
    <definedName name="_ftn8" localSheetId="1">'Հավելված 3 Մաս 2'!#REF!</definedName>
    <definedName name="_ftn8" localSheetId="2">'Հավելված 3 Մաս 3'!#REF!</definedName>
    <definedName name="_ftn8" localSheetId="3">'Հավելված 3 Մաս 4'!#REF!</definedName>
    <definedName name="_ftn9" localSheetId="0">'Հավելված 3 Մաս 1'!#REF!</definedName>
    <definedName name="_ftn9" localSheetId="1">'Հավելված 3 Մաս 2'!#REF!</definedName>
    <definedName name="_ftn9" localSheetId="2">'Հավելված 3 Մաս 3'!#REF!</definedName>
    <definedName name="_ftn9" localSheetId="3">'Հավելված 3 Մաս 4'!#REF!</definedName>
    <definedName name="_ftnref1" localSheetId="0">'Հավելված 3 Մաս 1'!#REF!</definedName>
    <definedName name="_ftnref1" localSheetId="1">'Հավելված 3 Մաս 2'!$B$2</definedName>
    <definedName name="_ftnref1" localSheetId="2">'Հավելված 3 Մաս 3'!#REF!</definedName>
    <definedName name="_ftnref1" localSheetId="3">'Հավելված 3 Մաս 4'!$B$2</definedName>
    <definedName name="_ftnref10" localSheetId="0">'Հավելված 3 Մաս 1'!#REF!</definedName>
    <definedName name="_ftnref10" localSheetId="1">'Հավելված 3 Մաս 2'!$E$26</definedName>
    <definedName name="_ftnref10" localSheetId="2">'Հավելված 3 Մաս 3'!#REF!</definedName>
    <definedName name="_ftnref10" localSheetId="3">'Հավելված 3 Մաս 4'!#REF!</definedName>
    <definedName name="_ftnref11" localSheetId="0">'Հավելված 3 Մաս 1'!#REF!</definedName>
    <definedName name="_ftnref11" localSheetId="1">'Հավելված 3 Մաս 2'!#REF!</definedName>
    <definedName name="_ftnref11" localSheetId="2">'Հավելված 3 Մաս 3'!#REF!</definedName>
    <definedName name="_ftnref11" localSheetId="3">'Հավելված 3 Մաս 4'!#REF!</definedName>
    <definedName name="_ftnref12" localSheetId="0">'Հավելված 3 Մաս 1'!#REF!</definedName>
    <definedName name="_ftnref12" localSheetId="1">'Հավելված 3 Մաս 2'!#REF!</definedName>
    <definedName name="_ftnref12" localSheetId="2">'Հավելված 3 Մաս 3'!$B$6</definedName>
    <definedName name="_ftnref12" localSheetId="3">'Հավելված 3 Մաս 4'!#REF!</definedName>
    <definedName name="_ftnref13" localSheetId="0">'Հավելված 3 Մաս 1'!#REF!</definedName>
    <definedName name="_ftnref13" localSheetId="1">'Հավելված 3 Մաս 2'!#REF!</definedName>
    <definedName name="_ftnref13" localSheetId="2">'Հավելված 3 Մաս 3'!#REF!</definedName>
    <definedName name="_ftnref13" localSheetId="3">'Հավելված 3 Մաս 4'!$B$7</definedName>
    <definedName name="_ftnref14" localSheetId="0">'Հավելված 3 Մաս 1'!#REF!</definedName>
    <definedName name="_ftnref14" localSheetId="1">'Հավելված 3 Մաս 2'!#REF!</definedName>
    <definedName name="_ftnref14" localSheetId="2">'Հավելված 3 Մաս 3'!#REF!</definedName>
    <definedName name="_ftnref14" localSheetId="3">'Հավելված 3 Մաս 4'!$B$12</definedName>
    <definedName name="_ftnref15" localSheetId="0">'Հավելված 3 Մաս 1'!#REF!</definedName>
    <definedName name="_ftnref15" localSheetId="1">'Հավելված 3 Մաս 2'!#REF!</definedName>
    <definedName name="_ftnref15" localSheetId="2">'Հավելված 3 Մաս 3'!#REF!</definedName>
    <definedName name="_ftnref15" localSheetId="3">'Հավելված 3 Մաս 4'!#REF!</definedName>
    <definedName name="_ftnref16" localSheetId="0">'Հավելված 3 Մաս 1'!#REF!</definedName>
    <definedName name="_ftnref16" localSheetId="1">'Հավելված 3 Մաս 2'!#REF!</definedName>
    <definedName name="_ftnref16" localSheetId="2">'Հավելված 3 Մաս 3'!#REF!</definedName>
    <definedName name="_ftnref16" localSheetId="3">'Հավելված 3 Մաս 4'!#REF!</definedName>
    <definedName name="_ftnref17" localSheetId="0">'Հավելված 3 Մաս 1'!#REF!</definedName>
    <definedName name="_ftnref17" localSheetId="1">'Հավելված 3 Մաս 2'!#REF!</definedName>
    <definedName name="_ftnref17" localSheetId="2">'Հավելված 3 Մաս 3'!#REF!</definedName>
    <definedName name="_ftnref17" localSheetId="3">'Հավելված 3 Մաս 4'!#REF!</definedName>
    <definedName name="_ftnref18" localSheetId="0">'Հավելված 3 Մաս 1'!#REF!</definedName>
    <definedName name="_ftnref18" localSheetId="1">'Հավելված 3 Մաս 2'!#REF!</definedName>
    <definedName name="_ftnref18" localSheetId="2">'Հավելված 3 Մաս 3'!#REF!</definedName>
    <definedName name="_ftnref18" localSheetId="3">'Հավելված 3 Մաս 4'!#REF!</definedName>
    <definedName name="_ftnref19" localSheetId="0">'Հավելված 3 Մաս 1'!#REF!</definedName>
    <definedName name="_ftnref19" localSheetId="1">'Հավելված 3 Մաս 2'!#REF!</definedName>
    <definedName name="_ftnref19" localSheetId="2">'Հավելված 3 Մաս 3'!#REF!</definedName>
    <definedName name="_ftnref19" localSheetId="3">'Հավելված 3 Մաս 4'!#REF!</definedName>
    <definedName name="_ftnref2" localSheetId="0">'Հավելված 3 Մաս 1'!#REF!</definedName>
    <definedName name="_ftnref2" localSheetId="1">'Հավելված 3 Մաս 2'!#REF!</definedName>
    <definedName name="_ftnref2" localSheetId="2">'Հավելված 3 Մաս 3'!#REF!</definedName>
    <definedName name="_ftnref2" localSheetId="3">'Հավելված 3 Մաս 4'!#REF!</definedName>
    <definedName name="_ftnref20" localSheetId="0">'Հավելված 3 Մաս 1'!#REF!</definedName>
    <definedName name="_ftnref20" localSheetId="1">'Հավելված 3 Մաս 2'!#REF!</definedName>
    <definedName name="_ftnref20" localSheetId="2">'Հավելված 3 Մաս 3'!#REF!</definedName>
    <definedName name="_ftnref20" localSheetId="3">'Հավելված 3 Մաս 4'!$L$18</definedName>
    <definedName name="_ftnref21" localSheetId="0">'Հավելված 3 Մաս 1'!#REF!</definedName>
    <definedName name="_ftnref21" localSheetId="1">'Հավելված 3 Մաս 2'!#REF!</definedName>
    <definedName name="_ftnref21" localSheetId="2">'Հավելված 3 Մաս 3'!#REF!</definedName>
    <definedName name="_ftnref21" localSheetId="3">'Հավելված 3 Մաս 4'!#REF!</definedName>
    <definedName name="_ftnref22" localSheetId="0">'Հավելված 3 Մաս 1'!#REF!</definedName>
    <definedName name="_ftnref22" localSheetId="1">'Հավելված 3 Մաս 2'!#REF!</definedName>
    <definedName name="_ftnref22" localSheetId="2">'Հավելված 3 Մաս 3'!#REF!</definedName>
    <definedName name="_ftnref22" localSheetId="3">'Հավելված 3 Մաս 4'!#REF!</definedName>
    <definedName name="_ftnref3" localSheetId="0">'Հավելված 3 Մաս 1'!#REF!</definedName>
    <definedName name="_ftnref3" localSheetId="1">'Հավելված 3 Մաս 2'!#REF!</definedName>
    <definedName name="_ftnref3" localSheetId="2">'Հավելված 3 Մաս 3'!#REF!</definedName>
    <definedName name="_ftnref3" localSheetId="3">'Հավելված 3 Մաս 4'!#REF!</definedName>
    <definedName name="_ftnref4" localSheetId="0">'Հավելված 3 Մաս 1'!#REF!</definedName>
    <definedName name="_ftnref4" localSheetId="1">'Հավելված 3 Մաս 2'!$B$11</definedName>
    <definedName name="_ftnref4" localSheetId="2">'Հավելված 3 Մաս 3'!#REF!</definedName>
    <definedName name="_ftnref4" localSheetId="3">'Հավելված 3 Մաս 4'!#REF!</definedName>
    <definedName name="_ftnref5" localSheetId="0">'Հավելված 3 Մաս 1'!#REF!</definedName>
    <definedName name="_ftnref5" localSheetId="1">'Հավելված 3 Մաս 2'!$E$11</definedName>
    <definedName name="_ftnref5" localSheetId="2">'Հավելված 3 Մաս 3'!#REF!</definedName>
    <definedName name="_ftnref5" localSheetId="3">'Հավելված 3 Մաս 4'!#REF!</definedName>
    <definedName name="_ftnref6" localSheetId="0">'Հավելված 3 Մաս 1'!#REF!</definedName>
    <definedName name="_ftnref6" localSheetId="1">'Հավելված 3 Մաս 2'!$C$19</definedName>
    <definedName name="_ftnref6" localSheetId="2">'Հավելված 3 Մաս 3'!#REF!</definedName>
    <definedName name="_ftnref6" localSheetId="3">'Հավելված 3 Մաս 4'!#REF!</definedName>
    <definedName name="_ftnref7" localSheetId="0">'Հավելված 3 Մաս 1'!#REF!</definedName>
    <definedName name="_ftnref7" localSheetId="1">'Հավելված 3 Մաս 2'!$E$19</definedName>
    <definedName name="_ftnref7" localSheetId="2">'Հավելված 3 Մաս 3'!#REF!</definedName>
    <definedName name="_ftnref7" localSheetId="3">'Հավելված 3 Մաս 4'!#REF!</definedName>
    <definedName name="_ftnref8" localSheetId="0">'Հավելված 3 Մաս 1'!#REF!</definedName>
    <definedName name="_ftnref8" localSheetId="1">'Հավելված 3 Մաս 2'!$D$23</definedName>
    <definedName name="_ftnref8" localSheetId="2">'Հավելված 3 Մաս 3'!#REF!</definedName>
    <definedName name="_ftnref8" localSheetId="3">'Հավելված 3 Մաս 4'!#REF!</definedName>
    <definedName name="_ftnref9" localSheetId="0">'Հավելված 3 Մաս 1'!#REF!</definedName>
    <definedName name="_ftnref9" localSheetId="1">'Հավելված 3 Մաս 2'!#REF!</definedName>
    <definedName name="_ftnref9" localSheetId="2">'Հավելված 3 Մաս 3'!#REF!</definedName>
    <definedName name="_ftnref9" localSheetId="3">'Հավելված 3 Մաս 4'!#REF!</definedName>
    <definedName name="_Toc462743052" localSheetId="0">'Հավելված 3 Մաս 1'!#REF!</definedName>
    <definedName name="_Toc462743052" localSheetId="1">'Հավելված 3 Մաս 2'!#REF!</definedName>
    <definedName name="_Toc462743052" localSheetId="2">'Հավելված 3 Մաս 3'!#REF!</definedName>
    <definedName name="_Toc462743052" localSheetId="3">'Հավելված 3 Մաս 4'!#REF!</definedName>
    <definedName name="_Toc501014755" localSheetId="0">'Հավելված 3 Մաս 1'!#REF!</definedName>
    <definedName name="_Toc501014755" localSheetId="1">'Հավելված 3 Մաս 2'!$B$2</definedName>
    <definedName name="_Toc501014755" localSheetId="2">'Հավելված 3 Մաս 3'!#REF!</definedName>
    <definedName name="_Toc501014755" localSheetId="3">'Հավելված 3 Մաս 4'!$B$2</definedName>
    <definedName name="_Toc501014756" localSheetId="0">'Հավելված 3 Մաս 1'!#REF!</definedName>
    <definedName name="_Toc501014756" localSheetId="1">'Հավելված 3 Մաս 2'!#REF!</definedName>
    <definedName name="_Toc501014756" localSheetId="2">'Հավելված 3 Մաս 3'!#REF!</definedName>
    <definedName name="_Toc501014756" localSheetId="3">'Հավելված 3 Մաս 4'!#REF!</definedName>
    <definedName name="_Toc501014757" localSheetId="0">'Հավելված 3 Մաս 1'!#REF!</definedName>
    <definedName name="_Toc501014757" localSheetId="1">'Հավելված 3 Մաս 2'!#REF!</definedName>
    <definedName name="_Toc501014757" localSheetId="2">'Հավելված 3 Մաս 3'!#REF!</definedName>
    <definedName name="_Toc501014757" localSheetId="3">'Հավելված 3 Մաս 4'!#REF!</definedName>
    <definedName name="AgencyCode" localSheetId="0">#REF!</definedName>
    <definedName name="AgencyCode" localSheetId="1">#REF!</definedName>
    <definedName name="AgencyCode" localSheetId="2">#REF!</definedName>
    <definedName name="AgencyCode" localSheetId="3">#REF!</definedName>
    <definedName name="AgencyCode">#REF!</definedName>
    <definedName name="AgencyName" localSheetId="0">#REF!</definedName>
    <definedName name="AgencyName" localSheetId="1">#REF!</definedName>
    <definedName name="AgencyName" localSheetId="2">#REF!</definedName>
    <definedName name="AgencyName" localSheetId="3">#REF!</definedName>
    <definedName name="AgencyName">#REF!</definedName>
    <definedName name="Functional1" localSheetId="0">#REF!</definedName>
    <definedName name="Functional1" localSheetId="1">#REF!</definedName>
    <definedName name="Functional1" localSheetId="2">#REF!</definedName>
    <definedName name="Functional1" localSheetId="3">#REF!</definedName>
    <definedName name="Functional1">#REF!</definedName>
    <definedName name="PANature" localSheetId="0">#REF!</definedName>
    <definedName name="PANature" localSheetId="1">#REF!</definedName>
    <definedName name="PANature" localSheetId="2">#REF!</definedName>
    <definedName name="PANature" localSheetId="3">#REF!</definedName>
    <definedName name="PANature">#REF!</definedName>
    <definedName name="PAType" localSheetId="0">#REF!</definedName>
    <definedName name="PAType" localSheetId="1">#REF!</definedName>
    <definedName name="PAType" localSheetId="2">#REF!</definedName>
    <definedName name="PAType" localSheetId="3">#REF!</definedName>
    <definedName name="PAType">#REF!</definedName>
    <definedName name="Performance2" localSheetId="0">#REF!</definedName>
    <definedName name="Performance2" localSheetId="1">#REF!</definedName>
    <definedName name="Performance2" localSheetId="2">#REF!</definedName>
    <definedName name="Performance2" localSheetId="3">#REF!</definedName>
    <definedName name="Performance2">#REF!</definedName>
    <definedName name="PerformanceType" localSheetId="0">#REF!</definedName>
    <definedName name="PerformanceType" localSheetId="1">#REF!</definedName>
    <definedName name="PerformanceType" localSheetId="2">#REF!</definedName>
    <definedName name="PerformanceType" localSheetId="3">#REF!</definedName>
    <definedName name="PerformanceType">#REF!</definedName>
  </definedNames>
  <calcPr calcId="144525"/>
</workbook>
</file>

<file path=xl/calcChain.xml><?xml version="1.0" encoding="utf-8"?>
<calcChain xmlns="http://schemas.openxmlformats.org/spreadsheetml/2006/main">
  <c r="L840" i="23" l="1"/>
  <c r="F840" i="23"/>
  <c r="G840" i="23"/>
  <c r="H840" i="23"/>
  <c r="I840" i="23"/>
  <c r="J840" i="23"/>
  <c r="K840" i="23"/>
  <c r="E840" i="23"/>
  <c r="F834" i="23"/>
  <c r="G834" i="23"/>
  <c r="H834" i="23"/>
  <c r="I834" i="23"/>
  <c r="J834" i="23"/>
  <c r="K834" i="23"/>
  <c r="L834" i="23"/>
  <c r="E834" i="23"/>
  <c r="F828" i="23"/>
  <c r="G828" i="23"/>
  <c r="H828" i="23"/>
  <c r="I828" i="23"/>
  <c r="J828" i="23"/>
  <c r="K828" i="23"/>
  <c r="L828" i="23"/>
  <c r="E828" i="23"/>
  <c r="D633" i="25" l="1"/>
  <c r="K996" i="25" l="1"/>
  <c r="J996" i="25"/>
  <c r="K994" i="25"/>
  <c r="J994" i="25"/>
  <c r="I994" i="25"/>
  <c r="D960" i="25"/>
  <c r="E960" i="25"/>
  <c r="F960" i="25"/>
  <c r="G960" i="25"/>
  <c r="H960" i="25"/>
  <c r="I960" i="25"/>
  <c r="J960" i="25"/>
  <c r="K960" i="25"/>
  <c r="F46" i="23" l="1"/>
  <c r="G46" i="23"/>
  <c r="H46" i="23"/>
  <c r="I46" i="23"/>
  <c r="J46" i="23"/>
  <c r="K46" i="23"/>
  <c r="L46" i="23"/>
  <c r="E46" i="23"/>
  <c r="F52" i="23"/>
  <c r="G52" i="23"/>
  <c r="H52" i="23"/>
  <c r="I52" i="23"/>
  <c r="J52" i="23"/>
  <c r="K52" i="23"/>
  <c r="L52" i="23"/>
  <c r="E52" i="23"/>
  <c r="F58" i="23"/>
  <c r="G58" i="23"/>
  <c r="H58" i="23"/>
  <c r="I58" i="23"/>
  <c r="J58" i="23"/>
  <c r="K58" i="23"/>
  <c r="L58" i="23"/>
  <c r="E58" i="23"/>
  <c r="F64" i="23"/>
  <c r="G64" i="23"/>
  <c r="H64" i="23"/>
  <c r="I64" i="23"/>
  <c r="J64" i="23"/>
  <c r="K64" i="23"/>
  <c r="L64" i="23"/>
  <c r="E64" i="23"/>
  <c r="F70" i="23"/>
  <c r="G70" i="23"/>
  <c r="H70" i="23"/>
  <c r="I70" i="23"/>
  <c r="J70" i="23"/>
  <c r="K70" i="23"/>
  <c r="L70" i="23"/>
  <c r="E70" i="23"/>
  <c r="F76" i="23"/>
  <c r="G76" i="23"/>
  <c r="H76" i="23"/>
  <c r="I76" i="23"/>
  <c r="J76" i="23"/>
  <c r="K76" i="23"/>
  <c r="L76" i="23"/>
  <c r="E76" i="23"/>
  <c r="F82" i="23"/>
  <c r="G82" i="23"/>
  <c r="H82" i="23"/>
  <c r="I82" i="23"/>
  <c r="J82" i="23"/>
  <c r="K82" i="23"/>
  <c r="L82" i="23"/>
  <c r="E82" i="23"/>
  <c r="F88" i="23"/>
  <c r="G88" i="23"/>
  <c r="H88" i="23"/>
  <c r="I88" i="23"/>
  <c r="J88" i="23"/>
  <c r="K88" i="23"/>
  <c r="L88" i="23"/>
  <c r="E88" i="23"/>
  <c r="F94" i="23"/>
  <c r="G94" i="23"/>
  <c r="H94" i="23"/>
  <c r="I94" i="23"/>
  <c r="J94" i="23"/>
  <c r="K94" i="23"/>
  <c r="L94" i="23"/>
  <c r="E94" i="23"/>
  <c r="F100" i="23"/>
  <c r="G100" i="23"/>
  <c r="H100" i="23"/>
  <c r="I100" i="23"/>
  <c r="J100" i="23"/>
  <c r="K100" i="23"/>
  <c r="L100" i="23"/>
  <c r="E100" i="23"/>
  <c r="F106" i="23"/>
  <c r="G106" i="23"/>
  <c r="H106" i="23"/>
  <c r="I106" i="23"/>
  <c r="J106" i="23"/>
  <c r="K106" i="23"/>
  <c r="L106" i="23"/>
  <c r="E106" i="23"/>
  <c r="F113" i="23"/>
  <c r="G113" i="23"/>
  <c r="H113" i="23"/>
  <c r="I113" i="23"/>
  <c r="J113" i="23"/>
  <c r="K113" i="23"/>
  <c r="L113" i="23"/>
  <c r="E113" i="23"/>
  <c r="F119" i="23"/>
  <c r="G119" i="23"/>
  <c r="H119" i="23"/>
  <c r="I119" i="23"/>
  <c r="J119" i="23"/>
  <c r="K119" i="23"/>
  <c r="L119" i="23"/>
  <c r="E119" i="23"/>
  <c r="F125" i="23"/>
  <c r="G125" i="23"/>
  <c r="H125" i="23"/>
  <c r="I125" i="23"/>
  <c r="J125" i="23"/>
  <c r="K125" i="23"/>
  <c r="L125" i="23"/>
  <c r="E125" i="23"/>
  <c r="F131" i="23"/>
  <c r="G131" i="23"/>
  <c r="H131" i="23"/>
  <c r="I131" i="23"/>
  <c r="J131" i="23"/>
  <c r="K131" i="23"/>
  <c r="L131" i="23"/>
  <c r="E131" i="23"/>
  <c r="F137" i="23"/>
  <c r="G137" i="23"/>
  <c r="H137" i="23"/>
  <c r="I137" i="23"/>
  <c r="J137" i="23"/>
  <c r="K137" i="23"/>
  <c r="L137" i="23"/>
  <c r="E137" i="23"/>
  <c r="F143" i="23"/>
  <c r="G143" i="23"/>
  <c r="H143" i="23"/>
  <c r="I143" i="23"/>
  <c r="J143" i="23"/>
  <c r="K143" i="23"/>
  <c r="L143" i="23"/>
  <c r="E143" i="23"/>
  <c r="F158" i="23"/>
  <c r="F150" i="23" s="1"/>
  <c r="G158" i="23"/>
  <c r="G150" i="23" s="1"/>
  <c r="H158" i="23"/>
  <c r="H150" i="23" s="1"/>
  <c r="I158" i="23"/>
  <c r="I150" i="23" s="1"/>
  <c r="J158" i="23"/>
  <c r="J150" i="23" s="1"/>
  <c r="K158" i="23"/>
  <c r="K150" i="23" s="1"/>
  <c r="L158" i="23"/>
  <c r="L150" i="23" s="1"/>
  <c r="E158" i="23"/>
  <c r="E150" i="23" s="1"/>
  <c r="F206" i="23"/>
  <c r="F198" i="23" s="1"/>
  <c r="G206" i="23"/>
  <c r="G198" i="23" s="1"/>
  <c r="H206" i="23"/>
  <c r="H198" i="23" s="1"/>
  <c r="I206" i="23"/>
  <c r="I198" i="23" s="1"/>
  <c r="J206" i="23"/>
  <c r="J198" i="23" s="1"/>
  <c r="K206" i="23"/>
  <c r="K198" i="23" s="1"/>
  <c r="L206" i="23"/>
  <c r="L198" i="23" s="1"/>
  <c r="E206" i="23"/>
  <c r="E198" i="23" s="1"/>
  <c r="F438" i="23"/>
  <c r="G438" i="23"/>
  <c r="H438" i="23"/>
  <c r="I438" i="23"/>
  <c r="J438" i="23"/>
  <c r="K438" i="23"/>
  <c r="L438" i="23"/>
  <c r="E438" i="23"/>
  <c r="E38" i="23" l="1"/>
  <c r="K38" i="23"/>
  <c r="I38" i="23"/>
  <c r="G38" i="23"/>
  <c r="L38" i="23"/>
  <c r="J38" i="23"/>
  <c r="H38" i="23"/>
  <c r="F38" i="23"/>
  <c r="F489" i="23"/>
  <c r="J489" i="23"/>
  <c r="K489" i="23"/>
  <c r="L489" i="23"/>
  <c r="E489" i="23"/>
  <c r="F495" i="23"/>
  <c r="J495" i="23"/>
  <c r="K495" i="23"/>
  <c r="L495" i="23"/>
  <c r="E495" i="23"/>
  <c r="E483" i="23"/>
  <c r="F510" i="23"/>
  <c r="G510" i="23"/>
  <c r="H510" i="23"/>
  <c r="I510" i="23"/>
  <c r="J510" i="23"/>
  <c r="K510" i="23"/>
  <c r="L510" i="23"/>
  <c r="E510" i="23"/>
  <c r="F516" i="23"/>
  <c r="G516" i="23"/>
  <c r="H516" i="23"/>
  <c r="I516" i="23"/>
  <c r="J516" i="23"/>
  <c r="K516" i="23"/>
  <c r="L516" i="23"/>
  <c r="E516" i="23"/>
  <c r="F522" i="23"/>
  <c r="G522" i="23"/>
  <c r="H522" i="23"/>
  <c r="I522" i="23"/>
  <c r="J522" i="23"/>
  <c r="K522" i="23"/>
  <c r="L522" i="23"/>
  <c r="E522" i="23"/>
  <c r="K528" i="23"/>
  <c r="L528" i="23"/>
  <c r="F528" i="23"/>
  <c r="G528" i="23"/>
  <c r="H528" i="23"/>
  <c r="I528" i="23"/>
  <c r="J528" i="23"/>
  <c r="E528" i="23"/>
  <c r="F534" i="23"/>
  <c r="G534" i="23"/>
  <c r="H534" i="23"/>
  <c r="I534" i="23"/>
  <c r="J534" i="23"/>
  <c r="K534" i="23"/>
  <c r="L534" i="23"/>
  <c r="E534" i="23"/>
  <c r="F541" i="23"/>
  <c r="G541" i="23"/>
  <c r="H541" i="23"/>
  <c r="I541" i="23"/>
  <c r="J541" i="23"/>
  <c r="K541" i="23"/>
  <c r="L541" i="23"/>
  <c r="E541" i="23"/>
  <c r="F547" i="23"/>
  <c r="G547" i="23"/>
  <c r="H547" i="23"/>
  <c r="I547" i="23"/>
  <c r="J547" i="23"/>
  <c r="K547" i="23"/>
  <c r="L547" i="23"/>
  <c r="E547" i="23"/>
  <c r="F553" i="23"/>
  <c r="G553" i="23"/>
  <c r="H553" i="23"/>
  <c r="I553" i="23"/>
  <c r="J553" i="23"/>
  <c r="K553" i="23"/>
  <c r="L553" i="23"/>
  <c r="E553" i="23"/>
  <c r="F559" i="23"/>
  <c r="G559" i="23"/>
  <c r="H559" i="23"/>
  <c r="I559" i="23"/>
  <c r="J559" i="23"/>
  <c r="K559" i="23"/>
  <c r="L559" i="23"/>
  <c r="E559" i="23"/>
  <c r="F574" i="23"/>
  <c r="F566" i="23" s="1"/>
  <c r="G574" i="23"/>
  <c r="G566" i="23" s="1"/>
  <c r="H574" i="23"/>
  <c r="H566" i="23" s="1"/>
  <c r="I574" i="23"/>
  <c r="I566" i="23" s="1"/>
  <c r="J574" i="23"/>
  <c r="J566" i="23" s="1"/>
  <c r="K574" i="23"/>
  <c r="K566" i="23" s="1"/>
  <c r="L574" i="23"/>
  <c r="L566" i="23" s="1"/>
  <c r="E574" i="23"/>
  <c r="E566" i="23" s="1"/>
  <c r="J653" i="23"/>
  <c r="K653" i="23"/>
  <c r="L653" i="23"/>
  <c r="F653" i="23"/>
  <c r="G653" i="23"/>
  <c r="H653" i="23"/>
  <c r="I653" i="23"/>
  <c r="E653" i="23"/>
  <c r="L647" i="23"/>
  <c r="K647" i="23"/>
  <c r="J647" i="23"/>
  <c r="I647" i="23"/>
  <c r="H647" i="23"/>
  <c r="G647" i="23"/>
  <c r="F647" i="23"/>
  <c r="E647" i="23"/>
  <c r="L502" i="23" l="1"/>
  <c r="J502" i="23"/>
  <c r="H502" i="23"/>
  <c r="F502" i="23"/>
  <c r="E502" i="23"/>
  <c r="K502" i="23"/>
  <c r="I502" i="23"/>
  <c r="G502" i="23"/>
  <c r="F604" i="23"/>
  <c r="G604" i="23"/>
  <c r="H604" i="23"/>
  <c r="I604" i="23"/>
  <c r="J604" i="23"/>
  <c r="K604" i="23"/>
  <c r="L604" i="23"/>
  <c r="E604" i="23"/>
  <c r="F610" i="23"/>
  <c r="G610" i="23"/>
  <c r="H610" i="23"/>
  <c r="I610" i="23"/>
  <c r="J610" i="23"/>
  <c r="K610" i="23"/>
  <c r="L610" i="23"/>
  <c r="E610" i="23"/>
  <c r="F616" i="23"/>
  <c r="G616" i="23"/>
  <c r="H616" i="23"/>
  <c r="I616" i="23"/>
  <c r="J616" i="23"/>
  <c r="K616" i="23"/>
  <c r="L616" i="23"/>
  <c r="E616" i="23"/>
  <c r="F622" i="23"/>
  <c r="G622" i="23"/>
  <c r="H622" i="23"/>
  <c r="I622" i="23"/>
  <c r="J622" i="23"/>
  <c r="K622" i="23"/>
  <c r="L622" i="23"/>
  <c r="E622" i="23"/>
  <c r="F628" i="23"/>
  <c r="G628" i="23"/>
  <c r="H628" i="23"/>
  <c r="I628" i="23"/>
  <c r="J628" i="23"/>
  <c r="K628" i="23"/>
  <c r="L628" i="23"/>
  <c r="E628" i="23"/>
  <c r="F634" i="23"/>
  <c r="G634" i="23"/>
  <c r="H634" i="23"/>
  <c r="I634" i="23"/>
  <c r="J634" i="23"/>
  <c r="K634" i="23"/>
  <c r="L634" i="23"/>
  <c r="E634" i="23"/>
  <c r="F641" i="23"/>
  <c r="G641" i="23"/>
  <c r="H641" i="23"/>
  <c r="I641" i="23"/>
  <c r="J641" i="23"/>
  <c r="K641" i="23"/>
  <c r="L641" i="23"/>
  <c r="E641" i="23"/>
  <c r="F689" i="23"/>
  <c r="G689" i="23"/>
  <c r="H689" i="23"/>
  <c r="I689" i="23"/>
  <c r="J689" i="23"/>
  <c r="K689" i="23"/>
  <c r="L689" i="23"/>
  <c r="E689" i="23"/>
  <c r="F696" i="23"/>
  <c r="G696" i="23"/>
  <c r="H696" i="23"/>
  <c r="I696" i="23"/>
  <c r="J696" i="23"/>
  <c r="K696" i="23"/>
  <c r="L696" i="23"/>
  <c r="E696" i="23"/>
  <c r="F1031" i="23"/>
  <c r="J1031" i="23"/>
  <c r="K1031" i="23"/>
  <c r="L1031" i="23"/>
  <c r="E1031" i="23"/>
  <c r="L855" i="23"/>
  <c r="K855" i="23"/>
  <c r="J855" i="23"/>
  <c r="I855" i="23"/>
  <c r="H855" i="23"/>
  <c r="G855" i="23"/>
  <c r="F855" i="23"/>
  <c r="E855" i="23"/>
  <c r="L861" i="23"/>
  <c r="K861" i="23"/>
  <c r="J861" i="23"/>
  <c r="I861" i="23"/>
  <c r="H861" i="23"/>
  <c r="G861" i="23"/>
  <c r="F861" i="23"/>
  <c r="E861" i="23"/>
  <c r="F868" i="23"/>
  <c r="G868" i="23"/>
  <c r="H868" i="23"/>
  <c r="I868" i="23"/>
  <c r="J868" i="23"/>
  <c r="K868" i="23"/>
  <c r="L868" i="23"/>
  <c r="E868" i="23"/>
  <c r="L874" i="23"/>
  <c r="K874" i="23"/>
  <c r="J874" i="23"/>
  <c r="I874" i="23"/>
  <c r="H874" i="23"/>
  <c r="G874" i="23"/>
  <c r="F874" i="23"/>
  <c r="E874" i="23"/>
  <c r="L880" i="23"/>
  <c r="K880" i="23"/>
  <c r="K847" i="23" s="1"/>
  <c r="J880" i="23"/>
  <c r="I880" i="23"/>
  <c r="H880" i="23"/>
  <c r="G880" i="23"/>
  <c r="F880" i="23"/>
  <c r="E880" i="23"/>
  <c r="F886" i="23"/>
  <c r="G886" i="23"/>
  <c r="H886" i="23"/>
  <c r="I886" i="23"/>
  <c r="J886" i="23"/>
  <c r="K886" i="23"/>
  <c r="L886" i="23"/>
  <c r="E886" i="23"/>
  <c r="L892" i="23"/>
  <c r="K892" i="23"/>
  <c r="J892" i="23"/>
  <c r="I892" i="23"/>
  <c r="H892" i="23"/>
  <c r="G892" i="23"/>
  <c r="F892" i="23"/>
  <c r="E892" i="23"/>
  <c r="F898" i="23"/>
  <c r="G898" i="23"/>
  <c r="H898" i="23"/>
  <c r="I898" i="23"/>
  <c r="J898" i="23"/>
  <c r="K898" i="23"/>
  <c r="L898" i="23"/>
  <c r="E898" i="23"/>
  <c r="F904" i="23"/>
  <c r="G904" i="23"/>
  <c r="H904" i="23"/>
  <c r="I904" i="23"/>
  <c r="J904" i="23"/>
  <c r="K904" i="23"/>
  <c r="L904" i="23"/>
  <c r="E904" i="23"/>
  <c r="F910" i="23"/>
  <c r="G910" i="23"/>
  <c r="H910" i="23"/>
  <c r="I910" i="23"/>
  <c r="J910" i="23"/>
  <c r="K910" i="23"/>
  <c r="L910" i="23"/>
  <c r="E910" i="23"/>
  <c r="F916" i="23"/>
  <c r="G916" i="23"/>
  <c r="H916" i="23"/>
  <c r="I916" i="23"/>
  <c r="J916" i="23"/>
  <c r="K916" i="23"/>
  <c r="L916" i="23"/>
  <c r="E916" i="23"/>
  <c r="L847" i="23"/>
  <c r="J847" i="23"/>
  <c r="I847" i="23"/>
  <c r="H847" i="23"/>
  <c r="G847" i="23"/>
  <c r="F847" i="23"/>
  <c r="F931" i="23"/>
  <c r="F923" i="23" s="1"/>
  <c r="G931" i="23"/>
  <c r="G923" i="23" s="1"/>
  <c r="H931" i="23"/>
  <c r="H923" i="23" s="1"/>
  <c r="I931" i="23"/>
  <c r="I923" i="23" s="1"/>
  <c r="J931" i="23"/>
  <c r="J923" i="23" s="1"/>
  <c r="K931" i="23"/>
  <c r="K923" i="23" s="1"/>
  <c r="L931" i="23"/>
  <c r="L923" i="23" s="1"/>
  <c r="E931" i="23"/>
  <c r="E923" i="23" s="1"/>
  <c r="F946" i="23"/>
  <c r="G946" i="23"/>
  <c r="H946" i="23"/>
  <c r="I946" i="23"/>
  <c r="J946" i="23"/>
  <c r="K946" i="23"/>
  <c r="L946" i="23"/>
  <c r="E946" i="23"/>
  <c r="F952" i="23"/>
  <c r="G952" i="23"/>
  <c r="H952" i="23"/>
  <c r="I952" i="23"/>
  <c r="J952" i="23"/>
  <c r="K952" i="23"/>
  <c r="L952" i="23"/>
  <c r="E952" i="23"/>
  <c r="F958" i="23"/>
  <c r="G958" i="23"/>
  <c r="H958" i="23"/>
  <c r="I958" i="23"/>
  <c r="J958" i="23"/>
  <c r="K958" i="23"/>
  <c r="L958" i="23"/>
  <c r="E958" i="23"/>
  <c r="F964" i="23"/>
  <c r="G964" i="23"/>
  <c r="H964" i="23"/>
  <c r="I964" i="23"/>
  <c r="J964" i="23"/>
  <c r="K964" i="23"/>
  <c r="L964" i="23"/>
  <c r="E964" i="23"/>
  <c r="K970" i="23"/>
  <c r="L970" i="23"/>
  <c r="F970" i="23"/>
  <c r="G970" i="23"/>
  <c r="H970" i="23"/>
  <c r="I970" i="23"/>
  <c r="J970" i="23"/>
  <c r="E970" i="23"/>
  <c r="L977" i="23"/>
  <c r="F977" i="23"/>
  <c r="G977" i="23"/>
  <c r="H977" i="23"/>
  <c r="I977" i="23"/>
  <c r="J977" i="23"/>
  <c r="K977" i="23"/>
  <c r="E977" i="23"/>
  <c r="L998" i="23"/>
  <c r="L992" i="23"/>
  <c r="K998" i="23"/>
  <c r="K992" i="23"/>
  <c r="J998" i="23"/>
  <c r="J992" i="23"/>
  <c r="I998" i="23"/>
  <c r="I992" i="23"/>
  <c r="H998" i="23"/>
  <c r="H992" i="23"/>
  <c r="G998" i="23"/>
  <c r="G992" i="23"/>
  <c r="F998" i="23"/>
  <c r="F992" i="23"/>
  <c r="L1037" i="23"/>
  <c r="K1037" i="23"/>
  <c r="J1037" i="23"/>
  <c r="I1037" i="23"/>
  <c r="H1037" i="23"/>
  <c r="G1037" i="23"/>
  <c r="F1037" i="23"/>
  <c r="E1037" i="23"/>
  <c r="D1033" i="23"/>
  <c r="D1035" i="23"/>
  <c r="E596" i="23" l="1"/>
  <c r="K596" i="23"/>
  <c r="I596" i="23"/>
  <c r="G596" i="23"/>
  <c r="L596" i="23"/>
  <c r="J596" i="23"/>
  <c r="H596" i="23"/>
  <c r="F596" i="23"/>
  <c r="E682" i="23"/>
  <c r="K682" i="23"/>
  <c r="I682" i="23"/>
  <c r="G682" i="23"/>
  <c r="L682" i="23"/>
  <c r="J682" i="23"/>
  <c r="H682" i="23"/>
  <c r="F682" i="23"/>
  <c r="E847" i="23"/>
  <c r="E938" i="23"/>
  <c r="I938" i="23"/>
  <c r="G938" i="23"/>
  <c r="H938" i="23"/>
  <c r="K938" i="23"/>
  <c r="J938" i="23"/>
  <c r="L938" i="23"/>
  <c r="F938" i="23"/>
  <c r="F984" i="23"/>
  <c r="J984" i="23"/>
  <c r="K984" i="23"/>
  <c r="L984" i="23"/>
  <c r="G984" i="23"/>
  <c r="H984" i="23"/>
  <c r="I984" i="23"/>
  <c r="H2534" i="25"/>
  <c r="I1031" i="23" s="1"/>
  <c r="G2534" i="25"/>
  <c r="H1031" i="23" s="1"/>
  <c r="F2534" i="25"/>
  <c r="G1031" i="23" s="1"/>
  <c r="F592" i="25" l="1"/>
  <c r="G592" i="25"/>
  <c r="H592" i="25"/>
  <c r="H1593" i="25" l="1"/>
  <c r="G1593" i="25"/>
  <c r="F1593" i="25"/>
  <c r="I1435" i="25"/>
  <c r="I1432" i="25"/>
  <c r="E1432" i="25"/>
  <c r="E1435" i="25"/>
  <c r="D1435" i="25"/>
  <c r="D1432" i="25"/>
  <c r="H1255" i="25"/>
  <c r="I495" i="23" s="1"/>
  <c r="G1255" i="25"/>
  <c r="H495" i="23" s="1"/>
  <c r="F1255" i="25"/>
  <c r="G495" i="23" s="1"/>
  <c r="H1240" i="25"/>
  <c r="I489" i="23" s="1"/>
  <c r="G1240" i="25"/>
  <c r="H489" i="23" s="1"/>
  <c r="F1240" i="25"/>
  <c r="G489" i="23" s="1"/>
  <c r="F214" i="26" l="1"/>
  <c r="F135" i="26"/>
  <c r="F113" i="26"/>
  <c r="F65" i="26"/>
  <c r="F52" i="26"/>
  <c r="F17" i="26"/>
  <c r="I78" i="25"/>
  <c r="J78" i="25"/>
  <c r="K78" i="25"/>
  <c r="I79" i="25"/>
  <c r="J79" i="25"/>
  <c r="K79" i="25"/>
  <c r="I100" i="25"/>
  <c r="J100" i="25"/>
  <c r="K100" i="25"/>
  <c r="I2494" i="25" l="1"/>
  <c r="F2494" i="25" s="1"/>
  <c r="G2494" i="25" s="1"/>
  <c r="H2494" i="25" s="1"/>
  <c r="F252" i="26" l="1"/>
  <c r="D251" i="26"/>
  <c r="F250" i="26"/>
  <c r="D249" i="26"/>
  <c r="F248" i="26"/>
  <c r="D247" i="26"/>
  <c r="F246" i="26"/>
  <c r="D245" i="26"/>
  <c r="F244" i="26"/>
  <c r="D243" i="26"/>
  <c r="F242" i="26"/>
  <c r="D241" i="26"/>
  <c r="F61" i="26"/>
  <c r="F59" i="26"/>
  <c r="F56" i="26"/>
  <c r="D63" i="26"/>
  <c r="D61" i="26"/>
  <c r="D59" i="26"/>
  <c r="D15" i="26"/>
  <c r="D56" i="26"/>
  <c r="C63" i="26"/>
  <c r="C61" i="26"/>
  <c r="C59" i="26"/>
  <c r="C56" i="26"/>
  <c r="D55" i="26"/>
  <c r="D256" i="26" l="1"/>
  <c r="D254" i="26"/>
  <c r="F255" i="26"/>
  <c r="F257" i="26"/>
  <c r="D630" i="25" l="1"/>
  <c r="E630" i="25"/>
  <c r="D631" i="25"/>
  <c r="E631" i="25"/>
  <c r="E633" i="25"/>
  <c r="F173" i="23" l="1"/>
  <c r="G173" i="23"/>
  <c r="H173" i="23"/>
  <c r="I173" i="23"/>
  <c r="J173" i="23"/>
  <c r="K173" i="23"/>
  <c r="L173" i="23"/>
  <c r="F179" i="23"/>
  <c r="G179" i="23"/>
  <c r="H179" i="23"/>
  <c r="I179" i="23"/>
  <c r="J179" i="23"/>
  <c r="K179" i="23"/>
  <c r="L179" i="23"/>
  <c r="F185" i="23"/>
  <c r="G185" i="23"/>
  <c r="H185" i="23"/>
  <c r="I185" i="23"/>
  <c r="J185" i="23"/>
  <c r="K185" i="23"/>
  <c r="L185" i="23"/>
  <c r="F191" i="23"/>
  <c r="G191" i="23"/>
  <c r="H191" i="23"/>
  <c r="I191" i="23"/>
  <c r="J191" i="23"/>
  <c r="F63" i="26" s="1"/>
  <c r="K191" i="23"/>
  <c r="L191" i="23"/>
  <c r="E173" i="23"/>
  <c r="E179" i="23"/>
  <c r="E185" i="23"/>
  <c r="E191" i="23"/>
  <c r="L165" i="23" l="1"/>
  <c r="K165" i="23"/>
  <c r="J165" i="23"/>
  <c r="I165" i="23"/>
  <c r="H165" i="23"/>
  <c r="G165" i="23"/>
  <c r="F165" i="23"/>
  <c r="E165" i="23"/>
  <c r="E378" i="23" l="1"/>
  <c r="K948" i="25"/>
  <c r="L372" i="23" s="1"/>
  <c r="J948" i="25"/>
  <c r="K372" i="23" s="1"/>
  <c r="I948" i="25"/>
  <c r="J372" i="23" s="1"/>
  <c r="H948" i="25"/>
  <c r="I372" i="23" s="1"/>
  <c r="G948" i="25"/>
  <c r="H372" i="23" s="1"/>
  <c r="F948" i="25"/>
  <c r="G372" i="23" s="1"/>
  <c r="F372" i="23"/>
  <c r="E372" i="23"/>
  <c r="F945" i="25"/>
  <c r="G945" i="25"/>
  <c r="H945" i="25"/>
  <c r="F944" i="25"/>
  <c r="G944" i="25"/>
  <c r="H944" i="25"/>
  <c r="F943" i="25"/>
  <c r="G943" i="25"/>
  <c r="H943" i="25"/>
  <c r="F942" i="25"/>
  <c r="G942" i="25"/>
  <c r="H942" i="25"/>
  <c r="F631" i="25" l="1"/>
  <c r="G631" i="25"/>
  <c r="H631" i="25"/>
  <c r="I631" i="25"/>
  <c r="J631" i="25"/>
  <c r="K631" i="25"/>
  <c r="F633" i="25"/>
  <c r="G633" i="25"/>
  <c r="H633" i="25"/>
  <c r="I633" i="25"/>
  <c r="J633" i="25"/>
  <c r="K633" i="25"/>
  <c r="F630" i="25"/>
  <c r="G630" i="25"/>
  <c r="H630" i="25"/>
  <c r="I630" i="25"/>
  <c r="J630" i="25"/>
  <c r="K630" i="25"/>
  <c r="H947" i="25" l="1"/>
  <c r="G947" i="25"/>
  <c r="F947" i="25"/>
  <c r="D428" i="23" l="1"/>
  <c r="D424" i="23"/>
  <c r="D422" i="23"/>
  <c r="D418" i="23"/>
  <c r="D416" i="23"/>
  <c r="D412" i="23"/>
  <c r="D410" i="23"/>
  <c r="D406" i="23"/>
  <c r="D404" i="23"/>
  <c r="D400" i="23"/>
  <c r="D398" i="23"/>
  <c r="D394" i="23"/>
  <c r="D392" i="23"/>
  <c r="D388" i="23"/>
  <c r="D386" i="23"/>
  <c r="D382" i="23"/>
  <c r="D380" i="23"/>
  <c r="D363" i="23"/>
  <c r="D361" i="23"/>
  <c r="D357" i="23"/>
  <c r="D355" i="23"/>
  <c r="D351" i="23"/>
  <c r="D349" i="23"/>
  <c r="D345" i="23"/>
  <c r="D343" i="23"/>
  <c r="D339" i="23"/>
  <c r="D337" i="23"/>
  <c r="D333" i="23"/>
  <c r="D331" i="23"/>
  <c r="D327" i="23"/>
  <c r="D325" i="23"/>
  <c r="D321" i="23"/>
  <c r="D319" i="23"/>
  <c r="D315" i="23"/>
  <c r="D313" i="23"/>
  <c r="D309" i="23"/>
  <c r="D307" i="23"/>
  <c r="D303" i="23"/>
  <c r="D301" i="23"/>
  <c r="D291" i="23"/>
  <c r="D289" i="23"/>
  <c r="L432" i="23" l="1"/>
  <c r="K432" i="23"/>
  <c r="J432" i="23"/>
  <c r="I432" i="23"/>
  <c r="H432" i="23"/>
  <c r="G432" i="23"/>
  <c r="F432" i="23"/>
  <c r="E432" i="23"/>
  <c r="L589" i="23" l="1"/>
  <c r="L581" i="23" s="1"/>
  <c r="K589" i="23"/>
  <c r="K581" i="23" s="1"/>
  <c r="J589" i="23"/>
  <c r="J581" i="23" s="1"/>
  <c r="I589" i="23"/>
  <c r="I581" i="23" s="1"/>
  <c r="H589" i="23"/>
  <c r="H581" i="23" s="1"/>
  <c r="G589" i="23"/>
  <c r="G581" i="23" s="1"/>
  <c r="F589" i="23"/>
  <c r="F581" i="23" s="1"/>
  <c r="E589" i="23"/>
  <c r="E581" i="23" s="1"/>
  <c r="L426" i="23"/>
  <c r="K426" i="23"/>
  <c r="J426" i="23"/>
  <c r="I426" i="23"/>
  <c r="H426" i="23"/>
  <c r="G426" i="23"/>
  <c r="F426" i="23"/>
  <c r="E426" i="23"/>
  <c r="L420" i="23"/>
  <c r="K420" i="23"/>
  <c r="J420" i="23"/>
  <c r="I420" i="23"/>
  <c r="H420" i="23"/>
  <c r="G420" i="23"/>
  <c r="F420" i="23"/>
  <c r="E420" i="23"/>
  <c r="L414" i="23"/>
  <c r="K414" i="23"/>
  <c r="J414" i="23"/>
  <c r="I414" i="23"/>
  <c r="H414" i="23"/>
  <c r="G414" i="23"/>
  <c r="F414" i="23"/>
  <c r="E414" i="23"/>
  <c r="L408" i="23"/>
  <c r="K408" i="23"/>
  <c r="J408" i="23"/>
  <c r="I408" i="23"/>
  <c r="H408" i="23"/>
  <c r="G408" i="23"/>
  <c r="F408" i="23"/>
  <c r="E408" i="23"/>
  <c r="L402" i="23"/>
  <c r="K402" i="23"/>
  <c r="J402" i="23"/>
  <c r="I402" i="23"/>
  <c r="H402" i="23"/>
  <c r="G402" i="23"/>
  <c r="F402" i="23"/>
  <c r="E402" i="23"/>
  <c r="L396" i="23"/>
  <c r="K396" i="23"/>
  <c r="J396" i="23"/>
  <c r="I396" i="23"/>
  <c r="H396" i="23"/>
  <c r="G396" i="23"/>
  <c r="F396" i="23"/>
  <c r="E396" i="23"/>
  <c r="L390" i="23"/>
  <c r="K390" i="23"/>
  <c r="J390" i="23"/>
  <c r="I390" i="23"/>
  <c r="H390" i="23"/>
  <c r="G390" i="23"/>
  <c r="F390" i="23"/>
  <c r="E390" i="23"/>
  <c r="L384" i="23" l="1"/>
  <c r="K384" i="23"/>
  <c r="J384" i="23"/>
  <c r="I384" i="23"/>
  <c r="H384" i="23"/>
  <c r="G384" i="23"/>
  <c r="F384" i="23"/>
  <c r="E384" i="23"/>
  <c r="L378" i="23"/>
  <c r="K378" i="23"/>
  <c r="J378" i="23"/>
  <c r="I378" i="23"/>
  <c r="H378" i="23"/>
  <c r="G378" i="23"/>
  <c r="F378" i="23"/>
  <c r="L365" i="23" l="1"/>
  <c r="K365" i="23"/>
  <c r="J365" i="23"/>
  <c r="I365" i="23"/>
  <c r="H365" i="23"/>
  <c r="G365" i="23"/>
  <c r="F365" i="23"/>
  <c r="E365" i="23"/>
  <c r="L359" i="23"/>
  <c r="K359" i="23"/>
  <c r="J359" i="23"/>
  <c r="I359" i="23"/>
  <c r="H359" i="23"/>
  <c r="G359" i="23"/>
  <c r="F359" i="23"/>
  <c r="E359" i="23"/>
  <c r="L353" i="23"/>
  <c r="K353" i="23"/>
  <c r="J353" i="23"/>
  <c r="I353" i="23"/>
  <c r="H353" i="23"/>
  <c r="G353" i="23"/>
  <c r="F353" i="23"/>
  <c r="E353" i="23"/>
  <c r="L347" i="23"/>
  <c r="K347" i="23"/>
  <c r="J347" i="23"/>
  <c r="I347" i="23"/>
  <c r="H347" i="23"/>
  <c r="G347" i="23"/>
  <c r="F347" i="23"/>
  <c r="E347" i="23"/>
  <c r="L341" i="23"/>
  <c r="K341" i="23"/>
  <c r="J341" i="23"/>
  <c r="I341" i="23"/>
  <c r="H341" i="23"/>
  <c r="G341" i="23"/>
  <c r="F341" i="23"/>
  <c r="E341" i="23"/>
  <c r="L335" i="23"/>
  <c r="K335" i="23"/>
  <c r="J335" i="23"/>
  <c r="I335" i="23"/>
  <c r="H335" i="23"/>
  <c r="G335" i="23"/>
  <c r="F335" i="23"/>
  <c r="E335" i="23"/>
  <c r="L329" i="23"/>
  <c r="K329" i="23"/>
  <c r="J329" i="23"/>
  <c r="I329" i="23"/>
  <c r="H329" i="23"/>
  <c r="G329" i="23"/>
  <c r="F329" i="23"/>
  <c r="E329" i="23"/>
  <c r="L323" i="23"/>
  <c r="K323" i="23"/>
  <c r="J323" i="23"/>
  <c r="I323" i="23"/>
  <c r="H323" i="23"/>
  <c r="G323" i="23"/>
  <c r="F323" i="23"/>
  <c r="E323" i="23"/>
  <c r="L317" i="23"/>
  <c r="K317" i="23"/>
  <c r="J317" i="23"/>
  <c r="I317" i="23"/>
  <c r="H317" i="23"/>
  <c r="G317" i="23"/>
  <c r="F317" i="23"/>
  <c r="E317" i="23"/>
  <c r="L311" i="23"/>
  <c r="K311" i="23"/>
  <c r="J311" i="23"/>
  <c r="I311" i="23"/>
  <c r="H311" i="23"/>
  <c r="G311" i="23"/>
  <c r="F311" i="23"/>
  <c r="E311" i="23"/>
  <c r="L305" i="23"/>
  <c r="K305" i="23"/>
  <c r="J305" i="23"/>
  <c r="I305" i="23"/>
  <c r="H305" i="23"/>
  <c r="G305" i="23"/>
  <c r="F305" i="23"/>
  <c r="E305" i="23"/>
  <c r="L293" i="23"/>
  <c r="K293" i="23"/>
  <c r="J293" i="23"/>
  <c r="I293" i="23"/>
  <c r="H293" i="23"/>
  <c r="G293" i="23"/>
  <c r="E293" i="23"/>
  <c r="F293" i="23"/>
  <c r="F299" i="23" l="1"/>
  <c r="F285" i="23" s="1"/>
  <c r="G299" i="23"/>
  <c r="G285" i="23" s="1"/>
  <c r="H299" i="23"/>
  <c r="H285" i="23" s="1"/>
  <c r="I299" i="23"/>
  <c r="I285" i="23" s="1"/>
  <c r="J299" i="23"/>
  <c r="J285" i="23" s="1"/>
  <c r="K299" i="23"/>
  <c r="K285" i="23" s="1"/>
  <c r="L299" i="23"/>
  <c r="L285" i="23" s="1"/>
  <c r="E299" i="23"/>
  <c r="E285" i="23" s="1"/>
  <c r="L774" i="23" l="1"/>
  <c r="H512" i="25" l="1"/>
  <c r="G512" i="25"/>
  <c r="F512" i="25"/>
  <c r="H2073" i="25"/>
  <c r="G2073" i="25"/>
  <c r="F2073" i="25"/>
  <c r="H2094" i="25"/>
  <c r="G2094" i="25"/>
  <c r="F2094" i="25"/>
  <c r="H2115" i="25"/>
  <c r="G2115" i="25"/>
  <c r="F2115" i="25"/>
  <c r="H2507" i="25"/>
  <c r="G2507" i="25"/>
  <c r="F2507" i="25"/>
  <c r="H2521" i="25"/>
  <c r="G2521" i="25"/>
  <c r="F2521" i="25"/>
  <c r="E465" i="23" l="1"/>
  <c r="D1655" i="25" l="1"/>
  <c r="E1655" i="25"/>
  <c r="F1655" i="25"/>
  <c r="G1655" i="25"/>
  <c r="H1655" i="25"/>
  <c r="I1655" i="25"/>
  <c r="J1655" i="25"/>
  <c r="D1656" i="25"/>
  <c r="E1656" i="25"/>
  <c r="F1656" i="25"/>
  <c r="G1656" i="25"/>
  <c r="H1656" i="25"/>
  <c r="I1656" i="25"/>
  <c r="J1656" i="25"/>
  <c r="K1655" i="25"/>
  <c r="K1656" i="25"/>
  <c r="F177" i="26" l="1"/>
  <c r="F174" i="26"/>
  <c r="E174" i="26"/>
  <c r="F171" i="26"/>
  <c r="E171" i="26"/>
  <c r="F168" i="26"/>
  <c r="E168" i="26"/>
  <c r="F165" i="26"/>
  <c r="E165" i="26"/>
  <c r="F162" i="26"/>
  <c r="E162" i="26"/>
  <c r="F159" i="26"/>
  <c r="F157" i="26"/>
  <c r="F154" i="26"/>
  <c r="F151" i="26"/>
  <c r="F148" i="26"/>
  <c r="F208" i="26"/>
  <c r="F210" i="26"/>
  <c r="F212" i="26"/>
  <c r="D212" i="26"/>
  <c r="D210" i="26"/>
  <c r="D208" i="26"/>
  <c r="F94" i="26"/>
  <c r="F73" i="26"/>
  <c r="F82" i="26"/>
  <c r="D68" i="26"/>
  <c r="C15" i="26"/>
  <c r="E14" i="26"/>
  <c r="D13" i="26"/>
  <c r="D12" i="26"/>
  <c r="C13" i="26"/>
  <c r="F102" i="26"/>
  <c r="F99" i="26"/>
  <c r="F97" i="26" l="1"/>
  <c r="L1025" i="23" l="1"/>
  <c r="L1019" i="23"/>
  <c r="L1013" i="23"/>
  <c r="L822" i="23"/>
  <c r="L816" i="23"/>
  <c r="L810" i="23"/>
  <c r="L804" i="23"/>
  <c r="L798" i="23"/>
  <c r="L792" i="23"/>
  <c r="L786" i="23"/>
  <c r="L780" i="23"/>
  <c r="L768" i="23"/>
  <c r="L762" i="23"/>
  <c r="L756" i="23"/>
  <c r="L750" i="23"/>
  <c r="L744" i="23"/>
  <c r="L738" i="23"/>
  <c r="L732" i="23"/>
  <c r="L726" i="23"/>
  <c r="L675" i="23"/>
  <c r="L483" i="23"/>
  <c r="L477" i="23"/>
  <c r="L471" i="23"/>
  <c r="L465" i="23"/>
  <c r="L459" i="23"/>
  <c r="L453" i="23"/>
  <c r="L278" i="23"/>
  <c r="L272" i="23"/>
  <c r="L266" i="23"/>
  <c r="L260" i="23"/>
  <c r="L254" i="23"/>
  <c r="L248" i="23"/>
  <c r="L242" i="23"/>
  <c r="L236" i="23"/>
  <c r="L221" i="23"/>
  <c r="L213" i="23" s="1"/>
  <c r="L31" i="23"/>
  <c r="L24" i="23"/>
  <c r="K1025" i="23"/>
  <c r="K1019" i="23"/>
  <c r="K1013" i="23"/>
  <c r="K822" i="23"/>
  <c r="K816" i="23"/>
  <c r="K810" i="23"/>
  <c r="K804" i="23"/>
  <c r="K798" i="23"/>
  <c r="K792" i="23"/>
  <c r="K786" i="23"/>
  <c r="K780" i="23"/>
  <c r="K774" i="23"/>
  <c r="K768" i="23"/>
  <c r="K762" i="23"/>
  <c r="K756" i="23"/>
  <c r="K750" i="23"/>
  <c r="K744" i="23"/>
  <c r="K738" i="23"/>
  <c r="K732" i="23"/>
  <c r="K726" i="23"/>
  <c r="K675" i="23"/>
  <c r="K483" i="23"/>
  <c r="K477" i="23"/>
  <c r="K471" i="23"/>
  <c r="K465" i="23"/>
  <c r="K459" i="23"/>
  <c r="K453" i="23"/>
  <c r="K278" i="23"/>
  <c r="K272" i="23"/>
  <c r="K266" i="23"/>
  <c r="K260" i="23"/>
  <c r="K254" i="23"/>
  <c r="K248" i="23"/>
  <c r="K242" i="23"/>
  <c r="K236" i="23"/>
  <c r="K221" i="23"/>
  <c r="K213" i="23" s="1"/>
  <c r="K31" i="23"/>
  <c r="K24" i="23"/>
  <c r="J1025" i="23"/>
  <c r="J1019" i="23"/>
  <c r="J1013" i="23"/>
  <c r="J822" i="23"/>
  <c r="J816" i="23"/>
  <c r="J810" i="23"/>
  <c r="J804" i="23"/>
  <c r="J798" i="23"/>
  <c r="J792" i="23"/>
  <c r="J786" i="23"/>
  <c r="J780" i="23"/>
  <c r="J774" i="23"/>
  <c r="J768" i="23"/>
  <c r="J762" i="23"/>
  <c r="J756" i="23"/>
  <c r="J750" i="23"/>
  <c r="J744" i="23"/>
  <c r="J738" i="23"/>
  <c r="J732" i="23"/>
  <c r="J726" i="23"/>
  <c r="J668" i="23"/>
  <c r="J483" i="23"/>
  <c r="J477" i="23"/>
  <c r="J471" i="23"/>
  <c r="J465" i="23"/>
  <c r="J459" i="23"/>
  <c r="J453" i="23"/>
  <c r="J278" i="23"/>
  <c r="J272" i="23"/>
  <c r="J266" i="23"/>
  <c r="J260" i="23"/>
  <c r="J254" i="23"/>
  <c r="J248" i="23"/>
  <c r="J242" i="23"/>
  <c r="J236" i="23"/>
  <c r="J221" i="23"/>
  <c r="J31" i="23"/>
  <c r="F16" i="26" s="1"/>
  <c r="J24" i="23"/>
  <c r="F14" i="26" s="1"/>
  <c r="I1025" i="23"/>
  <c r="I1019" i="23"/>
  <c r="I1013" i="23"/>
  <c r="I822" i="23"/>
  <c r="I816" i="23"/>
  <c r="I810" i="23"/>
  <c r="I804" i="23"/>
  <c r="I798" i="23"/>
  <c r="I792" i="23"/>
  <c r="I786" i="23"/>
  <c r="I780" i="23"/>
  <c r="I774" i="23"/>
  <c r="I768" i="23"/>
  <c r="I762" i="23"/>
  <c r="I756" i="23"/>
  <c r="I750" i="23"/>
  <c r="I744" i="23"/>
  <c r="I738" i="23"/>
  <c r="I732" i="23"/>
  <c r="I726" i="23"/>
  <c r="I675" i="23"/>
  <c r="I668" i="23"/>
  <c r="I483" i="23"/>
  <c r="I477" i="23"/>
  <c r="I471" i="23"/>
  <c r="I465" i="23"/>
  <c r="I459" i="23"/>
  <c r="I453" i="23"/>
  <c r="I278" i="23"/>
  <c r="I272" i="23"/>
  <c r="I266" i="23"/>
  <c r="I260" i="23"/>
  <c r="I254" i="23"/>
  <c r="I248" i="23"/>
  <c r="I242" i="23"/>
  <c r="I236" i="23"/>
  <c r="I221" i="23"/>
  <c r="I213" i="23" s="1"/>
  <c r="I31" i="23"/>
  <c r="I24" i="23"/>
  <c r="H1025" i="23"/>
  <c r="H1019" i="23"/>
  <c r="H1013" i="23"/>
  <c r="H822" i="23"/>
  <c r="H816" i="23"/>
  <c r="H810" i="23"/>
  <c r="H804" i="23"/>
  <c r="H798" i="23"/>
  <c r="H792" i="23"/>
  <c r="H786" i="23"/>
  <c r="H780" i="23"/>
  <c r="H774" i="23"/>
  <c r="H768" i="23"/>
  <c r="H762" i="23"/>
  <c r="H756" i="23"/>
  <c r="H750" i="23"/>
  <c r="H744" i="23"/>
  <c r="H738" i="23"/>
  <c r="H732" i="23"/>
  <c r="H726" i="23"/>
  <c r="H675" i="23"/>
  <c r="H668" i="23"/>
  <c r="H483" i="23"/>
  <c r="H477" i="23"/>
  <c r="H471" i="23"/>
  <c r="H465" i="23"/>
  <c r="H459" i="23"/>
  <c r="H453" i="23"/>
  <c r="H278" i="23"/>
  <c r="H272" i="23"/>
  <c r="H266" i="23"/>
  <c r="H260" i="23"/>
  <c r="H254" i="23"/>
  <c r="H248" i="23"/>
  <c r="H242" i="23"/>
  <c r="H236" i="23"/>
  <c r="H221" i="23"/>
  <c r="H213" i="23" s="1"/>
  <c r="H31" i="23"/>
  <c r="H24" i="23"/>
  <c r="G1025" i="23"/>
  <c r="G1019" i="23"/>
  <c r="G1013" i="23"/>
  <c r="G822" i="23"/>
  <c r="G816" i="23"/>
  <c r="G810" i="23"/>
  <c r="G804" i="23"/>
  <c r="G798" i="23"/>
  <c r="G792" i="23"/>
  <c r="G786" i="23"/>
  <c r="G780" i="23"/>
  <c r="G774" i="23"/>
  <c r="G768" i="23"/>
  <c r="G762" i="23"/>
  <c r="G756" i="23"/>
  <c r="G750" i="23"/>
  <c r="G744" i="23"/>
  <c r="G738" i="23"/>
  <c r="G732" i="23"/>
  <c r="G726" i="23"/>
  <c r="G675" i="23"/>
  <c r="G668" i="23"/>
  <c r="G483" i="23"/>
  <c r="G477" i="23"/>
  <c r="G471" i="23"/>
  <c r="G465" i="23"/>
  <c r="G459" i="23"/>
  <c r="G453" i="23"/>
  <c r="G278" i="23"/>
  <c r="G272" i="23"/>
  <c r="G266" i="23"/>
  <c r="G260" i="23"/>
  <c r="G254" i="23"/>
  <c r="G248" i="23"/>
  <c r="G242" i="23"/>
  <c r="G236" i="23"/>
  <c r="G221" i="23"/>
  <c r="G213" i="23" s="1"/>
  <c r="G31" i="23"/>
  <c r="G24" i="23"/>
  <c r="F1025" i="23"/>
  <c r="F1019" i="23"/>
  <c r="F1013" i="23"/>
  <c r="F822" i="23"/>
  <c r="F816" i="23"/>
  <c r="F810" i="23"/>
  <c r="F804" i="23"/>
  <c r="F798" i="23"/>
  <c r="F792" i="23"/>
  <c r="F786" i="23"/>
  <c r="F780" i="23"/>
  <c r="F774" i="23"/>
  <c r="F768" i="23"/>
  <c r="F762" i="23"/>
  <c r="F756" i="23"/>
  <c r="F750" i="23"/>
  <c r="F744" i="23"/>
  <c r="F738" i="23"/>
  <c r="F732" i="23"/>
  <c r="F726" i="23"/>
  <c r="F675" i="23"/>
  <c r="F668" i="23"/>
  <c r="F483" i="23"/>
  <c r="F477" i="23"/>
  <c r="F471" i="23"/>
  <c r="F465" i="23"/>
  <c r="F459" i="23"/>
  <c r="F453" i="23"/>
  <c r="F278" i="23"/>
  <c r="F272" i="23"/>
  <c r="F266" i="23"/>
  <c r="F260" i="23"/>
  <c r="F254" i="23"/>
  <c r="F248" i="23"/>
  <c r="F242" i="23"/>
  <c r="F236" i="23"/>
  <c r="F221" i="23"/>
  <c r="F213" i="23" s="1"/>
  <c r="F31" i="23"/>
  <c r="F24" i="23"/>
  <c r="E1025" i="23"/>
  <c r="E1019" i="23"/>
  <c r="E1013" i="23"/>
  <c r="E998" i="23"/>
  <c r="E992" i="23"/>
  <c r="E822" i="23"/>
  <c r="E816" i="23"/>
  <c r="E810" i="23"/>
  <c r="E804" i="23"/>
  <c r="E798" i="23"/>
  <c r="E792" i="23"/>
  <c r="E786" i="23"/>
  <c r="E780" i="23"/>
  <c r="E774" i="23"/>
  <c r="E768" i="23"/>
  <c r="E762" i="23"/>
  <c r="E756" i="23"/>
  <c r="E750" i="23"/>
  <c r="E744" i="23"/>
  <c r="E738" i="23"/>
  <c r="E732" i="23"/>
  <c r="E726" i="23"/>
  <c r="E675" i="23"/>
  <c r="E668" i="23"/>
  <c r="E477" i="23"/>
  <c r="E471" i="23"/>
  <c r="E459" i="23"/>
  <c r="E453" i="23"/>
  <c r="E278" i="23"/>
  <c r="E272" i="23"/>
  <c r="E266" i="23"/>
  <c r="E260" i="23"/>
  <c r="E254" i="23"/>
  <c r="E248" i="23"/>
  <c r="E242" i="23"/>
  <c r="E236" i="23"/>
  <c r="E445" i="23" l="1"/>
  <c r="G445" i="23"/>
  <c r="I445" i="23"/>
  <c r="F445" i="23"/>
  <c r="H445" i="23"/>
  <c r="J445" i="23"/>
  <c r="K445" i="23"/>
  <c r="L445" i="23"/>
  <c r="F1005" i="23"/>
  <c r="G1005" i="23"/>
  <c r="H1005" i="23"/>
  <c r="K1005" i="23"/>
  <c r="L1005" i="23"/>
  <c r="E984" i="23"/>
  <c r="E1005" i="23"/>
  <c r="I1005" i="23"/>
  <c r="J1005" i="23"/>
  <c r="L718" i="23"/>
  <c r="F228" i="23"/>
  <c r="J213" i="23"/>
  <c r="F71" i="26"/>
  <c r="L16" i="23"/>
  <c r="H16" i="23"/>
  <c r="J16" i="23"/>
  <c r="K660" i="23"/>
  <c r="F16" i="23"/>
  <c r="I660" i="23"/>
  <c r="K16" i="23"/>
  <c r="F718" i="23"/>
  <c r="I718" i="23"/>
  <c r="K718" i="23"/>
  <c r="E718" i="23"/>
  <c r="G718" i="23"/>
  <c r="H718" i="23"/>
  <c r="J718" i="23"/>
  <c r="G660" i="23"/>
  <c r="L660" i="23"/>
  <c r="J228" i="23"/>
  <c r="H228" i="23"/>
  <c r="L228" i="23"/>
  <c r="I16" i="23"/>
  <c r="G16" i="23"/>
  <c r="F660" i="23"/>
  <c r="G228" i="23"/>
  <c r="H660" i="23"/>
  <c r="I228" i="23"/>
  <c r="J660" i="23"/>
  <c r="K228" i="23"/>
  <c r="E660" i="23"/>
  <c r="E228" i="23"/>
  <c r="E221" i="23" l="1"/>
  <c r="E213" i="23" s="1"/>
  <c r="E31" i="23"/>
  <c r="E24" i="23"/>
  <c r="E16" i="23" l="1"/>
  <c r="E711" i="23" l="1"/>
  <c r="E703" i="23" s="1"/>
  <c r="F711" i="23"/>
  <c r="F703" i="23" s="1"/>
  <c r="G711" i="23"/>
  <c r="G703" i="23" s="1"/>
  <c r="H711" i="23"/>
  <c r="H703" i="23" s="1"/>
  <c r="I711" i="23"/>
  <c r="I703" i="23" s="1"/>
  <c r="K711" i="23"/>
  <c r="K703" i="23" s="1"/>
  <c r="L711" i="23"/>
  <c r="L703" i="23" s="1"/>
  <c r="J711" i="23" l="1"/>
  <c r="J703" i="23" s="1"/>
  <c r="F141" i="26"/>
  <c r="D432" i="25"/>
</calcChain>
</file>

<file path=xl/sharedStrings.xml><?xml version="1.0" encoding="utf-8"?>
<sst xmlns="http://schemas.openxmlformats.org/spreadsheetml/2006/main" count="6868" uniqueCount="1347">
  <si>
    <t>Ð³í»Éí³Í N 3. ´Ûáõç»ï³ÛÇÝ Íñ³·ñ»ñÇ ¨ ³ÏÝÏ³ÉíáÕ ³ñ¹ÛáõÝùÝ»ñÇ Ý»ñÏ³Û³óÙ³Ý Ó¨³ã³÷</t>
  </si>
  <si>
    <t>ä»ï³Ï³Ý Ù³ñÙÝÇ ³Ýí³ÝáõÙÁª</t>
  </si>
  <si>
    <t>Ø²ê 1. äºî²Î²Ü Ø²ðØÜÆ è²¼Ø²ì²ðàôÂÚ²Ü ÀÜ¸Ð²Üàôð ÜÎ²ð²¶ðàôÂÚàôÜÀ</t>
  </si>
  <si>
    <t>4. üÇÝ³Ýë³Ï³Ý ³ÏïÇíÝ»ñÇ Ï³é³í³ñÙ³ÝÝ ³ÝãíáÕ ÙÇçáó³éáõÙÝ»ñÁª</t>
  </si>
  <si>
    <t>1.ÐÇÙÝ³Ï³Ý é³½Ù³í³ñ³Ï³Ý Ýå³ï³ÏÝ»ñÁ ¨ ·»ñ³Ï³ í»ñçÝ³Ï³Ý ³ñ¹ÛáõÝùÝ»ñÁª</t>
  </si>
  <si>
    <t>2. ´Ûáõç»ï³ÛÇÝ Íñ³·ñ»ñáõÙ Ï³ï³ñíáÕ ÑÇÙÝ³Ï³Ý ÷á÷áËáõÃÛáõÝÝ»ñÁª</t>
  </si>
  <si>
    <r>
      <t>3</t>
    </r>
    <r>
      <rPr>
        <sz val="10"/>
        <color rgb="FF000000"/>
        <rFont val="Arial Armenian"/>
        <family val="2"/>
      </rPr>
      <t>.Î³åÇï³É µÝáõÛÃÇ ÑÇÙÝ³Ï³Ý ÙÇçáó³éáõÙÝ»ñÁª</t>
    </r>
  </si>
  <si>
    <t>Ìñ³·Çñ</t>
  </si>
  <si>
    <t>ä»ï³Ï³Ý Ù³ñÙÝÇ (´¶Î) ·»ñ³ï»ëã³Ï³Ý ¹³ëÇãÁ՝</t>
  </si>
  <si>
    <t>ä»ï³Ï³Ý Ù³ñÙÝÇ (´¶Î) ³Ýí³ÝáõÙÁ՝</t>
  </si>
  <si>
    <t>Աղյուսակ Ա.</t>
  </si>
  <si>
    <t>Ìñ³·ñ³ÛÇÝ ¹³ëÇãÁ</t>
  </si>
  <si>
    <t>¶áõÙ³ñÁ (Ñ³½³ñ ¹ñ³Ù)</t>
  </si>
  <si>
    <t>ØÇçáó³éáõÙ</t>
  </si>
  <si>
    <t>ÀÜ¸²ØºÜÀ</t>
  </si>
  <si>
    <t>ä»ï³Ï³Ý Ù³ñÙÝÇ å³ï³ëË³Ý³ïíáõÃÛ³Ùµ Çñ³Ï³Ý³óíáÕ µÛáõç»ï³ÛÇÝ Íñ³·ñ»ñÝ áõ ÙÇçáó³éáõÙÝ»ñÇ µ³óí³ÍùÝ Áëï Ï³ï³ñáÕ՝ å»ï³Ï³Ý Ù³ñÙÇÝÝ»ñÇ</t>
  </si>
  <si>
    <t>Ìñ³·ñÇ/ ØÇçáó³éÙ³Ý/ Ï³ï³ñáÕ Ñ³Ý¹Çë³óáÕ å»ï³Ï³Ý Ù³ñÙÝÇ ³Ýí³ÝáõÙÁ</t>
  </si>
  <si>
    <t>Հավելված N 3. Բյուջետային ծրագրերի և ակնկալվող արդյունքների ներկայացման ձևաչափ</t>
  </si>
  <si>
    <t>Պետական մարմնի անվանումը՝</t>
  </si>
  <si>
    <t>ՄԱՍ 2. ՊԵՏԱԿԱՆ ՄԱՐՄՆԻ ԿՈՂՄԻՑ ԻՐԱԿԱՆԱՑՎՈՂ ԲՅՈՒՋԵՏԱՅԻՆ ԾՐԱԳՐԵՐԸ ԵՎ ՄԻՋՈՑԱՌՈՒՄՆԵՐԸ</t>
  </si>
  <si>
    <t>Դասիչ</t>
  </si>
  <si>
    <t>Ծրագիր/Միջոցառում</t>
  </si>
  <si>
    <t>2019թ սպասվող</t>
  </si>
  <si>
    <t>2020թ եռամսյակ</t>
  </si>
  <si>
    <t>2020թ կիսամյակ</t>
  </si>
  <si>
    <t>2020թ ինն ամիս</t>
  </si>
  <si>
    <t>2020թ տարի</t>
  </si>
  <si>
    <t xml:space="preserve">2022թ </t>
  </si>
  <si>
    <t>(հազ. դրամ)</t>
  </si>
  <si>
    <t>Ծրագիր</t>
  </si>
  <si>
    <t>Ծրագրի անվանումը՝</t>
  </si>
  <si>
    <t>Ծրագրի նպատակը՝</t>
  </si>
  <si>
    <t>Վերջնական արդյունքի նկարագրությունը՝</t>
  </si>
  <si>
    <t>Ծրագրի միջոցառումներ</t>
  </si>
  <si>
    <t>Ընթացիկ միջոցառումներ</t>
  </si>
  <si>
    <t>Միջոցառման անվանումը՝</t>
  </si>
  <si>
    <t>Միջոցառման նկարագրությունը՝</t>
  </si>
  <si>
    <t>Միջոցառման տեսակը՝</t>
  </si>
  <si>
    <t>Հանրային սեփականության կառավարման միջոցառումներ</t>
  </si>
  <si>
    <t>Պետական մարմնի գերատեսչական դասիչը՝</t>
  </si>
  <si>
    <t>ՄԱՍ 3 ՊԵՏԱԿԱՆ ՄԱՐՄՆԻ ԾՐԱԳՐԵՐԻ ԳԾՈՎ ՎԵՐՋՆԱԿԱՆ ԱՐԴՅՈՒՆՔԻ ՑՈՒՑԱՆԻՇՆԵՐԸ</t>
  </si>
  <si>
    <t>Նպատակը</t>
  </si>
  <si>
    <t>Ծրագրի դասիչը և անվանումը</t>
  </si>
  <si>
    <t>Ծրագրի վերջնական արդյունքները</t>
  </si>
  <si>
    <t>Կապը ՀՀ կառավարության ծրագրով սահմանված քաղաքականության թիրախների հետ</t>
  </si>
  <si>
    <t>Չափորոշիչը</t>
  </si>
  <si>
    <t>Ելակետը</t>
  </si>
  <si>
    <t>Թիրախը</t>
  </si>
  <si>
    <t>Ցուցանիշը</t>
  </si>
  <si>
    <t>Ժամկետը</t>
  </si>
  <si>
    <t>Պետական մարմնի (ԲԳԿ) գերատեսչական դասիչը՝</t>
  </si>
  <si>
    <t>Պետական մարմնի (ԲԳԿ) անվանումը՝</t>
  </si>
  <si>
    <t>ՄԱՍ 4. ՊԵՏԱԿԱՆ ՄԱՐՄՆԻ ԳԾՈՎ ԱՐԴՅՈՒՆՔԱՅԻՆ (ԿԱՏԱՐՈՂԱԿԱՆ) ՑՈՒՑԱՆԻՇՆԵՐԸ</t>
  </si>
  <si>
    <t>Ծրագրի դասիչը</t>
  </si>
  <si>
    <t>Ծրագրի անվանումը</t>
  </si>
  <si>
    <t>Ծրագրի միջոցառումները</t>
  </si>
  <si>
    <t>Ամփոփ/բացված</t>
  </si>
  <si>
    <t>Պետական մարմնի (կատարող) գերատեսչական դասիչը՝</t>
  </si>
  <si>
    <t>Պետական մարմնի  (կատարող) անվանումը՝</t>
  </si>
  <si>
    <t>Ծրագրի դասիչը՝</t>
  </si>
  <si>
    <t>Ցուցանիշներ</t>
  </si>
  <si>
    <t>Միջոցառման դասիչը՝</t>
  </si>
  <si>
    <t>2018թ. փաստացի</t>
  </si>
  <si>
    <t>2021թ</t>
  </si>
  <si>
    <t>2022թ</t>
  </si>
  <si>
    <t>Նկարագրությունը՝</t>
  </si>
  <si>
    <t>Միջոցառումն իրականացնողի անվանումը՝</t>
  </si>
  <si>
    <t>Արդյունքի չափորոշիչներ</t>
  </si>
  <si>
    <t>Միջոցառման վրա կատարվող ծախսը (հազար դրամ)</t>
  </si>
  <si>
    <t xml:space="preserve">  </t>
  </si>
  <si>
    <t xml:space="preserve"> 8 </t>
  </si>
  <si>
    <t xml:space="preserve"> 3 </t>
  </si>
  <si>
    <t xml:space="preserve"> 90 </t>
  </si>
  <si>
    <t xml:space="preserve"> 75 </t>
  </si>
  <si>
    <t xml:space="preserve"> 750 </t>
  </si>
  <si>
    <t xml:space="preserve"> 780 </t>
  </si>
  <si>
    <t xml:space="preserve"> 1605 </t>
  </si>
  <si>
    <t xml:space="preserve"> 1040 </t>
  </si>
  <si>
    <t xml:space="preserve"> 97 </t>
  </si>
  <si>
    <t xml:space="preserve"> 1 </t>
  </si>
  <si>
    <t xml:space="preserve"> 2 </t>
  </si>
  <si>
    <t xml:space="preserve"> 30 </t>
  </si>
  <si>
    <t xml:space="preserve"> 100 </t>
  </si>
  <si>
    <t xml:space="preserve"> 150 </t>
  </si>
  <si>
    <t xml:space="preserve"> 12 </t>
  </si>
  <si>
    <t xml:space="preserve"> 16 </t>
  </si>
  <si>
    <t xml:space="preserve"> 1070 </t>
  </si>
  <si>
    <t xml:space="preserve"> 40 </t>
  </si>
  <si>
    <t xml:space="preserve"> 5 </t>
  </si>
  <si>
    <t xml:space="preserve"> 6 </t>
  </si>
  <si>
    <t>â³÷áñáßÇãÝ»ñÁ ë³ÑÙ³Ýí»É »Ý Ý³Ë³ñ³ñáõÃÛ³Ý ³é³ÝÓÇÝ Íñ³·ñ»ñáõÙ</t>
  </si>
  <si>
    <t xml:space="preserve">Â³÷áÝÝ»ñÇ Ñ³í³ùÙ³Ý Í³ÍÏáõÛÃ, ïáÏáë </t>
  </si>
  <si>
    <t>Â³÷áÝÝ»ñÇ Ñ³í³ùÙ³Ý ³ñ¹ÛáõÝ³í»ïáõÃÛáõÝ (ù³Õ³ùÝ»ñáõÙ/·ÛáõÕ»ñáõÙ), ïáÏáë</t>
  </si>
  <si>
    <t>²ÛÉ ÁÝïñ³Ýù³ÛÇÝ ³ßË³ï³Ýù³ÛÇÝ Í³é³ÛáõÃÛáõÝ</t>
  </si>
  <si>
    <t>âÇ ë³ÑÙ³ÝíáõÙ</t>
  </si>
  <si>
    <t>öáÕáóÝ»ñÇ Éáõë³íáñÙ³Ý ÙÇçÇÝ ûñ³Ï³Ý ï¨áÕáõÃÛáõÝÁ, Å³Ù</t>
  </si>
  <si>
    <t>ÊÝ³Ûí³Í ¿Ý»ñ·Ç³ÛÇ ù³Ý³ÏÁ ¶íï/Å³Ù</t>
  </si>
  <si>
    <t>æ¶ ³ñï³Ý»ïáõÙÝ»ñÇ ù³Ý³ÏÁ,  ïáÝÝ³</t>
  </si>
  <si>
    <t>î»Õ³¹ñí³Í Éáõë³íáñáõÃÛ³Ý ³ñ¹ÛáõÝ³í»ïáõÃÛáõÝÁ (Ï³éáõóí³ÍùÁ), ïáÏáëÝ»ñáí</t>
  </si>
  <si>
    <t>ÐÐ-áõÙ ³å³ëï³Ý Ñ³ÛóáÕ ¨ ÷³Ëëï³Ï³Ý ×³Ý³ãí³Í ³ÝÓ³Ýó ÐÐ-áõÙ ÇÝï»·ñÙ³Ý ÇÝ¹»ùëÇ Ù³Ï³ñ¹³Ï</t>
  </si>
  <si>
    <t xml:space="preserve">â³÷áñáßÇãÝ»ñÁ ë³ÑÙ³Ýí³Í »Ý Í³é³ÛáõÃÛ³Ý Íñ³·ñÇ Ñ³Ù³å³ï³ëË³Ý Ù³ë»ñáõÙ </t>
  </si>
  <si>
    <t>1001   î³ñ³Íù³ÛÇÝ Ï³é³í³ñÙ³Ý áÉáñïáõÙ ù³Õ³ù³Ï³ÝáõÃÛ³Ý Ùß³ÏáõÙ, Íñ³·ñ»ñÇ Ñ³Ù³Ï³ñ·áõÙ ¨ ÙáÝÇïáñÇÝ·Ç Çñ³Ï³Ý³óáõÙ</t>
  </si>
  <si>
    <t>1040  Îáßï Ã³÷áÝÝ»ñÇ Ï³é³í³ñáõÙ</t>
  </si>
  <si>
    <t>1038   î³ñ³Íù³ÛÇÝ Ï³é³í³ñÙ³Ý ¨ ï»Õ³Ï³Ý ÇÝùÝ³Ï³é³í³ñÙ³Ý Ù³ñÙÇÝÝ»ñÇ Ý»ñÏ³Û³óáõóÇãÝ»ñÇ Ù³ëÝ³·Çï³Ï³Ý í»ñ³å³ïñ³ëïáõÙ ¨ Ñ³ïáõÏ áõëáõóáõÙ</t>
  </si>
  <si>
    <t>î³ñ³Íù³ÛÇÝ Ï³é³í³ñÙ³Ý ¨ ï»Õ³Ï³Ý ÇÝùÝ³Ï³é³í³ñÙ³Ý Ù³ñÙÇÝÝ»ñáõÙ í»ñ³å³ïñ³ëïí³Í ³ßË³ï³Ï³½Ù, ïáÏáë</t>
  </si>
  <si>
    <t>1106   ØÇ·ñ³óÇáÝ µÝ³·³í³éáõÙ å»ï³Ï³Ý ù³Õ³ù³Ï³ÝáõÃÛ³Ý Ùß³ÏáõÙ ¨ Çñ³Ï³Ý³óáõÙ</t>
  </si>
  <si>
    <t>1110    ²ÛÉ ÁÝïñ³Ýù³ÛÇÝ ³ßË³ï³Ýù³ÛÇÝ Í³é³ÛáõÃÛáõÝ</t>
  </si>
  <si>
    <t>1157   ø³Õ³ù³ÛÇÝ ½³ñ·³óáõÙ</t>
  </si>
  <si>
    <t>1</t>
  </si>
  <si>
    <t>0</t>
  </si>
  <si>
    <t>7</t>
  </si>
  <si>
    <t>28</t>
  </si>
  <si>
    <t>4</t>
  </si>
  <si>
    <t>2</t>
  </si>
  <si>
    <t>16</t>
  </si>
  <si>
    <t>12</t>
  </si>
  <si>
    <t>2700</t>
  </si>
  <si>
    <t>1432</t>
  </si>
  <si>
    <t>14.1%</t>
  </si>
  <si>
    <t xml:space="preserve"> 1106 </t>
  </si>
  <si>
    <t>41</t>
  </si>
  <si>
    <t>ÐÐ ³éáÕç³å³ÑáõÃÛ³Ý Ý³Ë³ñ³ñáõÃÛáõÝ</t>
  </si>
  <si>
    <t>ÐÐ ³ßË³ï³ÝùÇ ¨ ëáóÇ³É³Ï³Ý Ñ³ñó»ñÇ Ý³Ë³ñ³ñáõÃÛáõÝ</t>
  </si>
  <si>
    <t>ÐÐ ²ñ³·³ÍáïÝÇ Ù³ñ½å»ï³ñ³Ý</t>
  </si>
  <si>
    <t>ÐÐ ²ñ³ñ³ïÇ Ù³ñ½å»ï³ñ³Ý</t>
  </si>
  <si>
    <t>5</t>
  </si>
  <si>
    <t>ÐÐ ²ñÙ³íÇñÇ Ù³ñ½å»ï³ñ³Ý</t>
  </si>
  <si>
    <t>15</t>
  </si>
  <si>
    <t>ÐÐ ¶»Õ³ñùáõÝÇùÇ Ù³ñ½å»ï³ñ³Ý</t>
  </si>
  <si>
    <t>ÐÐ Èáéáõ Ù³ñ½å»ï³ñ³Ý</t>
  </si>
  <si>
    <t>ÐÐ Îáï³ÛùÇ Ù³ñ½å»ï³ñ³Ý</t>
  </si>
  <si>
    <t>ÐÐ ÞÇñ³ÏÇ Ù³ñ½å»ï³ñ³Ý</t>
  </si>
  <si>
    <t>ÐÐ êÛáõÝÇùÇ Ù³ñ½å»ï³ñ³Ý</t>
  </si>
  <si>
    <t>ÐÐ î³íáõßÇ Ù³ñ½å»ï³ñ³Ý</t>
  </si>
  <si>
    <t>3</t>
  </si>
  <si>
    <t xml:space="preserve"> 1157 </t>
  </si>
  <si>
    <t>Þ³Ñ³éáõÝ»ñÇ ÁÝïñáõÃÛ³Ý ã³÷³ÝÇßÝ»ñÁ՝</t>
  </si>
  <si>
    <t xml:space="preserve"> 140 </t>
  </si>
  <si>
    <t xml:space="preserve"> 4000 </t>
  </si>
  <si>
    <t xml:space="preserve"> 600 </t>
  </si>
  <si>
    <t xml:space="preserve"> 729.8 </t>
  </si>
  <si>
    <t xml:space="preserve"> 700 </t>
  </si>
  <si>
    <t xml:space="preserve"> 200 </t>
  </si>
  <si>
    <t xml:space="preserve"> 7 </t>
  </si>
  <si>
    <t xml:space="preserve"> 4812©5 </t>
  </si>
  <si>
    <t xml:space="preserve"> 386 </t>
  </si>
  <si>
    <t xml:space="preserve"> 2©5 </t>
  </si>
  <si>
    <t xml:space="preserve"> 4©2 </t>
  </si>
  <si>
    <t xml:space="preserve"> 35 </t>
  </si>
  <si>
    <t xml:space="preserve"> 1212 </t>
  </si>
  <si>
    <t xml:space="preserve"> 544 </t>
  </si>
  <si>
    <t xml:space="preserve"> 336 </t>
  </si>
  <si>
    <t xml:space="preserve"> 0©44 </t>
  </si>
  <si>
    <t xml:space="preserve"> ä»ï³Ï³Ý ³ç³ÏóáõÃÛáõÝ ë³ÑÙ³Ý³Ù»ñÓ Ñ³Ù³ÛÝùÝ»ñÇÝ </t>
  </si>
  <si>
    <t xml:space="preserve"> îñ³Ýëý»ñïÝ»ñÇ ïñ³Ù³¹ñáõÙ </t>
  </si>
  <si>
    <t xml:space="preserve"> ÐÐ Ï³é³í³ñáõÃÛ³Ý 2014 Ãí³Ï³ÝÇ ¹»Ïï»Ùµ»ñÇ 18-Ç N 1444-Ü áñáßÙ³Ý Ñ³Ù³Ó³ÛÝ </t>
  </si>
  <si>
    <t xml:space="preserve"> ä»ï³Ï³Ý ³ç³ÏóáõÃÛáõÝ ÐÐ ¶»Õ³ñùáõÝÇùÇ Ù³ñ½Ç Ö³Ùµ³ñ³Ï Ñ³Ù³ÛÝùÇ ²ñÍí³ß»Ý µÝ³Ï³í³ÛñÇ í³ñã³Ï³Ý Õ»Ï³í³ñÇ ¨ ³ßË³ï³Ï³½ÙÇ å³Ñå³ÝÙ³Ý Í³Ëë»ñÇ Ñ³Ù³ñ </t>
  </si>
  <si>
    <t xml:space="preserve"> ä»ï³Ï³Ý ³ç³ÏóáõÃÛáõÝ ÐÐ ¶»Õ³ñùáõÝÇùÇ Ù³ñ½Ç Ö³Ùµ³ñ³Ï Ñ³Ù³ÛÝùÇ ²ñÍí³ß»Ý µÝ³Ï³í³ÛñÇ í³ñã³Ï³Ý Õ»Ï³í³ñÇ ¨ ³ßË³ï³Ï³½ÙÇ å³Ñå³ÝÙ³Ý Í³Ëë»ñÇ Ñ³Ù³ñ_x000D_
 </t>
  </si>
  <si>
    <t xml:space="preserve"> ÐÐ Ñ³Ù³ÛÝùÇ Ï³ñ·³íÇ×³ÏÇ ³éÏ³ÛáõÃÛáõÝ </t>
  </si>
  <si>
    <t>Þ³Ñ³éáõ Ñ³Ù³ÛÝùÝ»ñÇ ÃÇí, Ñ³ï</t>
  </si>
  <si>
    <t>´³óí³Í</t>
  </si>
  <si>
    <t xml:space="preserve"> Ì³é³ÛáõÃÛáõÝÝ»ñÇ Ù³ïáõóáõÙ </t>
  </si>
  <si>
    <t xml:space="preserve"> ä»ï³Ï³Ý Ù³ñÙÇÝÝ»ñÇ ÏáÕÙÇó û·ï³·áñÍíáÕ áã ýÇÝ³Ýë³Ï³Ý ³ÏïÇíÝ»ñÇ Ñ»ï ·áñÍ³éÝáõÃÛáõÝÝ»ñ </t>
  </si>
  <si>
    <t xml:space="preserve"> î³ñ³Íù³ÛÇÝ Ï³é³í³ñÙ³Ý ¨ ï»Õ³Ï³Ý ÇÝùÝ³Ï³é³í³ñÙ³Ý Ù³ñÙÇÝÝ»ñÇ Ý»ñÏ³Û³óáõóÇãÝ»ñÇ Ù³ëÝ³·Çï³Ï³Ý í»ñ³å³ïñ³ëïáõÙ ¨ Ñ³ïáõÏ áõëáõóáõÙ </t>
  </si>
  <si>
    <t xml:space="preserve"> ì»ñ³å³ïñ³ëïÙ³Ý Í³é³ÛáõÃÛáõÝÝ»ñ </t>
  </si>
  <si>
    <t xml:space="preserve"> î³ñ³Íù³ÛÇÝ Ï³é³í³ñÙ³Ý Ù³ñÙÇÝÝ»ñÇ ³ßË³ï³ÏÇóÝ»ñÇ՝ ï»Õ³Ï³Ý ÇÝùÝ³Ï³é³í³ñÙ³Ý Ù³ñÙÇÝÝ»ñÇ՝ ÇÝãå»ë Ý³¨ Ñ³Ù³ÛÝù³ÛÇÝ Í³é³ÛáÕÝ»ñÇ í»ñ³å³ïñ³ëïÙ³Ý Ï³½Ù³Ï»ñåáõÙ </t>
  </si>
  <si>
    <t xml:space="preserve">&lt;¶ÝáõÙÝ»ñÇ Ù³ëÇÝ&gt; ÐÐ ûñ»ÝùÇ Ñ³Ù³Ó³ÛÝ ÁÝïñí³Í Ï³½Ù³Ï»ñåáõÃÛáõÝ </t>
  </si>
  <si>
    <t xml:space="preserve"> ì»ñ³å³ïñ³ëïÙ³Ý »ÝÃ³Ï³ Í³é³ÛáÕÝ»ñÇ ÃÇíÁ` ³Û¹ ÃíáõÙ </t>
  </si>
  <si>
    <t xml:space="preserve"> ²í³ñï³Ï³Ý ÷³ëï³ÃáõÕÃ ëï³ó³Í ³ÝÓ³Ýó Ãí³ù³Ý³ÏÇ ï»ë³Ï³ñ³ñ ÏßÇéÁ í»ñ³å³ïñ³ëïÙ³ÝÁ Ù³ëÝ³Ïó³Í ³ÝÓ³Ýó ÁÝ¹Ñ³Ýáõñ Ãí³ù³Ý³ÏáõÙ ³éÝí³½Ý  (%) </t>
  </si>
  <si>
    <t xml:space="preserve"> Þ³Ñ³éáõÝ»ñÇ µ³í³ñ³ñí³ÍáõÃÛáõÝÁ (·Ý³Ñ³ïÙ³Ý Ñ³ñó³Ã»ñÃÇÏÝ»ñÇ ³ñ¹ÛáõÝùÝ»ñÁ 5 µ³É³ÛÇÝ Ñ³Ù³Ï³ñ·áõÙ) (ÙÇçÇÝ µ³É) </t>
  </si>
  <si>
    <t xml:space="preserve"> ¸³ëÁÝÃ³óÇ ÙÇçÇÝ ï¨áÕáõÃÛáõÝÁ (Å³Ù/ûñ) </t>
  </si>
  <si>
    <t xml:space="preserve"> 3.î³ñ³Íù³ÛÇÝ Ï³é³í³ñÙ³Ý Ù³ñÙÇÝÝ»ñ </t>
  </si>
  <si>
    <t xml:space="preserve"> 2.î»Õ³Ï³Ý ÇÝùÝ³Ï³é³í³ñÙ³Ý Ù³ñÙÇÝÝ»ñ </t>
  </si>
  <si>
    <t xml:space="preserve"> 1.Ð³Ù³ÛÝù³ÛÇÝ Í³é³ÛáÕÝ»ñ </t>
  </si>
  <si>
    <t xml:space="preserve"> Îáßï Ã³÷áÝÝñÇ Ï³é³í³ñÙ³Ý Ñ³Ù³Ï³ñ·Ç µ³ñ»É³íáõÙ ¨ Ýáñ ³Õµ³í³ÛñÇ ëï»ÕÍáõÙ_x000D_
 </t>
  </si>
  <si>
    <t xml:space="preserve"> ²ÛÉ å»ï³Ï³Ý Ï³½Ù³Ï»ñåáõÃÛáõÝÝ»ñÇ ÏáÕÙÇó û·ï³·áñÍíáÕ áã ýÇÝ³Ýë³Ï³Ý ³ÏïÇíÝ»ñÇ Ñ»ï ·áñÍ³éÝáõÃÛáõÝÝ»ñ </t>
  </si>
  <si>
    <t xml:space="preserve"> Îáßï Ã³÷áÝÝ»ñÇ Ï³é³í³ñáõÙ</t>
  </si>
  <si>
    <t xml:space="preserve"> Ìñ³·ñáõÙ ÁÝ¹·ñÏí³Í Ñ³Ù³ÛÝùÝ»ñÇ ÃÇíÁ, Ñ³ï </t>
  </si>
  <si>
    <t xml:space="preserve"> êï»ÕÍíáÕ ³Õµ³í³Ûñ»ñÇ ÃÇí, Ñ³ï </t>
  </si>
  <si>
    <t xml:space="preserve"> ì»ñ³µ»éÝÙ³Ý Ï³Û³ÝÇ Ï³éáõóáõÙ, Ñ³ï </t>
  </si>
  <si>
    <t xml:space="preserve"> ºñÏáõ Ù³ñ½»ñáõÙ ß³Ñ³·áñÍíáÕ ³Õµ³ÝáóÝ»ñÇ ÃíÇ Ïñ×³ïáõÙ, ïáÏáë </t>
  </si>
  <si>
    <t xml:space="preserve"> Îáßï Ã³÷áÝÝ»ñÇ Ï³é³í³ñÙ³Ý Ñ³Ù³Ï³ñ·Ç µ³ñ»É³íáõÙ ¨ Ýáñ ³Õµ³í³ÛñÇ ëï»ÕÍáõÙ_x000D_
 </t>
  </si>
  <si>
    <t xml:space="preserve"> Ø³ëÝ³·Çï³óí³Í ÙÇ³íáñ </t>
  </si>
  <si>
    <t xml:space="preserve"> ì»ñ³Ï³éáõóÙ³Ý ¨ ½³ñ·³óÙ³Ý »íñáå³Ï³Ý µ³ÝÏÇ ³ç³ÏóáõÃÛ³Ùµ Çñ³Ï³Ý³óíáÕ &lt;ºñ¨³ÝÇ  Ïáßï Ã³÷áÝÝ»ñÇ Ï³é³í³ñÙ³Ý&gt; Íñ³·Çñ </t>
  </si>
  <si>
    <t xml:space="preserve"> ºíñáå³Ï³Ý  Ý»ñ¹ñáõÙ³ÛÇÝ µ³ÝÏÇ ³ç³ÏóáõÃÛ³Ùµ Çñ³Ï³Ý³óíáÕ «ºñ¨³ÝÇ  Ïáßï Ã³÷áÝÝ»ñÇ Ï³é³í³ñÙ³Ý» Íñ³·Çñ </t>
  </si>
  <si>
    <t xml:space="preserve"> Îáßï Ã³÷áÝÝ»ñÇ Ï³é³í³ñÙ³Ý Ñ³Ù³Ï³ñ·Ç µ³ñ»É³íáõÙ ¨ Ýáñ ³Õµ³í³ÛñÇ ëï»ÕÍáõÙ </t>
  </si>
  <si>
    <t xml:space="preserve">  ì»ñ³Ï³éáõóÙ³Ý ¨ ½³ñ·³óÙ³Ý »íñáå³Ï³Ý µ³ÝÏÇ ³ç³ÏóáõÃÛ³Ùµ Çñ³Ï³Ý³óíáÕ &lt;Îáï³ÛùÇ ¨ ¶»Õ³ñùáõÝÇùÇ Ù³ñ½Ç Ïáßï Ã³÷áÝÝ»ñÇ Ï³é³í³ñÙ³Ý&gt; ¹ñ³Ù³ßÝáñÑ³ÛÇÝ Íñ³·Çñ </t>
  </si>
  <si>
    <t xml:space="preserve">Ìñ³·ñáõÙ ÁÝ¹·ñÏí³Í Ñ³Ù³ÛÝùÝ»ñÇ ÃÇíÁ, Ñ³ï </t>
  </si>
  <si>
    <t xml:space="preserve"> Üáñ ëï»ÕÍíáÕ ³Õµ³í³Ûñ»ñÇ ÃÇí, Ñ³ï </t>
  </si>
  <si>
    <t xml:space="preserve"> ì»ñ³µ»éÝÙ³Ý Ï³Û³ÝÇ Ï³éáõóáõÙ </t>
  </si>
  <si>
    <t xml:space="preserve"> ì»ñ³Ï³éáõóÙ³Ý ¨ ½³ñ·³óÙ³Ý »íñáå³Ï³Ý µ³ÝÏÇ ³ç³ÏóáõÃÛ³Ùµ Çñ³Ï³Ý³óíáÕ &lt;ºñ¨³ÝÇ Ïáßï Ã³÷áÝÝ»ñÇ Ï³é³í³ñÙ³Ý&gt; ¹ñ³Ù³ßÝáñÑ³ÛÇÝ Íñ³·Çñ </t>
  </si>
  <si>
    <t xml:space="preserve"> Îáßï Ã³÷áÝÝ»ñÇ Ï³é³í³ñÙ³Ý Ñ³Ù³Ï³ñ·Ç µ³ñ»É³íáõÙ ¨ Ýáñ ³Õµ³í³ÛñÇ ëï»ÕÍáõÙ_x000D_
_x000D_
 </t>
  </si>
  <si>
    <t xml:space="preserve"> ºíñáå³Ï³Ý ÙÇáõÃÛ³Ý Ñ³ñ¨³ÝáõÃÛ³Ý  Ý»ñ¹ñáõÙ³ÛÇÝ ·áñÍÇùÇ ³ç³ÏóáõÃÛ³Ùµ Çñ³Ï³Ý³óíáÕ &lt;ºñ¨³ÝÇ Ïáßï Ã³÷áÝÝ»ñÇ Ï³é³í³ñÙ³Ý&gt; ¹ñ³Ù³ßÝáñÑ³ÛÇÝ Íñ³·Çñ </t>
  </si>
  <si>
    <t xml:space="preserve"> ºíñáå³Ï³Ý ÙÇáõÃÛ³Ý ³ç³ÏóáõÃÛ³Ùµ Çñ³Ï³Ý³óíáÕ Ð³Û³ëï³ÝÇ ï³ñ³Íù³ÛÇÝ ½³ñ·³óÙ³Ý ¹ñ³Ù³ßÝáñÑ³ÛÇÝ Íñ³·Çñ </t>
  </si>
  <si>
    <t xml:space="preserve"> ÐÐ Ù³ñ½»ñÇ ¨ Ñ³Ù³ÛÝùÝ»ñÇ ï³ñ³Íù³ÛÇÝ ¨ ï»Õ³Ï³Ý ÇÝëïÇïáõóÇáÝ³É Ï³ñáÕáõÃÛáõÝÝ»ñÇ ½³ñ·³óáõÙ՝ ½³ñ·³óÙ³Ý Ùá¹»ÉÝ»ñÇ Ùß³ÏáõÙ ¨ Ï³é³í³ñÙ³Ý ³ñ¹ÛáõÝ³í»ïáõÃÛ³Ý µ³ñÓñ³óáõÙ </t>
  </si>
  <si>
    <t>²ñ¹ÛáõÝùÇ ã³÷áñáßÇãÝ»ñ</t>
  </si>
  <si>
    <t xml:space="preserve"> àã ·ÛáõÕ³ïÝï»ë³Ï³Ý ýáñÙ³É Ýáñ ³ßË³ï³ï»Õ»ñÇ ëï»ÕÍáõÙ՝ Ñ³ï </t>
  </si>
  <si>
    <t xml:space="preserve"> ´³ñÓñ ÙñóáõÝ³Ï³ÛÇÝ Ó»éÝ³ñÏáõÃÛáõÝÝ»ñÇ ÑÇÙÝáõÙ՝ Ñ³ï </t>
  </si>
  <si>
    <t xml:space="preserve"> àã ·ÛáõÕ³ïÝï»ë³Ï³Ý ýáñÙ³É Ýáñ  ëï»ÕÍíáÕ ³ßË³ï³ï»Õ»ñÇ Ñ³ñ³µ»ñ³ÏóáõÃÛáõÝÁ ÐÐ-áõÙ ³éÏ³ áã ·ÛáõÕ³ïÝï»ë³Ï³Ý ýáñÙ³É ³ßË³ï³ï»Õ»ñÇ ÝÏ³ïÙ³Ùµ՝ ïáÏáë </t>
  </si>
  <si>
    <t xml:space="preserve"> ÐÐ ýÇÝ³ÝëÝ»ñÇ Ý³Ë³ñ³ñáõÃÛáõÝ </t>
  </si>
  <si>
    <t xml:space="preserve"> üÇÝ³Ýë³Ï³Ý ³ç³ÏóáõÃÛáõÝ ï»Õ³Ï³Ý ÇÝùÝ³Ï³é³í³ñÙ³Ý Ù³ñÙÇÝÝ»ñÇÝ </t>
  </si>
  <si>
    <t xml:space="preserve"> úñ»Ýë¹ñáõÃÛ³Ùµ (ûñ»ÝùÝ»ñáí ¨ Ï³é³í³ñáõÃÛ³Ý áñáßáõÙÝ»ñáí) Ý³Ë³ï»ëí³Í ûÅ³Ý¹³ÏáõÃÛáõÝ ¨ ÷áËÑ³ïáõóáõÙÝ»ñ îÆØ-»ñÇÝ_x000D_
 </t>
  </si>
  <si>
    <t xml:space="preserve"> Þ³Ñ³éáõ µÝ³Ï³í³Ûñ»ñÇ ÃÇí, Ñ³ï </t>
  </si>
  <si>
    <t xml:space="preserve"> î³ñ³Íù³ÛÇÝ ½³ñ·³óáõÙ </t>
  </si>
  <si>
    <t xml:space="preserve"> Üáñ ëÏëíáÕ ßÇÝ³ñ³ñáõÃ³Ý Ý³Ë³·Í³Ý³Ë³Ñ³ßí³ÛÇÝ ÷³ëï³ÃÕÃ»ñÇ, ß»Ýù»ñÇ Ñ»ï³½áïáõÃÛ³ÝÝ, ï»ËÝÇÏ³Ï³Ý, Ñ»ÕÇÝ³Ï³ÛÇÝ ÑëÏáÕáõÃÛá³Ý ÃÇíÁ, Ñ³ï/¹åñáó </t>
  </si>
  <si>
    <t xml:space="preserve"> ê»ÛëÙÇÏ ³Ýíï³Ý·áõÃÛ³Ý ã³÷³ÝÇßÝ»ñÇÝ Ñ³Ù³å³ï³ëË³Ý µ³ñÓñ³óí³Í ë»ÛëÙ³Ï³ÛáõÝáõÃÛ³Ùµ Ï³Ù í»ñ³Ï³éáõóí³Í Ï³Ù Ýáñ Ï³éáõóí³Í ¹åñáóÝ»ñÇ ÃÇíÁ, Ñ³ï </t>
  </si>
  <si>
    <t xml:space="preserve"> Ìñ³·ñÇ ³ñ¹ÛáõÝùÝ»ñáí ³Ýíï³Ý· å³ÛÙ³ÝÝ»ñáõÙ ëáíáñáÕ ³ß³Ï»ñïÝ»ñÇ ÃÇíÁ. /Ü³Ë³ï»ëíáÕ/ </t>
  </si>
  <si>
    <t xml:space="preserve"> ê»ÛëÙ³Ï³ÛáõÝáõÃÛ³Ý ã³÷³ÝÇßÝ»ñÇÝ Ñ³Ù³å³ï³ëË³ÝáÕ ¹åñáó³Ï³Ý ß»Ýù»ñáõÙ ëáíáñáÕ ³ß³Ï»ñïÝ»ñÇ ïáÏáëÁ</t>
  </si>
  <si>
    <t xml:space="preserve"> ²ëÇ³Ï³Ý ½³ñ·³óÙ³Ý µ³ÝÏÇ ³ç³ÏóáõÃÛ³Ùµ Çñ³Ï³Ý³óíáÕ ¹åñáóÝ»ñÇ ë»ÛëÙÇÏ å³ßïå³ÝáõÃÛ³Ý Íñ³·ñÇ ßñç³Ý³ÏÝ»ñáõÙ ÐÐ ¹åñáóÝ»ñÇ ë»ÛëÙÇÏ ³Ýíï³Ý·áõÃÛ³Ý µ³ñ»É³íÙ³ÝÝ áõÕÕí³Í ÙÇçáó³éáõÙÝ»ñ </t>
  </si>
  <si>
    <t xml:space="preserve"> ¸åñáóÝ»ñÇ ß»Ýù»ñÇ ³Ùñ³óÙ³Ý ßÇÝ³ñ³ñ³Ï³Ý ³ßË³ï³ÝùÝ»ñ՝ ßÇÝ³ñ³ñ³Ï³Ý ëï³Ý¹³ñïÝ»ñÇ ³ñ¹Ç³Ï³Ý³óáõÙ՝ ³ñï³Ï³ñ· Çñ³íÇ×³ÏÝ»ñÇÝ ³ñÓ³·³ÝùÙ³Ý Íñ³·ñÇ Ùß³ÏáõÙ՝ ë»ÛëÙÇÏ ÙáÝÇïáñÇÝ·Ç ¹Çï³Ï»ï»ñÇ ë³ñù³íáñáõÙÝ»ñÇ ³ñ¹Ç³Ï³Ý³óáõÙ:_x000D_
 </t>
  </si>
  <si>
    <t xml:space="preserve"> Ø³ëÝ³·Çï³óí³Í ÙÇ³íáñ</t>
  </si>
  <si>
    <t xml:space="preserve"> ¸åñáóÝ»ñÇ Ñ³Ù³ñ Ý³Ë³·Í³ÛÇÝ, ßÇÝ³ñ³ñ³Ï³Ý ¨ ï»ËÝÇÏ³Ï³Ý ÑëÏáÕáõÃÛ³Ý ÙñóáõÛÃÝ»ñÇ Ñ³Ûï³ñ³ñáõÙ,  ßÇÝ³ñ³ñáõÃÛ³Ý ÁÝÃ³óùÇ ÑëÏáÕáõÃÛáõÝ,  µÝ³å³Ñå³Ý³Ï³Ý ÑëÏáÕáõÃÛ³Ý, Ñ³Ýñ³ÛÇÝ ùÝÝ³ñÏáõÙÝ»ñÇ Ï³½Ù³Ï»ñåáõÙ ¨ Çñ³Ï³Ý³óáõÙ, Ñ³ï /¹åñáó </t>
  </si>
  <si>
    <t xml:space="preserve"> Üáñ ëÏëíáÕ Ï³éáõóíáÕ Ï³Ù í»ñ³Ï³éáõóíáÕ ¹åñáóÝ»ñÇ Ñ³Ù³ñ Ý³Ë³·Í³ÛÇÝ, ßÇÝ³ñ³ñ³Ï³Ý ¨ ï»ËÝÇÏ³Ï³Ý ÑëÏáÕáõÃÛ³Ý ÙñóáõÛÃÝ»ñÇ Ñ³Ûï³ñ³ñáõÙ,  ßÇÝ³ñ³ñáõÃÛ³Ý ÁÝÃ³óùÇ ÑëÏáÕáõÃÛáõÝ,  µÝ³å³Ñå³Ý³Ï³Ý ÑëÏáÕáõÃÛ³Ý, Ñ³Ýñ³ÛÇÝ ùÝÝ³ñÏáõÙÝ»ñÇ Ï³½Ù³Ï»ñåáõÙ ¨ Çñ³Ï³Ý³óáõÙ, Ñ³ï /¹åñáó </t>
  </si>
  <si>
    <t xml:space="preserve">¸åñáóÝ»ñÇ ë»ÛëÙÇÏ ³Ýíï³Ý·áõÃÛ³Ý Ù³Ï³ñ¹³ÏÇ µ³ñÓñ³óÙ³Ý Íñ³·Çñ </t>
  </si>
  <si>
    <t xml:space="preserve"> ²ëÇ³Ï³Ý ½³ñ·³óÙ³Ý µ³ÝÏÇ ³ç³ÏóáõÃÛ³Ùµ Çñ³Ï³Ý³óíáÕ ¹åñáóÝ»ñÇ ë»ÛëÙÇÏ å³ßïå³ÝáõÃÛ³Ý Íñ³·ñÇ Ï³é³í³ñáõÙ </t>
  </si>
  <si>
    <t xml:space="preserve"> ¸åñáóÝ»ñÇ ë»ÛëÙÇÏ å³ßïå³ÝáõÃÛ³Ý Íñ³·Çñ` ÐÐ ¹åñáóÝ»ñÇ ë»ÛëÙÇÏ ³Ýíï³Ý·áõÃÛ³Ý µ³ñ»É³íÙ³Ý Ýå³ï³Ïáí </t>
  </si>
  <si>
    <t xml:space="preserve">¶ÛáõÙñÇ ù³Õ³ùÇ ÑÇÙÝ³Ýáñá·íáÕ ÷áÕáóÝ»ñÇ (ÙÇçÇÝÁ 9©5Ù É³ÛÝáõÃÛ³Ùµ  ¨ 8©75 ÏÙ© »ñÏ³ñáõÃÛ³Ùµ) ÃÇíÁ՝ Ñ³ï </t>
  </si>
  <si>
    <t xml:space="preserve"> ¶ÛáõÙñÇ ù³Õ³ùÇ Ñ³ñ³ÏÇó Ù³ÛÃ»ñáí (ÙÇçÇÝáõÙ 4Ù É³ÛÝáõÃÛ³Ùµ) ÑÇÙÝ³Ýáñá·Ù³Ý  »ÝÃ³Ï³ ÃáÕáóÝ»ñÇ ÃÇíÁ՝ Ñ³ï </t>
  </si>
  <si>
    <t xml:space="preserve"> ¶ÛáõÙñÇ ù³Õ³ùÇ ÷áÕáóÝ»ñÇ ³ÝÓñ¨³çñ»ñÇ Ñ»é³óÙ³Ý Ñ³Ù³Ï³ñ·Ç ÑÇÙÝ³Ýáñá·áõÙ՝ ·Í·Ù </t>
  </si>
  <si>
    <t xml:space="preserve"> ¶ÛáõÙñÇ ù³Õ³ùÇ ÷áÕáóÝ»ñÇ Éáõë³íáñáõÃÛ³Ý Ñ³Ù³Ï³ñ·Ç ÑÇÙÝ³Ýáñá·áõÙ՝ Éáõë³Ï»ï Ñ»Ý³ëÛáõÝáí՝ Ñ³ï </t>
  </si>
  <si>
    <t xml:space="preserve"> ø³Õ³ùÇ 72 ÷áÕáóÝ»ñÇ Éáõë³íáñáõÃÛ³Ý Ñ³Ù³Ï³ñ·Ç ³ñ¹Ç³Ï³Ý³óáõÙ ³íïáÙ³ï Ï³é³í³ñÙ³Ý Ñ³Ù³Ï³ñ·áí՝ Éáõë³Ï»ï՝ Ñ³ï </t>
  </si>
  <si>
    <t xml:space="preserve"> ÐÇÙÝ³Ýáñá·í³Í ÷áÕáóÝ»ñÇ ÃÇíÁ ÁÝ¹Ñ³Ýáõñ ÷áÕáó³ÛÇÝ ó³ÝóÇ ÃíÇ ÝÏ³ïÙ³Ùµ՝ ïáÏáë </t>
  </si>
  <si>
    <t xml:space="preserve"> ÐÇÙÝ³Ýáñá·í³Í ÷áÕáóÝ»ñÇ Ñ³ñ³ÏÇó Ù³ÛÃ»ñÇ ÃÇíÁ ·áÛáõÃÛáõÝ áõÝ»óáÕ Ù³ÛÃ»ñÇ ÃíÇ ÝÏ³ïÙ³Ùµ՝ ïáÏáë </t>
  </si>
  <si>
    <t xml:space="preserve"> ¿É ¿Ý»ñ·Ç³ÛÇ ¨ Í³ËëÇ ïÝï»ëáõÙ՝ ïáÏáë </t>
  </si>
  <si>
    <t xml:space="preserve"> ¿É ¿Ý»ñ·Ç³ÛÇ ¨ ëå³ë³ñÏÙ³Ý Í³ËëÇ ïÝï»ëáõÙ՝ ïáÏáë</t>
  </si>
  <si>
    <t xml:space="preserve">¶ÛáõÙñÇ ù³Õ³ùÇ ÑÇÙÝ³Ýáñá·íáÕ ÷áÕáóÝ»ñÇ (ÙÇçÇÝÁ 9©5Ù É³ÛÝáõÃÛ³Ùµ  ¨ 16©75 ÏÙ© »ñÏ³ñáõÃÛ³Ùµ) ÃÇíÁ՝ Ñ³ï </t>
  </si>
  <si>
    <t xml:space="preserve"> ¶ÛáõÙñÇ ù³Õ³ùÇ Ñ³ñ³ÏÇó Ù³ÛÃ»ñáí (ÙÇçÇÝáõÙ 4Ù É³ÛÝáõÃÛ³Ùµ) ÑÇÙÝ³Ýáñá·Ù³Ý »ÝÃ³Ï³ ÷áÕáóÝ»ñÇ ÃÇíÁ՝ Ñ³ï </t>
  </si>
  <si>
    <t xml:space="preserve"> ø³Õ³ùÇ 147 ÷áÕáóÝ»ñÇ Éáõë³íáñáõÃÛ³Ý Ñ³Ù³Ï³ñ·Ç ³ñ¹Ç³Ï³Ý³óáõÙ ³íïáÙ³ï Ï³é³í³ñÙ³Ý Ñ³Ù³Ï³ñ·áí՝ Éáõë³Ï»ï՝ Ñ³ï </t>
  </si>
  <si>
    <t xml:space="preserve"> ÐÇÙÝ³Ýáñá·í³Í ÷áÕáóÝ»ñÇ ÃÇíÁ ÁÝ¹Ñ³Ýáõñ ÷áÕáó³ÛÇÝ ó³ÝóáõÙ՝ ïáÏáë </t>
  </si>
  <si>
    <t xml:space="preserve"> ÐÇÙÝ³Ýáñá·í³Í ÷áÕáóÝ»ñÇ Ñ³ñ³ÏÇó Ù³ÛÃ»ñÇ ÃÇíÁ ·áÛáõÃÛáõÝ áõÝ»óáÕ Ù³ÛÃ»ñÇ Ñ³Ù»Ù³ï՝ ïáÏáë </t>
  </si>
  <si>
    <t xml:space="preserve"> ¿É ¿Ý»ñ·Ç³ÛÇ ¨ ëå³ë³ñÏÙ³Ý Í³ËëÇ ïÝï»ëáõÙ՝ ïáÏáë </t>
  </si>
  <si>
    <t xml:space="preserve"> ì»ñ³Ï³éáõóÙ³Ý ¨ ½³ñ·³óÙ³Ý »íñáå³Ï³Ý µ³ÝÏÇ ³ç³ÏóáõÃÛ³Ùµ Çñ³Ï³Ý³óíáÕ ¶ÛáõÙñáõ ù³Õ³ù³ÛÇÝ ×³Ý³å³ñÑÝ»ñÇ ¹ñ³Ù³ßÝáñÑ³ÛÇÝ Íñ³·Çñ (îñ³Ýß ²) </t>
  </si>
  <si>
    <t xml:space="preserve"> ¶ÛáõÙñáõ ÷áÕáó³ÛÇÝ Éáõë³íáñáõÃÛ³Ý ³ñ¹Ç³Ï³Ý³óáõÙ՛ ÷áÕáó³ÛÇÝ Éáõë³íáñáõÃÛ³Ý ³ÛÉ ³íïáÙ³ï Ï³é³í³ñÙ³Ý Ñ³Ù³Ï³ñ·Ç ï»Õ³¹ñáõÙ_x000D_
_x000D_
 </t>
  </si>
  <si>
    <t xml:space="preserve"> ÀÝïñáõÃÛáõÝÁ Ï³ï³ñí»É ¿ Çñ³·áñÍ»ÉÇáõÃÛ³Ý áõëáõÙÝ³ëÇñáõÃÛáõÝÝ»ñÇ ÑÇÙ³Ý íñ³ </t>
  </si>
  <si>
    <t xml:space="preserve">ÀÝïñí³Í ÷áÕáóÝ»ñÇ Ùß³ÏíáÕ Ý³Ë³·Í³Ý³Ë³Ñ³ßí³ÛÇÝ ÷³ëï³ÃÕÃ»ñÇ ÃÇíÁ՝ Ñ³ï </t>
  </si>
  <si>
    <t xml:space="preserve"> ÀÝïñí³Í ÷áÕáóÝ»ñÇ Ñ³Ù³ñ Ï³½Ù³Ï»ñåíáÕ ÙñóáõÃ³ÛÇÝ ¨ ·ÝÙ³Ý ·áñÍÁÝÃ³óÝ»ñÇ ÃÇíÁ՝ Ñ³ï </t>
  </si>
  <si>
    <t xml:space="preserve"> Ï³ï³ñíáÕ ³ßË³ï³ÝùÝ»ñÇ ³Ýíï³Ý·áõÃÛ³Ý í»ñ³µ»ñÛ³É Ï³½ÙíáÕ Ñ³ßí»ïíáõÃÛáõÝÝ»ñÇ ÃÇíÁ՝ Ñ³ï </t>
  </si>
  <si>
    <t xml:space="preserve"> µÝ³å³Ñå³Ý³Ï³Ý ¨ ëáóÇ³É³Ï³Ý ³½¹»óáõÃÛáõÝÝ»ñÇ í»ñ³µ»ñÛ³É Ï³½ÙíáÕ Ñ³ßí»ïíáõÃÛáõÝÝ»ñÇ ÃÇíÁ՝ Ñ³ï </t>
  </si>
  <si>
    <t xml:space="preserve"> ²íïáÏ³Û³Ý³ï»Õ»ñÇ é³½Ù³í³ñáõÃÛ³Ý ¨ ·áñÍáÕáõÃÛáõÝÝ»ñÇ åÉ³ÝÇ Ùß³ÏáõÙ՝ Ñ³ï </t>
  </si>
  <si>
    <t xml:space="preserve"> ì»ñ³Ï³éáõóÙ³Ý ¨ ½³ñ·³óÙ³Ý »íñáå³Ï³Ý µ³ÝÏÇ ³ç³ÏóáõÃÛ³Ùµ Çñ³Ï³Ý³óíáÕ ¶ÛáõÙñáõ ù³Õ³ù³ÛÇÝ ×³Ý³å³ñÑÝ»ñÇ  Íñ³·Çñ </t>
  </si>
  <si>
    <t xml:space="preserve"> ¶ÛáõÙñáõ ÁÝïñí³Í ÷áÕáóÝ»ñÇ (Ý»ñ³éÛ³É Ñ»ïÇáïÝ³ÛÇÝ ³ÝóáõÙÝ»ñÇ ó³ÝóÁ ¨ çñ³Ñ»é³óÙ³Ý Ñ³Ù³Ï³ñ·Á) í»ñ³Ï³éáõóáõÙ </t>
  </si>
  <si>
    <t xml:space="preserve">¸ñ»Ý³Å³ÛÇÝ ÃáõÝ»ÉÇ »ñÏ³ñ³óáõÙ, áñÇó՛ </t>
  </si>
  <si>
    <t xml:space="preserve"> Ðáñ³ïÙ³Ý ³ßË³ï³ÝùÝ»ñ, Ù </t>
  </si>
  <si>
    <t xml:space="preserve"> îáñÏñ»¹ µ»ïáÝ³óÙ³Ý ³ßË³ï³ÝùÝ»ñ, Ù </t>
  </si>
  <si>
    <t xml:space="preserve"> Ø»ï³Õ³Ï³Ý Ï³éáõóí³ÍùÝ»ñÇ ï»Õ³¹ñÙ³Ý ³ßË³ï³ÝùÝ»ñ, Ù </t>
  </si>
  <si>
    <t xml:space="preserve"> Üáñá·Ù³Ý ³ßË³ï³ÝùÝ»ñ Ù»ïñáÛÇ ÃáõÝ»ÉÝ»ñáõÙ, áñÇó՛ </t>
  </si>
  <si>
    <t xml:space="preserve"> ¸³ï³ñÏ ï»Õ»ñÇ ÉóáÝáõÙ ՛ Áëï ³ÝÑñ³Å»ßïáõÃÛ³Ý, ùÙ </t>
  </si>
  <si>
    <t xml:space="preserve"> ¸ñ»Ý³Å³ÛÇÝ ÙÇçáó³éáõÙÝ»ñÇ Çñ³Ï³Ý³óáõÙ, Ù </t>
  </si>
  <si>
    <t xml:space="preserve"> Ð³Ï³Ïáéá½ÇáÝ ³ßË³ï³ÝùÝ»ñÇ Çñ³Ï³Ý³óáõÙ, ËÙ </t>
  </si>
  <si>
    <t xml:space="preserve"> êïáñ·»ïÝÛ³ çñ»ñÇ ÑáëùÇ Ïñ×³ïáõÙ 2016Ã·Ñ³Ù»Ù³ï, ïáÏáë, </t>
  </si>
  <si>
    <t xml:space="preserve"> äáÙå³Ï³Û³ÝÝ»ñÇ ³Ýç³ïÙ³Ý Ñ»ï¨³Ýùáí ¿É»Ïïñ³¿Ý»ñ·Ç³ÛÇ ËÝ³ÛáÕáõÃÛáõÝ, Ïíï/Å, 2016Ã·Ñ³Ù»Ù³ï </t>
  </si>
  <si>
    <t xml:space="preserve"> ¶ÛáõÙñáõ ×³Ý³å³ñÑÝ»ñÇ í»ñ³Ï³éáõóÙ³ÝÁ ¨ ÷áÕáó³ÛÇÝ Éáõë³íáñáõÃÛ³Ý ³ñ¹Ç³Ï³Ý³óÙ³ÝÁ ËáñÑñ¹³ïí³Ï³Ý ³ç³ÏóáõÃÛáõÝ </t>
  </si>
  <si>
    <t xml:space="preserve"> ÐÐ µÝ³ÏãáõÃÛáõÝ </t>
  </si>
  <si>
    <t xml:space="preserve"> ºíñáå³Ï³Ý ÙÇáõÃÛ³Ý Ñ³ñ¨³ÝáõÃÛ³Ý Ý»ñ¹ñáõÙ³ÛÇÝ µ³ÝÏÇ ³ç³ÏóáõÃÛ³Ùµ Çñ³Ï³Ý³óíáÕ ºñ¨³ÝÇ Ù»ïñáåáÉÇï»ÝÇ í»ñ³Ï³éáõóÙ³Ý »ñÏñáñ¹ ¹ñ³Ù³ßÝáñÑ³ÛÇÝ Íñ³·Çñ </t>
  </si>
  <si>
    <t xml:space="preserve"> ºñ¨³ÝÇ Ù»ïñáåáÉÇï»ÝÇ í»ñ³Ï³éáõóáõÙ </t>
  </si>
  <si>
    <t xml:space="preserve"> ²ëÇ³Ï³Ý ½³ñ·³óÙ³Ý µ³ÝÏÇ ³ç³ÏóáõÃÛ³Ùµ Çñ³Ï³Ý³óíáÕ ù³Õ³ù³ÛÇÝ »ÝÃ³Ï³éáõóí³ÍùÝ»ñÇ ¨ ù³Õ³ùÇ Ï³ÛáõÝ ½³ñ·³óÙ³Ý Ý»ñ¹ñáõÙ³ÛÇÝ »ñÏñáñ¹ Íñ³·Çñ </t>
  </si>
  <si>
    <t xml:space="preserve"> ÐÐ Ñ³Ù³ÛÝùÝ»ñÇÝ ïñ³ÝëåáñïÇ ¨ »ñÃ¨»ÏáõÃÛ³Ý µ³ñ»É³íÙ³Ý Ñ³Ù³ñ ïñ³Ù³¹ñíáÕ ³ç³ÏóáõÃÛáõÝ ¨ Í³é³ÛáõÃÛáõÝÝ»ñ_x000D_
 </t>
  </si>
  <si>
    <t xml:space="preserve"> êïáñ·»ïÝÛ³ çñ»ñÇ ÑáëùÇ Ïñ×³ïáõÙ 2016Ã· Ñ³Ù»Ù³ï, ïáÏáë, </t>
  </si>
  <si>
    <t xml:space="preserve"> äáÙå³Ï³Û³ÝÝ»ñÇ ³Ýç³ïÙ³Ý Ñ»ï¨³Ýùáí ¿É»Ïïñ³¿Ý»ñ·Ç³ÛÇ ËÝ³ÛáÕáõÃÛáõÝ, Ïíï/Å, 2016Ã· Ñ³Ù»Ù³ï </t>
  </si>
  <si>
    <t xml:space="preserve"> ²ëÇ³Ï³Ý ½³ñ·³óÙ³Ý µ³ÝÏÇ ³ç³ÏóáõÃÛ³Ùµ Çñ³Ï³Ý³óíáÕ ù³Õ³ù³ÛÇÝ »ÝÃ³Ï³éáõóí³ÍùÝ»ñÇ ¨ ù³Õ³ùÇ Ï³ÛáõÝ ½³ñ·³óÙ³Ý Ý»ñ¹ñáõÙ³ÛÇÝ Íñ³·Çñ </t>
  </si>
  <si>
    <t xml:space="preserve"> ÐÐ Ñ³Ù³ÛÝùÝ»ñÇÝ ïñ³ÝëåáñïÇ ¨ »ñÃ¨»ÏáõÃÛ³Ý µ³ñ»É³íÙ³Ý Ñ³Ù³ñ ïñ³Ù³¹ñíáÕ ³ç³ÏóáõÃÛáõÝ ¨ Í³é³ÛáõÃÛáõÝÝ»ñ </t>
  </si>
  <si>
    <t xml:space="preserve">Ð³Ù³ÛÝùÇ ÃÇí </t>
  </si>
  <si>
    <t xml:space="preserve"> ì»ñ·»ïÝÛ³ ¿É»Ïïñáïñ³Ýëåáñïáí áõÕ¨áñ³÷áË³¹ñáõÙÝ»ñÇ í×³ñáíÇ Í³é³ÛáõÃÛáõÝÝ»ñÇ Ù³ïáõóáõÙÇó û·ïíáÕÝ»ñÇ ÃÇí , Ù³ñ¹ </t>
  </si>
  <si>
    <t xml:space="preserve"> ²ñïáÝáõÃÛáõÝÝ»ñÇó û·ïíáÕÝ»ñÇ ÃÇí, Ù³ñ¹ </t>
  </si>
  <si>
    <t xml:space="preserve">ºñ¨³ÝÇ Ù»ïñáåáÉÇï»Ýáí áõÕ¨áñ³÷áË³¹ñÙ³Ý Í³é³ÛáõÃÛáõÝÝ»ñÇó û·ïíáÕÝ»ñÇ ÃÇí, Ù³ñ¹, áñÇó. </t>
  </si>
  <si>
    <t xml:space="preserve"> ì»ñ·»ïÝÛ³ ¿É»Ïïñáïñ³Ýëåáñïáí áõÕ¨áñ³÷áË³¹ñáõÙÝ»ñÇ Í³é³ÛáõÃÛáõÝÝ»ñÇ Ù³ïáõóáõÙ </t>
  </si>
  <si>
    <t xml:space="preserve"> ²ç³ÏóáõÃÛáõÝ ºñ¨³ÝÇ ù³Õ³ù³å»ï³ñ³ÝÇÝ í»ñ·»ïÝÛ³ ¿É»Ïïñáïñ³Ýëåáñïáí áõÕ¨áñ³÷áË³¹ñÙ³Ý Í³é³ÛáõÃÛáõÝÝ»ñÇ Ù³ëÝ³ÏÇ ëáõµëÇ¹³íáñÙ³Ý Ýå³ï³Ïáí </t>
  </si>
  <si>
    <t xml:space="preserve"> Ø»ïñáåáÉÇï»ÝÇó û·ïíáÕ ÐÐ µÝ³ÏãáõÃÛáõÝ </t>
  </si>
  <si>
    <t xml:space="preserve"> ºñ¨³ÝÇ í»ñ³Ýáñá·í³Í ÷áÕáóÝ»ñÇ ÃÇí, Ñ³ï </t>
  </si>
  <si>
    <t xml:space="preserve"> ºñ¨³ÝÇ í»ñ³Ýáñá·í³Í ÷áÕáóÝ»ñ, ùÙ </t>
  </si>
  <si>
    <t xml:space="preserve"> ºñ¨³ÝÇ í»ñ³Ýáñá·í³Í Ù³ÛÃ»ñ, µ³Ï³ÛÇÝ ï³ñ³ÍùÝ»ñ ¨ ÙÇçµ³Ï³ÛÇÝ ï³ñ³ÍùÝ»ñÇ ÃÇí, Ñ³ï </t>
  </si>
  <si>
    <t xml:space="preserve"> ºñ¨³ÝÇ ×³ù³Éóí³Í ÷áÕáóÝ»ñÇ ÃÇí, Ñ³ï </t>
  </si>
  <si>
    <t xml:space="preserve"> ì»ñ³Ýáñá·í³Í ÷áÕáóÝ»ñÇ  ¨ µ³Ï»ñÇ ï»ë³Ï³ñ³ñ ÏßÇéÁ ºñ¨³ÝÇ ÷áÕáóÝ»ñÇ ¨ µ³Ï»ñÇ ÁÝ¹Ñ³Ýáõñ ÃíáõÙ, ïáÏáë </t>
  </si>
  <si>
    <t xml:space="preserve"> ºñ¨³ÝÇ Ù»ïñáåáÉÇï»Ýáí áõÕ¨áñ³÷áË³¹ñÙ³Ý Í³é³ÛáõÃÛáõÝÝ»ñÇ ·Íáí å»ïáõÃÛ³Ý ÏáÕÙÇó Ñ³Ù³ÛÝùÇ Õ»Ï³í³ñÇÝ å³ïíÇñ³Ï³í³Í ÉÇ³½áñáõÃÛáõÝÝ»ñÇ Çñ³Ï³Ý³óáõÙ </t>
  </si>
  <si>
    <t xml:space="preserve"> ²ç³ÏóáõÃÛáõÝ ºñ¨³ÝÇ ù³Õ³ù³å»ï³ñ³ÝÇÝ Ù»ïñáåáÉÇï»Ýáí áõÕ¨áñ³÷áË³¹ñáõÙÝ»ñÇ Í³é³ÛáõÃÛáõÝÝ»ñÇ Ù³ïáõóÙ³Ý Ýå³ï³Ïáí_x000D_
 </t>
  </si>
  <si>
    <t xml:space="preserve">ÐÇÙÝ³Ýáñá·áõÙ, ë»ÛëÙÇÏ ³Ùñ³óáõÙ, ¾Ý»ñ·³³ñ¹ÛáõÝ³í»ïáõÃÛ³Ý ÙÇçáó³éáõÙÝ»ñÇ Çñ³Ï³Ý³óáõÙ ºñ¨³ÝÇ »ÝÃ³Ï³ÛáõÃÛ³Ý ·áñÍáÕ Ù³ÝÏ³å³ñï»½Ý»ñáõÙ /Ñ³Ù³ýÇÝ³Ýë³íáñáõÙ/, Ñ³ï </t>
  </si>
  <si>
    <t xml:space="preserve"> ¿Ý»ñ·³³ñ¹ÛáõÝ³í»ïáõÃÛ³Ý ÙÇçáó³éáõÙÝ»ñÇ Çñ³Ï³Ý³óáõÙ ºñ¨³ÝÇ »ÝÃ³Ï³ÛáõÃÛ³Ý ·áñÍáÕ Ù³ÝÏ³å³ñï»½Ý»ñáõÙ, Ñ³ï </t>
  </si>
  <si>
    <t xml:space="preserve"> ºñ¨³Ý ù³Õ³ùÇ ÷áÕáóÝ»ñÇ ×³Ý³å³ñÑ³ßÇÝ³ñ³ñ³Ï³Ý ³ßË³ï³ÝùÝ»ñ </t>
  </si>
  <si>
    <t xml:space="preserve"> ²ç³ÏóáõÃÛáõÝ ºñ¨³ÝÇ ù³Õ³ù³å»ï³ñ³ÝÇÝ ºñ¨³Ý ù³Õ³ùÇ ÷áÕáóÝ»ñÇ í»ñ³Ýáñá·Ù³Ý, í»ñ³Ï³éáõóÙ³Ý ¨ ×³ù³ÉóÙ³Ý Í³é³ÛáõÃÛáõÝÝ»ñÇ Ù³ïáõóÙ³Ý Ýå³ï³Ïáí_x000D_
 </t>
  </si>
  <si>
    <t xml:space="preserve">ºñ¨³Ý ù³Õ³ùÇ Ãíáí 28 ÷áÕáóÝ»ñÇ ³ñï³ùÇÝ Éáõë³íáñáõÃÛ³Ý ó³ÝóÇ ³ñ¹Ç³Ï³Ý³óÙ³Ý ³ßË³ï³ÝùÝ»ñ, ïáÏáë </t>
  </si>
  <si>
    <t xml:space="preserve"> Âíáí 28 ÷áÕáóÝ»ñáõÙ ³ñï³ùÇÝ Éáõë³íáñáõÃÛ³Ý ¿É»Ïïñ³¿Ý»ñ·Ç³ÛÇ ëå³éÙ³Ý Í³í³ÉÇ Ýí³½áõÙ, ïáÏáë </t>
  </si>
  <si>
    <t xml:space="preserve"> ²ñï³ùÇÝ Éáõë³íáñáõÃÛ³Ý Ñ»Ý³ëÛáõÝ»ñÇó ¨ ³Ùñ³Ïóí³Í Ù³ÉáõËÝ»ñÇó µËáÕ ³Ýíï³Ý·áõÃÛ³Ý ËÝ¹ÇñÝ»ñÇ ÉáõÍáõÙ, ÷áÕáó </t>
  </si>
  <si>
    <t xml:space="preserve"> ºíñáå³Ï³Ý Ý»ñ¹ñáõÙ³ÛÇÝ µ³ÝÏÇ ³ç³ÏóáõÃÛ³Ùµ Çñ³Ï³Ý³óíáÕ ºñ¨³ÝÇ ¿Ý»ñ·³³ñ¹ÛáõÝ³í»ïáõÃÛ³Ý Íñ³·ñÇÝ å»ï³Ï³Ý ³ç³ÏóáõÃÛáõÝ </t>
  </si>
  <si>
    <t xml:space="preserve"> Ìñ³·ñÇ ßñç³Ý³ÏÝ»ñáõÙ Ñ³Ýñ³ÛÇÝ ß»Ýù»ñáõÙ Çñ³Ï³Ý³óíáÕ ¿Ý»ñ·³³ñ¹ÛáõÝ³í»ïáõÃÛ³Ý ¨ ¿Ý»ñ·³ËÝ³ÛáÕáõÃÛ³Ý ³ßË³ï³ÝùÝ»ñ </t>
  </si>
  <si>
    <t xml:space="preserve"> ºñ¨³Ý Ñ³Ù³ÛÝù </t>
  </si>
  <si>
    <t xml:space="preserve">ºñ¨³Ý ù³Õ³ùÇ ³ñï³ùÇÝ Éáõë³íáñáõÃÛ³Ý ³ñ¹Ç³Ï³Ý³óÙ³Ý Íñ³·ñÇ Çñ³Ï³Ý³óÙ³Ý ÙñóáõÃ³ÛÇÝ ÷³Ã»ÃÇ å³ïñ³ëïáõÙ, ÙñóáõÃ³ÛÇÝ ·áñÍÁÝÃ³óÇ ·Ý³Ñ³ïáõÙ ¨ Ñ³ßí»ïíáõÃÛáõÝ </t>
  </si>
  <si>
    <t xml:space="preserve"> Ìñ³·ñÇ ·ÝáõÙÝ»ñÇ åÉ³Ý ¨ ºñù³ÕÉáõÛë ö´À-Ç µÇ½Ý»ë åÉ³Ý, Ñ³ï </t>
  </si>
  <si>
    <t xml:space="preserve"> ºñù³ÕÉáõÛë ö´À-Ç 2015-2016 ÃÃ· ýÇÝ³Ýë³Ï³Ý ³áõ¹Çï, Ñ³ï </t>
  </si>
  <si>
    <t xml:space="preserve"> ºñù³ÕÉáõÛë ö´À-Ç ï»Õ»Ï³ïí³Ï³Ý Ï³é³í³ñÙ³Ý Ñ³Ù³Ï³ñ·, Ñ³ï </t>
  </si>
  <si>
    <t xml:space="preserve"> ºñ¨³Ý ù³Õ³ùÇ ³ñï³ùÇÝ Éáõë³íáñáõÃÛ³Ý ³ñ¹Ç³Ï³Ý³óÙ³Ý Íñ³·ñÇ ï»ËÝÇÏ³Ï³Ý ÑëÏáÕáõÃÛáõÝ, ³ÙÇë </t>
  </si>
  <si>
    <t xml:space="preserve"> ÐÐ Ñ³Ù³ÛÝùÝ»ñÇÝ ù³Õ³ù³ÛÇÝ Éáõë³íáñáõÃÛ³Ý »ÝÃ³Ï³éáõóí³ÍùÇ µ³ñ»É³íÙ³Ý Ñ³Ù³ñ ïñ³Ù³¹ñíáÕ ³ç³ÏóáõÃÛáõÝ ¨ Í³é³ÛáõÃÛáõÝ </t>
  </si>
  <si>
    <t xml:space="preserve"> ºñ¨³Ý ù³Õ³ùÇ Ãíáí 28 ÷áÕáóÝ»ñÇ ³ñï³ùÇÝ Éáõë³íáñáõÃÛ³Ý ó³ÝóÇ ³ñ¹Ç³Ï³Ý³óÙ³Ý ³ßË³ï³ÝùÝ»ñ,  ïáÏáë </t>
  </si>
  <si>
    <t xml:space="preserve"> ì»ñ³Ï³éáõóÙ³Ý ¨ ½³ñ·³óÙ³Ý »íñáå³Ï³Ý µ³ÝÏÇ ³ç³ÏóáõÃÛ³Ùµ Çñ³Ï³Ý³óíáÕ ºñ¨³ÝÇ ù³Õ³ù³ÛÇÝ Éáõë³íáñáõÃÛ³Ý ¹ñ³Ù³ßÝáñÑ³ÛÇÝ Íñ³·ñÇ Ï³ï³ñÙ³Ý ³å³ÑáíáõÙ </t>
  </si>
  <si>
    <t xml:space="preserve"> ²ñ¨»ÉÛ³Ý »íñáå³ÛÇ ¿Ý»ñ·³ËÝ³ÛáÕáõÃÛ³Ý ¨ µÝ³å³Ñå³Ý³Ï³Ý ·áñÍÁÝÏ»ñáõÃÛ³Ý ýáÝ¹Ç ³ç³ÏóáõÃÛ³Ùµ Çñ³Ï³Ý³óíáÕ ºñ¨³ÝÇ ù³Õ³ù³ÛÇÝ Éáõë³íáñáõÃÛ³Ý ¹ñ³Ù³ßÝáñÑ³ÛÇÝ Íñ³·ñÇ Ï³ï³ñÙ³Ý ³å³ÑáíáõÙ </t>
  </si>
  <si>
    <t xml:space="preserve"> ºñ¨³Ý ù³Õ³ùÇ ÷áÕáóÝ»ñÇ ³ñï³ùÇÝ Éáõë³íáñáõÃÛ³Ý Í³é³ÛáõÃÛáõÝÝ»ñ </t>
  </si>
  <si>
    <t xml:space="preserve"> ²ç³ÏóáõÃÛáõÝ ºñ¨³ÝÇ ù³Õ³ù³å»ï³ñ³ÝÇÝ ºñ¨³Ý ù³Õ³ùÇ ÷áÕáóÝ»ñÇ ³ñï³ùÇÝ Éáõë³íáñáõÃÛ³Ý ³å³ÑáíÙ³Ý Ýå³ï³Ïáí </t>
  </si>
  <si>
    <t xml:space="preserve">ø³Õ³ù³ÛÇÝ ½³ñ·³óáõÙ </t>
  </si>
  <si>
    <t xml:space="preserve"> ²ç³ÏóáõÃÛáõÝ ºñ¨³ÝÇ ù³Õ³ù³å»ïÇÝ ï»Õ³Ï³Ý ÇÝùÝ³Ï³é³í³ñÙ³Ý ÉÇñ³½áñáõÃÛáõÝÝ»ñÇ Çñ³Ï³Ý³óÙ³ÝÁ </t>
  </si>
  <si>
    <t xml:space="preserve"> ²ÛÉÁÝïñ³Ýù³ÛÇÝ ³ßË³ï³Ýù³ÛÇÝ Í³é³ÛáõÃÛáõÝ ³ÝóÝáÕÝ»ñÇ ÃÇí, ³ÝÓ </t>
  </si>
  <si>
    <t xml:space="preserve">²ÛÉÁÝïñ³Ýù³ÛÇÝ ³ßË³ï³Ýù³ÛÇÝ Í³é³ÛáõÃÛáõÝ ³ÝóÝáÕÝ»ñÇ ÃÇí, ³ÝÓ </t>
  </si>
  <si>
    <t xml:space="preserve"> ²ÛÉÁÝïñ³Ýù³ÛÇÝ ³ßË³ï³Ýù³ÛÇÝ Í³é³ÛáÕÝ»ñÇÝ ¹ñ³Ù³Ï³Ý µ³í³ñ³ñÙ³Ý ¨ ¹ñ³Ù³Ï³Ý ÷áËÑ³ïáõóÙ³Ý ïñ³Ù³¹ñáõÙ </t>
  </si>
  <si>
    <t xml:space="preserve">  ²ÛÉÁÝïñ³Ýù³ÛÇÝ Í³é³ÛáõÃÛáõÃÛ³Ý Ù³ëÇÝ ÐÐ ûñ»ÝùÇ å³Ñ³ÝçÝ»ñÇÝ Ñ³Ù³å³ï³ëË³Ý ³ÛÉÁÝïñ³Ýù³ÛÇÝ ³ßË³ï³Ýù³ÛÇÝ Í³é³ÛáõÃÛ³Ý ³ÝóÝáÕ ÐÐ ù³Õ³ù³óÇÝ»ñ </t>
  </si>
  <si>
    <t>²Ù÷á÷</t>
  </si>
  <si>
    <t xml:space="preserve"> ØÇ·ñ³óÇáÝ Í³é³ÛáõÃÛ³Ý Ï³ñáÕáõÃÛáõÝÝ»ñÇ ½³ñ·³óáõÙ ¨ ï»ËÝÇÏ³Ï³Ý Ñ³·»óí³ÍáõÃÛ³Ý ³å³ÑáíáõÙ </t>
  </si>
  <si>
    <t xml:space="preserve"> ØÇ·ñ³óÇáÝ Í³é³ÛáõÃÛ³Ý Í³é³ÛáõÃÛ³Ý ³ßË³ï³Ýù³ÛÇÝ å³ÛÙ³ÝÝ»ñÇ µ³ñ»É³íÙ³Ý Ñ³Ù³ñ í³ñã³Ï³Ý ë³ñù³íáñáõÙÝ»ñÇ Ó»éù µ»ñáõÙ </t>
  </si>
  <si>
    <t xml:space="preserve"> ØÇ·ñ³óÇáÝ µÝ³·³í³éáõÙ å»ï³Ï³Ý ù³Õ³ù³Ï³ÝáõÃÛ³Ý Ùß³ÏáõÙ ¨ Çñ³Ï³Ý³óáõÙ </t>
  </si>
  <si>
    <t xml:space="preserve"> ØÇ·ñ³óÇáÝ ·áñÍÁÝÃ³óÝ»ñÇ ù³Õ³ù³Ï³ÝáõÃÛ³Ý Ùß³ÏáõÙ՝ Çñ³Ï³Ý³óáõÙ՝ûï³ñ»ñÏñÛ³ ù³Õ³ù³óÇÝ»ñÇÝ՝ ù³Õ³ù³óÇáõÃÛáõÝ ãáõÝ»óáÕ ³ÝÓ³Ýó ³å³ëï³ÝÇ ïñ³Ù³¹ñáõÙ՝ µéÝ³·³ÕÃ³Í ÷³Ëëï³Ï³ÝÝ»ñÇÝ՝ ï»Õ³ß³ñÅí³Í ³ÛÉ ³ÝÓ³Ýó Ñ³ë³ñ³ÏáõÃÛ³Ý Ù»ç ÇÝï»·ñáõÙ՝é»³¹ÙÇëÇáÝ ·áñÍ³éáõÛÃÝ»ñÇ Çñ³Ï³Ý³óáõÙ </t>
  </si>
  <si>
    <t xml:space="preserve">ØÇ·ñ³óÇáÝ µÝ³·³í³éáõÙ å»ï³Ï³Ý ù³Õ³ù³Ï³ÝáõÃÛ³Ý Ùß³ÏáõÙ ¨ Çñ³Ï³Ý³óáõÙ </t>
  </si>
  <si>
    <t xml:space="preserve"> Ø³ëÝ³·Çï³óí³Í Ï³½Ù³Ï»ñåáõÃÛáõÝ </t>
  </si>
  <si>
    <t xml:space="preserve"> Üáñ ëï»ÕÍíáÕ ³Õµ³í³ÛñÇ Ý³Ë³·ÇÍ ÃÇí, Ñ³ï </t>
  </si>
  <si>
    <t xml:space="preserve"> 2 Ù³ñ½»ñáõÙ ³Õµ³Ñ³ÝáõÃÛ³Ý Ñ³Ù³Ï³ñ·í³Í ëË»Ù³ÛÇ Ùß³ÏáõÙ, Ñ³ï </t>
  </si>
  <si>
    <t xml:space="preserve"> ²Õµ³í³ÛñÇ, í»ñ³µ»éÝÙ³Ý Ï³Û³ÝÝ»ñÇ ¨ »ÝÃ³Ï³éáõóí³ÍùÝ»ñÇ Ï³éáõóÙ³Ý ÙñóáõÛÃ³ÛÇÝ ÷³Ã»ÃÇ Ï³½ÙáõÙ, Ñ³ï </t>
  </si>
  <si>
    <t xml:space="preserve"> úµÛ»ÏïÝ»ñÇ ßÇÝ³ñ³ñáõÃÛ³Ý ï»ËÝÇÏ³Ï³Ý í»ñ³ÑëÏáÕáõÃÛ³Ý Çñ³Ï³Ý³óáõÙ </t>
  </si>
  <si>
    <t xml:space="preserve"> ºíñáå³Ï³Ý ëï³Ý¹³ñïÝ»ñÇÝ Ñ³Ù³å³ï³ëË³Ý ³Õµ³Ñ³ÝáõÃÛ³Ý Ñ³Ù³Ï³ñ·Çó û·ïíáÕ µÝ³ÏÇãÝ»ñÇ ïáÏáëÁ </t>
  </si>
  <si>
    <t xml:space="preserve"> ²ñ¨»ÉÛ³Ý »íñáå³ÛÇ ¿Ý»ñ·³ËÝ³ÛáÕáõÃÛ³Ý ¨ µÝ³å³Ñå³Ý³Ï³Ý ·áñÍÁÝÏ»ñáõÃÛ³Ý ýáÝ¹Ç ³ç³ÏóáõÃÛ³Ùµ Çñ³Ï³Ý³óíáÕ &lt;ºñ¨³ÝÇ Ïáßï Ã³÷áÝÝ»ñÇ Ï³é³í³ñÙ³Ý&gt; ¹ñ³Ù³ßÝáñÑ³ÛÇÝ Íñ³·Çñ </t>
  </si>
  <si>
    <t xml:space="preserve"> ²ÛÉÁÝïñ³Ýù³ÛÇÝ ³ßË³ï³Ýù³ÛÇÝ Í³é³ÛáõÃÛ³Ý ³Ýó³Í ÐÐ ù³Õ³ù³óÇÝ»ñÇÝ  &lt;²ÛÉÁÝïñ³Ýù³ÛÇÝ Í³é³ÛáõÃÛ³Ý Ù³ëÇÝ&gt; ÐÐ ûñ»Ýùáí ë³ÑÙ³Ýí³Í ¹ñ³Ù³Ï³Ý µ³í³ñ³ñÙ³Ý ¨ ÷áËÑ³ïáõóáõÙÝ»ñÇ ïñ³Ù³¹ñáõÙ </t>
  </si>
  <si>
    <t xml:space="preserve"> Ø³ÝÏ³å³ñï»½ Ñ³×³ËáÕ »ñ»Ë³Ý»ñÇ Ñ³Ù³ñ ³ÝÑñ³Å»ßï å³ÛÙ³ÝÝ»ñÇ ëï»ÕÍáõÙ, »ñ»Ë³ ÃÇí </t>
  </si>
  <si>
    <t xml:space="preserve"> Ìñ³·ñÇ Çñ³Ï³Ý³óÙ³Ùµ ³å³ÑáííáõÙ ¿ &lt;ê³ÑÙ³Ý³Ù»ñÓ Ñ³Ù³ÛÝùÝ»ñÇ ëáóÇ³É³Ï³Ý ³ç³ÏóáõÃÛ³Ý Ù³ëÇÝ&gt; ÐÐ ûñ»ÝùÇ ÏÇñ³ñÏáõÙÁ </t>
  </si>
  <si>
    <t>Ì³é³ÛáõÃÛáõÝÝ»ñÇ Ù³ëïáõóáõÙ</t>
  </si>
  <si>
    <t>ä»ï³Ï³Ý Ù³ñÙÇÝÝ»ñÇ ÏáÕÙÇó û·ï³·áñÍíáÕ áã ýÇÝ³Ýë³Ï³Ý ³ÏïÇíÝ»ñÇ Ñ»ï ·áñÍ³éÝáõÃÛáõÝÝ»ñ</t>
  </si>
  <si>
    <t>î³ñ³Íù³ÛÇÝ Ï³é³í³ñÙ³Ý ¨ ï»Õ³Ï³Ý ÇÝùÝ³Ï³é³í³ñÙ³Ý Ù³ñÙÇÝÝ»ñÇ Ý»ñÏ³Û³óáõóÇãÝ»ñÇ Ù³ëÝ³·Çï³Ï³Ý í»ñ³å³ïñ³ëïáõÙ ¨ Ñ³ïáõÏ áõëáõóáõÙ</t>
  </si>
  <si>
    <t>î³ñ³Íù³ÛÇÝ Ï³é³í³ñÙ³Ý ¨ ï»Õ³Ï³Ý ÇÝùÝ³Ï³é³í³ñÙ³Ý Ù³ñÙÇÝÝ»ñÇ ³ßË³ï³ÏÇóÝ»ñÇ ³ßË³ï³ÝùÇ ³ñ¹ÛáõÝ³í»ïáõÃÛ³Ý µ³ñ»É³íáõÙ</t>
  </si>
  <si>
    <t>î³ñ³Íù³ÛÇÝ Ï³é³í³ñÙ³Ý Ù³ñÙÇÝÝ»ñÇ Ù³ëÝ³·Çï³Ï³Ý ÑÙïáõÃÛáõÝÝ»ñÇ ¨ Ï³ñáÕáõÃÛáõÝÝ»ñÇ µ³ñ»É³íáõÙ</t>
  </si>
  <si>
    <t>ì»ñ³å³ïñ³ëïÙ³Ý Í³é³ÛáõÃÛáõÝÝ»ñ</t>
  </si>
  <si>
    <t>î³ñ³Íù³ÛÇÝ Ï³é³í³ñÙ³Ý Ù³ñÙÇÝÝ»ñÇ ³ßË³ï³ÏÇóÝ»ñÇ, ï»Õ³Ï³Ý ÇÝùÝ³Ï³é³í³ñÙ³Ý Ù³ñÙÇÝÝ»ñÇ, ÇÝãå»ë Ý³¨ Ñ³Ù³ÛÝù³ÛÇÝ Í³é³ÛáÕÝ»ñÇ í»ñ³å³ïñ³ëïÙ³Ý Ï³½Ù³Ï»ñåáõÙ</t>
  </si>
  <si>
    <t>Îáßï Ã³÷áÝÝ»ñÇ Ï³é³í³ñáõÙ</t>
  </si>
  <si>
    <t>Î»Ýó³Õ³ÛÇÝ Ã³÷áÝÝ»ñÇ ³ñ¹ÛáõÝ³í»ï Ï³é³í³ñáõÙ ëáóÇ³É³Ï³Ý ¨ µÝ³å³Ñå³Ý³Ï³Ý ËÝ¹ÇñÝ»ñÇ ÉáõÍáõÙ</t>
  </si>
  <si>
    <t>Î»Ýó³Õ³ÛÇÝ Ã³÷áÝÝ»ñÇ ³ñ¹ÛáõÝ³í»ï Ï³é³í³ñáõÙ</t>
  </si>
  <si>
    <t xml:space="preserve"> ì»ñ³Ï³éáõóÙ³Ý ¨ ½³ñ·³óÙ³Ý »íñáå³Ï³Ý µ³ÝÏÇ ³ç³ÏóáõÃÛ³Ùµ Çñ³Ï³Ý³óíáÕ &lt;Îáï³ÛùÇ ¨ ¶»Õ³ñùáõÝÇùÇ Ù³ñ½»ñÇ Ïáßï Ã³÷áÝÝ»ñÇ Ï³é³í³ñÙ³Ý&gt; Íñ³·Çñ </t>
  </si>
  <si>
    <t xml:space="preserve"> ì»ñ³Ï³éáõóÙ³Ý ¨ ½³ñ·³óÙ³Ý »íñáå³Ï³Ý µ³ÝÏÇ ³ç³ÏóáõÃÛ³Ùµ Çñ³Ï³Ý³óíáÕ &lt;Îáï³ÛùÇ ¨ ¶»Õ³ñùáõÝÇùÇ Ù³ñ½Ç Ïáßï Ã³÷áÝÝ»ñÇ Ï³é³í³ñÙ³Ý ËáñÑñ¹³ïíáõÃÛ³Ý Ñ³Ù³ñ&gt; ¹ñ³Ù³ßÝáñÑ³ÛÇÝ  Íñ³·Çñ </t>
  </si>
  <si>
    <t>ì»ñ³Ï³éáõóÙ³Ý ¨ ½³ñ·³óÙ³Ý »íñáå³Ï³Ý µ³ÝÏÇ ³ç³ÏóáõÃÛ³Ùµ Çñ³Ï³Ý³óíáÕ Îáï³ÛùÇ ¨ ¶»Õ³ñùáõÝÇùÇ Ù³ñ½»ñÇ Ïáßï Ã³÷áÝÝ»ñÇ Ï³é³í³ñÙ³Ý Íñ³·Çñ</t>
  </si>
  <si>
    <t>Îáßï Ã³÷áÝÝ»ñÇ Ï³é³í³ñÙ³Ý Ñ³Ù³Ï³ñ·Ç µ³ñ»É³íáõÙ ¨ Ýáñ ³Õµ³í³ÛñÇ ëï»ÕÍáõÙ</t>
  </si>
  <si>
    <t>²ÛÉ å»ï³Ï³Ý Ï³½Ù³Ï»ñåáõÃÛáõÝÝ»ñÇ ÏáÕÙÇó û·ï³·áñÍíáÕ áã ýÇÝ³Ýë³Ï³Ý ³ÏïÇíÝ»ñÇ Ñ»ï ·áñÍ³éÝáõÃÛáõÝÝ»ñ</t>
  </si>
  <si>
    <t>ì»ñ³Ï³éáõóÙ³Ý ¨ ½³ñ·³óÙ³Ý »íñáå³Ï³Ý µ³ÝÏÇ ³ç³ÏóáõÃÛ³Ùµ Çñ³Ï³Ý³óíáÕ «ºñ¨³ÝÇ Ïáßï Ã³÷áÝÝ»ñÇ Ï³é³í³ñÙ³Ý» Íñ³·Çñ</t>
  </si>
  <si>
    <t>ºíñáå³Ï³Ý Ý»ñ¹ñáõÙ³ÛÇÝ µ³ÝÏÇ ³ç³ÏóáõÃÛ³Ùµ Çñ³Ï³Ý³óíáÕ «ºñ¨³ÝÇ Ïáßï Ã³÷áÝÝ»ñÇ Ï³é³í³ñÙ³Ý» Íñ³·Çñ</t>
  </si>
  <si>
    <t>«ì»ñ³Ï³éáõóÙ³Ý ¨ ½³ñ·³óÙ³Ý »íñáå³Ï³Ý µ³ÝÏÇ ³ç³ÏóáõÃÛ³Ùµ Çñ³Ï³Ý³óíáÕ ՙÎáï³ÛùÇ Ù³ñ½Ç Ïáßï Ã³÷áÝÝ»ñÇ Ï³é³í³ñÙ³Ý ¹ñ³Ù³ßÝáñÑ³ÛÇÝ Íñ³·Çñ՚</t>
  </si>
  <si>
    <t>Îáßï Ã³÷áÝÝñÇ Ï³é³í³ñÙ³Ý Ñ³Ù³Ï³ñ·Ç µ³ñ»É³íáõÙ ¨ Ýáñ ³Õµ³í³ÛñÇ ëï»ÕÍáõÙ</t>
  </si>
  <si>
    <t>ì»ñ³Ï³éáõóÙ³Ý ¨ ½³ñ·³óÙ³Ý »íñáå³Ï³Ý µ³ÝÏÇ ³ç³ÏóáõÃÛ³Ùµ Çñ³Ï³Ý³óíáÕ «ºñ¨³ÝÇ Ïáßï Ã³÷áÝÝ»ñÇ Ï³é³í³ñÙ³Ý» ¹ñ³Ù³ßÝáñÑ³ÛÇÝ Íñ³·Çñ</t>
  </si>
  <si>
    <t>ºíñáå³Ï³Ý ÙÇáõÃÛ³Ý Ñ³ñ¨³ÝáõÃÛ³Ý Ý»ñ¹ñáõÙ³ÛÇÝ ·áñÍÇùÇ ³ç³ÏóáõÃÛ³Ùµ Çñ³Ï³Ý³óíáÕ «ºñ¨³ÝÇ Ïáßï Ã³÷áÝÝ»ñÇ Ï³é³í³ñÙ³Ý» ¹ñ³Ù³ßÝáñÑ³ÛÇÝ Íñ³·Çñ</t>
  </si>
  <si>
    <t>²ñ¨»ÉÛ³Ý »íñáå³ÛÇ ¿Ý»ñ·³ËÝ³ÛáÕáõÃÛ³Ý ¨ µÝ³å³Ñå³Ý³Ï³Ý ·áñÍÁÝÏ»ñáõÃÛ³Ý ýáÝ¹Ç ³ç³ÏóáõÃÛ³Ùµ Çñ³Ï³Ý³óíáÕ §ºñ¨³ÝÇ Ïáßï Ã³÷áÝÝ»ñÇ Ï³é³í³ñÙ³Ý¦ ¹ñ³Ù³ßÝáñÑ³ÛÇÝ Íñ³·Çñ</t>
  </si>
  <si>
    <t>²ç³ÏóáõÃÛáõÝ ÷³Ëëï³Ï³ÝÝ»ñÇ ÇÝï»·ñÙ³ÝÁ</t>
  </si>
  <si>
    <t>ö³Ëëï³Ï³ÝÝ»ñÇ ÇÝï»·ñáõÙ Ñ³ë³ñ³ÏáõÃÛáõÝ</t>
  </si>
  <si>
    <t xml:space="preserve">ö³Ëëï³Ï³ÝÝ»ñÇÝ Ù³ïáõóíáÕ Í³é³ÛáõÃÛáõÝÝ»ñÇ ÁÝ¹·ñÏÙ³Ý ¨ Í³é³ÛáõÃÛáõÝÝ»ñÇ ßñç³Ý³ÏÇ ÁÝ¹É³ÛÝáõÙ </t>
  </si>
  <si>
    <t>²å³ëï³Ý Ñ³ÛóáÕÝ»ñÇ Ï»óáõÃÛ³Ý ËÝ¹ÇñÝ»ñÇ ÉáõÍÙ³Ý  ÙÇçáó³éáõÙÝ»ñÇ Çñ³Ï³Ý³óáõÙ</t>
  </si>
  <si>
    <t xml:space="preserve">²å³ëï³Ý Ñ³ÛóáÕÝ»ñÇÝ ¨ Ýñ³Ýó ÁÝï³ÝÇùÝ»ñÇÝ Å³Ù³Ý³Ï³íáñ Ï³ó³ñ³ÝÇ, ëÝÝ¹Ç, Çñ³í³µ³Ý³Ï³Ý ËáñÑñ¹³ïí³Ï³Ý ³Ýí×³ñ Í³é³ÛáõÃÛáõÝÝ»ñÇ Ù³ïáõóáõÙ  </t>
  </si>
  <si>
    <t>Ì³é³ÛáõÃÛáõÝÝ»ñÇ Ù³ïáõóáõÙ</t>
  </si>
  <si>
    <t>ö³Ëëï³Ï³ÝÝ»ñÇ µÝ³Ïí»Éáõ Ñ»ï¨³Ýùáí Ä³Ù³Ý³Ï³íáñ Ï³ó³ñ³ÝÝ»ñÇÝ å³ï×³é³Í íÝ³ëÇ Ñ³ïáõóÙ³Ý ÙÇçáó³éáõÙ</t>
  </si>
  <si>
    <t>Î³ó³ñ³ÝÝ»ñáõÙ ë³ÝÇï³ñ³ÑÇ·Ç»ÝÇÏ å³ÛÙ³ÝÝ»ñÇ, ÁÝ¹Ñ³Ýáõñ û·ï³·áñÍÙ³Ý ¿É»Ïïñ³¿Ý»ñ·Ç³ÛÇ, çñÙáõÕ-ÏáÛáõÕáõ Í³Ëë»ñÇ ÷áËÑ³ïáõóáõÙ, ÇÝãå»ë Ý³¨ ³Û¹ Ï³ó³ñ³ÝÝ»ñÇ å³Ñå³ÝÙ³Ý ³ßË³ï³ÝùÝ»ñÇ Ï³½Ù³Ï»ñåáõÙ</t>
  </si>
  <si>
    <t>ÐÐ-áõÙ ÷³Ëëï³Ï³Ý ×³Ý³ãí³Í ¨ ³å³ëï³Ý ëï³ó³Í ³ÝÓ³Ýó Ñ³Ù³ñ ù³Õ³ù³óÇ³Ï³Ý ÏáÕÙÝáñáßÙ³Ý ¹³ëÁÝÃ³óÝ»ñÇ Ï³½Ù³Ï»ñåáõÙ</t>
  </si>
  <si>
    <t>ÐÐ-áõÙ ÷³Ëëï³Ï³Ý ×³Ý³ãí³Í ¨ ³å³ëï³Ý ëï³ó³Í ³ÝÓ³Ýó Ñ³ë³ñ³ÏáõÃÛ³Ý Ù»ç ÇÝï»·ñÙ³Ý Ýå³ï³Ïáí ù³Õ³ù³óÇ³Ï³Ý ÏáÕÙÝáñáßÙ³Ý ¹³ëÁÝÃ³óÝ»ñÇ Ï³½Ù³Ï»ñåáõÙ</t>
  </si>
  <si>
    <t>²å³ëï³ÝÇ ÁÝÃ³ó³Ï³ñ·áõÙ Ã³ñ·Ù³Ýã³Ï³Ý Í³é³ÛáõÃÛáõÝÝ»ñÇ Ó»éù µ»ñáõÙ</t>
  </si>
  <si>
    <t>²å³ëï³Ý Ñ³ÛóáÕÝ»ñÇ Ñ»ï Çñ»Ýó Ñ³ëÏ³Ý³ÉÇ É»½íáí Ñ³ñó³½ñáõÛóÇ ³ÝóÏ³óÙ³Ý, ÇÝãå»ë Ý³¨ ³å³ëï³ÝÇ ÁÝÃ³ó³Ï³ñ·áõÙ ³ÝÑñ³Å»ßï ÷³ëï³ÃÕÃ»ñÇ Ã³ñ·Ù³Ýã³Ï³Ý Í³é³ÛáõÃÛáõÝÝ»ñÇ Ï³½Ù³Ï»ñåáõÙ</t>
  </si>
  <si>
    <t xml:space="preserve"> §Ð³ïáõÏ Ï³ó³ñ³Ý¦ äà²Î-áõÙ ãï»Õ³íáñí³Í ³å³ëï³Ý Ñ³ÛóáÕÝ»ñÇÝ ¹ñ³Ù³Ï³Ý û·ÝáõÃÛ³Ý ïñ³Ù³¹ñáõÙ</t>
  </si>
  <si>
    <t>îñ³Ýý»ñïÝ»ñÇ ïñ³Ù³¹ñáõÙ</t>
  </si>
  <si>
    <t>ÐÐ-áõÙ ÷³Ëëï³Ï³Ý ×³Ý³ãí³Í ¨ ³å³ëï³Ý ëï³ó³Í ³ÝÓ³Ýó í³ñÓ³Ï³ÉáõÃÛ³Ùµ µÝ³Ï³ñ³ÝÝ»ñÇ Ó»éùµ»ñÙ³Ý Í³Ëë»ñÇ ÷áËÑ³ïáõóáõÙ</t>
  </si>
  <si>
    <t xml:space="preserve">ÐÐ-áõÙ ÷³Ëëï³Ï³Ý ×³Ý³ãí³Í ¨ ³å³ëï³Ý ëï³ó³Í ³ÝÓ³Ýó ÙÇÝã¨ 9 ³ÙÇë ï¨áÕáõÃÛ³Ùµ µÝ³Ï³ñ³ÝÝ»ñ í³ñÓ³Ï³É»Éáõ Ýå³ï³Ïáí ÷áËÑ³ïáõóÙ³Ý ïñ³Ù³¹ñáõÙ  </t>
  </si>
  <si>
    <t>ØÇ·ñ³óÇáÝ å»ï³Ï³Ý ù³Õ³ù³Ï³ÝáõÃÛ³Ý Ùß³ÏáõÙ ¨ ³ñ¹ÛáõÝ³í»ï Çñ³Ï³Ý³óáõÙ</t>
  </si>
  <si>
    <t>ØÇ·ñ³óÇáÝ å»ï³Ï³Ý ù³Õ³ù³Ï³ÝáõÃÛ³Ý Ùß³ÏáõÙ ¨ Çñ³·áñÍÙ³Ý ÙÇçáó³éáõÙÝ»ñÇ ³ñ¹ÛáõÝ³í»ïáõÃÛ³Ý ³×</t>
  </si>
  <si>
    <t>ØÇ·ñ³óÇáÝ ·áñÍÁÝÃ³óÝ»ñÇ ù³Õ³ù³Ï³ÝáõÃÛ³Ý Ùß³ÏáõÙ, Çñ³Ï³Ý³óáõÙ, ûï³ñ»ñÏñÛ³ ù³Õ³ù³óÇÝ»ñÇÝ, ù³Õ³ù³óÇáõÃÛáõÝ ãáõÝ»óáÕ ³ÝÓ³Ýó ³å³ëï³ÝÇ ïñ³Ù³¹ñáõÙ, µéÝ³·³ÕÃ³Í ÷³Ëëï³Ï³ÝÝ»ñÇÝ, ï»Õ³ß³ñÅí³Í ³ÛÉ ³ÝÓ³Ýó Ñ³ë³ñ³ÏáõÃÛ³Ý Ù»ç ÇÝï»·ñáõÙ, é»³¹ÙÇëÇáÝ ·áñÍ³éáõÛÃÝ»ñÇ Çñ³Ï³Ý³óáõÙ</t>
  </si>
  <si>
    <t>ØÇ·ñ³óÇáÝ µÝ³·³í³éáõÙ å»ï³Ï³Ý ù³Õ³ù³Ï³ÝáõÃÛ³Ý Ùß³ÏáõÙ ¨ Çñ³Ï³Ý³óáõÙ</t>
  </si>
  <si>
    <t xml:space="preserve">ØÇ·ñ³óÇáÝ Í³é³ÛáõÃÛ³Ý Ï³ñáÕáõÃÛáõÝÝ»ñÇ ½³ñ·³óáõÙ ¨ ï»ËÝÇÏ³Ï³Ý Ñ³·»óí³ÍáõÃÛ³Ý ³å³ÑáíáõÙ </t>
  </si>
  <si>
    <t>ØÇ·ñ³óÇáÝ Í³é³ÛáõÃÛ³Ý ³ßË³ï³Ýù³ÛÇÝ å³ÛÙ³ÝÝ»ñÇ µ³ñ»É³íÙ³Ý Ñ³Ù³ñ í³ñã³Ï³Ý ë³ñù³íáñáõÙÝ»ñÇ Ó»éù µ»ñáõÙ</t>
  </si>
  <si>
    <t xml:space="preserve"> 2020թ. </t>
  </si>
  <si>
    <t xml:space="preserve"> 0 </t>
  </si>
  <si>
    <t xml:space="preserve"> 2025թ. </t>
  </si>
  <si>
    <t xml:space="preserve"> 44.9 </t>
  </si>
  <si>
    <t>2020թ.</t>
  </si>
  <si>
    <t xml:space="preserve">1070    ²ç³ÏóáõÃÛáõÝ ÷³Ëëï³Ï³ÝÝ»ñÇ ÇÝï»·ñÙ³ÝÁ </t>
  </si>
  <si>
    <t xml:space="preserve">  1212 î³ñ³Íù³ÛÇÝ ½³ñ·³óáõÙ </t>
  </si>
  <si>
    <t>1189    ¸åñáóÝ»ñÇ ë»ÛëÙÇÏ ³Ýíï³Ý·áõÃÛ³Ý Ù³Ï³ñ¹³ÏÇ µ³ñÓñ³óÙ³Ý Íñ³·Çñ</t>
  </si>
  <si>
    <t xml:space="preserve"> ØêÎ »ñÏñ³ß³ñÅÇ áõÅ·ÝáõÃÛ³Ý ë³Ý¹Õ³ÏÇ 9 (IX) Ýß³Ý³·ÍÇ ë»ÛëÙ³Ï³ÛáõÝáõÃÛ³Ý ã³÷³ÝÇßÝ»ñÇÝ Ñ³Ù³å³ï³ëË³ÝáÕ ¹åñáó³Ï³Ý ß»Ýù»ñáõÙ ëáíáñáÕ ³ß³Ï»ñïÝ»ñ, ïáÏáë </t>
  </si>
  <si>
    <t xml:space="preserve"> Ø»Ï ßÝãÇ Ñ³ßíáí ÐÜ²-Ç Ñ³Ýñ³å»ï³Ï³Ý óáõó³ÝÇßÇ 60 ïáÏáëÁ ã·»ñ³½³ÝóáÕ Ù»Ï ßÝãÇ Ñ³ßíáí ÐÜ² áõÝ»óáÕ Ù³ñ½»ñÇ ÃÇí, Ñ³ï </t>
  </si>
  <si>
    <t xml:space="preserve"> Ø»Ï ßÝãÇ Ñ³ßíáí ÐÜ²-Ç Ñ³Ýñ³å»ï³Ï³Ý óáõó³ÝÇßÇ 70 ïáÏáëÁ ã·»ñ³½³ÝóáÕ Ù»Ï ßÝãÇ Ñ³ßíáí ÐÜ² áõÝ»óáÕ Ù³ñ½»ñÇ µÝ³ÏãáõÃÛáõÝ, ïáÏáë ÁÝ¹³Ù»ÝÁ µÝ³ÏãáõÃÛ³Ý Ù»ç </t>
  </si>
  <si>
    <t>²ÛÉÁÝïñ³Ýù³ÛÇÝ ³ßË³ï³Ýù³ÛÇÝ Í³é³ÛáõÃÛ³Ý ³ñ¹ÛáõÝ³í»ïáõÃÛ³Ý ³å³ÑáíáõÙ</t>
  </si>
  <si>
    <t>ø³Õ³ù³óÇ³Ï³Ý å³ñïùÇ Ï³ï³ñÙ³Ý ³ÛÉÁÝïñ³Ýù³ÛÇÝ ï³ñµ»ñ³ÏÝ»ñÇ ³å³ÑáíáõÙ_x000D_</t>
  </si>
  <si>
    <t>²ÛÉÁÝïñ³Ýù³ÛÇÝ ³ßË³ï³Ýù³ÛÇÝ Í³é³ÛáÕÝ»ñÇÝ ¹ñ³Ù³Ï³Ý µ³í³ñ³ñÙ³Ý ¨ ¹ñ³Ù³Ï³Ý ÷áËÑ³ïáõóÙ³Ý ïñ³Ù³¹ñáõÙ</t>
  </si>
  <si>
    <t>îñ³Ýëý»ñïÝ»ñÇ ïñ³Ù³¹ñáõÙ</t>
  </si>
  <si>
    <t>ø³Õ³ù³ÛÇÝ ½³ñ·³óáõÙ</t>
  </si>
  <si>
    <t>ø³Õ³ù³ÛÇÝ »ÝÃ³Ï³éáõóí³ÍùÝ»ñÇ ³ñ¹Ç³Ï³Ý³óáõÙ ¨ µ³ñ»É³íáõÙ</t>
  </si>
  <si>
    <t>ø³Õ³ù³ÛÇÝ »ÝÃ³Ï³éáõóí³ÍùÝ»ñÇ ½³ñ·³óáõÙ_x000D_</t>
  </si>
  <si>
    <t>²ç³ÏóáõÃÛáõÝ ºñ¨³ÝÇ ù³Õ³ù³å»ïÇÝ ï»Õ³Ï³Ý ÇÝùÝ³Ï³é³í³ñÙ³Ý ÉÇ³½áñáõÃÛáõÝÝ»ñÇ Çñ³Ï³Ý³óÙ³ÝÁ</t>
  </si>
  <si>
    <t>ºñ¨³Ý ù³Õ³ùáõÙ ï»Õ³Ï³Ý ÇÝùÝ³Ï³é³í³ñÙ³Ý ÉÇñ³½áñáõÃÛáõÝÝ»ñÇ Çñ³Ï³Ý³óÙ³Ý Ýå³ï³Ïáí å»ï³Ï³Ý µÛáõç»Çó ýÇÝ³Ýë³Ï³Ý ³ç³ÏóáõÃÛ³Ý ïñ³Ù³¹ñáõÙ</t>
  </si>
  <si>
    <t>ºñ¨³Ý ù³Õ³ùÇ ÷áÕáóÝ»ñÇ ³ñï³ùÇÝ Éáõë³íáñáõÃÛ³Ý Í³é³ÛáõÃÛáõÝÝ»ñ</t>
  </si>
  <si>
    <t>²ç³ÏóáõÃÛáõÝ ºñ¨³ÝÇ ù³Õ³ù³å»ï³ñ³ÝÇÝ ºñ¨³Ý ù³Õ³ùÇ ÷áÕáóÝ»ñÇ ³ñï³ùÇÝ Éáõë³íáñáõÃÛ³Ý ³å³ÑáíÙ³Ý Ýå³ï³Ïáí</t>
  </si>
  <si>
    <t>²ñ¨»ÉÛ³Ý »íñáå³ÛÇ ¿Ý»ñ·³ËÝ³ÛáÕáõÃÛ³Ý ¨ µÝ³å³Ñå³Ý³Ï³Ý ·áñÍÁÝÏ»ñáõÃÛ³Ý ýáÝ¹Ç ³ç³ÏóáõÃÛ³Ùµ Çñ³Ï³Ý³óíáÕ ºñ¨³ÝÇ ù³Õ³ù³ÛÇÝ Éáõë³íáñáõÃÛ³Ý ¹ñ³Ù³ßÝáñÑ³ÛÇÝ Íñ³·ñÇ Ï³ï³ñÙ³Ý ³å³ÑáíáõÙ</t>
  </si>
  <si>
    <t>ÐÐ Ñ³Ù³ÛÝùÝ»ñÇÝ ù³Õ³ù³ÛÇÝ Éáõë³íáñáõÃÛ³Ý »ÝÃ³Ï³éáõóí³ÍùÇ µ³ñ»É³íÙ³Ý Ñ³Ù³ñ ïñ³Ù³¹ñíáÕ ³ç³ÏóáõÃÛáõÝ ¨ Í³é³ÛáõÃÛáõÝ</t>
  </si>
  <si>
    <t>ì»ñ³Ï³éáõóÙ³Ý ¨ ½³ñ·³óÙ³Ý »íñáå³Ï³Ý µ³ÝÏÇ ³ç³ÏóáõÃÛ³Ùµ Çñ³Ï³Ý³óíáÕ ºñ¨³ÝÇ ù³Õ³ù³ÛÇÝ Éáõë³íáñáõÃÛ³Ý ¹ñ³Ù³ßÝáñÑ³ÛÇÝ Íñ³·ñÇ Ï³ï³ñÙ³Ý ³å³ÑáíáõÙ</t>
  </si>
  <si>
    <t>ì»ñ³Ï³éáõóÙ³Ý ¨ ½³ñ·³óÙ³Ý »íñáå³Ï³Ý µ³ÝÏÇ ³ç³ÏóáõÃÛ³Ùµ Çñ³Ï³Ý³óíáÕ ºñ¨³ÝÇ ù³Õ³ù³ÛÇÝ Éáõë³íáñáõÃÛ³Ý Íñ³·ñÇ Ï³ï³ñÙ³Ý ³å³ÑáíáõÙ</t>
  </si>
  <si>
    <t>ºíñáå³Ï³Ý Ý»ñ¹ñáõÙ³ÛÇÝ µ³ÝÏÇ ³ç³ÏóáõÃÛ³Ùµ Çñ³Ï³Ý³óíáÕ ºñ¨³ÝÇ ¿Ý»ñ·³³ñ¹ÛáõÝ³í»ïáõÃÛ³Ý Íñ³·ñÇÝ å»ï³Ï³Ý ³ç³ÏóáõÃÛáõÝ</t>
  </si>
  <si>
    <t>Ìñ³·ñÇ ßñç³Ý³ÏÝ»ñáõÙ Ñ³Ýñ³ÛÇÝ ß»Ýù»ñáõÙ Çñ³Ï³Ý³óíáÕ ¿Ý»ñ·³³ñ¹ÛáõÝ³í»ïáõÃÛ³Ý ¨ ¿Ý»ñ·³ËÝ³ÛáÕáõÃÛ³Ý ³ßË³ï³ÝùÝ»ñ</t>
  </si>
  <si>
    <t>ºñ¨³Ý ù³Õ³ùÇ ÷áÕáóÝ»ñÇ ×³Ý³å³ñÑ³ßÇÝ³ñ³ñ³Ï³Ý ³ßË³ï³ÝùÝ»ñ</t>
  </si>
  <si>
    <t>²ç³ÏóáõÃÛáõÝ ºñ¨³ÝÇ ù³Õ³ù³å»ï³ñ³ÝÇÝ ºñ¨³Ý ù³Õ³ùÇ ÷áÕáóÝ»ñÇ í»ñ³Ýáñá·Ù³Ý« í»ñ³Ï³éáõóÙ³Ý ¨ ×³ù³ÉóÙ³Ý Í³é³ÛáõÃÛáõÝÝ»ñÇ Ù³ïáõóÙ³Ý Ýå³ï³Ïáí</t>
  </si>
  <si>
    <t>ºñ¨³ÝÇ Ù»ïñáåáÉÇï»Ýáí áõÕ¨áñ³÷áË³¹ñÙ³Ý Í³é³ÛáõÃÛáõÝÝ»ñÇ ·Íáí å»ïáõÃÛ³Ý ÏáÕÙÇó Ñ³Ù³ÛÝùÇ Õ»Ï³í³ñÇÝ å³ïíÇñ³Ïí³Í ÉÇ³½áñáõÃÛáõÝÝ»ñÇ Çñ³Ï³Ý³óáõÙ</t>
  </si>
  <si>
    <t>²ç³ÏóáõÃÛáõÝ ºñ¨³ÝÇ ù³Õ³ù³å»ï³ñ³ÝÇÝ Ù»ïñáåáÉÇï»Ýáí áõÕ¨áñ³÷áË³¹ñáõÙÝ»ñÇ Í³é³ÛáõÃÛáõÝÝ»ñÇ Ù³ïáõóÙ³Ý Ýå³ï³Ïáí</t>
  </si>
  <si>
    <t>ì»ñ·»ïÝÛ³ ¿É»Ïïñáïñ³Ýëåáñïáí áõÕ¨áñ³÷áË³¹ñáõÙÝ»ñÇ Í³é³ÛáõÃÛáõÝÝ»ñÇ Ù³ïáõóáõÙ</t>
  </si>
  <si>
    <t>²ç³ÏóáõÃÛáõÝ ºñ¨³ÝÇ ù³Õ³ù³å»ï³ñ³ÝÇÝ í»ñ·»ïÝÛ³ ¿É»Ïïñáïñ³Ýëåáñïáí áõÕ¨áñ³÷áË³¹ñÙ³Ý Í³é³ÛáõÃÛáõÝÝ»ñÇ Ù³ëÝ³ÏÇ ëáõµëÇ¹³íáñÙ³Ý Ýå³ï³Ïáí</t>
  </si>
  <si>
    <t>ì»ñ³Ï³éáõóÙ³Ý ¨ ½³ñ·³óÙ³Ý »íñáå³Ï³Ý µ³ÝÏÇ ³ç³ÏóáõÃÛ³Ùµ Çñ³Ï³Ý³óíáÕ ºñ¨³ÝÇ Ù»ïñáåáÉÇï»ÝÇ í»ñ³Ï³éáõóÙ³Ý »ñÏñáñ¹ Íñ³·Çñ</t>
  </si>
  <si>
    <t>ºñ¨³ÝÇ Ù»ïñáåáÉÇï»ÝÇ í»ñ³Ï³éáõóáõÙ</t>
  </si>
  <si>
    <t>ºíñáå³Ï³Ý Ý»ñ¹ñáõÙ³ÛÇÝ µ³ÝÏÇ ³ç³ÏóáõÃÛ³Ùµ Çñ³Ï³Ý³óíáÕ ºñ¨³ÝÇ Ù»ïñáåáÉÇï»ÝÇ í»ñ³Ï³éáõóÙ³Ý »ñÏñáñ¹ Íñ³·Çñ</t>
  </si>
  <si>
    <t>²ëÇ³Ï³Ý ½³ñ·³óÙ³Ý µ³ÝÏÇ ³ç³ÏóáõÃÛ³Ùµ Çñ³Ï³Ý³óíáÕ ù³Õ³ù³ÛÇÝ Ï³ÛáõÝ ½³ñ·³óÙ³Ý Íñ³·Çñ</t>
  </si>
  <si>
    <t>ÐÐ Ñ³Ù³ÛÝùÝ»ñÇÝ ïñ³ÝëåáñïÇ ¨ »ñÃ¨»ÏáõÃÛ³Ý µ³ñ»É³íÙ³Ý Ñ³Ù³ñ ïñ³Ù³¹ñíáÕ ³ç³ÏóáõÃÛáõÝ ¨ Í³é³ÛáõÃÛáõÝÝ»ñ</t>
  </si>
  <si>
    <t>²ëÇ³Ï³Ý ½³ñ·³óÙ³Ý µ³ÝÏÇ ³ç³ÏóáõÃÛ³Ùµ Çñ³Ï³Ý³óíáÕ ù³Õ³ù³ÛÇÝ Ï³ÛáõÝ ½³ñ·³óÙ³Ý »ñÏñáñ¹ Íñ³·Çñ</t>
  </si>
  <si>
    <t>ºíñáå³Ï³Ý ÙÇáõÃÛ³Ý Ñ³ñ¨³ÝáõÃÛ³Ý Ý»ñ¹ñáõÙ³ÛÇÝ µ³ÝÏÇ ³ç³ÏóáõÃÛ³Ùµ Çñ³Ï³Ý³óíáÕ ºñ¨³ÝÇ Ù»ïñáåáÉÇï»ÝÇ í»ñ³Ï³éáõóÙ³Ý »ñÏñáñ¹ ¹ñ³Ù³ßÝáñÑ³ÛÇÝ Íñ³·Çñ</t>
  </si>
  <si>
    <t>ì»ñ³Ï³éáõóÙ³Ý ¨ ½³ñ·³óÙ³Ý »íñáå³Ï³Ý µ³ÝÏÇ ³ç³ÏóáõÃÛ³Ùµ Çñ³Ï³Ý³óíáÕ ¶ÛáõÙñáõ ù³Õ³ù³ÛÇÝ ×³Ý³å³ñÑÝ»ñÇ ï»ËÝÇÏ³Ï³Ý Ñ³Ù³·áñÍ³ÏóáõÃÛ³Ý ¹ñ³Ù³ßÝáñÑ³ÛÇÝ Íñ³·Çñ</t>
  </si>
  <si>
    <t xml:space="preserve">¶ÛáõÙñáõ ×³Ý³å³ñÑÝ»ñÇ í»ñ³Ï³éáõóÙ³ÝÁ ¨ ÷áÕáó³ÛÇÝ Éáõë³íáñáõÃÛ³Ý ³ñ¹Ç³Ï³Ý³óÙ³ÝÁ ËáñÑñ¹³ïí³Ï³Ý ³ç³ÏóáõÃÛáõÝ </t>
  </si>
  <si>
    <t>ì»ñ³Ï³éáõóÙ³Ý ¨ ½³ñ·³óÙ³Ý »íñáå³Ï³Ý µ³ÝÏÇ ³ç³ÏóáõÃÛ³Ùµ Çñ³Ï³Ý³óíáÕ ¶ÛáõÙñáõ ù³Õ³ù³ÛÇÝ ×³Ý³å³ñÑÝ»ñÇ  Íñ³·Çñ</t>
  </si>
  <si>
    <t xml:space="preserve">¶ÛáõÙñáõ ÁÝïñí³Í ÷áÕáóÝ»ñÇ (Ý»ñ³éÛ³É Ñ³ñ³ÏÇó Ù³ÛÃ»ñÁ, çñ³Ñ»é³óÙ³Ý Ñ³Ù³Ï³ñ·Á ¨ ÷áÕáó³ÛÇÝ Éáõë³íáñáõÃÛ³Ý ó³ÝóÁ) í»ñ³Ï³éáõóáõÙ, ÇëÏ 2020Ã.-ÇÝ ù³Õ³ùÇ ³ÙµáÕç ÷áÕáóÝ»ñÇ Éáõë³íáñáõÃÛ³Ý Ñ³Ù³Ï³ñ·Ç ³ñ¹Ç³Ï³Ý³óáõÙ ³íïáÙ³ï Ï³é³í³ñÙ³Ý Ñ³Ù³Ï³ñ·áí </t>
  </si>
  <si>
    <t>ì»ñ³Ï³éáõóÙ³Ý ¨ ½³ñ·³óÙ³Ý »íñáå³Ï³Ý µ³ÝÏÇ ³ç³ÏóáõÃÛ³Ùµ Çñ³Ï³Ý³óíáÕ ¶ÛáõÙñáõ ù³Õ³ù³ÛÇÝ ×³Ý³å³ñÑÝ»ñÇ   ¹ñ³Ù³ßÝáñÑ³ÛÇÝ Íñ³·Çñ</t>
  </si>
  <si>
    <t>¸åñáóÝ»ñÇ ë»ÛëÙÇÏ ³Ýíï³Ý·áõÃÛ³Ý Ù³Ï³ñ¹³ÏÇ µ³ñÓñ³óÙ³Ý Íñ³·Çñ</t>
  </si>
  <si>
    <t>Üå³ëï»É »ñÏñÇ ë»ÛëÙ³Ï³ÛáõÝáõÃÛ³Ý ³å³ÑáíÙ³ÝÁ, ³ÝÑ³ï³Ï³Ý ¨ Ñ³ë³ñ³Ï³Ï³Ý ³Ýíï³Ý·áõÃÛ³Ý Ù³Ï³ñ¹³ÏÇ µ³ñÓñ³óÙ³ÝÁ</t>
  </si>
  <si>
    <t>¸åñáó³Ï³Ý ß»Ýù»ñÇ ë»ÛëÙ³Ï³ÛáõÝáõÃÛ³Ý Ù³Ï³ñ¹³ÏÇ µ³ñÓñ³óáõÙ</t>
  </si>
  <si>
    <t>²ëÇ³Ï³Ý ½³ñ·³óÙ³Ý µ³ÝÏÇ ³ç³ÏóáõÃÛ³Ùµ Çñ³Ï³Ý³óíáÕ ¹åñáóÝ»ñÇ ë»ÛëÙÇÏ å³ßïå³ÝáõÃÛ³Ý Íñ³·ñÇ Ï³é³í³ñáõÙ</t>
  </si>
  <si>
    <t>¸åñáóÝ»ñÇ ë»ÛëÙÇÏ å³ßïå³ÝáõÃÛ³Ý Íñ³·Çñ` ÐÐ ¹åñáóÝ»ñÇ ë»ÛëÙÇÏ ³Ýíï³Ý·áõÃÛ³Ý µ³ñ»É³íÙ³Ý Ýå³ï³Ïáí</t>
  </si>
  <si>
    <t>ÐÐ ¹åñáóÝ»ñÇ ë»ÛëÙÇÏ ³Ýíï³Ý·áõÃÛ³Ý µ³ñ»É³íÙ³ÝÝ áõÕÕí³Í ÙÇçáó³éáõÙÝ»ñ</t>
  </si>
  <si>
    <t>¸åñáóÝ»ñÇ ß»Ýù»ñÇ ³Ùñ³óÙ³Ý ßÇÝ³ñ³ñ³Ï³Ý ³ßË³ï³ÝùÝ»ñ, ßÇÝ³ñ³ñ³Ï³Ý ëï³Ý¹³ñïÝ»ñÇ ³ñ¹Ç³Ï³Ý³óáõÙ, ³ñï³Ï³ñ· Çñ³íÇ×³ÏÝ»ñÇÝ ³ñÓ³·³ÝùÙ³Ý Íñ³·ñÇ Ùß³ÏáõÙ, ë»ÛëÙÇÏ ÙáÝÇïáñÇÝ·Ç ¹Çï³Ï»ï»ñÇ ë³ñù³íáñáõÙÝ»ñÇ ³ñ¹Ç³Ï³Ý³óáõÙ:</t>
  </si>
  <si>
    <t>î³ñ³Íù³ÛÇÝ ½³ñ·³óáõÙ</t>
  </si>
  <si>
    <t>î³ñ³Íù³ÛÇÝ Ñ³Ù³ã³÷ ½³ñ·³óÙ³Ý ËÃ³ÝáõÙ</t>
  </si>
  <si>
    <r>
      <t xml:space="preserve">ÐÐ Ñ³Ù³ÛÝùÝ»ñÇ Ï³é³í³ñÙ³Ý ³ñ¹ÛáõÝ³í»ïáõÃÛ³Ý µ³ñÓñ³óáõÙ ¨ ïÝï»ë³Ï³Ý ·áñÍáõÝ»áõÃÛ³Ý ËÃ³ÝáõÙ </t>
    </r>
    <r>
      <rPr>
        <u/>
        <sz val="10"/>
        <rFont val="Arial Armenian"/>
        <family val="2"/>
      </rPr>
      <t xml:space="preserve">ïÝï»ë³Ï³Ý ¨ ëáóÇ³É³Ï³Ý »ÝÃ³Ï³éáõóí³ÍùÝ»ñÇ ½³ñ·³óáõÙ_x000D_
</t>
    </r>
  </si>
  <si>
    <t xml:space="preserve">ºíñáå³Ï³Ý ÙÇáõÃÛ³Ý ³ç³ÏóáõÃÛ³Ùµ Çñ³Ï³Ý³óíáÕ Ð³Û³ëï³ÝÇ ï³ñ³Íù³ÛÇÝ ½³ñ·³óÙ³Ý ¹ñ³Ù³ßÝáñÑ³ÛÇÝ Íñ³·Çñ </t>
  </si>
  <si>
    <t>ÐÐ Ù³ñ½»ñÇ ¨ Ñ³Ù³ÛÝùÝ»ñÇ ï³ñ³Íù³ÛÇÝ ¨ ï»Õ³Ï³Ý ÇÝëïÇïáõóÇáÝ³É Ï³ñáÕáõÃÛáõÝÝ»ñÇ ½³ñ·³óáõÙ, ½³ñ·³óÙ³Ý Ùá¹»ÉÝ»ñÇ Ùß³ÏáõÙ ¨ Ï³é³í³ñÙ³Ý ³ñ¹ÛáõÝ³í»ïáõÃÛ³Ý µ³ñÓñ³óáõÙ</t>
  </si>
  <si>
    <t>ä»ï³Ï³Ý ³ç³ÏóáõÃÛáõÝ  Ñ³Ù³ÛÝùÝ»ñÇÝª  ýÇÝ³Ýë³Ï³Ý Ñ³Ù³Ñ³ñÃ»óÙ³Ý  ¹áï³óÇ³Ý»ñ</t>
  </si>
  <si>
    <t xml:space="preserve"> ÐÐ Ñ³Ù³ÛÝùÝ»ñÇ µÛáõç»Ý»ñÇÝ ïñíáÕ ýÇÝ³Ýë³Ï³Ý Ñ³Ù³Ñ³ñÃ»óÙ³Ý ¨ »Ï³ÙáõïÝ»ñÇ ÏáñáõëïÝ»ñÇ ÷áËÑ³ïáõóÙ³Ý  ¹áï³óÇ³Ý»ñ </t>
  </si>
  <si>
    <t xml:space="preserve">ä»ï³Ï³Ý ³ç³ÏóáõÃÛáõÝ ë³ÑÙ³Ý³Ù»ñÓ Ñ³Ù³ÛÝùÝ»ñÇÝ </t>
  </si>
  <si>
    <t>Ìñ³·ñÇ Ý³Ë³ï»ëÙ³Ùµ ¨ Çñ³Ï³Ý³óÙ³Ùµ ³å³ÑáííáõÙ ¿ «ê³ÑÙ³Ý³Ù»ñÓ Ñ³Ù³ÛÝùÝ»ñÇ ëáóÇ³É³Ï³Ý ³ç³ÏóáõÃÛ³Ý Ù³ëÇÝ» ÐÐ ûñ»ÝùÇ ÏÇñ³ñÏáõÙÁ</t>
  </si>
  <si>
    <t>ä»ï³Ï³Ý ³ç³ÏóáõÃÛáõÝ ÐÐ ¶»Õ³ñùáõÝÇùÇ Ù³ñ½Ç Ö³Ùµ³ñ³Ï Ñ³Ù³ÛÝùÇ ²ñÍí³ß»Ý µÝ³Ï³í³ÛñÇ í³ñã³Ï³Ý Õ»Ï³í³ñÇ ¨ ³ßË³ï³Ï³½ÙÇ å³Ñå³ÝÙ³Ý Í³Ëë»ñÇ Ñ³Ù³ñ</t>
  </si>
  <si>
    <t xml:space="preserve">ä»ï³Ï³Ý ³ç³ÏóáõÃÛáõÝ ÐÐ ¶»Õ³ñùáõÝÇùÇ Ù³ñ½Ç Ö³Ùµ³ñ³Ï Ñ³Ù³ÛÝùÇ ²ñÍí³ß»Ý µÝ³Ï³í³ÛñÇ (Å³Ù³Ý³Ï³íáñ³å»ë ·ïÝíáõÙ ¿ ²¹ñµ»ç³ÝÇ í»ñ³ÑëÏáÕáõÃÛ³Ý ï³Ï) í³ñã³Ï³Ý Õ»Ï³í³ñÇ ¨ ³ßË³ï³Ï³½ÙÇ å³Ñå³ÝÙ³Ý Í³Ëë»ñÇ Ñ³Ù³ñ_x000D_
</t>
  </si>
  <si>
    <t>2022թ.</t>
  </si>
  <si>
    <t>40</t>
  </si>
  <si>
    <t>100</t>
  </si>
  <si>
    <t>150</t>
  </si>
  <si>
    <t>2021թ.</t>
  </si>
  <si>
    <t>ºíñáå³Ï³Ý ã³÷áñáßÇãÝ»ñáí 29 Ñ³ ï³ñ³ÍùáõÙ Ýáñ ù³Õ³ù³ÛÇÝ ³Õµ³í³ÛñÇ Ï³éáõóáõÙ, ïáÏáë</t>
  </si>
  <si>
    <t>¶áñÍáÕ Ãíáí 2 ³Õµ³ÝáóÝ»ñÇ(Üáõµ³ñ³ß»Ý ¨ ²ç³÷ÝÛ³Ï) Ù»Ïáõë³óÙ³Ý í»ñçÝ³Ï³Ý Ý³Ë³·ÇÍ, Ñ³ï</t>
  </si>
  <si>
    <t>ø³Õ³ù³ÛÇÝ Ýáñ ³Õµ³í³ÛñÇ Ï³éáõóÙ³Ý í»ñçÝ³Ï³Ý Ý³Ë³·ÇÍ, Ñ³ï</t>
  </si>
  <si>
    <t>²Õµ³ÝáóÝ»ñáõÙ ³é³ç³óáÕ ·³½»ñÇ µéÝÏÙ³Ý ÑÝ³ñ³íáñáõÃÛ³Ý Ýí³½»óáõÙ, ïáÏáë</t>
  </si>
  <si>
    <t>²Õµ³Ñ³ÝáõÃÛáõÝ Çñ³Ï³Ý³óÝáÕ Ï³½Ù³Ï»ñåáõÃÛáõÝÝ»ñÇ Ù»ù»Ý³Ý»ñÇ Ñ³Ù³ñ ³ÕµÇ ï»Õ³¹ñÙ³Ý ÑÝ³ñ³íáñáõÃÛáõÝÝ»ñÇ ëï»ÕÍáõÙ, Ù»ù/ûñ</t>
  </si>
  <si>
    <t>Þñç³Ï³Ý ÙÇç³í³ÛñÁ ³ÕïáïáÕ ³ÕµÇó ³é³ç³óáÕ ëïáñ·»ïÝÛ³ çñ»ñÇ Í³í³ÉÇ Ïñ×³ïáõÙ, ïáÏáë</t>
  </si>
  <si>
    <t>Üáñ ³Õµ³í³ÛñÇ Ý³Ë³·ÍÙ³Ý, Ï³éáõóÙ³Ý ¨ ß³Ñ³·áñÍÙ³Ý, ÇÝãå»ë Ý³¨ ÑÇÝ ³Õµ³í³Ûñ»ñÇ Ù»Ïáõë³óÙ³Ý ÏáÝó»åïáõ³É Ý³Ë³·Í»ñ ¨ ÙñóáõÃ³ÛÇÝ ÷³Ã»Ã, Ñ³ï</t>
  </si>
  <si>
    <t>Î»Ýó³Õ³ÛÇÝ ³ÕµÇ í×³ñÝ»ñÇ Ñ³í³ù³·ñÙ³Ý óáõó³ÝÇßÝ»ñÇ µ³ñ»É³íÙ³Ý ÙÇçáó³éáõÙÝ»ñÇ Ñ³ßí»ïíáõÃÛáõÝ, Ñ³ï</t>
  </si>
  <si>
    <t>Ð³Ýñ³ÛÇÝ Çñ³½»ÏÙ³Ý ³ßË³ï³ÝùÝ»ñÇ Ï³½Ù³Ï»ñåÙ³Ý Ñ³ßí»ïíáõÃÛáõÝ, Ñ³ï</t>
  </si>
  <si>
    <t>Üáõµ³ñ³ß»ÝÇ ³Õµ³í³ÛñáõÙ ³ÕµÇ Ñ³í³ùÙ³Ùµ ½µ³ÕíáÕ ³ÝÓ³Ýó ³åñáõëïÇ ÙÇçáóÝ»ñÇ í»ñ³Ï³Ý·ÝÙ³Ý åÉ³ÝÇ (Livelihood Restoration Plan) å³ïñ³ëïáõÙ, Ñ³ï</t>
  </si>
  <si>
    <t xml:space="preserve">Üáõµ³ñ³ß»ÝÇ ¨ ²ç³÷ÝÛ³ÏÇ ³Õµ³í³Ûñ»ñÇ ÷³ÏÙ³Ý ¨ Üáõµ³ñ³ß»ÝÇ Ýáñ ³Õµ³í³ÛñÇ Ï³éáõóÙ³Ý Ý³ËÝ³Ï³Ý ÞØ²¶-»ñÇ å³ïñ³ëïáõÙ, Ñ³ï </t>
  </si>
  <si>
    <t xml:space="preserve">ºñ¨³Ý Ñ³Ù³ÛÝùÇÝ ³ç³ÏóáõÃÛ³Ý ¨ Ñ³Ýñ³ÛÇÝ Çñ³½»ÏÙ³Ý ³ßË³ï³ÝùÝ»ñÇ Ù»ÏÝ³ñÏ³ÛÇÝ Ñ³ßí»ïíáõÃÛáõÝ, Ñ³ï_x000D_
</t>
  </si>
  <si>
    <t xml:space="preserve">¶áñÍáÕ ³Õµ³ÝáóÝ»ñÇ Ù»Ïáõë³óÙ³Ý ¨ Üáõµ³ñ³ß»ÝÇ Ýáñ ³Õµ³í³ÛñÇ Ï³éáõóÙ³Ý Ý³Ë³·Í»ñÇ ëïáõ·áõÙ, Ñ³ï </t>
  </si>
  <si>
    <t>¶áñÍáÕ ³Õµ³ÝáóÝ»ñÇ Ù»Ïáõë³óÙ³Ý ¨ Üáõµ³ñ³ß»ÝÇ Ýáñ ³Õµ³í³ÛñÇ Ï³éáõóÙ³Ý ï»ËÝÇÏ³Ï³Ý ÑëÏáÕáõÃÛáõÝ, ï³ñÇ</t>
  </si>
  <si>
    <t xml:space="preserve">Üáõµ³ñ³ß»ÝÇ ¨ ²ç³÷ÝÛ³ÏÇ ³Õµ³í³Ûñ»ñÇ ÷³ÏÙ³Ý ¨ Üáõµ³ñ³ß»ÝÇ Ýáñ ³Õµ³í³ÛñÇ Ï³éáõóÙ³Ý í»ñçÝ³Ï³Ý ÞØ²¶-»ñÇ å³ïñ³ëïáõÙ, Ñ³ï </t>
  </si>
  <si>
    <t xml:space="preserve">ºñ¨³Ý Ñ³Ù³ÛÝùÇÝ ³ç³ÏóáõÃÛ³Ý ¨ Ñ³Ýñ³ÛÇÝ Çñ³½»ÏÙ³Ý ³ßË³ï³ÝùÝ»ñ, ³ÙÇë
</t>
  </si>
  <si>
    <t>Üáõµ³ñ³ß»ÝÇ ³Õµ³í³ÛñáõÙ ³ÕµÇ Ñ³í³ùÙ³Ùµ ½µ³ÕíáÕ ³ÝÓ³Ýó ³åñáõëïÇ ÙÇçáóÝ»ñÇ í»ñ³Ï³Ý·ÝÙ³Ý åÉ³ÝÇ (Livelihood Restoration Plan) Ã³ñÙ³óáõÙ, Ñ³ï</t>
  </si>
  <si>
    <t>ØÇçáó³éÙ³Ý íñ³ Ï³ï³ñíáÕ Í³ËëÁ (Ñ³½³ñ ¹ñ³Ù)</t>
  </si>
  <si>
    <t>2570</t>
  </si>
  <si>
    <t>8</t>
  </si>
  <si>
    <t>²ñï³ùÇÝ Éáõë³íáñáõÃÛ³Ùµ ³å³Ñáíí³Í ÷áÕáóÝ»ñÇ »ñÏ³ñáõÃÛáõÝ, ÏÙ</t>
  </si>
  <si>
    <t>²ñï³ùÇÝ Éáõë³íáñáõÃÛ³Ùµ ³å³Ñáíí³Í ûµÛ»ÏïÝ»ñÇ ÃÇí, Ñ³ï</t>
  </si>
  <si>
    <t>ØÇçÇÝ ûñ³Ï³Ý ÙÇ³óÙ³Ý é»ÅÇÙÇ ï¨áÕáõÃÛáõÝ, Å³Ù</t>
  </si>
  <si>
    <t>30</t>
  </si>
  <si>
    <t xml:space="preserve">140 </t>
  </si>
  <si>
    <t>4000</t>
  </si>
  <si>
    <t>2023թ.</t>
  </si>
  <si>
    <t>471</t>
  </si>
  <si>
    <t>729.8</t>
  </si>
  <si>
    <t>872</t>
  </si>
  <si>
    <t>256</t>
  </si>
  <si>
    <t>90</t>
  </si>
  <si>
    <t>600</t>
  </si>
  <si>
    <t>700</t>
  </si>
  <si>
    <t>200</t>
  </si>
  <si>
    <t>1080,0</t>
  </si>
  <si>
    <t>2166,7</t>
  </si>
  <si>
    <t>3251,5</t>
  </si>
  <si>
    <t>216,0</t>
  </si>
  <si>
    <t>433,3</t>
  </si>
  <si>
    <t>650,3</t>
  </si>
  <si>
    <t>80</t>
  </si>
  <si>
    <t>38.0</t>
  </si>
  <si>
    <t>77.5</t>
  </si>
  <si>
    <t>116</t>
  </si>
  <si>
    <t>10</t>
  </si>
  <si>
    <t>35</t>
  </si>
  <si>
    <t>2021Ã.</t>
  </si>
  <si>
    <t xml:space="preserve"> 502 </t>
  </si>
  <si>
    <t xml:space="preserve"> 6-12</t>
  </si>
  <si>
    <t>²å³ëï³Ý Ñ³ÛóáÕÝ»ñÇ Ï»óáõÃÛ³Ý ËÝ¹ÇñÝ»ñÇ ÉáõÍÙ³Ý ÙÇçáó³éáõÙÝ»ñÇ Çñ³Ï³Ý³óáõÙ</t>
  </si>
  <si>
    <t>§Ð³ïáõÏ Ï³ó³ñ³Ý¦ äà²Î</t>
  </si>
  <si>
    <t xml:space="preserve">Ä³Ù³Ý³Ï³íáñ Ï³ó³ñ³ÝÝ»ñáõÙ µÝ³ÏíáÕ ÷³Ëëï³Ï³ÝÝ»ñÇ Ï»Ýó³Õ³ÛÇÝ ËÝ¹ÇñÝ»ñÇ ÉáõÍÙ³Ý ÙÇçáó³éáõÙÝ»ñÇ Çñ³Ï³Ý³óáõÙ </t>
  </si>
  <si>
    <t xml:space="preserve"> §Ð³Ýñ³Ï³ó³ñ³ÝÝ»ñ¦ äà²Î</t>
  </si>
  <si>
    <t xml:space="preserve"> Ð³Û³ëï³ÝÇ îáõñÇ½ÙÇ ¼³ñ·³óÙ³Ý ÐÇÙÝ³¹ñ³ÙÇ §Ü³ÇñÇ¦ Ù³ëÝ³×ÛáõÕ</t>
  </si>
  <si>
    <t xml:space="preserve">ÐÐ-áõÙ ÷³Ëëï³Ï³Ý ×³Ý³ãí³Í ¨ ³å³ëï³Ý ëï³ó³Í ³ÝÓ³Ýó Ñ³Ù³ñ Ñ³Û»ñ»Ý É»½íÇ áõëáõóÙ³Ý ¨ ù³Õ³ù³óÇ³Ï³Ý ÏáÕÙÝáñáßÙ³Ý ¹³ëÁÝÃ³óÝ»ñÇ Ï³½Ù³Ï»ñåáõÙ </t>
  </si>
  <si>
    <t xml:space="preserve">²å³ëï³ÝÇ ÁÝÃ³ó³Ï³ñ·áõÙ Ã³ñ·Ù³Ýã³Ï³Ý Í³é³ÛáõÃÛáõÝÝ»ñÇ Ó»éùµ»ñáõÙ </t>
  </si>
  <si>
    <t xml:space="preserve"> Ä³Ù³Ý³Ï³íáñ ï»Õ³íáñÙ³Ý Ï»ÝïñáÝáõÙ ãï»Õ³íáñí³Í ³å³ëï³Ý Ñ³ÛóáÕÝ»ñÇ ¹ñ³Ù³Ï³Ý û·ÝáõÃÛ³Ý ïñ³Ù³¹ñáõÙ </t>
  </si>
  <si>
    <t xml:space="preserve"> ºíñáå³Ï³Ý ÙÇáõÃÛ³Ý Ñ³ñ¨³ÝáõÃÛ³Ý Ý»ñ¹ñáõÙ³ÛÇÝ µ³ÝÏÇ ³ç³ÏóáõÃÛ³Ùµ Çñ³Ï³Ý³óíáÕ ºñ¨³ÝÇ Ù»ïñáåáÉÇï»ÝÇ í»ñ³Ï³éáõóÙ³Ý »ñÏñáñ¹ ¹ñ³Ù³ßÝáñÑ³ÛÇÝ Íñ³·Çñ</t>
  </si>
  <si>
    <t>²ÛÉÁÝïñ³Ýù³ÛÇÝ ³ßË³ï³Ýù³ÛÇÝ Í³é³ÛáõÃÛáõÝ</t>
  </si>
  <si>
    <t>&lt;ºñ¨³ÝÇ ù³Õ³ù³å»ï³ñ³Ý&gt;</t>
  </si>
  <si>
    <t xml:space="preserve"> ì»ñ³Ï³éáõóÙ³Ý ¨ ½³ñ·³óÙ³Ý »íñáå³Ï³Ý µ³ÝÏÇ ³ç³ÏóáõÃÛ³Ùµ Çñ³Ï³Ý³óíáÕ «ºñ¨³ÝÇ  Ïáßï Ã³÷áÝÝ»ñÇ Ï³é³í³ñÙ³Ý» Íñ³·Çñ</t>
  </si>
  <si>
    <t xml:space="preserve">  ºíñáå³Ï³Ý  Ý»ñ¹ñáõÙ³ÛÇÝ µ³ÝÏÇ ³ç³ÏóáõÃÛ³Ùµ Çñ³Ï³Ý³óíáÕ «ºñ¨³ÝÇ  Ïáßï Ã³÷áÝÝ»ñÇ Ï³é³í³ñÙ³Ý» Íñ³·Çñ</t>
  </si>
  <si>
    <t>ºíñáå³Ï³Ý ÙÇáõÃÛ³Ý Ñ³ñ¨³ÝáõÃÛ³Ý  Ý»ñ¹ñáõÙ³ÛÇÝ ·áñÍÇùÇ ³ç³ÏóáõÃÛ³Ùµ Çñ³Ï³Ý³óíáÕ «ºñ¨³ÝÇ Ïáßï Ã³÷áÝÝ»ñÇ Ï³é³í³ñÙ³Ý» ¹ñ³Ù³ßÝáñÑ³ÛÇÝ Íñ³·Çñ</t>
  </si>
  <si>
    <t>²ñ¨»ÉÛ³Ý »íñáå³ÛÇ ¿Ý»ñ·³ËÝ³ÛáÕáõÃÛ³Ý ¨ µÝ³å³Ñå³Ý³Ï³Ý ·áñÍÁÝÏ»ñáõÃÛ³Ý ýáÝ¹Ç ³ç³ÏóáõÃÛ³Ùµ Çñ³Ï³Ý³óíáÕ «ºñ¨³ÝÇ Ïáßï Ã³÷áÝÝ»ñÇ Ï³é³í³ñÙ³Ý» ¹ñ³Ù³ßÝáñÑ³ÛÇÝ Íñ³·Çñ</t>
  </si>
  <si>
    <t xml:space="preserve"> ø³Õ³ù³ÛÇÝ ½³ñ·³óáõÙ</t>
  </si>
  <si>
    <t xml:space="preserve"> ²ç³ÏóáõÃÛáõÝ ºñ¨³ÝÇ ù³Õ³ù³å»ïÇÝ ï»Õ³Ï³Ý ÇÝùÝ³Ï³é³í³ñÙ³Ý ÉÇñ³½áñáõÃÛáõÝÝ»ñÇ Çñ³Ï³Ý³óÙ³ÝÁ</t>
  </si>
  <si>
    <t xml:space="preserve"> ²ç³ÏóáõÃÛáõÝ ºñ¨³ÝÇ ù³Õ³ù³å»ï³ñ³ÝÇÝ ºñ¨³Ý ù³Õ³ùÇ ÷áÕáóÝ»ñÇ ³ñï³ùÇÝ Éáõë³íáñáõÃÛ³Ý ³å³ÑáíÙ³Ý Ýå³ï³Ïáí</t>
  </si>
  <si>
    <t xml:space="preserve"> ²ñ¨»ÉÛ³Ý »íñáå³ÛÇ ¿Ý»ñ·³ËÝ³ÛáÕáõÃÛ³Ý ¨ µÝ³å³Ñå³Ý³Ï³Ý ·áñÍÁÝÏ»ñáõÃÛ³Ý ýáÝ¹Ç ³ç³ÏóáõÃÛ³Ùµ Çñ³Ï³Ý³óíáÕ ºñ¨³ÝÇ ù³Õ³ù³ÛÇÝ Éáõë³íáñáõÃÛ³Ý ¹ñ³Ù³ßÝáñÑ³ÛÇÝ Íñ³·ñÇ Ï³ï³ñÙ³Ý ³å³ÑáíáõÙ</t>
  </si>
  <si>
    <t xml:space="preserve"> ºíñáå³Ï³Ý Ý»ñ¹ñáõÙ³ÛÇÝ µ³ÝÏÇ ³ç³ÏóáõÃÛ³Ùµ Çñ³Ï³Ý³óíáÕ ºñ¨³ÝÇ ¿Ý»ñ·³³ñ¹ÛáõÝ³í»ïáõÃÛ³Ý Íñ³·ñÇÝ å»ï³Ï³Ý ³ç³ÏóáõÃÛáõÝ</t>
  </si>
  <si>
    <t xml:space="preserve"> ²ç³ÏóáõÃÛáõÝ ºñ¨³ÝÇ ù³Õ³ù³å»ï³ñ³ÝÇÝ ºñ¨³Ý ù³Õ³ùÇ ÷áÕáóÝ»ñÇ í»ñ³Ýáñá·Ù³Ý, í»ñ³Ï³éáõóÙ³Ý ¨ ×³ù³ÉóÙ³Ý Í³é³ÛáõÃÛáõÝÝ»ñÇ Ù³ïáõóÙ³Ý Ýå³ï³Ïáí
</t>
  </si>
  <si>
    <t xml:space="preserve"> ºñ¨³ÝÇ Ù»ïñáåáÉÇï»Ýáí áõÕ¨áñ³÷áË³¹ñÙ³Ý Í³é³ÛáõÃÛáõÝÝ»ñÇ ·Íáí å»ïáõÃÛ³Ý ÏáÕÙÇó Ñ³Ù³ÛÝùÇ Õ»Ï³í³ñÇÝ å³ïíÇñ³Ï³í³Í ÉÇ³½áñáõÃÛáõÝÝ»ñÇ Çñ³Ï³Ý³óáõÙ
</t>
  </si>
  <si>
    <t xml:space="preserve">ì»ñ·»ïÝÛ³ ¿É»Ïïñáïñ³Ýëåáñïáí áõÕ¨áñ³÷áË³¹ñáõÙÝ»ñÇ Í³é³ÛáõÃÛáõÝÝ»ñÇ Ù³ïáõóáõÙ
</t>
  </si>
  <si>
    <t xml:space="preserve">ì»ñ³Ï³éáõóÙ³Ý ¨ ½³ñ·³óÙ³Ý »íñáå³Ï³Ý µ³ÝÏÇ ³ç³ÏóáõÃÛ³Ùµ Çñ³Ï³Ý³óíáÕ ºñ¨³ÝÇ Ù»ïñáåáÉÇï»ÝÇ í»ñ³Ï³éáõóÙ³Ý »ñÏñáñ¹ Íñ³·Çñ
</t>
  </si>
  <si>
    <t xml:space="preserve"> ºíñáå³Ï³Ý Ý»ñ¹ñáõÙ³ÛÇÝ µ³ÝÏÇ ³ç³ÏóáõÃÛ³Ùµ Çñ³Ï³Ý³óíáÕ ºñ¨³ÝÇ Ù»ïñáåáÉÇï»ÝÇ í»ñ³Ï³éáõóÙ³Ý »ñÏñáñ¹ Íñ³·Çñ</t>
  </si>
  <si>
    <t xml:space="preserve"> ²ëÇ³Ï³Ý ½³ñ·³óÙ³Ý µ³ÝÏÇ ³ç³ÏóáõÃÛ³Ùµ Çñ³Ï³Ý³óíáÕ ù³Õ³ù³ÛÇÝ »ÝÃ³Ï³éáõóí³ÍùÝ»ñÇ ¨ ù³Õ³ùÇ Ï³ÛáõÝ ½³ñ·³óÙ³Ý Ý»ñ¹ñáõÙ³ÛÇÝ Íñ³·Çñ</t>
  </si>
  <si>
    <t xml:space="preserve"> ²ëÇ³Ï³Ý ½³ñ·³óÙ³Ý µ³ÝÏÇ ³ç³ÏóáõÃÛ³Ùµ Çñ³Ï³Ý³óíáÕ ù³Õ³ù³ÛÇÝ »ÝÃ³Ï³éáõóí³ÍùÝ»ñÇ ¨ ù³Õ³ùÇ Ï³ÛáõÝ ½³ñ·³óÙ³Ý Ý»ñ¹ñáõÙ³ÛÇÝ »ñÏñáñ¹ Íñ³·Çñ</t>
  </si>
  <si>
    <t>ÐÐ ²êÐÜ »ÝÃ³Ï³ÛáõÃÛ³Ý ïáõÝ-ÇÝï»ñÝ³ïÝ»ñ</t>
  </si>
  <si>
    <t>ÙñóáõÛÃáí Ñ³ÕÃáÕ ×³Ý³ãí³Í Ï³½Ù³Ï»ñåáõÃÛáõÝ</t>
  </si>
  <si>
    <t>´áõÅ Ñ³ëï³ïáõÃÛáõÝÝ»ñ</t>
  </si>
  <si>
    <t>Ð³Ù³ÛÝù³å»ï³ñ³ÝÝ»ñ ¨ Ðà²Î-Ý»ñ</t>
  </si>
  <si>
    <t>Ðà²Î-Ý»ñ</t>
  </si>
  <si>
    <t xml:space="preserve"> ºñ¨³Ý ù³Õ³ùáõÙ ï»Õ³Ï³Ý ÇÝùÝ³Ï³é³í³ñÙ³Ý ÉÇ³½áñáõÃÛáõÝÝ»ñÇ Çñ³Ï³Ý³óÙ³Ý Ýå³ï³Ïáí å»ï³Ï³Ý µÛáõç»Çó ýÇÝ³Ýë³Ï³Ý ³ç³ÏóáõÃÛ³Ý ïñ³Ù³¹ñáõÙ </t>
  </si>
  <si>
    <t xml:space="preserve">î³ñ³Íù³ÛÇÝ ½³ñ·³óáõÙ </t>
  </si>
  <si>
    <t xml:space="preserve"> ì»ñ³Ï³éáõóÙ³Ý ¨ ½³ñ·³óÙ³Ý »íñáå³Ï³Ý µ³ÝÏÇ ³ç³ÏóáõÃÛ³Ùµ Çñ³Ï³Ý³óíáÕ ¶ÛáõÙñáõ ù³Õ³ù³ÛÇÝ ×³Ý³å³ñÑÝ»ñÇ ï»ËÝÇÏ³Ï³Ý Ñ³Ù³·áñÍ³ÏóáõÃÛ³Ý ¹ñ³Ù³ßÝáñÑ³ÛÇÝ Íñ³·Çñ </t>
  </si>
  <si>
    <t>ÐÐ ë³ÑÙ³Ý³Ù»ñÓ Ñ³Ù³ÛÝùÝ»ñ</t>
  </si>
  <si>
    <t>ÐÐ ¶»Õ³ñùáõÝÇùÇ Ù³ñ½Ç Ö³Ùµ³ñ³Ï Ñ³Ù³ÛÝùÇ ²ñÍí³ß»Ý µÝ³Ï³í³Ûñ</t>
  </si>
  <si>
    <t>ÐÐ Ñ³Ù³ÛÝùÝ»ñ</t>
  </si>
  <si>
    <t xml:space="preserve"> ¶ÛáõÙñÇ ù³Õ³ùÇ Éáõë³íáñáõÃÛ³Ý Ñ³Ù³Ï³ñ·Ç ÑÇÙÝ³Ýáñá·áõÙ՝ Éáõë³Ï»ï Ñ»Ý³ëÛáõÝáí՝ Ñ³ï </t>
  </si>
  <si>
    <t xml:space="preserve"> ÀÝïñí³Í ÷áÕáóÝ»ñÇ ßÇÝ ³ßË³ï³ÝùÝ»ñÇ ï»ËÝÇÏ³Ï³Ý ¨ Ñ»ÕÇÝ³Ï³ÛÇÝ ÑëÏáÕáõÃÛáõÝ՝ Ñ³ï </t>
  </si>
  <si>
    <t>ÐÐ ì³Ûáó ÓáñÇ Ù³ñ½å»ï³ñ³Ý</t>
  </si>
  <si>
    <t>ÐÐ ï³ñ³Íù³ÛÇÝ Ï³é³í³ñÙ³Ý ¨ »ÝÃ³Ï³éáõóí³ÍùÝ»ñÇ Ý³Ë³ñ³ñáõÃÛáõÝ</t>
  </si>
  <si>
    <t>Ö³Ý³å³ñÑ³ÛÇÝ ó³ÝóÇ µ³ñ»É³íáõÙ</t>
  </si>
  <si>
    <t>²ñ³·³ÍáïÝÇ Ù³ñ½å»ï³ñ³Ý</t>
  </si>
  <si>
    <t>Ø³ñ½³ÛÇÝ Ýß³Ý³ÏáõÃÛ³Ý ³íïá×³Ý³å³ñÑÝ»ñÇ å³Ñå³ÝÙ³Ý ¨ ³Ýíï³Ý· »ñÃ¨»ÏáõÃÛ³Ý Í³é³ÛáõÃÛáõÝÝ»ñ</t>
  </si>
  <si>
    <t>Ø³ñ½³ÛÇÝ Ýß³Ý³ÏáõÃÛ³Ý ³íïáÙáµÇÉ³ÛÇÝ ×³Ý³å³ñÑÝ»ñÇ ¨ ¹ñ³Ýó íñ³ ·ïÝíáÕ ÇÝÅ»Ý»ñ³Ï³Ý Ï³éáõÛóÝ»ñÇ Ýå³ï³Ï³ÛÇÝ û·ï³·áñÍÙ³Ý, å³Ñå³ÝÙ³Ý, ßÇÝ³ñ³ñáõÃÛ³Ý ÁÝÃ³óùáõÙ ï»ËÝÇÏ³Ï³Ý ã³÷³ÝÇßÝ»ñÇ ëïáõ·Ù³Ý ¨ ³ßË³ï³ÝùÝ»ñÇ ³ñ¹ÛáõÝùÝ»ñÇ ÁÝ¹áõÝÙ³Ý  Í³é³ÛáõÃÛáõÝÝ»ñ</t>
  </si>
  <si>
    <t>Ø³ñ½å»ï³ñ³Ý, ÙñóáõÃ³ÛÇÝ Ï³ñ·áí ÁÝïñí³Í Ï³½Ù³Ï»ñåáõÃÛáõÝÝ»ñ</t>
  </si>
  <si>
    <t>²Ù³é³ÛÇÝ å³Ñå³ÝÙ³Ý »ÝÃ³Ï³ ³íïá×³Ý³å³ñÑÝ»ñÇ ÁÝ¹Ñ³Ýáõñ »ñÏ³ñáõÃÛáõÝÁ (ÏÇÉáÙ»ïñ, áã Ïáõï³Ï³ÛÇÝ óáõó³ÝÇß), ÏÇÉáÙ»ïñ</t>
  </si>
  <si>
    <t>ÒÙ»é³ÛÇÝ  å³Ñå³ÝÙ³Ý »ÝÃ³Ï³ ³íïá×³Ý³å³ñÑÝ»ñÇ ÁÝ¹Ñ³Ýáõñ »ñÏ³ñáõÃÛáõÝÁ (ÏÇÉáÙ»ïñ áã Ïáõï³Ï³ÛÇÝ óáõó³ÝÇß), ÏÇÉáÙ»ïñ</t>
  </si>
  <si>
    <t>´³í³ñ³ñ íÇ×³ÏáõÙ ×³Ý³å³ñÑÝ»ñÇ ¨ Ñ³ïí³ÍÝ»ñÇ »ñÏ³ñáõÃÛ³Ý Ñ³ñ³µ»ñáõÃÛáõÝÁ ³Û¹ Ï³ñ·Ç ×³Ý³å³ñÑÝ»ñÇ áÕç »ñÏ³ñáõÃÛ³ÝÁ, ïáÏáë</t>
  </si>
  <si>
    <t xml:space="preserve">ÐáÕ³ÛÇÝ å³ëï³éÇ՝ »ñÃ¨»Ï»ÉÇ Ù³ëÇ՝ ³ñÑ»ëï³Ï³Ý Ï³éáõÛóÝ»ñÇ ¨ Ï³Ñ³íáñÙ³Ý ï³ññ»ñÇ ÝáñÙ³ïÇí Ù³Ï³ñ¹³ÏáõÙ å³Ñå³ÝáõÙ ¨ ß³Ñ³·áñÍáõÙ </t>
  </si>
  <si>
    <t>Ö³Ý³å³ñÑ³ÛÇÝ ó³ÝóÇ µ³ñ»É³íáõÙ ¨ ³Ýíï³Ý· »ñÃ¨»ÏáõÃÛ³Ý ³å³ÑáíáõÙ</t>
  </si>
  <si>
    <t>Ö³Ý³å³ñÑÝ»ñÇ Í³ÍÏÇ áñ³ÏÇ ¨ ÷áË³¹ñáõÙÝ»ñÇ ³ñ¹ÛáõÝ³í»ïáõÃÛ³Ý µ³ñ»É³íáõÙ՝ ×³Ý³å³ñÑÝ»ñÇ íÇ×³Ïáí å³ÛÙ³Ý³íáñí³Í å³ï³Ñ³ñÝ»ñÇ Ýí³½áõÙ</t>
  </si>
  <si>
    <t xml:space="preserve"> Արդյունքի չափորոշիչներ </t>
  </si>
  <si>
    <t xml:space="preserve"> 3477.6 </t>
  </si>
  <si>
    <t xml:space="preserve"> 708 </t>
  </si>
  <si>
    <t xml:space="preserve"> 67.9 </t>
  </si>
  <si>
    <t xml:space="preserve"> 21.9 </t>
  </si>
  <si>
    <t xml:space="preserve"> 1077 </t>
  </si>
  <si>
    <t xml:space="preserve"> 97768 </t>
  </si>
  <si>
    <t xml:space="preserve">ÐÐ ï³ñ³Íù³ÛÇÝ Ï³é³í³ñÙ³Ý ¨ »ÝÃ³Ï³éáõóí³ÍùÝ»ñÇ Ý³Ë³ñ³ñáõÃÛ³Ý Ï³ñáÕáõÃÛáõÝÝ»ñÇ ½³ñ·³óáõÙ ¨ ï»ËÝÇÏ³Ï³Ý Ñ³·»óí³ÍáõÃÛ³Ý ³å³ÑáíáõÙ </t>
  </si>
  <si>
    <t xml:space="preserve">ÐÐ ï³ñ³Íù³ÛÇÝ Ï³é³í³ñÙ³Ý ¨ »ÝÃ³Ï³éáõóí³ÍùÝ»ñÇ Ý³Ë³ñ³ñáõÃÛ³Ý ³ßË³ï³Ýù³ÛÇÝ å³ÛÙ³ÝÝ»ñÇ µ³ñ»É³íÙ³Ý Ñ³Ù³ñ í³ñã³Ï³Ý ë³ñù³íáñáõÙÝ»ñÇ Ó»éù µ»ñáõÙ_x000D_
_x000D_
 </t>
  </si>
  <si>
    <t xml:space="preserve">ÐÐ ï³ñ³Íù³ÛÇÝ Ï³é³í³ñÙ³Ý ¨ »ÝÃ³Ï³éáõóí³ÍùÝ»ñÇ Ý³Ë³ñ³ñáõÃÛáõÝ </t>
  </si>
  <si>
    <t xml:space="preserve">ÐÐ ï³ñ³Íù³ÛÇÝ Ï³é³í³ñÙ³Ý ¨ »ÝÃ³Ï³éáõóí³ÍùÝ»ñÇ  Ý³Ë³ñ³ñáõÃÛáõÝ </t>
  </si>
  <si>
    <t>ÐÐ ï³ñ³Íù³ÛÇÝ Ï³é³í³ñÙ³Ý ¨ »ÝÃ³Ï³éáõóí³ÍùÝ»ñÇ  Ý³Ë³ñ³ñáõÃÛ³Ý ÙÇ·ñ³óÇáÝ Í³é³ÛáõÃÛáõÝ</t>
  </si>
  <si>
    <t>ÐÐ ï³ñ³Íù³ÛÇÝ Ï³é³í³ñÙ³Ý ¨ »ÝÃ³Ï³éáõóí³ÍùÝ»ñÇ Ý³Ë³ñ³ñáõÃÛ³Ý ÙÇ·ñ³óÇáÝ Í³é³ÛáõÃÛáõÝ</t>
  </si>
  <si>
    <t xml:space="preserve">ÐÐ ï³ñ³Íù³ÛÇÝ Ï³é³í³ñÙ³Ý ¨ »ÝÃ³Ï³éáõóí³ÍùÝ»ñÇ Ý³Ë³ñ³ñáõÃÛ³Ý ÙÇ·ñ³óÇáÝ Í³é³ÛáõÃÛáõÝ </t>
  </si>
  <si>
    <t xml:space="preserve"> ÐÐ ï³ñ³Íù³ÛÇÝ Ï³é³í³ñÙ³Ý ¨ »ÝÃ³Ï³éáõóí³ÍùÝ»ñÇ Ý³Ë³ñ³ñáõÃÛ³Ý ÙÇ·ñ³óÇáÝ Í³é³ÛáõÃÛáõÝ </t>
  </si>
  <si>
    <t xml:space="preserve"> ÐÐ ï³ñ³Íù³ÛÇÝ Ï³é³í³ñÙ³Ý ¨ »ÝÃ³Ï³éáõóí³ÍùÝ»ñÇ Ý³Ë³ñ³ñáõÃÛáõÝ </t>
  </si>
  <si>
    <t xml:space="preserve">ÐÐ ï³ñ³Íù³ÛÇÝ Ï³é³í³ñÙ³Ý ¨ »ÝÃ³Ï³éáõóí³ÍùÝ»ñÇ Ý³Ë³ñ³ñáõÃÛ³Ý ÙÇ·ñ³óÇáÝ Í³é³ÛáõÃÛáõÝ  </t>
  </si>
  <si>
    <t xml:space="preserve"> ÐÐ îÎº Ý³Ë³ñ³ñáõÃÛ³Ý ÙÇ·ñ³óÇáÝ Í³é³ÛáõÃÛ³Ý »ÝÃ³Ï³ÛáõÃÛ³Ý Å³Ù³Ý³Ï³íáñ ï»Õ³íáñÙ³Ý Ï»ÝïñáÝáõÙ ï»Õ³íáñÙ³Ý ³ÝÑÝ³ñÇÝáõÃÛ³Ý ¹»åùáõÙ Ï»Ýë³å³ÑáíÙ³Ý ÑÇÙÝ³Ï³Ý Ï³ñÇùÝ»ñÁ Ñá·³Éáõ ÑÝ³ñ³íáñáõÃÛáõÝ ãáõÝ»óáÕ ³å³ëï³Ý Ñ³ÛóáÕÝ»ñÇÝ ¹ñ³Ù³Ï³Ý û·ÝáõÃÛ³Ý ïñ³Ù³¹ñáõÙ</t>
  </si>
  <si>
    <t>ÐÐ ï³ñ³Íù³ÛÇÝ Ï³é³í³ñÙ³Ý ¨ »ÝÃ³Ï³éáõóí³ÍùÝ»ñÇ Ý³Ë³ñ³ñáõÃÛ³Ý ³ßË³ï³Ýù³ÛÇÝ å³ÛÙ³ÝÝ»ñÇ µ³ñ»É³íÙ³Ý Ñ³Ù³ñ í³ñã³Ï³Ý ë³ñù³íáñáõÙÝ»ñÇ Ó»éù µ»ñáõÙ</t>
  </si>
  <si>
    <t>ÐÐ ï³ñ³Íù³ÛÇÝ Ï³é³í³ñÙ³Ý ¨ »ÝÃ³Ï³éáõóí³ÍùÝ»ñÇ Ý³Ë³ñ³ñáõÃÛ³Ý Ï³ñáÕáõÃÛáõÝÝ»ñÇ ½³ñ·³óáõÙ ¨ ï»ËÝÇÏ³Ï³Ý Ñ³·»óí³ÍáõÃÛ³Ý ³å³ÑáíáõÙ</t>
  </si>
  <si>
    <t>î³ñ³Íù³ÛÇÝ Ï³é³í³ñÙ³Ý ¨ »ÝÃ³Ï³éáõóí³ÍùÝ»ñÇ Ý³Ë³ñ³ñáõÃÛáõÝÁ Ùß³ÏáõÙ ¨ Çñ³Ï³Ý³óÝáõÙ ¿ ï³ñ³Íù³ÛÇÝ Ï³é³í³ñÙ³Ý ¨ »ÝÃ³Ï³éáõóí³ÍùÝ»ñÇ, ï³ñ³Íù³ÛÇÝ Ï³é³í³ñÙ³Ý ¨ ï»Õ³Ï³Ý ÇÝùÝ³Ï³é³í³ñÙ³Ý Ù³ñÙÇÝÝ»ñÇ ·áñÍáõÝ»áõÃÛ³Ý ³ñ¹ÛáõÝ³í»ïáõÃÛ³Ý µ³ñÓñ³óÙ³Ý, ºñ¨³ÝáõÙ ï³ñ³Íù³ÛÇÝ Ï³é³í³ñÙ³Ý Çñ³Ï³Ý³óÙ³Ý ³å³ÑáíÙ³Ý, ï³ñ³Íù³ÛÇÝ Ï³é³í³ñÙ³Ý ¨ ï»Õ³Ï³Ý ÇÝùÝ³Ï³é³í³ñÙ³Ý ÙÇ³ëÝ³Ï³Ý ï»Õ»Ï³ïí³Ï³Ý Ñ³Ù³Ï³ñ·Ç Ï³½Ù³Ï»ñåÙ³Ý, ¹ñ³ ÁÝ¹Ñ³Ýñ³Ï³Ý ß³Ñ³·áñÍÙ³ÝÝ áõ ½³ñ·³óÙ³ÝÝ áõÕÕí³Í ÙÇçáó³éáõÙÝ»ñÇ Çñ³Ï³Ý³óÙ³Ý ³å³ÑáíÙ³Ý, Ù³ñ½»ñÇ ¨ Ñ³Ù³ÛÝùÝ»ñÇ Ñ³Ù³ã³÷ ½³ñ·³óÙ³ÝÝ áõÕÕí³Í Ýáñ³ñ³ñ³Ï³Ý ¨ Ý»ñ¹ñáõÙ³ÛÇÝ Íñ³·ñ»ñÇ Ùß³ÏÙ³Ý, í³ñã³ï³ñ³Íù³ÛÇÝ ³ñ¹ÛáõÝ³í»ï µ³Å³ÝÙ³Ý, å»ï³Ï³Ý ¨ ï»Õ³Ï³Ý ÇÝùÝ³Ï³é³í³ñÙ³Ý Ù³ñÙÇÝÝ»ñÇ ÙÇç¨ ÷áËÑ³ñ³µ»ñáõÃÛáõÝÝ»ñÇ ³å³ÑáíÙ³Ý, Ñ³Ù³ÛÝù³ÛÇÝ Í³é³ÛáõÃÛ³Ý Ñ³Ù³Ï³ñ·Ç ½³ñ·³óÙ³Ý ³å³ÑáíÙ³Ý, ïñ³ÝëåáñïÇ, ÉÇó»Ý½³íáñÙ³Ý ¨ ÃáõÛÉïíáõÃÛáõÝÝ»ñÇ ïñ³Ù³¹ñÙ³Ý, Ð³Û³ëï³ÝÇ Ð³Ýñ³å»ïáõÃÛáõÝáõÙ ÙÇ³ëÝ³Ï³Ý »ñÃáõÕ³ÛÇÝ ó³ÝóÇ Ó¨³íáñÙ³Ý, ¿Ý»ñ·»ïÇÏ³ÛÇ, ÁÝ¹»ñùû·ï³·áñÍÙ³Ý ¨ ÁÝ¹»ñùÇ å³Ñå³ÝáõÃÛ³Ý, ÙÇçáõÏ³ÛÇÝ ¿Ý»ñ·»ïÇÏ³ÛÇ, í»ñ³Ï³Ý·ÝíáÕ ¿Ý»ñ·»ïÇÏ³ÛÇ ¨ ¿Ý»ñ·³ëå³éÙ³Ý áÉáñïáõÙ ³Ýíï³Ý·áõÃÛ³Ý ³å³ÑáíÙ³Ý, Ð³Û³ëï³ÝÇ Ð³Ýñ³å»ïáõÃÛ³Ý ¿Ý»ñ·»ïÇÏ ³ÝÏ³ËáõÃÛ³Ý, ¿Ý»ñ·³ËÝ³ÛáÕáõÃÛ³Ý ¨ ¿Ý»ñ·³³ñ¹ÛáõÝ³í»ïáõÃÛ³Ý ½³ñ·³óÙ³ÝÁ ¨ ÁÝ¹»ñùÇ áÕç³ÙÇï áõ Ñ³Ù³ÉÇñ û·ï³·áñÍÙ³ÝÁ Ýå³ëï»ÉáõÝ áõÕÕí³Í, »ñÏñ³µ³Ý³Ï³Ý ï»Õ»ÏáõÃÛáõÝÝ»ñÇ ÙÇ³ëÝ³Ï³Ý Ñ³Ù³Ï³ñ·Ç ëï»ÕÍÙ³Ý, í³ñÙ³Ý ¨ ïÝûñÇÝÙ³Ý, å»ï³Ï³Ý ë»÷³Ï³ÝáõÃÛáõÝ Ñ³Ý¹Çë³óáÕ çñ³ÛÇÝ Ñ³Ù³Ï³ñ·»ñÇ Ï³é³í³ñÙ³Ý ¨ ³Ýíï³Ý· û·ï³·áñÍÙ³Ý, çñ³ÛÇÝ Ñ³Ù³Ï³ñ·»ñÇ Ï³é³í³ñÙ³Ý, å»ï³Ï³Ý ·áõÛùÇ Ï³é³í³ñÙ³Ý áÉáñïÝ»ñáõÙ Î³é³í³ñáõÃÛ³Ý ù³Õ³ù³Ï³ÝáõÃÛáõÝÁ:</t>
  </si>
  <si>
    <t xml:space="preserve"> ØÇçå»ï³Ï³Ý ¨ Ñ³Ýñ³å»ï³Ï³Ý Ýß³Ý³ÏáõÃÛ³Ý ³íïá×³Ý³å³ñÑÝ»ñÇ å³Ñå³ÝÙ³Ý ¨ ³Ýíï³Ý· »ñÃ¨»ÏáõÃÛ³Ý Í³é³ÛáõÃÛáõÝÝ»ñ </t>
  </si>
  <si>
    <t xml:space="preserve"> ÐáÕ³ÛÇÝ å³ëï³éÇ՝ »ñÃ¨»Ï»ÉÇ Ù³ëÇ՝ ³ñÑ»ëï³Ï³Ý Ï³éáõÛóÝ»ñÇ ¨ Ï³Ñ³íáñÙ³Ý ï³ññ»ñÇ ÝáñÙ³ïÇí Ù³Ï³ñ¹³ÏáõÙ å³Ñå³ÝáõÙ ¨ ß³Ñ³·áñÍáõÙ_x000D_
 </t>
  </si>
  <si>
    <t xml:space="preserve">ÐÐ ï³ñ³Íù³ÛÇÝ Ï³é³í³ñÙ³Ý ¨ »ÝÃ³Ï³éáõóí³ÍùÝ»ñÇ Ý³Ë³ñ³ñáõÃÛáõÝ, ÙñóáõÃ³ÛÇÝ Ï³ñ·áí ÁÝïñí³Í Ï³½Ù³Ï»ñåáõÃÛáõÝÝ»ñ </t>
  </si>
  <si>
    <t xml:space="preserve">ä³ñµ»ñ³Ï³Ý å³Ñå³ÝÙ³Ý/ ÙÇçÇÝ Ýáñá·Ù³Ý »ÝÃ³Ï³ ×³Ý³å³ñÑÝ»ñÇ »ñÏ³ñáõÃÛáõÝÁ, ÏÇÉáÙ»ïñ </t>
  </si>
  <si>
    <t xml:space="preserve"> ²Ù³é³ÛÇÝ å³Ñå³ÝÙ³Ý »ÝÃ³Ï³ ³íïá×³Ý³å³ñÑÝ»ñÇ ÁÝ¹Ñ³Ýáõñ »ñÏ³ñáõÃÛáõÝÁ (áã Ïáõï³Ï³ÛÇÝ óáõó³ÝÇß), ÏÇÉáÙ»ïñ </t>
  </si>
  <si>
    <t xml:space="preserve"> ÒÙ»é³ÛÇÝ  å³Ñå³ÝÙ³Ý »ÝÃ³Ï³ ³íïá×³Ý³å³ñÑÝ»ñÇ ÁÝ¹Ñ³Ýáõñ »ñÏ³ñáõÃÛáõÝÁ (áã Ïáõï³Ï³ÛÇÝ óáõó³ÝÇß), ÏÇÉáÙ»ïñ </t>
  </si>
  <si>
    <t xml:space="preserve"> Ø»ï³Õ³Ï³Ý ³ñ·»É³÷³ÏáóÝ»ñÇ å³Ñå³ÝÙ³Ý ¨ íÝ³ëí³Í  Ñ³ïí³ÍÝ»ñÇ í»ñ³Ï³Ý·ÝÙ³Ý ÁÝ¹Ñ³Ýáõñ »ñÏ³ñáõÃÛáõÝÁ (áã Ïáõï³Ï³ÛÇÝ  óáõó³ÝÇß), ÏÇÉáÙ»ïñ, </t>
  </si>
  <si>
    <t xml:space="preserve"> ÀÝ¹Ñ³Ýáõñ û·ï³·áñÍÙ³Ý ³íïáÙáµÇÉ³ÛÇÝ ×³Ý³å³ñÑÝ»ñÇ íñ³ ·ïÝíáÕ ¨ ³é³ÝÓÇÝ å³Ñå³ÝÙ³Ý Ñ³ÝÓÝíáÕ ïñ³Ýëåáñï³ÛÇÝ ûµÛ»ÏïÝ»ñÇ ÁÝÃ³óÇÏ å³Ñå³ÝáõÙ (áã Ïáõï³Ï³ÛÇÝ óáõó³ÝÇß), Ñ³ï, ³Û¹ ÃíáõÙ՛ </t>
  </si>
  <si>
    <t xml:space="preserve"> Î³ÙáõñçÝ»ñ </t>
  </si>
  <si>
    <t xml:space="preserve"> ÂáõÝ»ÉÝ»ñ </t>
  </si>
  <si>
    <t xml:space="preserve"> êå³ë³ñÏÙ³Ý ÙÇçÇÝ Ïßéí³Í ïáÏáëÁ (ïáÏáë) </t>
  </si>
  <si>
    <t xml:space="preserve"> ´³í³ñ³ñ å³Ñå³ÝáõÃÛ³Ý Ù³Ï³ñ¹³Ïáí ×³Ý³å³ñÑÝ»ñÇ ï»ë³Ï³ñ³ñ ÏßÇéÁ ïíÛ³É Ï³ñ·Ç ×³Ý³å³ñÑÝ»ñÇ ÝÏ³ïÙ³Ùµ, ïáÏáë</t>
  </si>
  <si>
    <t xml:space="preserve">Ð³Û³ëï³ÝÇ Ð³Ýñ³å»ïáõÃÛáõÝáõÙ ÑëÏÇã ë³ñù»ñÇ (Ãí³ÛÇÝ ï³Ëá·ñ³ýÇ) Ñ³Ù³Ï³ñ·Ç Ï³ñ·³íáñáõÙ </t>
  </si>
  <si>
    <t xml:space="preserve"> Ð³Û³ëï³ÝÇ Ð³Ýñ³å»ïáõÃÛáõÝáõÙ ÑëÏÇã ë³ñù»ñÇ (Ãí³ÛÇÝ ï³Ëá·ñ³ýÇ)  Ñ³Ù³Ï³ñ·Ç ³ÝÁÝ¹Ñ³ï ¨ ³ÝË³÷³Ý ³ßË³ï³ÝùÇ ³å³ÑáíÙ³Ý Ýå³ï³Ïáí ï³ËáÝ»ï Ï³åÇ ³å³ÑáíáõÙ </t>
  </si>
  <si>
    <t xml:space="preserve"> ØñóáõÃ³ÛÇÝ ÁÝïñ³Ï³ñ·áí Ñ³ÕÃáÕ ×³Ý³ãí³Í ÁÝÏ»ñáõÃÛáõÝ </t>
  </si>
  <si>
    <t xml:space="preserve"> êå³ë³ñÏíáÕ Ï³å»ñÇ ù³Ý³ÏÁ, Ñ³ï </t>
  </si>
  <si>
    <t xml:space="preserve"> ºñÃ¨»ÏáõÃÛ³Ý ÇÝï»ÝëÇíáõÃÛ³Ý ã³÷áõÙÝ»ñ` ²Ûó»ÉáõÃÛáõÝÝ»ñ, Ñ³ï </t>
  </si>
  <si>
    <t xml:space="preserve"> ÐÐ å»ï³Ï³Ý Ýß³Ý³ÏáõÃÛ³Ý ³íïáÙáµÇÉ³ÛÇÝ ×³Ý³å³ñÑÝ»ñÇ ³é³ÝÓÇÝ Ñ³ïí³ÍÝ»ñÇ Í³ÍÏÇ ÙÇç³½·³ÛÇÝ ³ÝÑ³ñÃáõÃÛ³Ý ÇÝ¹»ùëÇ Ùßï³¹Çï³ñÏáõÙ, ÏÇÉáÙ»ïñ </t>
  </si>
  <si>
    <t xml:space="preserve"> Ì³ÍÏÇ ÙÇç³½·³ÛÇÝ ³ÝÑ³ñÃáõÃÛ³Ý ÇÝ¹»ùëáí Ùßï³¹Çï³ñÏí³Í Ñ³ïí³ÍÝ»ñÇ ÏßÇéÁ ÁÝ¹Ñ³Ýáõñ ×³Ý³å³ñÑ³ÛÇÝ ó³ÝóáõÙ, ïáÏáë </t>
  </si>
  <si>
    <t xml:space="preserve"> ºíñáå³Ï³Ý Ý»ñ¹ñáõÙ³ÛÇÝ  µ³ÝÏÇ ³ç³ÏóáõÃÛ³Ùµ Çñ³Ï³Ý³óíáÕ Ø6 ì³Ý³Óáñ-²É³í»ñ¹Ç-ìñ³ëï³ÝÇ ë³ÑÙ³Ý ÙÇçå»ï³Ï³Ý Ýß³Ý³ÏáõÃÛ³Ý ×³Ý³å³ñÑÇ í»ñ³Ï³Ý·ÝÙ³Ý Íñ³·ñÇ Ñ³Ù³Ï³ñ·áõÙ ¨ Ï³é³í³ñáõÙ </t>
  </si>
  <si>
    <t xml:space="preserve"> ºíñáå³Ï³Ý Ý»ñ¹ñáõÙ³ÛÇÝ  µ³ÝÏÇ ³ç³ÏóáõÃÛ³Ùµ Çñ³Ï³Ý³óíáÕ Ø6 ì³Ý³Óáñ-²É³í»ñ¹Ç-ìñ³ëï³ÝÇ ë³ÑÙ³Ý ÙÇçå»ï³Ï³Ý Ýß³Ý³ÏáõÃÛ³Ý ×³Ý³å³ñÑÇ  ï»ËÝÇÏ³Ï³Ý ÑëÏáÕáõÃÛ³Ý ËáñÑñ¹³ïí³Ï³Ý Í³é³ÛáõÃÛáõÝÝ»ñ՝ ³áõ¹ÇïÇ ¨ í»ñ³ÑëÏáÕ³Ï³Ý Í³Ëë»ñ </t>
  </si>
  <si>
    <t xml:space="preserve">ÊáñÑñ¹³ïíáõÃÛáõÝÝ»ñÇ (å³ÛÙ³Ý³·ñ»ñÇ) ù³Ý³ÏÁ, Ñ³ï </t>
  </si>
  <si>
    <t xml:space="preserve">ÊáñÑñ¹³ïíáõÃÛáõÝÝ»ñÇ ù³Ý³ÏÁ, Ñ³ï </t>
  </si>
  <si>
    <t xml:space="preserve"> ä»ï³Ï³Ý Ýß³Ý³ÏáõÃÛ³Ý ³íïá×³Ý³å³ñÑÝ»ñÇ ÑÇÙÝ³Ýáñá·áõÙ </t>
  </si>
  <si>
    <t xml:space="preserve"> ØÇçå»ï³Ï³Ý՝ Ñ³Ýñ³å»ï³Ï³Ý ¨ Ù³ñ½³ÛÇÝ Ýß³Ý³ÏáõÃÛ³Ý ³íïá×áÝ³å³ñÑÝ»ñÇ ù³Ûù³Ûí³Í Í³ÍÏÇ í»ñ³Ýáñá·áõÙ՝ Ù³ßí³Í Í³ÍÏÇ ÷áË³ñÇÝáõÙ_x000D_
 </t>
  </si>
  <si>
    <t xml:space="preserve"> Ð³ÝñáõÃÛ³Ý ÏáÕÙÇó ³ÝÙÇç³Ï³Ýáñ»Ý û·ï³·áñÍíáÕ ³ÏïÇíÝ»ñÇ Ñ»ï Ï³åí³Í ÙÇçáó³éáõÙÝ»ñ </t>
  </si>
  <si>
    <t xml:space="preserve">ÐÇÙÝ³Ýáñá·íáÕ ³íïá×³Ý³å³ñÑÝ»ñÇ »ñÏ³ñáõÃÛáõÝÁ/ÏÇÉáÙ»ïñ/ ³Û¹ ÃíáõÙ՛ </t>
  </si>
  <si>
    <t xml:space="preserve"> ØÇçå»ï³Ï³Ý Ýß³Ý³ÏáõÃÛ³Ý ³íïá×³Ý³å³ñÑÝ»ñ </t>
  </si>
  <si>
    <t xml:space="preserve"> Ð³Ýñ³å»ï³Ï³Ý Ýß³Ý³ÏáõÃÛ³Ý ³íïá×³Ý³å³ñÑÝ»ñ </t>
  </si>
  <si>
    <t xml:space="preserve"> Ø³ñ½³ÛÇÝ Ýß³Ý³ÏáõÃÛ³Ý ³íïá×³Ý³å³ñÑÝ»ñ </t>
  </si>
  <si>
    <t xml:space="preserve"> ²ßË³ï³ÝùÝ»ñÇ ³í³ñïí³ÍáõÃÛ³Ý ³ëïÇ×³Ý, % </t>
  </si>
  <si>
    <t xml:space="preserve"> ºíñáå³Ï³Ý Ý»ñ¹ñáõÙ³ÛÇÝ µ³ÝÏÇ ³ç³ÏóáõÃÛ³Ùµ Çñ³Ï³Ý³óíáÕ Ø6 ì³Ý³Óáñ-²É³í»ñ¹Ç-ìñ³ëï³ÝÇ ë³ÑÙ³Ý ÙÇçå»ï³Ï³Ý Ýß³Ý³ÏáõÃÛ³Ý ×³Ý³å³ñÑÇ Ï³éáõóáõÙ ¨ ÑÇÙÝ³Ýáñá·áõÙ </t>
  </si>
  <si>
    <t xml:space="preserve"> Ø6 ì³Ý³Óáñ-²É³í»ñ¹Ç-ìñ³ëï³ÝÇ ë³ÑÙ³Ý ÙÇçå»ï³Ï³Ý Ýß³Ý³ÏáõÃÛ³Ý ×³Ý³å³ñÑÇ í»ñ³Ï³éáõóáõÙ՝ ÃáõÝ»ÉÝ»ñÇ í»ñ³Ï³éáõóáõÙ՝ Ï³ÙáõñçÝ»ñÇ ¨ áõÕ»³ÝóÝ»ñÇ í»ñ³Ï³éáõóáõÙ </t>
  </si>
  <si>
    <t>ºñÏ³ÃáõÕ³ÛÇÝ ó³ÝóÇ ½³ñ·³óáõÙ</t>
  </si>
  <si>
    <t xml:space="preserve">ØÇçáó³éÙ³Ý ¹³ëÇãÁ` </t>
  </si>
  <si>
    <t xml:space="preserve"> ØÇçáó³éÙ³Ý ³Ýí³ÝáõÙÁ` </t>
  </si>
  <si>
    <t xml:space="preserve"> àõÕ¨áñ³÷áË³¹ñáõÙÝ»ñÇó ëï³óí³Í íÝ³ëÇ ¹ÇÙ³ó Ð³ñ³íÏáíÏ³ëÛ³Ý »ñÏ³ÃáõÕÇ' ö´À-ÇÝ ëáõµëÇ¹Ç³ÛÇ ïñ³Ù³¹ñáõÙ    </t>
  </si>
  <si>
    <t xml:space="preserve"> ÜÏ³ñ³·ñáõÃÛáõÝÁ` </t>
  </si>
  <si>
    <t xml:space="preserve"> ØÇçáó³éÙ³Ý ï»ë³ÏÁ` </t>
  </si>
  <si>
    <t xml:space="preserve"> Þ³Ñ³éáõÝ»ñÇ ÁÝïñáõÃÛ³Ý ã³÷³ÝÇßÝ»ñÁ </t>
  </si>
  <si>
    <t xml:space="preserve"> ºñÏ³ÃáõÕáõó û·ïíáÕ ÐÐ µÝ³ÏãáõÃÛáõÝ </t>
  </si>
  <si>
    <t xml:space="preserve"> î»Õ³Ï³Ý Ñ³Õáñ¹³ÏóáõÃÛáõÝ, Ñ³ï </t>
  </si>
  <si>
    <t xml:space="preserve"> ØÇçå»ï³Ï³Ý Ñ³Õáñ¹³ÏóáõÃÛáõÝ, Ñ³ï </t>
  </si>
  <si>
    <t xml:space="preserve"> î»Õ³Ï³Ý Ñ³Õáñ¹³ÏóáõÃÛáõÝáõÙ, Ñ³ï </t>
  </si>
  <si>
    <t xml:space="preserve"> ØÇç³½·³ÛÇÝ Ñ³Õáñ¹³ÏóáõÃÛáõÝáõÙ, Ñ³ï </t>
  </si>
  <si>
    <t>²ëÇ³Ï³Ý ½³ñ·³óÙ³Ý µ³ÝÏÇ ³ç³ÏóáõÃÛ³Ùµ Çñ³Ï³Ý³óíáÕ Ð³Û³ëï³Ý-ìñ³ëï³Ý ë³ÑÙ³Ý³ÛÇÝ ï³ñ³Í³ßñç³Ý³ÛÇÝ ×³Ý³å³ñÑÇ (Ø6 ì³Ý³Óáñ-´³·ñ³ï³ß»Ý) µ³ñ»É³íÙ³Ý Íñ³·ñÇ Ñ³Ù³Ï³ñ·áõÙ ¨ Ï³é³í³ñáõÙ</t>
  </si>
  <si>
    <t>ºíñáå³Ï³Ý Ý»ñ¹ñáõÙ³ÛÇÝ µ³ÝÏÇ ³ç³ÏóáõÃÛ³Ùµ Çñ³Ï³Ý³óíáÕ ÐÛáõëÇë-Ñ³ñ³í ÙÇç³ÝóùÇ ½³ñ·³óÙ³Ý ¹ñ³Ù³ßÝáñÑ³ÛÇÝ Íñ³·ñÇ Ñ³Ù³Ï³ñ·áõÙ ¨ Ï³é³í³ñáõÙ</t>
  </si>
  <si>
    <t>Կապիտալ միջոցառումներ</t>
  </si>
  <si>
    <t>ä»ï³Ï³Ý Ýß³Ý³ÏáõÃÛ³Ý ³íïá×³Ý³å³ñÑÝ»ñÇ ÑÇÙÝ³Ýáñá·áõÙ</t>
  </si>
  <si>
    <t>ØÇçå»ï³Ï³Ý՝ Ñ³Ýñ³å»ï³Ï³Ý ¨ Ù³ñ½³ÛÇÝ Ýß³Ý³ÏáõÃÛ³Ý ³íïá×áÝ³å³ñÑÝ»ñÇ ù³Ûù³Ûí³Í Í³ÍÏÇ í»ñ³Ýáñá·áõÙ՝ Ù³ßí³Í Í³ÍÏÇ ÷áË³ñÇÝáõÙ</t>
  </si>
  <si>
    <t>Ð³ÝñáõÃÛ³Ý ÏáÕÙÇó ³ÝÙÇç³Ï³Ýáñ»Ý û·ï³·áñÍíáÕ ³ÏïÇíÝ»ñÇ Ñ»ï Ï³åí³Í ÙÇçáó³éáõÙÝ»ñ</t>
  </si>
  <si>
    <t xml:space="preserve">ÐÐ Ï³é³í³ñáõÃÛáõÝ </t>
  </si>
  <si>
    <t>ØÇçáó³éÙ³Ý ³Ýí³ÝáõÙÁ`</t>
  </si>
  <si>
    <t xml:space="preserve"> îñ³Ýëåáñï³ÛÇÝ ûµÛ»ÏïÝ»ñÇ ÑÇÙÝ³Ýáñá·áõÙ</t>
  </si>
  <si>
    <t xml:space="preserve"> ØÇçáó³éÙ³Ý ÝÏ³ñ³·ñáõÃÛáõÝÁ`</t>
  </si>
  <si>
    <t xml:space="preserve"> ²íïáÙáµÇÉ³ÛÇÝ ×³Ý³å³ñÑÝ»ñÇ íñ³ ·ïÝíáÕ Ï³ÙáõñçÝ»ñÇ ÑÇÙÝ³Ýáñá·áõÙ</t>
  </si>
  <si>
    <t xml:space="preserve"> ØÇçáó³éÙ³Ý ï»ë³ÏÁ</t>
  </si>
  <si>
    <t xml:space="preserve"> Ð³ÝñáõÃÛ³Ý ÏáÕÙÇó ³ÝÙÇç³Ï³Ýáñ»Ý û·ï³·áñÍíáÕ ³ÏïÇíÝ»ñÇ Ñ»ï Ï³åí³Í ÙÇçáó³éáõÙÝ»ñ</t>
  </si>
  <si>
    <t xml:space="preserve">îñ³Ýëåáñï³ÛÇÝ ûµÛ»ÏïÝ»ñÇ ÑÇÙÝ³Ýáñá·áõÙ </t>
  </si>
  <si>
    <t xml:space="preserve"> ²íïáÙáµÇÉ³ÛÇÝ ×³Ý³å³ñÑÝ»ñÇ íñ³ ·ïÝíáÕ Ï³ÙáõñçÝ»ñÇ ÑÇÙÝ³Ýáñá·áõÙ </t>
  </si>
  <si>
    <t xml:space="preserve">ÐÇÙÝ³Ýáñá·íáÕ ïñ³Ýëåáñï³ÛÇÝ ûµÛ»ÏïÝ»ñÇ ÃÇíÁ, ³Û¹ ÃíáõÙ՛ </t>
  </si>
  <si>
    <t xml:space="preserve"> Î³ÙáõñçÝ»ñ (Ù) </t>
  </si>
  <si>
    <t xml:space="preserve"> ²ßË³ï³ÝùÝ»ñÇ ³í³ñïí³ÍáõÃÛ³Ý ³ëïÇ×³Ý, %</t>
  </si>
  <si>
    <t xml:space="preserve"> ØÇçáó³éÙ³Ý ³Ýí³ÝáõÙÁ`</t>
  </si>
  <si>
    <t xml:space="preserve"> Ìñ³·ñÇ ³Ýí³ÝáõÙÁ`</t>
  </si>
  <si>
    <t xml:space="preserve"> ºñÏ³ÃáõÕ³ÛÇÝ ó³ÝóÇ ½³ñ·³óáõÙ</t>
  </si>
  <si>
    <t xml:space="preserve"> Ìñ³·ñÇ Ýå³ï³ÏÁ`</t>
  </si>
  <si>
    <t xml:space="preserve"> ì»ñçÝ³Ï³Ý ³ñ¹ÛáõÝùÇ ÝÏ³ñ³·ñáõÃÛáõÝÁ`</t>
  </si>
  <si>
    <t xml:space="preserve"> ºñÏ³ÃáõÕáõ ³ßË³ï³ÝùÇ áñ³ÏÇ µ³ñ»É³íáõÙ</t>
  </si>
  <si>
    <t xml:space="preserve"> àõÕ¨áñ³÷áË³¹ñáõÙÝ»ñÇó ëï³óí³Í íÝ³ëÇ ¹ÇÙ³ó Ð³ñ³íÏáíÏ³ëÛ³Ý »ñÏ³ÃáõÕÇ' ö´À-ÇÝ ëáõµëÇ¹Ç³ÛÇ ïñ³Ù³¹ñáõÙ  </t>
  </si>
  <si>
    <t xml:space="preserve"> ÎáÝó»ëÇáÝ å³ÛÙ³Ý³·ñÇ ¹ñáõÛÃÝ»ñÇ ³å³ÑáíÙ³Ý Ýå³ï³Ïáí «Ð³ñ³íÏáíÏ³ëÛ³Ý »ñÏ³ÃáõÕÇ» ö´À-ÇÝ áõÕ¨áñ³÷áË³¹ñáõÙÝ»ñÇó ëï³óí³Í íÝ³ëÇ ¹ÇÙ³ó ÷áËÑ³ïáõóÙ³Ý ïñ³Ù³¹ñÙ³Ý Í³é³ÛáõÃÛáõÝÝ»ñ</t>
  </si>
  <si>
    <t xml:space="preserve"> îñ³Ýëý»ñïÝ»ñÇ ïñ³Ù³¹ñáõÙ</t>
  </si>
  <si>
    <t>ºíñ³ëÇ³Ï³Ý ½³ñ·³óÙ³Ý µ³ÝÏÇ ³ç³ÏóáõÃÛ³Ùµ Çñ³Ï³Ý³óíáÕ ÐÛáõëÇë-Ñ³ñ³í ÙÇç³ÝóùÇ ½³ñ·³óÙ³Ý Íñ³·Çñ</t>
  </si>
  <si>
    <t>Ö³Ý³å³ñÑ³ßÇÝ³Ï³Ý ³ßË³ï³ÝùÝ»ñ</t>
  </si>
  <si>
    <t>Ø³ëÝ³·Çï³óí³Í ÙÇ³íáñ</t>
  </si>
  <si>
    <t>Ամփոփ</t>
  </si>
  <si>
    <t>Î»Ýë³Ï³Ý Ýß³Ý³ÏáõÃÛ³Ý ×³Ý³å³ñÑ³ÛÇÝ ó³ÝóÇ µ³ñ»É³íÙ³Ý Íñ³·ñÇ Ñ³Ù³Ï³ñ·áõÙ ¨ Ï³é³í³ñáõÙ</t>
  </si>
  <si>
    <t>ÊáñÑñ¹³ïí³Ï³Ý Í³é³ÛáõÃÛáõÝÝ»ñ ¨ å³Ñå³ÝÙ³Ý Í³Ëë»ñ</t>
  </si>
  <si>
    <t xml:space="preserve">ÊáñÑñ¹³ïí³Ï³Ý Í³é³ÛáõÃÛáõÝÝ»ñ </t>
  </si>
  <si>
    <t>²ëÇ³Ï³Ý ½³ñ·³óÙ³Ý µ³ÝÏÇ ³ç³ÏóáõÃÛ³Ùµ Çñ³Ï³Ý³óíáÕ ÐÛáõëÇë-Ñ³ñ³í ÙÇç³ÝóùÇ ½³ñ·³óÙ³Ý Íñ³·ñÇ Ñ³Ù³Ï³ñ·áõÙ ¨ Ï³é³í³ñáõÙ (îñ³Ýß 2)</t>
  </si>
  <si>
    <t>ÊáñÑñ¹³ïíáõÃÛáõÝÝ»ñÇ ù³Ý³ÏÁ, ³áõ¹Çï, Ñ³ï (ÑáÕ»ñÇ ûï³ñÙ³Ý ¨ ï³ñ³µÝ³Ï»óÙ³Ý Íñ³·Çñ ÐúîÌ)</t>
  </si>
  <si>
    <t>ì»ñ³Ï³éáõóÙ³Ý ¨ ½³ñ·³óÙ³Ý »íñáå³Ï³Ý µ³ÝÏÇ ³ç³ÏóáõÃÛ³Ùµ Çñ³Ï³Ý³óíáÕ ÐÐ å»ï³Ï³Ý ë³ÑÙ³ÝÇ ´³·ñ³ï³ß»Ý ³ÝóÙ³Ý Ï»ïÇ Ï³ÙñçÇ í»ñ³Ï³éáõóÙ³Ý Íñ³·ñÇ Ñ³Ù³Ï³ñ·áõÙ ¨ Ï³é³í³ñáõÙ</t>
  </si>
  <si>
    <t>²ëÇ³Ï³Ý ½³ñ·³óÙ³Ý µ³ÝÏÇ ³ç³ÏóáõÃÛ³Ùµ Çñ³Ï³Ý³óíáÕ ÐÛáõëÇë-Ñ³ñ³í ÙÇç³ÝóùÇ ½³ñ·³óÙ³Ý Íñ³·ñÇ Ñ³Ù³Ï³ñ·áõÙ ¨ Ï³é³í³ñáõÙ (Տրանշ 3)</t>
  </si>
  <si>
    <t xml:space="preserve">ÊáñÑñ¹³ïíáõÃÛáõÝÝ»ñÇ ù³Ý³Ï Ñ³ï </t>
  </si>
  <si>
    <t>ºíñ³ëÇ³Ï³Ý ½³ñ·³óÙ³Ý µ³ÝÏÇ ³ç³ÏóáõÃÛ³Ùµ Çñ³Ï³Ý³óíáÕ ÐÛáõëÇë-Ñ³ñ³í ÙÇç³ÝóùÇ ½³ñ·³óÙ³Ý Íñ³·ñÇ Ñ³Ù³Ï³ñ·áõÙ ¨ Ï³é³í³ñáõÙ</t>
  </si>
  <si>
    <t>ÊáñÑñ¹³ïáõÝ»ñÇ ù³Ý³Ï</t>
  </si>
  <si>
    <t>ÊáñÑñ¹³ïí³Ï³Ý Í³é³ÛáõÃÛáõÝÝ»ñ</t>
  </si>
  <si>
    <t xml:space="preserve">Ð³Ù³ßË³ñÑ³ÛÇÝ µ³ÝÏÇ ³ç³ÏóáõÃÛ³Ùµ Çñ³Ï³Ý³óíáÕ Î»Ýë³Ï³Ý Ýß³Ý³ÏáõÃÛ³Ý ×³Ý³å³ñÑ³ó³ÝóÇ µ³ñ»É³íÙ³Ý Éñ³óáõóÇã ýÇÝ³Ýë³íáñÙ³Ý Íñ³·Çñ- ³íïá×³Ý³å³ñÑÝ»ñÇ µ³ñ»Ï³ñ·Ù³Ý ³ßË³ï³ÝùÝ»ñ </t>
  </si>
  <si>
    <t>²íïá×³Ý³å³ñÑÝ»ñÇ µ³ñ»Ï³ñ·Ù³Ý ³ßË³ï³ÝùÝ»ñ</t>
  </si>
  <si>
    <t>ÐÇÙÝ³Ýáñá·íáÕ ×³Ý³å³ñÑÝ»ñ (ÏÙ)</t>
  </si>
  <si>
    <t>Ø6 ì³Ý³Óáñ-²É³í»ñ¹Ç-ìñ³ëï³ÝÇ ë³ÑÙ³Ý ÙÇçå»ï³Ï³Ý Ýß³Ý³ÏáõÃÛ³Ý ×³Ý³å³ñÑÇ Ï³éáõóáõÙ ¨ ÑÇÙÝ³Ýáñá·áõÙ</t>
  </si>
  <si>
    <t>Î³å³ÉÇ å³ÛÙ³Ý³·ñ»ñÇ ù³Ý³ÏÁ</t>
  </si>
  <si>
    <t>²ëÇ³Ï³Ý ½³ñ·³óÙ³Ý µ³ÝÏÇ ³ç³ÏóáõÃÛ³Ùµ Çñ³Ï³Ý³óíáÕ ÐÛáõëÇë-Ñ³ñ³í ÙÇç³ÝóùÇ ½³ñ·³óÙ³Ý í³ñÏ³ÛÇÝ Íñ³·Çñ, îñ³Ýß 2</t>
  </si>
  <si>
    <t>Üáñ Ï³ÙñçÇ Ï³éáõóÙ³Ý ßÇÝ³ñ³ñ³Ï³Ý ³ßË³ï³ÝùÝ»ñ</t>
  </si>
  <si>
    <t>Î³å³É³éáõÝ»ñÇ ù³Ý³ÏÁ, Ñ³ï</t>
  </si>
  <si>
    <t>ºíñáå³Ï³Ý Ý»ñ¹ñáõÙ³ÛÇÝ µ³ÝÏÇ ³ç³ÏóáõÃÛ³Ùµ Çñ³Ï³Ý³óíáÕ ÐÛáõëÇë-Ñ³ñ³í ÙÇç³ÝóùÇ ½³ñ·³óÙ³Ý ¹ñ³Ù³ßÝáñÑ³ÛÇÝ Íñ³·Çñ, îñ³Ýß 3</t>
  </si>
  <si>
    <t>È³ÝçÇÏ-¶ÛáõÙñÇ 27.47 ÏÙ »ñÏ³ñáõÃÛ³Ùµ ×³Ý³å³ñÑ³ÛÇÝ Ñ³ïí³ÍÇ Ï³éáõóáõÙ</t>
  </si>
  <si>
    <t>È³ÝçÇÏ-¶ÛáõÙñÇ Ñ³ïí³ÍÇ Ï³éáõóÙ³Ý ³ßË³ï³ÝùÝ»ñ (ÏÙ)</t>
  </si>
  <si>
    <t>ì»ñ³Ï³éáõóÙ³Ý ¨ ½³ñ·³óÙ³Ý »íñáå³Ï³Ý µ³ÝÏÇ ³ç³ÏóáõÃÛ³Ùµ Çñ³Ï³Ý³óíáÕ ÐÐ å»ï³Ï³Ý ë³ÑÙ³ÝÇ ´³·ñ³ï³ß»Ý ³ÝóÙ³Ý Ï»ïÇ Ï³ÙñçÇ í»ñ³Ï³éáõóÙ³Ý í³ñÏ³ÛÇÝ Íñ³·Çñ</t>
  </si>
  <si>
    <t>ì»ñ³Ï³Ý·ÝíáÕ Ï³ÙáõçÝ»ñÇ ÃÇíÁ</t>
  </si>
  <si>
    <t>ºíñáå³Ï³Ý Ý»ñ¹ñáõÙ³ÛÇÝ µ³ÝÏÇ ³ç³ÏóáõÃÛ³Ùµ Çñ³Ï³Ý³óíáÕ ÐÛáõëÇë-Ñ³ñ³í ÙÇç³ÝóùÇ ½³ñ·³óÙ³Ý í³ñÏ³ÛÇÝ Íñ³·Çñ, îñ³Ýß 3</t>
  </si>
  <si>
    <t>²ëÇ³Ï³Ý ½³ñ·³óÙ³Ý µ³ÝÏÇ ³ç³ÏóáõÃÛ³Ùµ Çñ³Ï³Ý³óíáÕ ÐÛáõëÇë-Ñ³ñ³í ÙÇç³ÝóùÇ ½³ñ·³óÙ³Ý í³ñÏ³ÛÇÝ Íñ³·Çñ, îñ³Ýß 3</t>
  </si>
  <si>
    <t>Ð³ïí³Í Â³ÉÇÝ-È³ÝçÇÏ 71+500 ÏÙ - 90+200ÏÙ Ï³éáõóÙ³Ý ßÇÝ³ñ³ñ³Ï³Ý ³ßË³ï³ÝùÝ»ñ</t>
  </si>
  <si>
    <t>Â³ÉÇÝ-È³ÝçÇÏ ×³Ý³å³ñÑ³Ñ³ïí³ÍÇ Ï³éáõóáõÙ (ÏÙ)</t>
  </si>
  <si>
    <t>Կ³å³ÉÇ å³ÛÙ³Ý³·ñ»ñÇ ù³Ý³ÏÁ (Ñ³ï)</t>
  </si>
  <si>
    <t xml:space="preserve"> î³ñ³Íù³ÛÇÝ Ï³é³í³ñÙ³Ý ¨ »ÝÃ³Ï³éáõóí³ÍùÝ»ñÇ áÉáñïáõÙ ù³Õ³ù³Ï³ÝáõÃÛ³Ý Ùß³ÏáõÙ՝ Íñ³·ñ»ñÇ Ñ³Ù³Ï³ñ·áõÙ ¨ ÙáÝÇïáñÇÝ·Ç Çñ³Ï³Ý³óáõÙ </t>
  </si>
  <si>
    <t xml:space="preserve"> î³ñ³Íù³ÛÇÝ Ï³é³í³ñÙ³Ý ¨ »ÝÃ³Ï³éáõóí³ÍùÝ»ñÇ ù³Õ³ù³Ï³ÝáõÃÛ³Ý Ùß³ÏáõÙ ¨ Í³é³ÛáõÃÛáõÝÝ»ñÇ Ù³ïáõóáõÙ </t>
  </si>
  <si>
    <t>î³ñ³Íù³ÛÇÝ Ï³é³í³ñÙ³Ý ¨ »ÝÃ³Ï³éáõóí³ÍùÝ»ñÇ µÝ³·³í³éáõÙ å»ï³Ï³Ý ³ñ¹ÛáõÝ³í»ï ù³Õ³ù³Ï³ÝáõÃÛ³Ý Ùß³ÏÙ³Ý ¨ Çñ³Ï³Ý³óÙ³Ý ³å³ÑáíáõÙ</t>
  </si>
  <si>
    <t>î³ñ³Íù³ÛÇÝ Ï³é³í³ñÙ³Ý ¨ »ÝÃ³Ï³éáõóí³ÍùÝ»ñÇ áÉáñïáõÙ ù³Õ³ù³Ï³ÝáõÃÛ³Ý Ùß³ÏáõÙ, Íñ³·ñ»ñÇ Ñ³Ù³Ï³ñ·áõÙ ¨ ÙáÝÇïáñÇÝ·Ç Çñ³Ï³Ý³óáõÙ</t>
  </si>
  <si>
    <t>î³ñ³Íù³ÛÇÝ Ï³é³í³ñÙ³Ý ¨ »ÝÃ³Ï³éáõóí³ÍùÝ»ñÇ ù³Õ³ù³Ï³ÝáõÃÛ³Ý Çñ³·áñÍÙ³ÝÝ áõÕÕí³Í Íñ³·ñ»ñÇ ³½¹»óáõÃÛ³Ý ¨ ³ñ¹ÛáõÝ³í»ïáõÃÛ³Ý µ³ñ»É³íáõÙ</t>
  </si>
  <si>
    <t xml:space="preserve"> î³ñ³Íù³ÛÇÝ Ï³é³í³ñÙ³Ý ¨ »ÝÃ³Ï³éáõóí³ÍùÝ»ñÇ µÝ³·³í³éáõÙ å»ï³Ï³Ý ù³Õ³ù³Ï³ÝáõÃÛ³Ý Ùß³ÏÙ³Ý ¨ ¹ñ³ Ï³ï³ñÙ³Ý Ñ³Ù³Ï³ñ·Ù³Ý, å»ï³Ï³Ý Íñ³·ñ»ñÇ Ùß³ÏÙ³Ý, Çñ³Ï³Ý³óÙ³Ý, ÙáÝÇïáñÇÝ·Ç (í»ñ³ÑëÏÙ³Ý), ËáñÑñ¹³ïíáõÃÛ³Ý ¨ ³ç³ÏóáõÃÛ³Ý Í³é³ÛáõÃÛáõÝÝ»ñ </t>
  </si>
  <si>
    <t xml:space="preserve"> Ð³Ù³Ó³ÛÝ»óí³Í áõÕ¨áñ³ï»Õ»ñÁ, (Ýëï³ï»Õ»ñÇ ù³Ý³ÏÁ), Ñ³ï, ³Û¹ ÃíáõÙ`</t>
  </si>
  <si>
    <t>Ð³Ù³Ó³ÛÝ»óí³Í Í³í³ÉÝ»ñáí »ñÃáõÕÇÝ»ñÇ ù³Ý³ÏÁ, Ñ³ï, ³Û¹ ÃíáõÙ`</t>
  </si>
  <si>
    <t xml:space="preserve"> ÎáÝó»ëÇáÝ å³ÛÙ³Ý³·ñÇ ¹ñáõÛÃÝ»ñÇ ³å³ÑáíÙ³Ý Ýå³ï³Ïáí §Ð³ñ³íÏáíÏ³ëÛ³Ý »ñÏ³ÃáõÕÇ¦ ö´À-ÇÝ áõÕ¨áñ³÷áË³¹ñáõÙÝ»ñÇó ëï³óí³Í íÝ³ëÇ ¹ÇÙ³ó ÷áËÑ³ïáõóÙ³Ý ïñ³Ù³¹ñÙ³Ý Í³é³ÛáõÃÛáõÝÝ»ñ </t>
  </si>
  <si>
    <t>êáóÇ³É³Ï³Ý Ý»ñ¹ñáõÙÝ»ñÇ ¨ ï»Õ³Ï³Ý ½³ñ·³óÙ³Ý Íñ³·Çñ</t>
  </si>
  <si>
    <t>Üå³ëï»É ï³ñ³ÍùÝ»ñáõÙ µÝ³ÏãáõÃÛ³Ý ÝÛáõÃ³Ï³Ý ¨ áã ÝÛáõÃ³Ï³Ý µ³ñ»Ï»óáõÃÛ³Ý ³×ÇÝ</t>
  </si>
  <si>
    <t>Ð³Ù³ÛÝù³ÛÇÝ ¨ ÙÇçÑ³Ù³ÛÝù³ÛÇÝ »ÝÃ³Ï³éáõóí³ÍùÝ»ñÇ ¨ áñ³ÏÇ Ñ³ë³Ý»ÉÇáõÃÛ³Ý µ³ñ»É³íáõÙ՝ ÇÝëïÇïáõóÇáÝ³É ¨ ýÇÝ³Ý³ë³Ï³Ý Ï³ñáÕáõÃÛáõÝÝ»ñÇ Ñ½áñ³óáõÙ</t>
  </si>
  <si>
    <t xml:space="preserve"> Ð³Ù³ßË³ñÑ³ÛÇÝ µ³ÝÏÇ ³ç³ÏóáõÃÛ³Ùµ Çñ³Ï³Ý³óíáÕ î³ñ³Íù³ÛÇÝ ½³ñ·³óÙ³Ý ÑÇÙÝ³¹ñ³ÙÇ Íñ³·ñÇ Ï³é³í³ñáõÙ</t>
  </si>
  <si>
    <t xml:space="preserve"> î³ñ³Íù³ÛÇÝ ½³ñ·³óÙ³Ý ÑÇÙÝ³¹ñ³ÙÇ Íñ³·Çñ` ÐÐ ³Õù³ï ¨ Ëáó»ÉÇ ËÙµ»ñÇ ÏÛ³ÝùÇ ëï³Ý¹³ñïÝ»ñÇ µ³ñÓñ³óÙ³Ý Ýå³ï³Ïáí</t>
  </si>
  <si>
    <t xml:space="preserve"> Ì³é³ÛáõÃÛáõÝÝ»ñÇ Ù³ïáõóáõÙ</t>
  </si>
  <si>
    <t xml:space="preserve"> ²ØÜ ØÇç³½·³ÛÇÝ ½³ñ·³óÙ³Ý ·áñÍ³Ï³ÉáõÃÛ³Ý ³ç³ÏóáõÃÛ³Ùµ Çñ³Ï³Ý³óíáÕ î»Õ³Ï³Ý ÇÝùÝ³Ï³é³í³ñÙ³Ý µ³ñ»÷áËáõÙÝ»ñÇ ¹ñ³Ù³ßÝáñÑ³ÛÇÝ Íñ³·Çñ</t>
  </si>
  <si>
    <t xml:space="preserve"> úÅ³Ý¹³ÏáõÃÛ³Ý ïñ³Ù³¹ñáõÙ ï»Õ³Ï³Ý ¨ ï³ñ³Íù³ÛÇÝ ÇÝùÝ³Ï³é³í³ñÙ³Ý Ù³ñÙÇÝÝ»ñÇÝ ÙÇçÑ³Ù³ÛÝù³ÛÇÝ »ÝÃ³Íñ³·ñ»ñÇ Ý³Ë³·ÍÙ³Ý՝ ÁÝïñáõÃÛ³Ý ¨ Çñ³Ï³Ý³óÙ³Ý ³ßË³ï³ÝùÝ»ñáõÙ:</t>
  </si>
  <si>
    <t xml:space="preserve"> Ð³Ù³ßË³ñÑ³ÛÇÝ µ³ÝÏÇ ³ç³ÏóáõÃÛ³Ùµ Çñ³Ï³Ý³óíáÕ  î³ñ³Íù³ÛÇÝ ½³ñ·³óÙ³Ý ÑÇÙÝ³¹ñ³ÙÇ Íñ³·ñÇ ßñç³Ý³ÏÝ»ñáõÙ ÐÐ ï³ñ³ÍùÝ»ñáõÙ çñ³·Í»ñÇ՝ ³éáÕç³å³ÑáõÃÛ³Ý՝ ÏñÃáõÃÛ³Ý՝ Ùß³ÏáõÛÃÇ՝ Ñ³ïáõÏ ËÝ³ÙùÇ ¨  »ÝÃ³Ï³éáõóí³ÍùÝ»ñÇ áÉáñïÇ í»ñ³Ï³Ý·ÝÙ³Ý ¨  ßÇÝ³ñ³ñáõÃÛ³Ý ³ßË³ï³ÝùÝ»ñ</t>
  </si>
  <si>
    <t xml:space="preserve"> î³ñ³Íù³ÛÇÝ ½³ñ·³óÙ³Ý ÑÇÙÝ³¹ñ³ÙÇ Íñ³·ñáí Ý³Ë³ï»ëí³Í ÐÐ ï³ñ³ÍùÝ»ñáõÙ çñ³·Í»ñÇ՝ ³éáÕç³å³ÑáõÃÛ³Ý՝ ÏñÃáõÃÛ³Ý ûµÛ»ÏïÝ»ñÇ՝ Ùß³ÏáõÛÃ³ÛÇÝ ïÝ»ñÇ՝ Í»ñ³ÝáóÝ»ñÇ՝ Ù³ÝÏ³ïÝ»ñÇ՝ Ñ³ïáõÏ ¹åñáóÝ»ñÇ՝ Ù³ÝÏ³å³ñï»½Ý»ñÇ ¨ ÏáÛáõÕáõ ûµÛ»ÏïÝ»ñÇ ÑÇÙÝ³Ýáñá·áõÙ ¨ ßÇÝ³ñ³ñáõÃÛáõÝ</t>
  </si>
  <si>
    <t xml:space="preserve"> î»Õ³Ï³Ý ÇÝùÝ³Ï³é³í³ñÙ³Ý µ³ñ»÷áËáõÙÝ»ñÇ Íñ³·ñáí Ý³Ë³ï»ëí³Í ÐÐ Ëáßáñ³óí³Í Ñ³Ù³ÛÝùÝ»ñÇÝ ï»ËÝÇÏ³ÛÇ ïñ³Ù³¹ñáõÙ ¨ »ÝÃ³Ï³éáõóí³ÍùÝ»ñÇ í»ñ³Ï³Ý·ÝáõÙ/Ï³éáõóáõÙ</t>
  </si>
  <si>
    <t xml:space="preserve"> 84 </t>
  </si>
  <si>
    <t xml:space="preserve">  28 </t>
  </si>
  <si>
    <t xml:space="preserve">  1 </t>
  </si>
  <si>
    <t xml:space="preserve">  21 </t>
  </si>
  <si>
    <t xml:space="preserve">  11725 </t>
  </si>
  <si>
    <t xml:space="preserve">  938 </t>
  </si>
  <si>
    <t xml:space="preserve">  4©5 </t>
  </si>
  <si>
    <t xml:space="preserve">  6©4 </t>
  </si>
  <si>
    <t xml:space="preserve">  25 </t>
  </si>
  <si>
    <t xml:space="preserve"> 24.2 </t>
  </si>
  <si>
    <t xml:space="preserve"> 2929 </t>
  </si>
  <si>
    <t xml:space="preserve"> 683.1 </t>
  </si>
  <si>
    <t xml:space="preserve"> 95 </t>
  </si>
  <si>
    <t xml:space="preserve"> 61.9 </t>
  </si>
  <si>
    <t xml:space="preserve"> 67 </t>
  </si>
  <si>
    <t xml:space="preserve"> 3002.5 </t>
  </si>
  <si>
    <t xml:space="preserve"> 708.4 </t>
  </si>
  <si>
    <t xml:space="preserve"> 1251.6 </t>
  </si>
  <si>
    <t xml:space="preserve"> 1777.4 </t>
  </si>
  <si>
    <t xml:space="preserve"> 2286.3 </t>
  </si>
  <si>
    <t xml:space="preserve"> 1265.8 </t>
  </si>
  <si>
    <t xml:space="preserve"> 2184.2 </t>
  </si>
  <si>
    <t xml:space="preserve"> 59.4 </t>
  </si>
  <si>
    <t xml:space="preserve"> 58.1 </t>
  </si>
  <si>
    <t xml:space="preserve"> 5.9 </t>
  </si>
  <si>
    <t xml:space="preserve"> 13.5 </t>
  </si>
  <si>
    <t xml:space="preserve"> 18.9 </t>
  </si>
  <si>
    <t xml:space="preserve"> 65.92 </t>
  </si>
  <si>
    <t xml:space="preserve">´³í³ñ³ñ íÇ×³ÏáõÙ ×³Ý³å³ñÑÝ»ñÇ ¨ Ñ³ïí³ÍÝ»ñÇ »ñÏ³ñáõÃÛ³Ý Ñ³ñ³µ»ñáõÃÛáõÝÁ ³Û¹ Ï³ñ·Ç ×³Ý³å³ñÑÝ»ñÇ áÕç »ñÏ³ñáõÃÛ³ÝÁ, % </t>
  </si>
  <si>
    <t xml:space="preserve">  185 </t>
  </si>
  <si>
    <t xml:space="preserve"> 1096182 </t>
  </si>
  <si>
    <t xml:space="preserve"> 1104528 </t>
  </si>
  <si>
    <t xml:space="preserve">Ð³Ù³ßË³ñÑ³ÛÇÝ µ³ÝÏÇ ³ç³ÏóáõÃÛ³Ùµ Çñ³Ï³Ý³óíáÕ î³ñ³Íù³ÛÇÝ ½³ñ·³óÙ³Ý ÑÇÙÝ³¹ñ³ÙÇ Íñ³·ñÇ Ï³é³í³ñáõÙ </t>
  </si>
  <si>
    <t xml:space="preserve"> î³ñ³Íù³ÛÇÝ ½³ñ·³óÙ³Ý ÑÇÙÝ³¹ñ³ÙÇ Íñ³·Çñ` ÐÐ ³Õù³ï ¨ Ëáó»ÉÇ ËÙµ»ñÇ ÏÛ³ÝùÇ ëï³Ý¹³ñïÝ»ñÇ µ³ñÓñ³óÙ³Ý Ýå³ï³Ïáí </t>
  </si>
  <si>
    <t xml:space="preserve">Î³é³í³ñíáÕ Ý»ñ¹ñáõÙÝ»ñÇ Íñ³·ñ»ñÇ ÃÇí, Ñ³ï </t>
  </si>
  <si>
    <t xml:space="preserve"> Ìñ³·ñÇ ·áñÍáÕáõÃÛ³Ý Å³ÙÏ»ïÁ, ï³ñÇ</t>
  </si>
  <si>
    <t xml:space="preserve">²ØÜ ØÇç³½·³ÛÇÝ ½³ñ·³óÙ³Ý ·áñÍ³Ï³ÉáõÃÛ³Ý ³ç³ÏóáõÃÛ³Ùµ Çñ³Ï³Ý³óíáÕ î»Õ³Ï³Ý ÇÝùÝ³Ï³é³í³ñÙ³Ý µ³ñ»÷áËáõÙÝ»ñÇ ¹ñ³Ù³ßÝáñÑ³ÛÇÝ Íñ³·Çñ </t>
  </si>
  <si>
    <t xml:space="preserve"> úÅ³Ý¹³ÏáõÃÛ³Ý ïñ³Ù³¹ñáõÙ ï»Õ³Ï³Ý ¨ ï³ñ³Íù³ÛÇÝ ÇÝùÝ³Ï³é³í³ñÙ³Ý Ù³ñÙÇÝÝ»ñÇÝ ÙÇçÑ³Ù³ÛÝù³ÛÇÝ »ÝÃ³Íñ³·ñ»ñÇ Ý³Ë³·ÍÙ³Ý՝ ÁÝïñáõÃÛ³Ý ¨ Çñ³Ï³Ý³óÙ³Ý ³ßË³ï³ÝùÝ»ñáõÙ: </t>
  </si>
  <si>
    <t xml:space="preserve">Ð³Ù³ßË³ñÑ³ÛÇÝ µ³ÝÏÇ ³ç³ÏóáõÃÛ³Ùµ Çñ³Ï³Ý³óíáÕ  î³ñ³Íù³ÛÇÝ ½³ñ·³óÙ³Ý ÑÇÙÝ³¹ñ³ÙÇ Íñ³·ñÇ ßñç³Ý³ÏÝ»ñáõÙ ÐÐ ï³ñ³ÍùÝ»ñáõÙ çñ³·Í»ñÇ՝ ³éáÕç³å³ÑáõÃÛ³Ý՝ ÏñÃáõÃÛ³Ý՝ Ùß³ÏáõÛÃÇ՝ Ñ³ïáõÏ ËÝ³ÙùÇ ¨  »ÝÃ³Ï³éáõóí³ÍùÝ»ñÇ áÉáñïÇ í»ñ³Ï³Ý·ÝÙ³Ý ¨  ßÇÝ³ñ³ñáõÃÛ³Ý ³ßË³ï³ÝùÝ»ñ </t>
  </si>
  <si>
    <t xml:space="preserve"> î³ñ³Íù³ÛÇÝ ½³ñ·³óÙ³Ý ÑÇÙÝ³¹ñ³ÙÇ Íñ³·ñáí Ý³Ë³ï»ëí³Í ÐÐ ï³ñ³ÍùÝ»ñáõÙ çñ³·Í»ñÇ՝ ³éáÕç³å³ÑáõÃÛ³Ý՝ ÏñÃáõÃÛ³Ý ûµÛ»ÏïÝ»ñÇ՝ Ùß³ÏáõÛÃ³ÛÇÝ ïÝ»ñÇ՝ Í»ñ³ÝáóÝ»ñÇ՝ Ù³ÝÏ³ïÝ»ñÇ՝ Ñ³ïáõÏ ¹åñáóÝ»ñÇ՝ Ù³ÝÏ³å³ñï»½Ý»ñÇ ¨ ÏáÛáõÕáõ ûµÛ»ÏïÝ»ñÇ ÑÇÙÝ³Ýáñá·áõÙ ¨ ßÇÝ³ñ³ñáõÃÛáõÝ </t>
  </si>
  <si>
    <t xml:space="preserve">  Ð³Ù³Ó³ÛÝ î¼Ð Ô»Ï³í³ñ Ó»éÝ³ñÏÇ, áñÁ ýÇÝ³Ýë³íáñÙ³Ý Ñ³Ù³Ó³ÛÝ³·ñÇ Ù³ë ¿ Ï³½ÙáõÙ</t>
  </si>
  <si>
    <t xml:space="preserve">ÊÙ»Éáõ çñÇ çñ³Ù³ï³Ï³ñ³ñÙ³Ý »ÝÃ³Íñ³·ñ»ñÇ ÃÇíÁ </t>
  </si>
  <si>
    <t xml:space="preserve"> àéá·Ù³Ý Ñ³Ù³Ï³ñ·Ç »ÝÃ³Íñ³·ñ»ñÇ ÃÇíÁ </t>
  </si>
  <si>
    <t xml:space="preserve"> ¸åñáóÝ»ñÇ ¨ Ù³ÝÏ³å³ñï»½Ý»ñÇ ÃÇíÁ, áñáÝó Ï³ÑáõÛù ¿ ïñ³Ù³¹ñí»É </t>
  </si>
  <si>
    <t xml:space="preserve"> Ð³Ù³ÛÝùÝ»ñÇ ÃÇíÁ, áñáÝó ïñ³Ù³¹ñí»É »Ý ë³ñù³íáñáõÙÝ»ñ ¨ ï»ËÝÇÏ³ </t>
  </si>
  <si>
    <t xml:space="preserve"> ÐÇÙÝ³Ýáñá·í³Í ¨  Ýáñ Ï³éáõóí³Í çñ³·Í»ñÇ, ³éáÕç³å³ÑáõÃÛ³Ý, ÏñÃáõÃÛ³Ý, Ùß³ÏáõÛÃÇ, Ñ³ïáõÏ ËÝ³ÙùÇ ¨  »ÝÃ³Ï³éáõóí³ÍùÝ»ñÇ áÉáñïÇ ûµÛ»ÏïÝ»ñÇó û·ïíáÕ Ñ³Ù³ÛÝùÝ»ñ, Ñ³Ù³ÛÝùÝ»ñÇ ÃÇí, Ñ³ï </t>
  </si>
  <si>
    <t xml:space="preserve"> ÐÇÙÝ³Ýáñá·í³Í ¨  Ýáñ Ï³éáõóí³Í çñ³·Í»ñÇó ¨ áéá·Ù³Ý Ñ³Ù³Ï³ñ·»ñÇó û·ïíáÕ Ñ³Ù³ÛÝùÝ»ñ, Ñ³Ù³ÛÝùÝ»ñÇ ÃÇí, Ñ³ï </t>
  </si>
  <si>
    <t xml:space="preserve"> ÐÇÙÝ³Ýáñá·í³Í ¨  Ýáñ Ï³éáõóí³Í çñ³·Í»ñÇó ¨ áéá·Ù³Ý Ñ³Ù³Ï³ñ·»ñÇ ù³Ý³Ï, ÃÇí </t>
  </si>
  <si>
    <t xml:space="preserve"> ²í³ñïÙ³Ý »ÝÃ³Ï³ ÙÇÏñáÍñ³·ñ»ñÇ ÃÇí, Ñ³ï </t>
  </si>
  <si>
    <t xml:space="preserve"> Ìñ³·ñÇ ß³Ñ³éáõÝ»ñÇ ÃÇí </t>
  </si>
  <si>
    <t xml:space="preserve">²ØÜ Ø¼¶ ³ç³ÏóáõÃÛ³Ùµ Çñ³Ï³Ý³óíáÕ î»Õ³Ï³Ý ÇÝùÝ³Ï³é³í³ñÙ³Ý µ³ñ»÷áËáõÙÝ»ñÇ ¹ñ³Ù³ßÝáñÑ³ÛÇÝ Íñ³·ñÇ ßñç³Ý³ÏÝ»ñáõÙ ÐÐ Ëáßáñ³óíáÕ Ñ³Ù³ÛÝùÝ»ñáõÙ Ñ³Ýñ³ÛÇÝ Í³é³ÛáõÃÛáõÝÝ»ñÇ µ³ñ»É³íáõÙ՝ ÁÝ¹É³ÛÝáõÙ՝ ÙÇçÑ³Ù³ÛÝù³ÛÇÝ »ÝÃ³Íñ³·ñ»ñÇ Ý³Ë³·ÍáõÙ՝ ÁÝïñáõÃÛáõÝ ¨ Çñ³Ï³Ý³óáõÙ: </t>
  </si>
  <si>
    <t xml:space="preserve"> î»Õ³Ï³Ý ÇÝùÝ³Ï³é³í³ñÙ³Ý µ³ñ»÷áËáõÙÝ»ñÇ Íñ³·ñáí Ý³Ë³ï»ëí³Í ÐÐ Ëáßáñ³óí³Í Ñ³Ù³ÛÝùÝ»ñÇÝ ï»ËÝÇÏ³ÛÇ ïñ³Ù³¹ñáõÙ ¨ »ÝÃ³Ï³éáõóí³ÍùÝ»ñÇ í»ñ³Ï³Ý·ÝáõÙ/Ï³éáõóáõÙ </t>
  </si>
  <si>
    <t xml:space="preserve">  Ìñ³·ñÇ ·Ý³Ñ³ïÙ³Ý ÷³ëï³ÃÕÃáõÙ Ýßí³Í ó³ÝÏÇó` Î³é³í³ñÙ³Ý ÏáÙÇï»Ç áñáßÙ³Ùµ </t>
  </si>
  <si>
    <t xml:space="preserve">Ð³Ù³ÛÝùÝ»ñÇ ÃÇíÁ, áñï»Õ ï»Õ³¹ñí»Éáõ »Ý ³ñ¨³ÛÇÝ Ï³Û³ÝÝ»ñ </t>
  </si>
  <si>
    <t xml:space="preserve"> î»Õ³¹ñí³Í »Ý ³ñ¨³ÛÇÝ Ï³Û³ÝÝ»ñÇ ·áõÙ³ñ³ÛÇÝ Ñ½áñáõÃÛáõÝÁ /Ïíï/ </t>
  </si>
  <si>
    <t xml:space="preserve"> ²ñï³ùÇÝ Éáõë³íáñáõÃÛáõÝ ëï³ó³Í ·ÛáõÕ»ñÇ ÃÇíÁ </t>
  </si>
  <si>
    <t xml:space="preserve"> Ð³Ù³ÛÝùÝ»ñÇ ù³Ý³Ï, ÃÇí </t>
  </si>
  <si>
    <t>àéá·Ù³Ý áÉáñïÇ ½³ñ·³óÙ³Ý ¨ µ³ñ»÷áËáõÙÝ»ñÇ ß³ñáõÝ³Ï³Ï³ÝáõÃÛ³Ý, ýÇÝ³Ýë³Ï³Ý Ï³ÛáõÝáõÃÛ³Ý Ñ³Ù³ñ µ³í³ñ³ñ ÑÇÙù»ñÇ ëï»ÕÍáõÙ, »ÝÃ³Ï³éáõóí³ÍùÝ»ñÇ ¨ áÉáñï³ÛÇÝ Ñ³ëï³ïáõÃÛáõÝÝ»ñÇ ÇÝùÝ³µ³í ¨ ïÝï»ë³å»ë ³ÝÏ³Ë ·áñÍáõÝ»áõÃÛ³Ý ³å³ÑáíáõÙ</t>
  </si>
  <si>
    <t>àéá·Ù³Ý çñÇ Ïáñáõëï, ïáÏáë</t>
  </si>
  <si>
    <t>àéá·Ù³Ý Ñ³Ù³Ï³ñ·»ñÁ ß³ñáõÝ³Ï³µ³ñ ÏÏ³Ñ³íáñí»Ý ³ñ¹Ç çñ³ã³÷³Ï³Ý ë³ñù³íáñáõÙÝ»ñáí ¨ ïíÛ³ÉÝ»ñÇÑ³í³ùÙ³Ý áõ í»ñ³ÑëÏÙ³Ý Ñ³Ù³Ï³ñ·áí:</t>
  </si>
  <si>
    <t>àéá·Ù³Ý Ñ³Ù³Ï³ñ·Ç ³éáÕç³óáõÙ</t>
  </si>
  <si>
    <t>ö³ëï³óÇ áéá·íáÕ ÑáÕ³ï³ñ³ÍùÝ»ñÇ Ù³Ï»ñ»ëÇ ÏßÇéÁ áéá·»ÉÇ ÑáÕ³ï³ñ³ÍùÝ»ñÇ Ù³Ï»ñ»ëáõÙ,ïáÏáë</t>
  </si>
  <si>
    <t>2019-2023 Ãí³Ï³ÝÝ»ñÇ ÁÝÃ³óùáõÙ ³ßË³ï³ÝùÝ»ñ »Ý ï³ñí»Éáõ ì»¹áõ çñ³Ùµ³ñÇ ¨ áéá·Ù³Ý Ñ³Ù³Ï³ñ·Ç, Î³åëÇ çñ³Ùµ³ñÇ ¨ áéá·Ù³Ý Ñ³Ù³Ï³ñ·Ç Ï³éáõóÙ³Ý ³ßË³ï³ÝùÝ»ñÝ Çñ³Ï³Ý³óÝ»Éáõ áõÕÕáõÃÛ³Ùµ:</t>
  </si>
  <si>
    <t>ö³ëï³óÇ áéá·íáÕ ÑáÕ³ï³ñ³ÍùÇ Ñ³ßíáí áéá·Ù³Ý çñÇ û·ï³·áñÍÙ³Ý Í³í³É, Ñ³/ËÙ</t>
  </si>
  <si>
    <t>…..</t>
  </si>
  <si>
    <t>ÎÏ³ÝáÝ³Ï³ñ·í»Ý §æñ³é¦ ö´À-æúÀ Çñ³í³Ñ³ñ³µ»ñáõÃÛáõÝÝ»ñÁ, ÏÏ³ï³ñ»É³·áñÍíÇ áéá·Ù³Ý Ñ³Ù³Ï³ñ·Ç Ï³é³í³ñáõÙÁª Ýå³ï³Ï áõÝ»Ý³Éáí ³í»É³óÝ»É áéá·»ÉÇ ÑáÕ³ï³ñ³ÍùÝ»ñÁ:</t>
  </si>
  <si>
    <t>²í³ñï»É ²ñ÷³-ê¨³Ý ÃáõÝ»ÉÇ íÃ³ñ³ÛÇÝ Ñ³ïí³ÍÝ»ñÇ í»ñ³Ï³Ý·ÝáõÙÁ</t>
  </si>
  <si>
    <t>ê¨³Ý³ ÉÇ× ï»Õ³÷áËí³Í çñÇ Í³í³É, ÙÉÝ Ë.Ù</t>
  </si>
  <si>
    <t>2019Ãí³Ï³ÝÇÝ Ï³í³ñïí»Ý ²ð÷³-ê¨³Ý N 2 ÃáõÝ»ÉÇ ³é³ÝÓÇÝ íÃ³ñ³ÛÇÝ Ñ³ïí³ÍÝ»ñÇ ÑÇÙÝ³Ýáñá·Ù³Ý ³ßË³ï³ÝùÝ»ñÁ:</t>
  </si>
  <si>
    <t>àñáï³Ý-²ñ÷³-ê¨³Ý ÃáõÝ»ÉÇ çñ³ÛÇÝ Ñ³Ù³Ï³ñ·Ç Ï³é³í³ñáõÙ</t>
  </si>
  <si>
    <t>î»Õ³÷áËí³Í çñÇ ³ñ¹ÛáõÝùáõÙ ê¨³Ý³ É×Ç Ù³Ï³ñ¹³ÏÇ ³×Ç ·Ý³Ñ³ï³ÏÛ³Ý, Ù»ïñ</t>
  </si>
  <si>
    <t>ÐÐ áéá·»ÉÇ ÑáÕ»ñÇ Ù»ÉÇáñ³ïÇí íÇ×³ÏÇ µ³ñ»É³íáõÙ, ·ñáõÝï³ÛÇÝ çñ»ñÇ Ù³Ï³ñ¹³ÏÝ»ñÇ Ï³ñ·³íáñáõÙ, ÑáÕï»ëù»ñÇ ³Õ³Ï³ÉÙ³Ý, µÝ³Ï³í³Ûñ»ñÇ çñ³Ï³ÉÙ³Ý ¨ ï³ñ³÷áËÇÏ ÑÇí³Ý¹áõÃÛáõÝÝ»ñÇ Ï³ÝËáõÙ, Ùß³Ï³µáõÛë»ñÇ µÝ³Ï³ÝáÝ ³×Ç ³å³ÑáíáõÙ</t>
  </si>
  <si>
    <t>Þ³ñáõÝ³Ï³µ³ñ ÏÇñ³Ï³Ý³óí»Ý ËáÝ³í/·»ñËáÝ³í/ ·ÛáõÕ³ïÝï»ë³Ï³Ý ÑáÕ³ï³ñ³ÍùÝ»ñÇ Ù»ÉÇáñ³ïÇí íÇ×³ÏÇ µ³ñ»É³íÙ³Ý ³ßË³ï³ÝùÝ»ñ:</t>
  </si>
  <si>
    <t>ÎáÉ»Ïïáñ³¹ñ»Ý³Å³ÛÇÝ Í³é³ÛáõÃÛáõÝÝ»ñ</t>
  </si>
  <si>
    <t>¶ñáõÝï³ÛÇÝ çñ»ñÇ Ñ»é³óÙ³Ý ³ñ¹ÛáõÝùáõÙ Ùß³Ï»ÉÇ ¹³ñÓ³Í ÑáÕ³ï³ñ³ÍùÝ»ñÇ Ù³Ï»ñ»ë, Ñ³</t>
  </si>
  <si>
    <t>2019Ã.</t>
  </si>
  <si>
    <t>2020Ã.</t>
  </si>
  <si>
    <t>²å³Ñáí»É §ì»áÉÇ³ æáõñ¦ ö´À-Ç ÏáÕÙÇó ëå³ë³ñÏíáÕ µÝ³Ï³í³Ûñ»ñáõÙ í³ñÓ³Ï³ÉáõÃÛ³Ý å³ÛÙ³Ý³·ñáí ë³ÑÙ³Ýí³Í Ñ³Ù³å³ï³ëË³Ý å³Ñ³ÝçÝ»ñÇ Ï³ï³ñáõÙ: §ì»áÉÇ³ æáõñ¦ ö´À-Ç ÏáÕÙÇó ãëå³ë³ñÏíáÕ µÝ³Ï³í³Ûñ»ñáõÙ Áëï ³é³çÝ³Ñ»ñÃáõÃÛ³Ý çñ³Ù³ï³Ï³ñ³ñÙ³Ý ¨ çñ³Ñ»é³óÙ³Ý/ Ï»Õï³çñ»ñÇ Ù³ùñÙ³Ý/ Í³é³ÛáõÃÛáõÝÝ»ñÇ áñ³ÏÇ µ³ñ»É³íáõÙ:</t>
  </si>
  <si>
    <t>ÊÙ»Éáõ çñÇ Ùßï³å»ë Ñ³ë³Ý»ÉÇáõÃÛáõÝ áõÝ»óáÕ µÝ³ÏãáõÃÛ³Ý Ù³ëÝ³µ³ÅÇÝ, ïáÏáë</t>
  </si>
  <si>
    <t>ÊÙ»Éáõ çñÇ Ù³ï³Ï³ñ³ñÙ³Ý ¨ çñ³Ñ»é³óÙ³Ý /Ï»Õï³çñ»ñÇ Ù³ùñÙ³Ý/ áÉáñïáõÙ ³éÏ³ ËÝ¹ÇñÝ»ñÁ ÉáõÍ»Éáõ, áÉáñïáõÙ Çñ³Ï³Ý³óíáÕ µ³ñ»÷áËáõÙÝ»ñÇ ß³ñáõÝ³Ï³Ï³ÝáõÃÛáõÝÝ ³å³Ñáí»Éáõ, å»ïáõÃÛáõÝ-Ù³ëÝ³íáñ ·áñÍÁÝÏ»ñáõÃÛ³Ý ëÏ½µáõÝùÁ ½³ñ·³óÝ»Éáõ Ýå³ï³Ïáí Ñ»ï¨áÕ³Ï³Ý ³ßË³ï³Ýù ÏÇñ³Ï³Ý³óíÇ, Ù³ëÝ³íáñ³å»ë Ý³¨ í³ñÓ³Ï³ÉáõÃÛ³Ý ·áñÍáÕ å³ÛÙ³Ý³·ñáí Ý³Ë³ï»ëí³Í Íñ³·ñ»ñÁ ¨ ÃÇñ³Ë³ÛÇÝ óáõó³ÝÇßÝ»ñÁ ³å³Ñáí»Éáõ Ñ³Ù³ñ:</t>
  </si>
  <si>
    <t>æñ³Ù³ï³Ï³ñ³ñÙ³Ý ¨ çñ³Ñ»é³óÙ³Ý µ³ñ»É³íáõÙ</t>
  </si>
  <si>
    <t>ÎáÛáõÕáõ Ñ³ë³Ý»ÉáõÃÛáõÝ áõÝ»óáÕ µÝ³ÏãáõÃÛ³Ý Ù³ëÝ³µ³ÅÇÝ, ïáÏáë</t>
  </si>
  <si>
    <t>æñÇ ÏáñáõëïÝ»ñÁ çñ³Ù³ï³Ï³ñ³ñÙ³Ý Ñ³Ù³Ï³ñ·áõÙ, ïáÏáë</t>
  </si>
  <si>
    <t>æñ³ÛÇÝ ïÝï»ëáõÃÛ³Ý áÉáñïáõÙ Íñ³·ñ»ñÇ Ñ³Ù³Ï³ñ·áõÙ ¨ ÙáÝÇïáñÇÝ·</t>
  </si>
  <si>
    <t xml:space="preserve"> 4,879.70 </t>
  </si>
  <si>
    <t xml:space="preserve"> 29,278.30 </t>
  </si>
  <si>
    <t>Ø³ëÝ³·Çï³Ï³Ý í»ñ³å³ïñ³ëïáõÙÝ»ñÇ ù³Ý³Ï, Ù³ñ¹/ûñ</t>
  </si>
  <si>
    <t>î»ËÝÇÏ³Ï³Ý ³ßË³ï³Ï³½Ù (û·Ý³Ï³ÝÝ»ñ, í³ñáñ¹Ý»ñ, å³Ñ³ÏÝ»ñ, Ñ³í³ù³ñ³ñÝ»ñ), Ñ³ëïÇù³ÛÇÝ ÙÇ³íáñ:</t>
  </si>
  <si>
    <t xml:space="preserve">ì³ñã³Ï³Ý ³ßË³ï³Ï³½Ù (Íñ³·ñ»ñÇ Ñ³Ù³Ï³ñ·áÕ), Ñ³ëïÇù³ÛÇÝ ÙÇ³íáñ: </t>
  </si>
  <si>
    <t>²ñ¹ÛáõÝùÇ ã³÷áñáßÇã</t>
  </si>
  <si>
    <t>2020թ սպասվող</t>
  </si>
  <si>
    <t>2021թ եռամսյակ</t>
  </si>
  <si>
    <t xml:space="preserve">Ü³Ë³·Í³Ý³Ë³Ñ³ßí³ÛÇÝ ÷³ëï³ÃÕÃ»ñ, ß»Ýù»ñÇ Ñ»ï³½áïáõÃÛáõÝ, ï»ËÝÇÏ³Ï³Ý, Ñ»ÕÇÝ³Ï³ÛÇÝ ÑëÏáÕáõÃÛáõÝ, ßÇÝ³ñ³ñáõÃÛáõÝ, ÃÇíÁ </t>
  </si>
  <si>
    <t>27</t>
  </si>
  <si>
    <t>ÞÇÝ³ñ³ñ³Ï³Ý ³ßË³ï³ÝùÝ»ñÇ ï»ËÝÇÏ³Ï³Ý, Ñ»ÕÇÝ³Ï³ÛÇÝ ÑëÏáÕáõÃÛ³Ý ÃÇíÁ, Ñ³ï/¹åñáó</t>
  </si>
  <si>
    <t>Î³éáõóíáÕ ¨ í»ñ³Ï³éáõóíáÕ ¹åñáóÝ»ñÇ ÃÇíÁ</t>
  </si>
  <si>
    <t>2023Ã.</t>
  </si>
  <si>
    <t>2019Ã. ÷³ëï³óÇ</t>
  </si>
  <si>
    <t>2020Ã. ëå³ëíáÕ</t>
  </si>
  <si>
    <t>2021Ã. »é³ÙëÛ³Ï</t>
  </si>
  <si>
    <t>2021Ã. ÏÇë³ÙÛ³Ï</t>
  </si>
  <si>
    <t>2021Ã. ÇÝÝ ³ÙÇë</t>
  </si>
  <si>
    <t>2021Ã. ï³ñÇ</t>
  </si>
  <si>
    <t>2022Ã.</t>
  </si>
  <si>
    <t>13.7%</t>
  </si>
  <si>
    <t>14.07%</t>
  </si>
  <si>
    <t>14.27%</t>
  </si>
  <si>
    <t xml:space="preserve"> 2024թ. </t>
  </si>
  <si>
    <t xml:space="preserve"> Î³é³í³ñáõÃÛ³Ý ë»ÛëÙÇÏ ³Ýíï³Ý·áõÃÛ³Ý ã³÷³ÝÇßÝ»ñÇÝ Ñ³Ù³å³ï³ëË³Ý µ³ñÓñ³óí³Í ë»ÛëÙ³Ï³ÛáõÝáõÃÛ³Ùµ Ï³Ù í»ñ³Ï³éáõóí³Í ¹åñáóÝ»ñÇ ÃÇíÁ, áñáÝù Ñ³Ù³Éñí»É »Ý ÙÇç³½·³ÛÇÝ ã³÷³ÝÇßÝ»ñÇÝ, ÇÝãå»ë Ý³¨` ¿Ý»ñ·»ïÇÏ ³Ýíï³Ý·áõÃÛ³Ý å³Ñ³ÝçÝ»ñÇÝ Ñ³Ù³å³ï³ëË³ÝáÕ å³ÛÙ³ÝÝ»ñáí` Ã»ù³Ñ³ñÃ³ÏÝ»ñ ¨ Ï³Ý³Ýó ¨ ïÕ³Ù³ñ¹Ï³Ýó ³é³ÝÓÇÝ ½áõ·³ñ³ÝÝ»ñáí</t>
  </si>
  <si>
    <t>îñ³Ýëý»ñïÝ»ñÇ Ù³ïáõóáõÙ</t>
  </si>
  <si>
    <t xml:space="preserve"> ºÝÃ³Íñ³·ñ»ñÇ Ý³Ë³å³ïñ³ëïÙ³Ý ¨ ³Ù÷á÷Ù³Ý Ñ³Ù³ñ ûÅ³Ý¹³ÏáõÃÛ³Ý  ÙÇçáó³éáõÙÝ»ñÇ ÃÇí, Ñ³ï </t>
  </si>
  <si>
    <t xml:space="preserve"> Æñ³Ï³Ý³óí³Í »ÝÃ³Íñ³·ñ»ñÇ ß³Ñ³éáõÝ»ñÇ ÁÝ¹Ñ³Ýáõñ ÃÇíÁ</t>
  </si>
  <si>
    <t>2021թ կիսամյակ</t>
  </si>
  <si>
    <t>2021թ ինն ամիս</t>
  </si>
  <si>
    <t>2021թ տարի</t>
  </si>
  <si>
    <t xml:space="preserve">Ø³ëÝ³·Çï³Ï³Ý ³ßË³ï³Ï³½Ù (Ñ³ßí³å³ÑÝ»ñ, ·ÝáõÙÝ»ñÇ Ù³ëÝ³·»ïÝ»ñ, Ñ³Ù³ÛÝù³ÛÇÝ ½³ñ·³óÙ³Ý ¨ ËÃ³ÝÙ³Ý Ù³ëÝ³·»ïÝ»ñ, ÷áñÓ³ùÝÝáÕ, í»ñ³ÑëÏáÕ ¨ Ý³Ë³Ñ³ßíáÕ ÇÝÅ»Ý»ñÝ»ñ, ïÝï»ë³·»ï-í»ñÉáõÍ³µ³Ý, Ù³ï³Ï³ñ³ñáÕ, Íñ³·ñ³íáñáÕ, µÝ³å³Ñå³Ý) Ñ³ëïÇù³ÛÇÝ ÙÇ³íáñ: </t>
  </si>
  <si>
    <t xml:space="preserve">ì³ñã³Ï³Ý ³ßË³ï³Ï³½Ù (·áñÍ³¹Çñ ïÝûñ»Ý, ÷áËïÝûñ»Ý, Íñ³·ñ»ñÇ Ñ³Ù³Ï³ñ·áÕÝ»ñ, µ³ÅÇÝÝ»ñÇ å»ï»ñ, ËÙµ»ñÇ í³ñÇãÝ»ñ), Ñ³ëïÇù³ÛÇÝ ÙÇ³íáñ: </t>
  </si>
  <si>
    <t>Ð³Û³ëï³ÝÇ ï³ñ³Íù³ÛÇÝ ½³ñ·³óÙ³Ý ÑÇÙÝ³¹ñ³Ù</t>
  </si>
  <si>
    <t xml:space="preserve"> ²ØÜ Ø¼¶ ³ç³ÏóáõÃÛ³Ùµ Çñ³Ï³Ý³óíáÕ î»Õ³Ï³Ý ÇÝùÝ³Ï³é³í³ñÙ³Ý µ³ñ»÷áËáõÙÝ»ñÇ ¹ñ³Ù³ßÝáñÑ³ÛÇÝ Íñ³·ñÇ ßñç³Ý³ÏÝ»ñáõÙ ÐÐ Ëáßáñ³óíáÕ Ñ³Ù³ÛÝùÝ»ñáõÙ Ñ³Ýñ³ÛÇÝ Í³é³ÛáõÃÛáõÝÝ»ñÇ µ³ñ»É³íáõÙ՝ ÁÝ¹É³ÛÝáõÙ՝ ÙÇçÑ³Ù³ÛÝù³ÛÇÝ »ÝÃ³Íñ³·ñ»ñÇ Ý³Ë³·ÍáõÙ՝ ÁÝïñáõÃÛáõÝ ¨ Çñ³Ï³Ý³óáõÙ</t>
  </si>
  <si>
    <t>1019   êáóÇ³É³Ï³Ý Ý»ñ¹ñáõÙÝ»ñÇ ¨ ï»Õ³Ï³Ý ½³ñ·³óÙ³Ý Íñ³·Çñ</t>
  </si>
  <si>
    <t>ÐÇÙÝ³Ýáñá·í³Í ¨ Ýáñ Ï³éáõóí³Í çñ³·Í»ñÇ, ³éáÕç³å³ÑáõÃÛ³Ý, ÏñÃáõÃÛ³Ý, Ùß³ÏáõÛÃÇ, Ñ³ïáõÏ ËÝ³ÙùÇ ¨ »ÝÃ³Ï³éáõóí³ÍùÝ»ñÇ áÉáñïÇ ûµÛ»ÏïÝ»ñÇó û·ïíáÕ Ñ³Ù³ÛÝùÝ»ñ, Ñ³Ù³ÛÝùÝ»ñÇ ÃÇíÁ</t>
  </si>
  <si>
    <t>2019թ. Փաստացի</t>
  </si>
  <si>
    <t xml:space="preserve">2023թ </t>
  </si>
  <si>
    <t xml:space="preserve">  544 </t>
  </si>
  <si>
    <t xml:space="preserve">  336 </t>
  </si>
  <si>
    <t xml:space="preserve">  0©44 </t>
  </si>
  <si>
    <t>ÂáõÝ»ÉÇ å³Ñå³ÝáõÙ ¨ ß³Ñ³·áñÍáõÙ, ÏÙ</t>
  </si>
  <si>
    <t>ÐÐ îÎºÜ çñ³ÛÇÝ ÏáÙÇï»</t>
  </si>
  <si>
    <t>ØÇçáó³éáõÙÝ Çñ³Ï³Ý³óÝáÕÇ ³Ýí³ÝáõÙÁ՝</t>
  </si>
  <si>
    <t>Ì³é³ÛáõÛáõÝÝ»ñÇ Ù³ïáõóÙ³Ý ÙÇçáó³éáõÙÝ»ñ</t>
  </si>
  <si>
    <t>ØÇçáó³éÙ³Ý ï»ë³ÏÁ՝</t>
  </si>
  <si>
    <t>²ñ÷³-ê¨³Ý ÃáõÝ»ÉÇ ß³Ñ³·áñÍÙ³Ý ¨ å³Ñå³ÝÙ³Ý Ýå³ï³Ïáí Ñ³í³ï³ñÙ³·ñ³ÛÇÝ Ï³é³í³ñÙ³Ý å³ÛÙ³Ý³·ñáí Ý³Ë³ï»ëí³Í Í³é³ÛáõÃÛáõÝÝ»ñÇ Ù³ïáõóáõÙ</t>
  </si>
  <si>
    <t>²ñ÷³-ê¨³Ý ÃáõÝ»ÉÇ Ñ³í³ï³ñÙ³·ñ³ÛÇÝ Ï³é³í³ñáõÙ</t>
  </si>
  <si>
    <t>ØÇçáó³éÙ³Ý ³Ýí³ÝáõÙÁ՝</t>
  </si>
  <si>
    <t>2023Ã</t>
  </si>
  <si>
    <t>2022Ã</t>
  </si>
  <si>
    <t>2021Ã ï³ñÇ</t>
  </si>
  <si>
    <t>2021Ã ÇÝÝ ³ÙÇë</t>
  </si>
  <si>
    <t>2021Ã ÏÇë³ÙÛ³Ï</t>
  </si>
  <si>
    <t>2021Ã »é³ÙëÛ³Ï</t>
  </si>
  <si>
    <t>2020Ã ëå³ëíáÕ</t>
  </si>
  <si>
    <t>òáõó³ÝÇßÝ»ñ</t>
  </si>
  <si>
    <t>æñ³ÛÇÝ ÏáÙÇï»</t>
  </si>
  <si>
    <t>Ìñ³·ñÇ ÙÇçáó³éáõÙÝ»ñÁ</t>
  </si>
  <si>
    <t>Î³éáõóíáÕ çñ³ï³ñ, ÏÙ</t>
  </si>
  <si>
    <t>Ü³Ë³·Í³Ý³Ë³Ñ³ßí³ÛÇÝ ÷³ëï³ÃÕÃ»ñ, Ñ³ï</t>
  </si>
  <si>
    <t>²ÏïÇíÝ û·ï³·áñÍáÕ Ï³½Ù³Ï»ñåáõÃÛ³Ý(Ý»ñÇ) ³Ýí³ÝáõÙ(Ý»ñÁ)ª</t>
  </si>
  <si>
    <t>Ð»ñ-Ð»ñÇ çñ³Ùµ³ñÇó ÇÝùÝ³Ñáë çñ³ï³ñÇ Ï³éáõóÙ³Ý Ý³Ë³·Í»ñÇ ¨ ³ßË³ï³ÝùÝ»ñÇ Ó»éùµ»ñáõÙ</t>
  </si>
  <si>
    <t>Ð»ñÐ»ñÇ çñ³Ùµ³ñÇó ÇÝùÝ³Ñáë çñ³ï³ñÇ Ï³éáõóáõÙ</t>
  </si>
  <si>
    <t>æñ³ã³÷³Ï³Ý ë³ñù³íáñáõÙÝ»ñÇ ù³Ý³ÏÁ, Ñ³ï</t>
  </si>
  <si>
    <t>SCADA Ñ³Ù³Ï³ñ·áí Ñ³·»ó³Í çñ³ã³÷³Ï³Ý ë³ñù³íáñáõÙÝ»ñáí Ï³Ñ³íáñáõÙ</t>
  </si>
  <si>
    <t>æñ³ÛÇÝ ïÝï»ëáõÃÛ³Ý ÑÇ¹ñáï»ËÝÇÏ³Ï³Ý ë³ñù³íáñáõÙÝ»ñÇ ï»Õ³¹ñáõÙ</t>
  </si>
  <si>
    <t>æñÇ ÷áË³¹ñÙ³Ý Ñ³Ù³Ï³ñ·Ç Ï³éáõóáõÙ, ÏÙ</t>
  </si>
  <si>
    <t>ÂáõÝ»ÉÇ Ï³éáõóáõÙ, ÏÙ</t>
  </si>
  <si>
    <t>Ø³ëÝ³·Çï³ï³óí³Í ÙÇ³íáñ</t>
  </si>
  <si>
    <t>¶»ñÙ³ÝÇ³ÛÇ ½³ñ·³óÙ³Ý í³ñÏ»ñÇ µ³ÝÏÇ ³ç³ÏóáõÃÛ³Ùµ Çñ³Ï³Ý³óíáÕ ²ËáõñÛ³Ý ·»ïÇ çñ³ÛÇÝ é»ëáõñëÝ»ñÇ ÇÝï»·ñ³óí³Í Ï³é³í³ñÙ³Ý Íñ³·ñÇ »ñÏñáñ¹ ÷áõÉ</t>
  </si>
  <si>
    <t xml:space="preserve">¶»ñÙ³ÝÇ³ÛÇ ½³ñ·³óÙ³Ý í³ñÏ»ñÇ µ³ÝÏÇ ³ç³ÏóáõÃÛ³Ùµ Çñ³Ï³Ý³óíáÕ ²ËáõñÛ³Ý ·»ïÇ çñ³ÛÇÝ é»ëáõñëÝ»ñÇ ÇÝï»·ñ³óí³Í Ï³é³í³ñÙ³Ý Íñ³·ñÇ »ñÏñáñ¹ ÷áõÉÇ ßñç³Ý³ÏÝ»ñáõÙ çñ³ÛÇÝ ïÝï»ëáõÃÛ³Ý »ÝÃ³Ï³éáõóí³ÍùÝ»ñÇ ÑÇÙÝ³Ýáñá·áõÙ </t>
  </si>
  <si>
    <t>2025թ.</t>
  </si>
  <si>
    <t>Üáñ Ï³éáõóíáÕ áéá·Ù³Ýó³Ýó»ñÇ »ñÏ³ñáõÃÛáõÝ, ÏÙ</t>
  </si>
  <si>
    <t>ÐÇÙÝ³Ýáñá·íáÕ áéá·Ù³Ý ó³Ýó»ñÇ »ñÏ³ñáõÃÛáõÝ, ÏÙ</t>
  </si>
  <si>
    <t>ºíñ³ëÇ³Ï³Ý ½³ñ·³óÙ³Ý µ³ÝÏÇ ³ç³ÏóáõÃÛ³Ùµ Çñ³Ï³Ý³óíáÕ àéá·Ù³Ý Ñ³Ù³Ï³ñ·»ñÇ ½³ñ·³óÙ³Ý Íñ³·Çñ</t>
  </si>
  <si>
    <t>ºíñ³ëÇ³Ï³Ý ½³ñ·³óÙ³Ý µ³ÝÏÇ ³ç³ÏóáõÃÛ³Ùµ Çñ³Ï³Ý³óíáÕ àéá·Ù³Ý Ñ³Ù³Ï³ñ·»ñÇ ½³ñ·³óÙ³Ý Íñ³·ñÇ ßñç³Ý³ÏÝ»ñáõÙ çñ³ÛÇÝ ïÝï»ëáõÃÛ³Ý »ÝÃ³Ï³éáõóí³ÍùÝ»ñÇ ÑÇÙÝ³Ýáñá·áõÙ</t>
  </si>
  <si>
    <t>Üáñ Ï³éáõóíáÕ å³ïí³ñÇ »ñÏ³ñáõÃÛáõÝ, Ù</t>
  </si>
  <si>
    <t>¶»ñÙ³ÝÇ³ÛÇ ½³ñ·³óÙ³Ý µ³ÝÏÇ ³ç³ÏóáõÃÛ³Ùµ Çñ³Ï³Ý³óíáÕ ²ËáõñÛ³Ý ·»ïÇ çñ³ÛÇÝ é»ëáõñëÝ»ñÇ ÇÝï»·ñí³Í Ï³é³í³ñÙ³Ý Íñ³·Çñ</t>
  </si>
  <si>
    <t>¶»ñÙ³ÝÇ³ÛÇ ½³ñ·³óÙ³Ý µ³ÝÏÇ ³ç³ÏóáõÃÛ³Ùµ Çñ³Ï³Ý³óíáÕ ²ËáõñÛ³Ý ·»ïÇ çñ³ÛÇÝ é»ëáõñëÝ»ñÇ ÇÝï»·ñí³Í Ï³é³í³ñÙ³Ý Íñ³·ñÇ ßñç³Ý³ÏÝ»ñáõÙ çñ³ÛÇÝ ïÝï»ëáõÃÛ³Ý »ÝÃ³Ï³éáõóí³ÍùÝ»ñÇ ÑÇÙÝ³Ýáñá·áõÙ</t>
  </si>
  <si>
    <t>2024Ã.</t>
  </si>
  <si>
    <t>àéá·Ù³Ý Ý»ñïÝï»ë³ÛÇÝ ó³ÝóÇ Ýáñá·áõÙ, ÏÙ</t>
  </si>
  <si>
    <t>ä³ïí³ñÇ Ï³éáõóáõÙ, Ù</t>
  </si>
  <si>
    <t>ÎÏ³éáõóíÇ áéá·Ù³Ý Ñ³Ù³Ï³ñ·Ç Ñ³ïí³ÍÁ,ÏÙ</t>
  </si>
  <si>
    <t>ÎÏ³éáõóíÇ ì»¹Ç ¨ Êáëñáí ·»ï»ñÇ íñ³ çñ³éÇ çñ³Ã³÷ Ï³éáõÛóÁ ¨ çñÇ ÷áË³¹ñáÕ Ñ³Ù³Ï³ñ·Á,ÏÙ</t>
  </si>
  <si>
    <t>üñ³ÝëÇ³ÛÇ Ð³Ýñ³å»ïáõÃÛ³Ý Ï³é³í³ñáõÃÛ³Ý ³ç³ÏóáõÃÛ³Ùµ Çñ³Ï³Ý³óíáÕ ì»¹áõ çñ³Ùµ³ñÇ Ï³éáõóÙ³Ý Íñ³·Çñ</t>
  </si>
  <si>
    <t>üñ³ÝëÇ³ÛÇ Ð³Ýñ³å»ïáõÃÛ³Ý Ï³é³í³ñáõÃÛ³Ý ³ç³ÏóáõÃÛ³Ùµ Çñ³Ï³Ý³óíáÕ ì»¹áõ çñ³Ùµ³ñÇ Ï³éáõóáõÙ</t>
  </si>
  <si>
    <t>Üáñ Ï³éáõóíáÕ µÝ³Ï»ÉÇ ïÝ»ñ, Ñ³ï</t>
  </si>
  <si>
    <t>²ÏïÇíÝ û·ï³·áñÍáÕ Ï³½Ù³Ï»ñåáõÃÛáõÝÝ»ñÇ ³Ýí³ÝáõÙ</t>
  </si>
  <si>
    <t>¶»ñÙ³ÝÇ³ÛÇ ½³ñ·³óÙ³Ý í³ñÏ»ñÇ µ³ÝÏÇ ³ç³ÏóáõÃÛ³Ùµ Çñ³Ï³Ý³óíáÕ ²ËáõñÛ³Ý ·»ïÇ çñ³ÛÇÝ é»ëáõñëÝ»ñÇ ÇÝï»·ñ³óí³Í Ï³é³í³ñáõÙ öáõÉ 1 Íñ³·Çñ</t>
  </si>
  <si>
    <t>¶»ñÙ³ÝÇ³ÛÇ ½³ñ·³óÙ³Ý µ³ÝÏÇ ³ç³ÏóáõÃÛ³Ùµ Çñ³Ï³Ý³óíáÕ ²ËáõñÛ³Ý ·»ïÇ çñ³ÛÇÝ é»ëáõñëÝ»ñÇ ÇÝï»·ñ³óí³Í Ï³é³í³ñáõÙ öáõÉ 1 Íñ³·ñáí æñ³Óáñ ·ÛáõÕÇ í»ñ³µÝ³Ï»óÙ³Ý Ñ³Ù³ñ »ÝÃ³Ï³éáõóí³ÍùÝ»ñÇ ¨ µÝ³Ï»ÉÇ ïÝ»ñÇ Ï³éáõóáõÙ</t>
  </si>
  <si>
    <t>Þ³Ñ³éáõ áéá·Ù³Ý Ñ³Ù³Ï³ñ·Ç ÁÝÏ»ñáõÃÛáõÝÝ»ñÇ ÃÇí</t>
  </si>
  <si>
    <t>àéá·Ù³Ý Ñ³Ù³Ï³ñ·Ç ÁÝÏ»ñáõÃÛáõÝÝ»ñ</t>
  </si>
  <si>
    <t>²ç³ÏóáõÃÛáõÝ áéá·Ù³Ý Ñ³Ù³Ï³ñ·Ç ÁÝÏ»ñáõÃÛáõÝÝ»ñÇ ýÇÝ³Ýë³Ï³Ý Ï»ÝëáõÝ³ÏáõÃÛ³Ý µ³ñ»É³íÙ³Ý Ýå³ï³Ïáí Çñ³Ï³Ý³óíáÕ ÙÇçáó³éáõÙÝ»ñÇÝ</t>
  </si>
  <si>
    <t>²ç³ÏóáõÃÛáõÝ áéá·Ù³Ý Ñ³Ù³Ï³ñ·Ç ³éáÕç³óÙ³ÝÁ</t>
  </si>
  <si>
    <t>Î³é³í³ñíáÕ/í»ñ³ÑëÏíáÕ å³ÛÙ³Ý³·ñ»ñÇ ù³Ý³Ï, Ñ³ï</t>
  </si>
  <si>
    <t>Ì³é³ÛáõÛáõÝÝ»ñÇ Ù³ïáõóáõÙ</t>
  </si>
  <si>
    <t>¼³ñ·³óÙ³Ý ýñ³ÝëÇ³Ï³Ý ·áñÍ³Ï³ÉáõÃÛ³Ý ³ç³ÏóáõÃÛ³Ùµ Çñ³Ï³Ý³óíáÕ áéá·Ù³Ý áÉáñïÇ ýÇÝ³Ýë³Ï³Ý Ï³ÛáõÝáõÃÛ³Ý ¨ áéá·Ù³Ý Ï³é³í³ñÙ³Ý Ï³ñáÕáõÃÛáõÝÝ»ñÇ µ³ñ»É³íÙ³Ý Íñ³·ñÇ Ñ³Ù³Ï³ñ·áõÙ ¨ Õ»Ï³í³ñáõÙ</t>
  </si>
  <si>
    <t>¼³ñ·³óÙ³Ý ýñ³ÝëÇ³Ï³Ý ·áñÍ³Ï³ÉáõÃÛ³Ý ³ç³ÏóáõÃÛ³Ùµ Çñ³Ï³Ý³óíáÕ áéá·Ù³Ý áÉáñïÇ ýÇÝ³Ýë³Ï³Ý Ï³ÛáõÝáõÃÛ³Ý ¨ áéá·Ù³Ý Ï³é³í³ñÙ³Ý Ï³ñáÕáõÃÛáõÝÝ»ñÇ µ³ñ»É³íÙ³Ý ¹ñ³Ù³ßÝáñÑ³ÛÇÝ Íñ³·ñÇ ËáñÑñ¹³ïíáõÃÛáõÝ ¨ Ï³é³í³ñáõÙ</t>
  </si>
  <si>
    <t>¶»ñÙ³ÝÇ³ÛÇ ½³ñ·³óÙ³Ý í³ñÏ»ñÇ µ³ÝÏÇ ³ç³ÏóáõÃÛ³Ùµ Çñ³Ï³Ý³óíáÕ ²ËáõñÛ³Ý ·»ïÇ çñ³ÛÇÝ é»ëáõñëÝ»ñÇ ÇÝï»·ñ³óí³Í Ï³é³í³ñáõÙ öáõÉ 1 Íñ³·ñáí æñ³Óáñ ·ÛáõÕÇ í»ñ³µÝ³Ï»óÙ³Ý ·áñÍáÕáõÃÛáõÝÝ»ñÇ Ñ³Ù³Ï³ñ·áõÙ ¨ Õ»Ï³í³ñáõÙ</t>
  </si>
  <si>
    <t>¶»ñÙ³ÝÇ³ÛÇ ½³ñ·³óÙ³Ý í³ñÏ»ñÇ µ³ÝÏÇ ³ç³ÏóáõÃÛ³Ùµ Çñ³Ï³Ý³óíáÕ ²ËáõñÛ³Ý ·»ïÇ çñ³ÛÇÝ é»ëáõñëÝ»ñÇ ÇÝï»·ñ³óí³Í Ï³é³í³ñáõÙ öáõÉ 1 Íñ³·ñáí æñ³Óáñ ·ÛáõÕÇ í»ñ³µÝ³Ï»óÙ³Ý ·áñÍáÕáõÃÛáõÝÝ»ñÇ ËáñÑñ¹³ïíáõÃÛõáÝ ¨ Ï³é³í³ñáõÙ</t>
  </si>
  <si>
    <t xml:space="preserve">¶»ñÙ³ÝÇ³ÛÇ ½³ñ·³óÙ³Ý í³ñÏ»ñÇ µ³ÝÏÇ ³ç³ÏóáõÃÛ³Ùµ Çñ³Ï³Ý³óíáÕ ²ËáõñÛ³Ý ·»ïÇ çñ³ÛÇÝ é»ëáõñëÝ»ñÇ ÇÝï»·ñ³óí³Í Ï³é³í³ñÙ³Ý ¹ñ³Ù³ßÝáñÑ³ÛÇÝ Íñ³·ñÇ Ñ³Ù³Ï³ñ·áõÙ ¨ Õ»Ï³í³ñáõÙ </t>
  </si>
  <si>
    <t>¶»ñÙ³ÝÇ³ÛÇ ½³ñ·³óÙ³Ý í³ñÏ»ñÇ µ³ÝÏÇ ³ç³ÏóáõÃÛ³Ùµ Çñ³Ï³Ý³óíáÕ ²ËáõñÛ³Ý ·»ïÇ çñ³ÛÇÝ é»ëáõñëÝ»ñÇ ÇÝï»·ñ³óí³Í Ï³é³í³ñÙ³Ý ¹ñ³Ù³ßÝáñÑ³ÛÇÝ Íñ³·Çñ</t>
  </si>
  <si>
    <t xml:space="preserve">¶»ñÙ³ÝÇ³ÛÇ ½³ñ·³óÙ³Ý í³ñÏ»ñÇ µ³ÝÏÇ ³ç³ÏóáõÃÛ³Ùµ Çñ³Ï³Ý³óíáÕ ²ËáõñÛ³Ý ·»ïÇ çñ³ÛÇÝ é»ëáõñëÝ»ñÇ ÇÝï»·ñ³óí³Í Ï³é³í³ñÙ³Ý Íñ³·ñÇ »ñÏñáñ¹ ÷áõÉÇ Ñ³Ù³Ï³ñ·áõÙ ¨ Õ»Ï³í³ñáõÙ </t>
  </si>
  <si>
    <t xml:space="preserve">¶»ñÙ³ÝÇ³ÛÇ ½³ñ·³óÙ³Ý í³ñÏ»ñÇ µ³ÝÏÇ ³ç³ÏóáõÃÛ³Ùµ Çñ³Ï³Ý³óíáÕ ²ËáõñÛ³Ý ·»ïÇ çñ³ÛÇÝ é»ëáõñëÝ»ñÇ ÇÝï»·ñ³óí³Í Ï³é³í³ñÙ³Ý Íñ³·ñÇ »ñÏñáñ¹ ÷áõÉÇ ËáñÑñ¹³ïíáõÃÛáõÝ ¨ Ï³é³í³ñáõÙ </t>
  </si>
  <si>
    <t>2025Ã.</t>
  </si>
  <si>
    <t>¶»ñÙ³ÝÇ³ÛÇ ½³ñ·³óÙ³Ý í³ñÏ»ñÇ µ³ÝÏÇ ³ç³ÏóáõÃÛ³Ùµ Çñ³Ï³Ý³óíáÕ ²ËáõñÛ³Ý ·»ïÇ çñ³ÛÇÝ é»ëáõñëÝ»ñÇ ÇÝï»·ñ³óí³Í Ï³é³í³ñáõÙ Íñ³·ñÇ Ñ³Ù³Ï³ñ·áõÙ ¨ Õ»Ï³í³ñáõÙ</t>
  </si>
  <si>
    <t>¶»ñÙ³ÝÇ³ÛÇ ½³ñ·³óÙ³Ý í³ñÏ»ñÇ µ³ÝÏÇ ³ç³ÏóáõÃÛ³Ùµ Çñ³Ï³Ý³óíáÕ ²ËáõñÛ³Ý ·»ïÇ çñ³ÛÇÝ é»ëáõñëÝ»ñÇ ÇÝï»·ñ³óí³Í Ï³é³í³ñáõÙ Íñ³·ñÇ ËáñÑñ¹³ïíáõÃÛáõÝ ¨ Ï³é³í³ñáõÙ</t>
  </si>
  <si>
    <t>üñ³ÝëÇ³ÛÇ Ð³Ýñ³å»ïáõÃÛ³Ý Ï³é³í³ñáõÃÛ³Ý ³ç³ÏóáõÃÛ³Ùµ Çñ³Ï³Ý³óíáÕ ì»¹áõ çñ³Ùµ³ñÇ Ï³éáõóÙ³Ý Íñ³·ñÇ Ñ³Ù³Ï³ñ·áõÙ ¨ Õ»Ï³í³ñáõÙ</t>
  </si>
  <si>
    <t>üñ³ÝëÇ³ÛÇ Ð³Ýñ³å»ïáõÃÛ³Ý Ï³é³í³ñáõÃÛ³Ý ³ç³ÏóáõÃÛ³Ùµ Çñ³Ï³Ý³óíáÕ ì»¹áõ çñ³Ùµ³ñÇ Ï³éáõóÙ³Ý Íñ³·ñÇ ËáñÑñ¹³ïíáõÃÛáõÝ ¨ Ï³é³í³ñáõÙ</t>
  </si>
  <si>
    <t>ºíñ³ëÇ³Ï³Ý ½³ñ·³óÙ³Ý µ³ÝÏÇ ³ç³ÏóáõÃÛ³Ùµ Çñ³Ï³Ý³óíáÕ áéá·Ù³Ý Ñ³Ù³Ï³ñ·»ñÇ ½³ñ·³óÙ³Ý Íñ³·ñÇ Ñ³Ù³Ï³ñ·áõÙ ¨ Õ»Ï³í³ñáõÙ</t>
  </si>
  <si>
    <t>ºíñ³ëÇ³Ï³Ý ½³ñ·³óÙ³Ý µ³ÝÏÇ ³ç³ÏóáõÃÛ³Ùµ Çñ³Ï³Ý³óíáÕ áéá·Ù³Ý Ñ³Ù³Ï³ñ·»ñÇ ½³ñ·³óÙ³Ý Íñ³·ñÇ ËáñÑñ¹³ïíáõÃÛáõÝ ¨ Ï³é³í³ñáõÙ</t>
  </si>
  <si>
    <t>1 ËÙ çñÇ ¹ÇÙ³ó ëáõµëÇ¹Ç³ÛÇ ÷³ëï³óÇ ã³÷, ¹ñ³Ù</t>
  </si>
  <si>
    <t>1 ËÙ çñÇ ¹ÇÙ³ó Ï³ï³ñí³Í ÷³ëï³óÇ Í³Ëë, ¹ñ³Ù</t>
  </si>
  <si>
    <t>àéá·»ÉÇ ÑáÕ³ï³ñ³ÍùÝ»ñ,Ñ³</t>
  </si>
  <si>
    <t>àéá·íáÕ ÑáÕ³ï³ñ³ÍùÝ»ñáõÙ Ù³ï³Ï³ñ³ñíáÕ ÙÇçÇÝ çñÇ Í³í³É, ËÙ/Ñ³</t>
  </si>
  <si>
    <t>Î³ï³ñí³Í Í³Ëë»ñ, ÙÉÝ ¹ñ³Ù</t>
  </si>
  <si>
    <t>æñ³Ù³ï³Ï³ñ³ñÙ³Ý Í³í³É, ÙÉÝ Ë Ù</t>
  </si>
  <si>
    <t>æñû·ï³·áñÍáÕ ÁÝÏ»ñáõÃÛáõÝÝ»ñ</t>
  </si>
  <si>
    <t>àéá·Ù³Ý áÉáñïÇ ëáõµëÇ¹³íáñáõÙ՝æúÀ -»ñÇ Ñ³Ù³ñ ë³ÑÙ³Ýí³Í áéá·Ù³Ý çñÇ ë³Ï³·ÝÇ ¨ Ýí³½³·áõÛÝ ß³Ñ³í»ï ·ÝÇ ï³ñµ»ñáõÃÛ³Ý ã³÷áí</t>
  </si>
  <si>
    <t>àéá·Ù³Ý Í³é³ÛáõÃÛáõÝÝ»ñ Ù³ïáõóáÕ ÁÝÏ»ñáõÃÛáõÝÝ»ñÇÝ ýÇÝ³Ýë³Ï³Ý ³ç³ÏóáõÃÛ³Ý ïñ³Ù³¹ñáõÙ</t>
  </si>
  <si>
    <t>Ø³ï³Ï³ñ³ñíáÕ Ñ³Ù³ÛÝùÝ»ñÇ ù³Ý³Ï, Ñ³ï</t>
  </si>
  <si>
    <t>àéá·Ù³Ý çáõñ ëï³óáÕ æúÀ-»ñÇ ù³Ý³Ï, Ñ³ï</t>
  </si>
  <si>
    <t>ö³ëï³óÇ ï»Õ³¹ñí³Í çñ³ã³÷³Ï³Ý ë³ñù³íáñáõÙÝ»ñÇ ù³Ý³Ï, Ñ³ï</t>
  </si>
  <si>
    <t xml:space="preserve">³ÛÉ, </t>
  </si>
  <si>
    <t>³ßË³ï³í³ñÓ,</t>
  </si>
  <si>
    <t>¾É»Ïïñ³¿Ý»ñ·Ç³,</t>
  </si>
  <si>
    <t>³ÛÉ</t>
  </si>
  <si>
    <t>³ßË³ï³í³ñÓ</t>
  </si>
  <si>
    <t>¾É»Ïïñ³¿Ý»ñ·Ç³</t>
  </si>
  <si>
    <t>Ø³ï³Ï³ñ³ñíáÕ çñÇ Ñ³ëáõÛÃÇ Ù³Ï³ñ¹³Ï,ïáÏáë</t>
  </si>
  <si>
    <t>Ø»Ë³ÝÇÏ³Ï³Ý »Õ³Ý³Ïáí, ÙÉÝ Ë Ù</t>
  </si>
  <si>
    <t>ÆÝùÝ³Ñáë »Õ³Ý³Ïáí, ÙÉÝ Ë Ù</t>
  </si>
  <si>
    <t>æñ³Ù³ï³Ï³ñ³ñÙ³Ý Í³í³É, ÙÉÝ Ë Ù, ³Û¹ ÃíáõÙª</t>
  </si>
  <si>
    <t>àéá·áõÙ-çñ³é Çñ³Ï³Ý³óÝáÕ Ï³½Ù³Ï»ñåáõÃÛáõÝÝ»ñ</t>
  </si>
  <si>
    <t>àéá·Ù³Ý áÉáñïÇ ëáõµëÇ¹³íáñáõÙª áéá·áõÙ-çñ³é Çñ³Ï³Ý³óÝáÕ ö´À-Ý»ñÇ Ñ³Ù³ñ Ñ³ëï³ïí³Í áéá·Ù³Ý çñÇ ë³Ï³·ÝÇ ¨ Ýí³½³·áõÛÝ ß³Ñ³í»ï ·ÝÇ ï³ñµ»ñáõÃÛ³Ý ã³÷áí</t>
  </si>
  <si>
    <t>àéá·áõÙ çñ³é Çñ³Ï³Ý³óÝáÕ Ï³½Ù³Ï»ñåáõÃÛáõÝÝ»ñÇÝ ýÇÝ³Ýë³Ï³Ý ³ç³ÏóáõÃÛ³Ý ïñ³Ù³¹ñáõÙ</t>
  </si>
  <si>
    <t>ÎáÉ»Ïïáñ³¹ñ»Ý³Å³ÛÇÝ ó³Ýó»ñÇ å³Ñå³ÝáõÙ ¨ ß³Ñ³·áñÍáõÙ</t>
  </si>
  <si>
    <t>ÎáÉ»Ïïáñ³¹ñ»Ý³Å³ÛÇÝ ó³Ýó»ñÇ å³Ñå³ÝáõÙ ¨ ß³Ñ³·áñÍáõÙ, ·ñáõÝï³ÛÇÝ çñ»ñÇ Ù³Ï³ñ¹³ÏÝ»ñÇ ¨ áñ³ÏÇ áñáßÙ³Ý ³ßË³ï³ÝùÝ»ñ</t>
  </si>
  <si>
    <t>Ø³ëÝ³·Çï³óí³Í Ï³½Ù³Ï»ñåáõÃÛáõÝ</t>
  </si>
  <si>
    <t>Ø³ùñíáÕ ÏáÉ»Ïïáñ³¹ñ»Ý³Å³ÛÇÝ ó³Ýó»ñÇ »ñÏ³ñáõÃÛáõÝ , ÏÙ</t>
  </si>
  <si>
    <t>æñ³Ñ»é³óÙ³Ý Í³í³É, ÙÉÝ Ë Ù</t>
  </si>
  <si>
    <t>ú·ï³Ï³ñ Ñ³Ý³ÍáÝ»ñÇ å³ß³ñÝ»ñÇ ù³Ý³Ï³Ï³Ý ß³ñÅÇ í»ñÉáõÍáõÃÛáõÝ Áëï Ù³ñ½»ñÇ, Ù³ñ½»ñÇ ù³Ý³ÏÁ</t>
  </si>
  <si>
    <t>ÀÝ¹»ñùû·ï³·áñÍÙ³Ý Çñ³íáõÝùáí Í³Ýñ³µ»éÝí³ÍáõÃÛ³Ý í»ñÉáõÍáõÃÛáõÝ Áëï Ù³ñ½»ñÇ , Ù³ñ½»ñÇ ù³Ý³ÏÁ</t>
  </si>
  <si>
    <t>Ð³Ýù³í³Ûñ»ñÇ Ñ³Ù³Ï³ñ·áõÙ Áëï Ù³ñ½»ñÇ, û·ï³Ï³ñ Ñ³Ý³ÍáÝ»ñÇ ï»ë³ÏÝ»ñÇ, Ù³ñ½»ñÇ ù³Ý³ÏÁ</t>
  </si>
  <si>
    <t>Ü»ñÏ³Û³óí³Í Ïááñ¹ÇÝ³ïÝ»ñÇ ë³ÑÙ³ÝÝ»ñáõÙ ÁÝ¹»ñùÇ ï»Õ³Ù³ë»ñÇ í»ñ³µ»ñÛ³É ïñ³Ù³¹ñí³Í ï»Õ»ÏáõÃÛáõÝÝ»ñÇ ù³Ý³Ï, Ñ³տ</t>
  </si>
  <si>
    <t>îñ³Ù³¹ñí³Í »ñÏñ³µ³Ý³Ï³Ý ï»Õ»ÏáõÃÛáõÝÝ»ñÇ ù³Ý³Ï, Ñ³ï</t>
  </si>
  <si>
    <t>ºñÏñ³µ³Ý³Ï³Ý áõëáõÙÝ³ëõÇñáõÃÛ³Ý ³ßË³ï³ÝùÝ»ñÇ ³ñ¹ÛáõÝùáõÙ ëï³ó³Í ï»Õ»ÏáõÃÛáõÝÝ»ñÇ ÁÝ¹áõÝáõÙ, å³Ñå³ÝáõÙ, Ãí³ÛÝ³óáõÙ ¨ Ï³ÛùáõÙ ï»Õ³¹ñáõÙ, ÝÛáõÃ»ñÇ ÃÇí</t>
  </si>
  <si>
    <t>ú·ï³Ï³ñ Ñ³Ý³ÍáÝ»ñÇ å³ß³ñÝ»ñÇ å»ï³Ï³Ý Ñ³ßí»ÏßéáõÙ Ñ³ßí³éíáÕ Ñ³Ýù³í³Ûñ»ñÇ ù³Ý³Ï, Ñ³ï</t>
  </si>
  <si>
    <t>ú·ï³Ï³ñ Ñ³Ý³ÍáÝ»ñÇ å³ß³ñÝ»ñÇ ß³ñÅÇ í»ñ³µ»ñÛ³É ï³ñ»Ï³Ý Ñ³ßí»ïíáõÃÛáõÝÝ»ñÇ ÃÇí, Ñ³ï</t>
  </si>
  <si>
    <t>ÀÝ¹»ñùû·ï³·áñÍÙ³Ý Çñ³íáõÝùÝ»ñÇ ÃÇí, Ñ³ï</t>
  </si>
  <si>
    <t>Ð³ßí³éí³Í »ñÏñ³µ³Ý³Ï³Ý áõëáõÙÝ³ëÇñáõÃÛáõÝÝ»ñÇ  ù³Ý³Ï, Ñ³ï</t>
  </si>
  <si>
    <t>§Ð³Ýñ³å»ï³Ï³Ý »ñÏñ³µ³Ý³Ï³Ý ýáÝ¹¦  äà²Î</t>
  </si>
  <si>
    <t>1. Ð³Ýù³í³Ûñ»ñÇ Ù³ëÇÝ ï»Õ»ÏáõÃÛ³Ý ïñ³Ù³¹ñáõÙ  ¨ Ï³¹³ëïñÇ í³ñáõÙ; 2. ÀÝ¹»ñùÇ Ù³ëÇÝ ï»Õ»ÏáõÃÛ³Ý ïñ³Ù³¹ñáõÙ; 3. ºñÏñ³µ³Ý³Ñ»ï³Ëáõ½³Ï³Ý ³ßË³ï³ÝùÝ»ñÇ å»ï³Ï³Ý Ñ³ßí³éáõÙ;  4.ú·ï³Ï³ñ Ñ³Ý³ÍáÝ»ñÇ å³ß³ñÝ»ñÇ Ñ³ßí»ÏßéÇ í³ñáõÙ:</t>
  </si>
  <si>
    <t>ÀÝ¹»ñùÇ Ù³ëÇÝ ï»Õ»Ï³ïíáõÃÛ³Ý ïñ³Ù³¹ñÙ³Ý Í³é³ÛáõÃÛáõÝÝ»ñ</t>
  </si>
  <si>
    <t>ÀÝ¹»ñùÇ áõëáõÙÝ³ëÇñáõÃÛ³Ý, û·ï³·áñÍÙ³Ý ¨ å³Ñå³ÝÙ³Ý Í³é³ÛáõÃÛáõÝÝ»ñ</t>
  </si>
  <si>
    <t>Ìñ³·ñÇ ³Ýí³ÝáõÙÁ</t>
  </si>
  <si>
    <t>Ìñ³·ñÇ ¹³ëÇãÁ</t>
  </si>
  <si>
    <t>Üáñá·íáÕ ïÝ³ÛÇÝ ÙÇ³óáõÙÝ»ñ, Ñ³ï</t>
  </si>
  <si>
    <t>Üáñá·íáÕ Ùáõïù³·ÍÇ »ñÏ³ñáõÃÛáõÝ, ÏÙ</t>
  </si>
  <si>
    <t>Üáñá·íáÕ çñ³·Í»ñÇ »ñÏ³ñáõÃÛáõÝ, ÏÙ</t>
  </si>
  <si>
    <t>ºñ¨³ÝÇ çñ³Ù³ï³Ï³ñ³ñÙ³Ý ó³ÝóÇ µ³ñ»É³íÙ³Ý ³ßË³ï³ÝùÝ»ñ</t>
  </si>
  <si>
    <t>ºíñáå³Ï³Ý ÙÇáõÃÛ³Ý Ñ³ñ¨³ÝáõÃÛ³Ý Ý»ñ¹ñáõÙ³ÛÇÝ Íñ³·ñÇ ³ç³ÏóáõÃÛ³Ùµ Çñ³Ï³Ý³óíáÕ ºñ¨³ÝÇ çñ³Ù³ï³Ï³ñ³ñÙ³Ý µ³ñ»É³íÙ³Ý ¹ñ³Ù³ßÝáñÑ³ÛÇÝ Íñ³·ñÇ ßñç³Ý³ÏÝ»ñáõÙ æñ³Ù³ï³Ï³ñ³ñÙ³Ý ¨ çñ³Ñ»é³óÙ³Ý »ÝÃ³Ï³éáõóí³ÍùÝ»ñÇ ÑÇÙÝ³Ýáñá·áõÙ</t>
  </si>
  <si>
    <t>ºíñáå³Ï³Ï³Ý Ý»ñ¹ñáõÙ³ÛÇÝ µ³ÝÏÇ ³ç³ÏóáõÃÛ³Ùµ Çñ³Ï³Ý³óíáÕ ºñ¨³ÝÇ çñ³Ù³ï³Ï³ñ³ñÙ³Ý µ³ñ»É³íÙ³Ý Íñ³·ñÇ ßñç³Ý³ÏÝ»ñáõÙ æñ³Ù³ï³Ï³ñ³ñÙ³Ý ¨ çñ³Ñ»é³óÙ³Ý »ÝÃ³Ï³éáõóí³ÍùÝ»ñÇ ÑÇÙÝ³Ýáñá·áõÙ</t>
  </si>
  <si>
    <t>Üáñá·íáÕ ÏáÛáõÕ³·Í»ñÇ »ñÏ³ñáõÃÛáõÝ, ÏÙ</t>
  </si>
  <si>
    <t>11 ù³Õ³ùÝ»ñÇ ¨ 41 ·ÛáõÕ³Ï³Ý µÝ³Ï³í³Ûñ»ñÇ çñ³Ù³ï³Ï³ñ³ñÙ³Ý ¨ çñ³Ñ»é³óÙ³Ý Ñ³Ù³Ï³ñ·»ñÇ Ñ³ïí³ÍÝ»ñÇ Ññ³ï³å /Ù³ëÝ³ÏÇ/ í»ñ³Ï³Ý·ÝÙ³Ý ³ßË³ï³ÝùÝ»ñ</t>
  </si>
  <si>
    <t>ºíñáå³Ï³Ý Ý»ñ¹ñáõÙ³ÛÇÝ µ³ÝÏÇ ³ç³ÏóáõÃÛ³Ùµ Çñ³Ï³Ý³óíáÕ çñ³Ù³ï³Ï³ñ³ñÙ³Ý ¨ çñ³Ñ»é³óÙ³Ý »ÝÃ³Ï³éáõóí³ÍùÝ»ñÇ í»ñ³Ï³Ý·ÝÙ³Ý Íñ³·ñÇ »ññáñ¹ ÷áõÉÇ ßñç³Ý³ÏÝ»ñáõÙ æñ³Ù³ï³Ï³ñ³ñÙ³Ý ¨ çñ³Ñ»é³óÙ³Ý »ÝÃ³Ï³éáõóí³ÍùÝ»ñÇ ÑÇÙÝ³Ýáñá·áõÙ</t>
  </si>
  <si>
    <t>¶»ñÙ³ÝÇ³ÛÇ ½³ñ·³óÙ³Ý í³ñÏ»ñÇ µ³ÝÏÇ ³ç³ÏóáõÃÛ³Ùµ Çñ³Ï³Ý³óíáÕ çñ³Ù³ï³Ï³ñ³ñÙ³Ý ¨ çñ³Ñ»é³óÙ³Ý »ÝÃ³Ï³éáõóí³ÍùÝ»ñÇ í»ñ³Ï³Ý·ÝÙ³Ý Íñ³·ñÇ »ññáñ¹ ÷áõÉÇ ßñç³Ý³ÏÝ»ñáõÙ æñ³Ù³ï³Ï³ñ³ñÙ³Ý ¨ çñ³Ñ»é³óÙ³Ý »ÝÃ³Ï³éáõóí³ÍùÝ»ñÇ ÑÇÙÝ³Ýáñá·áõÙ</t>
  </si>
  <si>
    <t>579 ·ÛáõÕ³Ï³Ý µÝ³Ï³í³Ûñ»ñÇó ÁÝïñí³Í áñáß Ñ³Ù³ÛÝùÝ»ñÇ çñ³Ù³ï³Ï³ñ³ñÙ³Ý ¨ çñ³Ñ»é³óÙ³Ý Ñ³Ù³Ï³ñ·»ñÇ Ñ³ïí³ÍÝ»ñÇ Ññ³ï³å í»ñ³Ï³Ý·ÝÙ³Ý ³ßË³ï³ÝùÝ»ñÇ Çñ³Ï³Ý³óáõÙ, ÇÝãå»ë Ý³¨ ²ñÙ³íÇñÇ Ï»Õï³çñ»ñÇ Ù³ùñÙ³Ý Ï³Û³ÝÇ Ï³éáõóáõÙ</t>
  </si>
  <si>
    <t>¶»ñÙ³ÝÇ³ÛÇ ½³ñ·³óÙ³Ý ¨ ºíñáå³Ï³Ý ÙÇáõÃÛ³Ý Ñ³ñ¨³ÝáõÃÛ³Ý Ý»ñ¹ñáõÙ³ÛÇÝ µ³ÝÏÇ çñ³Ù³ï³Ï³ñ³ñÙ³Ý ¨ çñ³Ñ»é³óÙ³Ý »ÝÃ³Ï³éáõóí³ÍùÝ»ñÇ ¹ñ³Ù³ßÝáñÑ³ÛÇÝ Íñ³·Çñ՝ »ññáñ¹ ÷áõÉ</t>
  </si>
  <si>
    <t>Ð³Ù³ÛÝù³ÛÇÝ çñ³Ù³ï³Ï³ñ³ñÙ³Ý ¨ çñ³Ñ»é³óÙ³Ý »ÝÃ³Ï³éáõóí³ÍùÝ»ñÇ í»ñ³Ï³Ý·ÝÙ³Ý Íñ³·ñÇ Ñ³Ù³Ï³ñ·áõÙ ¨ Õ»Ï³í³ñáõÙ</t>
  </si>
  <si>
    <t>¶»ñÙ³ÝÇ³ÛÇ ½³ñ·³óÙ³Ý í³ñÏ»ñÇ µ³ÝÏÇ ³ç³ÏóáõÃÛ³Ùµ Çñ³Ï³Ý³óíáÕ çñ³Ù³ï³Ï³ñ³ñÙ³Ý ¨ çñ³Ñ»é³óÙ³Ý »ÝÃ³Ï³éáõóí³ÍùÝ»ñÇ í»ñ³Ï³Ý·ÝÙ³Ý Íñ³·ñÇ »ññáñ¹ ÷áõÉ</t>
  </si>
  <si>
    <t>ºíñáå³Ï³Ý Ý»ñ¹ñáõÙ³ÛÇÝ µ³ÝÏÇ ³ç³ÏóáõÃÛ³Ùµ Çñ³Ï³Ý³óíáÕ  çñ³Ù³ï³Ï³ñ³ñÙ³Ý ¨ çñ³Ñ»é³óÙ³Ý »ÝÃ³Ï³éáõóí³ÍùÝ»ñÇ í»ñ³Ï³Ý·Ù³Ý Íñ³·ñÇ »ññáñ¹ ÷áõÉ</t>
  </si>
  <si>
    <t>ºñ¨³ÝÇ çñ³Ù³ï³Ï³ñ³ñÙ³Ý µ³ñ»É³íÙ³Ý ³ßË³ï³ÝùÝ»ñÇ Çñ³Ï³Ý³óáõÙ</t>
  </si>
  <si>
    <t>ºíñáå³Ï³Ý Ý»ñ¹ñáõÙ³ÛÇÝ µ³ÝÏÇ ³ç³ÏóáõÃÛ³Ùµ Çñ³Ï³Ý³óíáÕ ºñ¨³ÝÇ çñ³Ù³ï³Ï³ñ³ñÙ³Ý µ³ñ»É³íÙ³Ý Íñ³·Çñ</t>
  </si>
  <si>
    <t xml:space="preserve">ºñ¨³ÝÇ çñ³Ù³ï³Ï³ñ³ñÙ³Ý µ³ñ»É³íÙ³Ý Íñ³·ñÇ ³áõ¹ÇïÇ Çñ³Ï³Ý³óáõÙ </t>
  </si>
  <si>
    <t>ºíñáå³Ï³Ý ÙÇáõÃÛ³Ý Ñ³ñ¨³ÝáõÃÛ³Ý Ý»ñ¹ñáõÙ³ÛÇÝ Íñ³·ñÇ ³ç³ÏóáõÃÛ³Ùµ Çñ³Ï³Ý³óíáÕ ºñ¨³ÝÇ çñ³Ù³ï³Ï³ñ³ñÙ³Ý µ³ñ»É³íÙ³Ý ¹ñ³Ù³ßÝáñÑ³ÛÇÝ Íñ³·Çñ</t>
  </si>
  <si>
    <t>æñ³ÛÇÝ ÏáÙÇï»Ç Ñ³Ù³ñ Ñ³Ù³Ï³ñ·ã³ÛÇÝ ï»ËÝÇÏ³ÛÇ ¨ ·ñ³ë»ÝÛ³Ï³ÛÇÝ ·áõÛùñ Ó»éùµ»ñáõÙ</t>
  </si>
  <si>
    <t>æñ³ÛÇÝ ÏáÙÇï»Ç ï»ËÝÇÏ³Ï³Ý Ñ³·»óí³ÍáõÃÛ³Ý µ³ñ»É³íáõÙ</t>
  </si>
  <si>
    <t>àÉáñïÇ ù³Õ³ù³Ï³ÝáõÃÛ³Ý,ËáñÑñ¹³ïíáõÃÛ³Ý,ÏáÙÇï»Ç Çñ³í³ëáõÃÛ³Ý ï³Ï ÁÝÏÝáÕ Í³é³ÛáõÃÛáõÝÝ»ñÇ áõ Íñ³·ñ»ñÇ Ñ³Ù³Ï³ñ·Ù³Ý Í³é³ÛáõÃÛáõÝÝ»ñ</t>
  </si>
  <si>
    <t>æñ³ÛÇÝ ïÝï»ëáõÃÛ³Ý áÉáñïáõÙ å»ï³Ï³Ý ù³Õ³ù³Ï³ÝáõÃÛ³Ý Ùß³ÏáõÙ, Íñ³·ñ»ñÇ Ñ³Ù³Ï³ñ·áõÙ ¨ ÙáÝÇïáñÇÝ·</t>
  </si>
  <si>
    <t>Ð³Ù³å³ï³ëË³ÝáõÃÛáõÝÁ ²¾Ø¶-Ç  §²ßË³ï³Í í³é»ÉÇùÇ ¨ é³¹Çá³ÏïÇí Ã³÷áÝÝ»ñÇ Ï³é³í³ñÙ³Ý ³Ýíï³Ý·áõÃÛ³Ý  Ù³ëÇÝ¦ Ð³Ù³ï»Õ ÎáÝí»ÝóÇ³ÛÇ, ëï³Ý¹³ñïÝ»ñÇ, §Ê³Õ³Õ Ýå³ï³ÏÝ»ñáí ³ïáÙ³ÛÇÝ ¿Ý»ñ·Ç³ÛÇ ³Ýíï³Ý· û·ï³·áñÍÙ³Ý Ù³ëÇÝ¦ ÐÐ ûñ»ÝùÇ áõ ³ÛÉ Çñ³í³Ï³Ý ³Ïï»ñÇ å³Ñ³ÝçÝ»ñÇÝ, ïáÏáë</t>
  </si>
  <si>
    <t>ØÇçáõÏ³ÛÇÝ ¨ Ö³é³·³ÛÃ³ÛÇÝ ³Ýíï³Ý·áõÃÛ³Ý ÝáñÙ»ñÇ áõ Ï³ÝáÝÝ»ñÇ å³Ñå³ÝÙ³Ùµ é³¹Çá³ÏïÇí Ã³÷áÝÝ»ñÇ Ï»ÝïñáÝ³óí³Í ÷áË³¹ñÙ³Ý, áõëáõÙÝ³ëÇñÙ³Ý, å³Ñå³ÝÙ³Ý և íÝ³ë³½»ñÍÙ³Ý ³ßË³ï³ÝùÝ»ñ, Ñ³ï</t>
  </si>
  <si>
    <t>§è³¹Çá³ÏïÇí Ã³÷áÝÝ»ñÇ íÝ³ë³½»ñÍáõÙ¦   ö´À</t>
  </si>
  <si>
    <t>Ì³é³ÛáõÃÛáõÝ</t>
  </si>
  <si>
    <t xml:space="preserve">ØÇçáõÏ³ÛÇÝ ¨ ×³é³·³ÛÃ³ÛÇÝ ³Ýíï³Ý·áõÃÛ³Ý ÝáñÙ»ñÇ áõ Ï³ÝáÝÝ»ñÇ å³Ñå³ÝÙ³Ùµ é³¹Çá³ÏïÇí Ã³÷áÝÝ»ñÇ Ï»ÝïñáÝ³óí³Í ÷áË³¹ñáõÙ, áõëáõÙÝ³ëÇñáõÙ, å³Ñå³ÝáõÙ, íÝ³ë³½»ñÍáõÙ </t>
  </si>
  <si>
    <t>è³¹Çá³ÏïÇí Ã³÷áÝÝ»ñÇ íÝ³ë³½»ñÍÙ³Ý Í³é³ÛáõÃÛáõÝÝ»ñ</t>
  </si>
  <si>
    <t>è³¹Çá³ÏïÇí Ã³÷áÝÝ»ñÇ Ï³é³í³ñáõÙ</t>
  </si>
  <si>
    <t>7,6</t>
  </si>
  <si>
    <t>-</t>
  </si>
  <si>
    <t>Գերմանիայի զարգացման վարկերի բանկի (KFW) աջակցությամբ իրականացվող §Կովկասյան էլեկտրահաղորդման ցանց I¦ Հայաստան-Վրաստան հաղորդիչ գիծ/ենթակայանների վարկային ծրագրի շրջանակներում ենթավարկի տրամադրում §Բարձրավոլտ էլեկտրացանցեր¦ ՓԲԸ- ին</t>
  </si>
  <si>
    <t>2021թ. տարի</t>
  </si>
  <si>
    <t>2021թ. ինն ամիս</t>
  </si>
  <si>
    <t>2021թ. կիսամյակ</t>
  </si>
  <si>
    <t>2021թ. եռամսյակ</t>
  </si>
  <si>
    <t>2020թ. սպասվող</t>
  </si>
  <si>
    <t>2019թ. փաստացի</t>
  </si>
  <si>
    <t>ՀՀ տարածքային կառավարման և ենթակառուցվածքների նախարարություն</t>
  </si>
  <si>
    <t>.......</t>
  </si>
  <si>
    <t>Ասիական զարգացման բանկի աջակցությամբ իրականացվող  220 կՎ §Ագարակ-2¦ և §Շինուհայր¦ ենթակայանների վերակառուցման ծրագրի շրջանակներում  ենթավարկի տրամադրում §Բարձրավոլտ էլեկտրացանցեր¦ ՓԲԸ- ին</t>
  </si>
  <si>
    <t>Վերակառուցման և զարգացման միջազգային բանկի աջակցությամբ իրականացվող §Աշնակ¦ և §Արարատ-2¦ ենթակայանների վերակառուցման ծրագրի շրջանակներում ենթավարկի տրամադրում §Բարձրավոլտ էլեկտրացանցեր¦ ՓԲԸ-ին</t>
  </si>
  <si>
    <t>2020թ.*</t>
  </si>
  <si>
    <t>2800-2900</t>
  </si>
  <si>
    <t>ՌԴ աջակցությամբ իրականացվող Հայկական ԱԷԿ-ի N 2 էներգաբլոկի շահագործման նախագծային ժամկետի երկարացման ծրագրի շրջանակներում ենթավարկի տրամադրում §Հայկական ԱԷԿ¦ ՓԲԸ-ին</t>
  </si>
  <si>
    <t>Վերակառուցման և զարգացման միջազգային բանկի աջակցությամբ իրականացվող էլեկտրամատակարարման հուսալիության ծրագրի լրացուցիչ ֆինանսավորման ծրագրի շրջանակներում ենթավարկի տրամադրում §Բարձրավոլտ էլեկտրացանցեր¦ ՓԲԸ-ին</t>
  </si>
  <si>
    <t>Վերակառուցման և զարգացման միջազգային բանկի աջակցությամբ իրականացվող էներգետիկայի ոլորտի ֆինանսական առողջացման ծրագրի շրջանակներում ենթավարկի տրամադրում §Երևան ՋԷԿ¦ և §Հայկական ԱԷԿ¦ ՓԲԸ-ներին</t>
  </si>
  <si>
    <t>Գերմանիայի զարգացման վարկերի բանկի (KFW) աջակցությամբ իրականացվող §Կովկասյան էլեկտրահաղորդման ցանց I¦ Հայաստան-Վրաստան հաղորդիչ գիծ/ենթակայանների դրամաշնորհային ծրագրի շրջանակներում իրականացվող ներդրումներ</t>
  </si>
  <si>
    <t>ՌԴ աջակցությամբ իրականացվող Հայկական ԱԷԿ-ի N 2 էներգաբլոկի շահագործման նախագծային ժամկետի երկարացման դրամաշնորհային ծրագրի շրջանակներում իրականացվող ներդրումներ</t>
  </si>
  <si>
    <t>Գերմանիայի զարգացման վարկերի բանկի (KFW) աջակցությամբ իրականացվող §Կովկասյան էլեկտրահաղորդման ցանց I¦ Հայաստան-Վրաստան հաղորդիչ գիծ/ենթակայանների դրամաշնորհային ծրագրի խորհրդատվական և կառավարման ծառայություններ</t>
  </si>
  <si>
    <t>ՌԴ աջակցությամբ իրականացվող Հայկական ԱԷԿ-ի N 2 էներգաբլոկի շահագործման նախագծային ժամկետի երկարացման դրամաշնորհային ծրագրի խորհրդատվական և կառավարման ծառայություններ</t>
  </si>
  <si>
    <t>Էլեկտրաէներգետիկ համակարգի զարգացման ծրագիր</t>
  </si>
  <si>
    <t>2018Ã.</t>
  </si>
  <si>
    <t>120-150</t>
  </si>
  <si>
    <t>140-160</t>
  </si>
  <si>
    <t>0.09-0.12</t>
  </si>
  <si>
    <t>ÀÝ¹»ñùÇ û·ï³·áñÍÙ³Ý ³ñ¹ÛáõÝ³í»ïáõÃÛ³Ý µ³ñÓñ³óáõÙ</t>
  </si>
  <si>
    <t xml:space="preserve">1073                                                                                                       ÀÝ¹»ñùÇ áõëáõÙÝ³ëÇñáõÃÛ³Ý, û·ï³·áñÍÙ³Ý ¨ å³Ñå³ÝÙ³Ý Í³é³ÛáõÃÛáõÝÝ»ñ </t>
  </si>
  <si>
    <t xml:space="preserve">ÀÝ¹»ñùû·ï³·áñÍÙ³Ý ýáÝ¹Ç ³ÙµáÕç³Ï³ÝáõÃÛáõÝ, ïáÏáë </t>
  </si>
  <si>
    <t>2026թ.</t>
  </si>
  <si>
    <t>ì»ñ³Ï³éáõóíáÕ Ð³ÛÏ³Ï³Ý ²¾Î-Ç 2-ñ¹ ¿Ý»ñ·³µÉáÏÇ ÏáÕÙÇó ¿Ý»ñ·³Ñ³Ù³Ï³ñ·ÇÝ Ù³ï³Ï³ñ³ñíáÕ ¿É»Ïïñ³¿Ý»ñ·Ç³Ý, ÙÉÝ ÏìïÅ</t>
  </si>
  <si>
    <t>´Ý³ÏãáõÃÛ³Ý ¨ ßñç³Ï³ ÙÇç³í³ÛñÇ å³ßïå³ÝáõÃÛáõÝ é³¹Çá³ÏïÇí Ã³÷áÝÝ»ñÇ íÝ³ë³Ï³ñ ³½¹»óáõÃÛáõÝÇó</t>
  </si>
  <si>
    <t xml:space="preserve">1171                                                                                         è³¹Çá³ÏïÇí Ã³÷áÝÝ»ñÇ Ï³é³í³ñáõÙ </t>
  </si>
  <si>
    <t>Ð³ÛïÝ³µ»ñí³Í é³¹Çá³ÏïÇí Ã³÷áÝÝ»ñÇ íÝ³ë³½»ñÍÙ³Ý Ù³Ï³ñ¹³Ï, ïáÏáë</t>
  </si>
  <si>
    <t>ºíñáå³Ï³Ï³Ý Ý»ñ¹ñáõÙ³ÛÇÝ µ³ÝÏÇ ³ç³ÏóáõÃÛ³Ùµ Çñ³Ï³Ý³óíáÕ ºñ¨³ÝÇ çñ³Ù³ï³Ï³ñ³ñÙ³Ý µ³ñ»É³íÙ³Ý Íñ³·ñÇ ßñç³Ý³ÏÝ»ñáõÙ çñ³Ù³ï³Ï³ñ³ñÙ³Ý ¨ çñ³Ñ»é³óÙ³Ý »ÝÃ³Ï³éáõóí³ÍùÝ»ñÇ ÑÇÙÝ³Ýáñá·áõÙ</t>
  </si>
  <si>
    <t>ºíñáå³Ï³Ý ÙÇáõÃÛ³Ý Ñ³ñ¨³ÝáõÃÛ³Ý Ý»ñ¹ñáõÙ³ÛÇÝ Íñ³·ñÇ ³ç³ÏóáõÃÛ³Ùµ Çñ³Ï³Ý³óíáÕ ºñ¨³ÝÇ çñ³Ù³ï³Ï³ñ³ñÙ³Ý µ³ñ»É³íÙ³Ý ¹ñ³Ù³ßÝáñÑ³ÛÇÝ Íñ³·ñÇ ßñç³Ý³ÏÝ»ñáõÙ çñ³Ù³ï³Ï³ñ³ñÙ³Ý ¨ çñ³Ñ»é³óÙ³Ý »ÝÃ³Ï³éáõóí³ÍùÝ»ñÇ ÑÇÙÝ³Ýáñá·áõÙ</t>
  </si>
  <si>
    <t>ÐÐ ¾º´äÜ çñ³ÛÇÝ ÏáÙÇï»</t>
  </si>
  <si>
    <t>ՎԱսիական զարգացման բանկի աջակցությամբ իրականացվող  Կարգավարման կառավարման ավտոմատացված համակարգի (SCADA) ընդլայնման  ծրագրի շրջանակներում  ենթավարկի տրամադրում §Էլեկտրաէներգետիկական համակարգի օպերատոր¦ ՓԲԸ-ին</t>
  </si>
  <si>
    <t>ºÝÃ³Ï³Û³ÝÝ»ñÇ ë³ñù³íáñáõÙÝ»ñÇ Ë³÷³ÝáõÙÝ»ñÇ ï³ñ»Ï³Ý ù³Ý³Ï, ¹»åù</t>
  </si>
  <si>
    <t>¾É»Ïïñ³Ñ³Õáñ¹Ù³Ý û¹³ÛÇÝ ·ÍÇ ï³ñ»Ï³Ý ³Ýç³ïáõÙÝ»ñÇ ù³ÝÏ, Ñ³ï</t>
  </si>
  <si>
    <t>ºÝÃ³Ï³Û³ÝÝ»ñÇ (²·³ñ³Ï-2 ¨ ÞÇÝáõÑ³Ûñ) ÃáÕáõÝ³ÏáõÃÛáõÝ, Øìï</t>
  </si>
  <si>
    <t>î³ñ³ÍùáõÙ ³Ýç³ïáõÙÝ»ñÇ ÙÇçÇÝ ï³ñ»Ï³Ý Ñ³×³Ë³Ï³ÝáõÃÛáõÝ, Ñáë³Ýù³½ñÏáõÙÝ»ñÇ ù³Ý³ÏÁ/µ³Å³Ýáñ¹Ý»ñÇ ÃíÇÝ</t>
  </si>
  <si>
    <t>Î³ñ·³íáñÙ³Ý Ñ³Ù³Ï³ñ·Ç Ë³÷³ÝáõÙÝ»ñÇ ï³ñ»Ï³Ý ï¨áÕáõÃÛáõÝ, ñáå»</t>
  </si>
  <si>
    <t xml:space="preserve">¾É»Ïïñ³Ñ³Õáñ¹Ù³Ý û¹³ÛÇÝ ·ÍÇ ÃÇñ³Ë³ÛÇÝ Ñ³ïí³ÍÇ ÃáÕáõÝ³ÏáõÃÛáõÝ, Øìï </t>
  </si>
  <si>
    <t>220 Ïì ¿É»Ïïñ³Ñ³Õáñ¹Ù³Ý û¹³ÛÇÝ ·ÍÇ Ï³éáõóáõÙ, ÏÙ</t>
  </si>
  <si>
    <t>400 Ïì ¿É»Ïïñ³Ñ³Õáñ¹Ù³Ý û¹³ÛÇÝ ·ÍÇ Ï³éáõóáõÙ, ÏÙ</t>
  </si>
  <si>
    <t>500 Ïì ¿É»Ïïñ³Ñ³Õáñ¹Ù³Ý û¹³ÛÇÝ ·ÍÇ Ï³éáõóáõÙ, ÏÙ</t>
  </si>
  <si>
    <t>Î³éáõóíáÕ »ÝÃ³Ï³Û³ÝÝ»ñÇ ù³Ý³ÏÁ, Ñ³ï</t>
  </si>
  <si>
    <t xml:space="preserve">1167                                                                                                                                          ¾É»Ïïñ³¿Ý»ñ·»ïÇÏ Ñ³Ù³Ï³ñ·Ç ½³ñ·³óÙ³Ý Íñ³·Çñ </t>
  </si>
  <si>
    <t>Üå³ëï»É ¿É»Ïïñ³¿Ý»ñ·»ïÇÏ Ñ³Ù³Ï³ñ·Ç Ñáõë³ÉÇáõÃÛ³Ý µ³ñÓñ³óÙ³ÝÁ ¨ ¿É»Ïïñ³¿Ý»ñ·Ç³ÛÇ ³ÝË³÷³Ý Ù³ï³Ï³ñ³ñÙ³Ý ³å³ÑáíÙ³ÝÁ</t>
  </si>
  <si>
    <t>ÐÐ Ï³é³í³ñáõÃÛ³Ý 08.02.2019Ã. ÃÇí 65-² áñáßáõÙ  6.3 Ï»ï  Î³é³í³ñáõÃÛ³Ý ù³Õ³ù³Ï³ÝáõÃÛáõÝÁ Ñ³Ýù³ñ¹ÛáõÝ³µ»ñáõÃÛ³Ý áÉáñïáõÙ áõÕÕí³Í ¿ Ã³÷³ÝóÇÏáõÃÛ³Ý, Ñ³ÝñáõÃÛ³Ý ³éç¨ µ³ñÓñ Ñ³ßí»ïíáÕ³Ï³ÝáõÃÛ³Ý ³å³ÑáíÙ³ÝÁ: ´Ý³Ï³Ý å³ß³ñÝ»ñÇ ³ñ¹ÛáõÝ³í»ï ¨ Ã³÷³ÝóÇÏ Ï³é³í³ñÙ³Ý ¹»åùáõÙ »ñÏÇñÁ Ï³ñáÕ ¿ ëï³Ý³É ïÝï»ëë³Ï³Ý ³ñ¹ÛáõÝùÝ»ñ, áñáÝù Ïû·Ý»Ý ³å³Ñáí»É ïÝï»ë³Ï³Ý ³×:Ü»ñÏ³ÛáõÙë Ñ³Ýù³ñ¹ÛáõÝ³µ»ñáõÃÛ³Ý áÉáñïÇ Ñ³Ù³å³ñ÷³Ï ù³Õ³ù³Ï³ÝáõÃÛ³Ý Ùß³ÏáõÙÁ ÑÝ³ñ³íáñáõÃÛáõÝ Ïï³ ³å³Ñáí»Éáõ áÉáñïÇ Ï³ÛáõÝ ½³ñ·³óáõÙ, áñÁ ÏÑ³í³ë³ñ³ÏßéÇ ïÝï»ë³Ï³Ý, ëáóÇ³É³Ï³Ý ¨ µÝ³å³Ñå³Ý³Ï³Ý Ï³ÛáõÝáõÃÛáõÝÁ, ÇÝãå»ë Ý³¨ Ï³å³ÑáíÇ áÉáñïÇ Ã³÷³ÝóÇÏáõÃÛáõÝÁ, Ñ³ßí»ïíáÕ³Ï³ÝáõÃÛáõÝÁ ¨ Ññ³å³ñ³Ï³ÛÝáõÃÛáõÝÁ:</t>
  </si>
  <si>
    <t>ØÇçáó³éÙ³Ý ÝÏ³ñ³·ñáõÃÛáõÝÁ՝</t>
  </si>
  <si>
    <t>ÀÝÃ³óÇÏ ÙÇçáó³éáõÙÝ»ñ</t>
  </si>
  <si>
    <t>Ìñ³·ñÇ ÙÇçáó³éáõÙÝ»ñ</t>
  </si>
  <si>
    <t>àñáï³Ý-²ñ÷³-ê¨³Ý ÑÇ¹ñáÑ³Ù³Ï³ñ·Ç ³Ýíï³Ý·áõÃÛ³Ý ¨ Ñáõë³ÉÇáõÃÛ³Ý ³å³ÑáíáõÙ</t>
  </si>
  <si>
    <t>ì»ñçÝ³Ï³Ý ³ñ¹ÛáõÝùÇ ÝÏ³ñ³·ñáõÃÛáõÝÁ՝</t>
  </si>
  <si>
    <t>àñáï³Ý-²ñ÷³-ê¨³Ý ÃáõÝ»ÉÇ çñ³ÛÇÝ Ñ³Ù³Ï³ñ·Ç å³Ñå³ÝáõÙ ¨ ß³Ñ³·áñÍáõÙ</t>
  </si>
  <si>
    <t>Ìñ³·ñÇ Ýå³ï³ÏÁ՝</t>
  </si>
  <si>
    <t>Ìñ³·ñÇ ³Ýí³ÝáõÙÁ՝</t>
  </si>
  <si>
    <t xml:space="preserve">¶»ñÙ³ÝÇ³ÛÇ ½³ñ·³óÙ³Ý í³ñÏ»ñÇ µ³ÝÏÇ ³ç³ÏóáõÃÛ³Ùµ Çñ³Ï³Ý³óíáÕ ²ËáõñÛ³Ý ·»ïÇ çñ³ÛÇÝ é»ëáõñëÝ»ñÇ ÇÝï»·ñ³óí³Í Ï³é³í³ñÙ³Ý Íñ³·ñÇ »ñÏñáñ¹ ÷áõÉ
</t>
  </si>
  <si>
    <t>Ð³Ýñ³ÛÇÝ ë»÷³Ï³ÝáõÃÛ³Ý Ï³é³í³ñÙ³Ý ÙÇçáó³éáõÙÝ»ñ</t>
  </si>
  <si>
    <t>Ì³é³ÛáõÃáõÝÝ»ñÇ Ù³ïáõóáõÙ</t>
  </si>
  <si>
    <t>àéá·Ù³Ý áÉáñïÇ ëáõµëÇ¹³íáñáõÙª áéá·áõÙ- çñ³é Çñ³Ï³Ý³óÝáÕ ö´À-Ý»ñÇ Ñ³Ù³ñ Ñ³ëï³ïí³Í áéá·Ù³Ý çñÇ ë³Ï³·ÝÇ ¨ Ýí³½³·áõÛÝ ß³Ñ³í»ï ·ÝÇ ï³ñµ»ñáõÃÛ³Ý ã³÷áí</t>
  </si>
  <si>
    <t>àéá·áõÙ - çñ³é Çñ³Ï³Ý³óÝáÕ Ï³½Ù³Ï»ñåáõÃÛáõÝÝ»ñÇÝ ýÇÝ³Ýë³Ï³Ý ³ç³ÏóáõÃÛ³Ý ïñ³Ù³¹ñáõÙ</t>
  </si>
  <si>
    <t>àéá·Ù³Ý çñÇ Ù³ï³Ï³ñ³ñÙ³Ý ³ñ¹ÛáõÝ³í»ïáõÃÛ³Ý ¨ Ñ³ë³Ý»ÉÇáõÃÛ³Ý µ³ñ»É³íáõÙ, ÏáñáõëïÝ»ñÇ Ïñ×³ïáõÙ</t>
  </si>
  <si>
    <t>àéá·Ù³Ý Í³é³ÛáõÃÛáõÝÝ»ñÇ Ñ³ë³Ý»ÉÇáõÃÛ³Ý ¨ Ù³ïã»ÉÇáõÃÛ³Ý ³å³ÑáíáõÙ</t>
  </si>
  <si>
    <t>¶»ñËáÝ³í ï³ñ³ÍùÝ»ñáõÙ Ùß³Ï»ÉÇ ÑáÕ³ï³ñ³ÍùÝ»ñÇ ³å³ÑáíáõÙ ¨ ÁÝ¹É³ÛÝáõÙ</t>
  </si>
  <si>
    <t>ÎáÉ»Ïïáñ³¹ñ»Ý³Å³ÛÇÝ ó³ÝóÇ ÙÇçáóáí ·ñáõÝï³ÛÇÝ çñ»ñÇ Ñ»é³óáõÙ ¨ Ñ³Ù³Ï³ñ·Ç Ï»ÝëáõÝ³ÏáõÃÛ³Ý µ³ñ»É³íáõÙ</t>
  </si>
  <si>
    <t>ÀÝ¹»ñùû·ï³·áñÍÙ³Ý ÙÇ³ëÝ³Ï³Ý ýáÝ¹Ç ëï»ÕÍáõÙ ¨ í³ñáõÙ</t>
  </si>
  <si>
    <t>ºíñáå³Ï³Ý Ý»ñ¹ñáõÙ³ÛÇÝ µ³ÝÏÇ ³ç³ÏóáõÃÛ³Ùµ Çñ³Ï³Ý³óíáÕ çñ³Ù³ï³Ï³ñ³ñÙ³Ý ¨ çñ³Ñ»é³óÙ³Ý »ÝÃ³Ï³éáõóí³ÍùÝ»ñÇ í»ñ³Ï³Ý·ÝÙ³Ý Íñ³·ñÇ »ññáñ¹ ÷áõÉ</t>
  </si>
  <si>
    <t>ÊÙ»Éáõ çñÇ Ù³ï³Ï³ñ³ñÙ³Ý ¨ çñ³Ñ»é³óÙ³Ý Ñ³Ù³Ï³ñ·Ç µ³ñ»É³íáõÙ, ÏáñáõëïÝ»ñÇ Ïñ×³ïáõÙ</t>
  </si>
  <si>
    <t>æñ³Ù³ï³Ï³ñ³ñÙ³Ý Í³é³ÛáõÃÛáõÝÝ»ñÇ Ñ³ë³Ý»ÉÇáõÃÛ³Ý ¨ Ù³ïã»ÉáõÃÛ³Ý ³å³ÑáíáõÙ</t>
  </si>
  <si>
    <t>è³¹Çá³ÏïÇí Ã³÷áÝÝ»ñÇ Ñ³í³ù³·ñáõÙ, íÝ³ë³½»ñÍáõÙ ¨ å³Ñå³ÝáõÙ</t>
  </si>
  <si>
    <t>24</t>
  </si>
  <si>
    <t>39</t>
  </si>
  <si>
    <t>9</t>
  </si>
  <si>
    <t>ÐÐ ù³Õ³ù³óÇ³Ï³Ý ³íÇ³óÇ³ÛÇ ÏáÙÇï»</t>
  </si>
  <si>
    <t>²íÇ³óÇ³ÛÇ µÝ³·³í³éáõÙ í»ñ³ÑëÏáÕáõÃÛ³Ý ¨ Ï³ÝáÝ³Ï³ñ·Ù³Ý ³å³ÑáíáõÙ</t>
  </si>
  <si>
    <t xml:space="preserve">ä»ï³Ï³Ý ·áõÛùÇ Ï³é³í³ñáõÙ </t>
  </si>
  <si>
    <t>ä»ï³Ï³Ý ·áõÛùÇ Ï³é³í³ñÙ³Ý ÏáÙÇï»</t>
  </si>
  <si>
    <t>&lt;Èñ³óÝ»É ÙÇçáó³éÙ³Ý ³í³ñïÇ ï³ñ»ÃÇíÁ&gt;</t>
  </si>
  <si>
    <t>ä»ï³Ï³Ý ·áõÛùÇ Ï³é³í³ñÙ³Ý áÉáñïÇ Ñ³Ù³Ï³ñ·Ù³Ý, ËáñÑñ¹³ïíáõÃÛ³Ý ¨ ÙáÝÇïáñÇÝ·Ç Í³é³ÛáõÃÛáõÝÝ»ñ</t>
  </si>
  <si>
    <t>ä»ï³Ï³Ý ·áõÛùÇ Ñ³ßí³éáõÙ, ·áõÛù³·ñáõÙ, ³×áõñ¹Ý»ñÇ Ï³½Ù³Ï»ñåáõÙ, Ù³ëÝ³íáñ»óíáÕ ·áõÛùÇ í»ñ³µ»ñÛ³É ï»Õ»Ï³ïíáõÃÛ³Ý Ññ³å³ñ³ÏáõÙ</t>
  </si>
  <si>
    <t>ÎáÙÇï»Ç Ñ³ßí»ÏßéáõÙ Ñ³ßí³éí³Í å»ï³Ï³Ý ë»÷³Ï³ÝáõÃÛáõÝ Ñ³Ù³ñíáÕ ß»Ýù»ñÇ-ßÇÝáõÃÛáõÝÝ»ñÇ ÁÝ¹Ñ³Ýáõñ Ù³Ï»ñ»ë, ù.Ù.</t>
  </si>
  <si>
    <t>ß³ñáõÝ³Ï³Ï³Ý</t>
  </si>
  <si>
    <t>ÎáÙÇï»Ç Ñ³ßí»ÏßéáõÙ Ñ³ßí³éí³Í å»ï³Ï³Ý ë»÷³Ï³ÝáõÃÛáõÝ Ñ³Ù³ñíáÕ ß»Ýù»ñÇ-ßÇÝáõÃÛáõÝÝ»ñÇ ÏáÕÙÇó ½µ³Õ»óí³Í ¨ û·ï³·áñÍÙ³Ý Ñ³Ù³ñ ³ÝÑñ³Å»ßï ÑáÕ³Ù³ë»ñÇ ÁÝ¹Ñ³Ýáõñ Ù³Ï»ñ»ë, Ñ³</t>
  </si>
  <si>
    <t>ÎáÙÇï»Ç Ñ³ßí»ÏßéáõÙ Ñ³ßí³éí³Í íÃ³ñ³ÛÝáõÃÛáõÝ áõÝ»óáÕ ß»Ýù-ßÇÝáõÃÛáõÝÝ»ñÇ ÁÝ¹Ñ³Ýáõñ Ù³Ï»ñ»ë, ù.Ù.</t>
  </si>
  <si>
    <t>ÎáÙÇï»Ç Ñ³ßí»ÏßéáõÙ Ñ³ßí³éí³Í íÃ³ñ³ÛÝáõÃÛáõÝ áõÝ»óáÕ ß»Ýù-ßÇÝáõÃÛáõÝÝ»ñÇ ù³Ý³Ï, Ñ³ï</t>
  </si>
  <si>
    <t>Øß³Ïí³Í ã¿</t>
  </si>
  <si>
    <t>ú·ï³·áñÍÙ³Ý ïñ³Ù³¹ñíáÕ ï³ñ³ÍùÝ»ñÇ Ù³Ï»ñ»ëÝ»ñÁ (ù.Ù.)</t>
  </si>
  <si>
    <t>²×áõñ¹Ý»ñÇ Ï³½Ù³Ï»ñåÙ³Ý ¨ ³ÝóÏ³óÙ³Ý Í³é³ÛáõÃÛáõÝÝ»ñ</t>
  </si>
  <si>
    <t xml:space="preserve">²×áõñ¹Ý»ñÇ Ï³½Ù³Ï»ñåáõÙ ¨ ³ÝóÏ³óáõÙ </t>
  </si>
  <si>
    <t>§²×áõñ¹Ç Ï»ÝïñáÝ¦ äà²Î</t>
  </si>
  <si>
    <t>²×áõñ¹Ý»ñÇ  ù³Ý³Ï, Ñ³ï</t>
  </si>
  <si>
    <t>ä»ï³Ï³Ý ·áõÛùÇ Ñ³ßí³éÙ³Ý, ·áõÛù³·ñÙ³Ý, ·Ý³Ñ³ïÙ³Ý, ³Ýß³ñÅ ·áõÛùÇ å³Ñ³éáõÃÛ³Ý, ëå³ë³ñÏÙ³Ý ³ßË³ï³ÝùÝ»ñÇ ¨ ³×áõñ¹Ý»ñÇ Çñ³Ï³Ý³óÙ³Ý Í³é³ÛáõÃÛáõÝÝ»ñ</t>
  </si>
  <si>
    <t xml:space="preserve">ä»ï³Ï³Ý ·áõÛùÇ Ñ³ßí³éáõÙ, ·áõÛù³·ñáõÙ, ³Ýß³ñÅ ·áõÛùÇ å³Ñ³éáõÃÛáõÝ, ³×áõñ¹Ý»ñÇ Çñ³Ï³Ý³óáõÙ ¨  Î³é³í³ñ³Ï³Ý N 2 ¨ 3, ù. ºñ¨³Ý ì. ê³ñ·ëÛ³Ý 3/3  ß»Ýù»ñÇ ëå³ë³ñÏáõÙ </t>
  </si>
  <si>
    <t>§¶áõÛùÇ ·Ý³Ñ³ïÙ³Ý ¨ ³×áõñ¹Ç Ï»ÝïñáÝ¦ äà²Î</t>
  </si>
  <si>
    <t>ä»ï³Ï³Ý ·áõÛùÇ Ñ³ßí³éÙ³Ý ³ÝóÏ³óáõÙ,   Ñ³ï</t>
  </si>
  <si>
    <t xml:space="preserve"> ä»ï³Ï³Ý ·áõÛùÇ ·áõÛù³·ñÙ³Ý ¨ áõëáõÙÝ³ëÇñáõÃÛáõÝÝ»ñÇ ³ÝóÏ³óáõÙ, Ñ³ï</t>
  </si>
  <si>
    <t xml:space="preserve"> ä»ï³Ï³Ý ·áõÛùÇ ·Ý³Ñ³ïÙ³Ý ³ÝóÏ³óáõÙ,  Ñ³ï</t>
  </si>
  <si>
    <t>Î³é³í³ñ³Ï³Ý N 2 ¨ 3, ºñ¨³Ý ì. ê³ñ·ëÛ³Ý 3/3 ß»Ýù»ñÇ ëå³ë³ñÏíáÕ ï³ñ³Íù, ù.Ù</t>
  </si>
  <si>
    <t>²×áõñ¹Ý»ñÇ Çñ³Ï³Ý³óáõÙ</t>
  </si>
  <si>
    <t>²Ýß³ñÅ ·áõÛùÇ å³Ñ³éáõÃÛáõÝ</t>
  </si>
  <si>
    <t>¾É»ÏïñáÝ³ÛÇÝ ³×áõñ¹Ý»ñÇ Ï³½Ù³Ï»ñåÙ³Ý Íñ³·ñÇ ëå³ë³ñÏáõÙ</t>
  </si>
  <si>
    <t>Ìñ³·ñÇ ³ÝË³÷³Ý ëå³ë³ñÏáõÙ</t>
  </si>
  <si>
    <t xml:space="preserve">¾É»ÏïñáÝ³ÛÇÝ ³×áõñ¹Ý»ñÇ ù³Ý³Ï, Ñ³ï </t>
  </si>
  <si>
    <t>¾É»ÏïñáÝ³ÛÇÝ ³×áõñ¹Ý»ñÇ Ï³½Ù³Ï»ñåÙ³Ý Ï³ÛùÁ  ·áñÍáõÙ ¿ª  ²Ûá/áã</t>
  </si>
  <si>
    <t>àã</t>
  </si>
  <si>
    <t>ä»ï³Ï³Ý ·áõÛùÇ Ñ³ßí³éÙ³Ý  Ýáñ ³íïáÙ³ï³óí³Í áõ ³ÙµáÕç³Ï³Ý Ñ³Ù³Ï³ñ·Ç ëå³ë³ñÏáõÙ</t>
  </si>
  <si>
    <t>§ä»ï³Ï³Ý ·áõÛùÇ ·áõÛù³·ñÙ³Ý ¨ ·Ý³Ñ³ïÙ³Ý ·áñÍ³Ï³ÉáõÃÛáõÝ¦ äà²Î</t>
  </si>
  <si>
    <t>ä»ï³Ï³Ý ·áõÛùÇ Ñ³ßí³éÙ³Ý ³íïáÙ³ï³óí³Í áõ ³ÙµáÕç³Ï³Ý Ñ³Ù³Ï³ñ·Á Ý»ñ¹ñí³Í ¿ª  ²Ûá/áã</t>
  </si>
  <si>
    <t>²Ûá</t>
  </si>
  <si>
    <t>Î³é³í³ñ³Ï³Ý N 2 ß»ÝùáõÙ ï»Õ³Ï³Ûí³Í ë³ñù»ñÇ ¨ ë³ñù³íáñáõÙÝ»ñÇ Ñ»ï»ñ³ßËÇù³ÛÇÝ ëå³ë³ñÏáõÙ</t>
  </si>
  <si>
    <t>Î³é³í³ñ³Ï³Ý N 2 ß»ÝùáõÙ ï»Õ³Ï³Ûí³Í í»ñ»É³ÏÝ»ñÇ, ç»éáõóÙ³Ý, Ñáí³óÙ³Ý ¨ ¿É»Ïïñ³ëÝáõóÙ³Ý Ñ³Ù³Ï³ñ·»ñÇ  ëå³ë³ñÏáõÙ</t>
  </si>
  <si>
    <t xml:space="preserve"> ì»ñ»É³ÏÝ»ñÇ ù³Ý³Ï      Ñ³ï</t>
  </si>
  <si>
    <t xml:space="preserve"> æ»éáõóÙ³Ý ¨ Ñáí³óÙ³Ý Ñ³Ù³Ï³ñ·  Ñ³ï</t>
  </si>
  <si>
    <t xml:space="preserve"> ¿É»Ïïñ³ëÝáõóÙ³Ý Ñ³Ù³Ï³ñ· Ñ³ï</t>
  </si>
  <si>
    <t>ä»ï³Ï³Ý ·áõÛùÇ Ï³é³í³ñÙ³Ý ÏáÙÇï»Ç ï»ËÝÇÏ³Ï³Ý Ñ³·»óí³ÍáõÃÛ³Ý µ³ñ»É³íáõÙ</t>
  </si>
  <si>
    <t>ä»ï³Ï³Ý ·áõÛùÇ Ï³é³í³ñÙ³Ý ÏáÙÇï»Ç ³ßË³ï³Ýù³ÛÇÝ å³ÛÙ³ÝÝ»ñÇ µ³ñ»É³íÙ³Ý Ñ³Ù³ñ í³ñã³Ï³Ý ë³ñù³íáñáõÙÝ»ñÇ Ó»éùµ»ñáõÙ</t>
  </si>
  <si>
    <t>ä»ï³Ï³Ý Ù³ñÙÝÇ ÏáÕÙÇó û·ï³·áñÍíáÕ áã ýÇÝ³Ýë³Ï³Ý ³ÏïÇíÝ»ñÇ Ñ»ï ·áñÍ³éÝáõÃÛáõÝÝ»ñ</t>
  </si>
  <si>
    <t>Ð³Ù³Ï³ñ·ã³ÛÇÝ ë³ñù³íáñáõÙÝ»ñÇ ù³Ý³Ï, Ñ³ï</t>
  </si>
  <si>
    <t>¶ñ³ë»ÝÛ³Ï³ÛÇÝ ·áõÛùÇ ÙÇ³íáñ ù³Ý³Ï, Ñ³ï</t>
  </si>
  <si>
    <t>²ÛÉ ë³ñù³íáñáõÙÝ»ñÇ ù³Ý³Ï, Ñ³ï</t>
  </si>
  <si>
    <t>ê³ñù³íáñáõÙÝ»ñÇ Í³é³ÛáõÃÛ³Ý Ï³ÝË³ï»ëíáÕ ÙÇçÇÝ Å³ÙÏ»ï, ï³ñÇ</t>
  </si>
  <si>
    <t xml:space="preserve">îíÛ³É µÛáõç»ï³ÛÇÝ ï³ñí³Ý Ý³Ëáñ¹áÕ »ñ»ù ï³ñÇÝ»ñÇ ÁÝÃ³óùáõÙ ë³ñù³íáñáõÙÝ»ñÇ Ó»éùµ»ñÙ³Ý íñ³ Ï³ï³ñí³Í ·áõÙ³ñ³ÛÇÝ Í³Ëë, Ñ³½³ñ ¹ñ³Ù </t>
  </si>
  <si>
    <t>ä»ï³Ï³Ý ·áõÛùÇ Ñ³Ù³ÉÇñ ¨ ³ñ¹ÛáõÝ³í»ï Ï³é³í³ñÙ³Ý ³å³ÑáíáõÙ</t>
  </si>
  <si>
    <t>1079. ä»ï³Ï³Ý ·áõÛùÇ Ï³é³í³ñáõÙ</t>
  </si>
  <si>
    <t>âû·ï³·áñÍíáÕ å»ï³Ï³Ý ³Ýß³ñÅ ·áõÛùÇ Ù³Ï»ñ»ëÁ (ù.Ù.) ¨ ¹ñ³ ï»ë³Ï³ñ³ñ ÏßÇéÁ ÁÝ¹Ñ³Ýáõñ Ù³Ï»ñ»ëÇ Ù»ç</t>
  </si>
  <si>
    <t>Ùß³Ïí³Í ã¿</t>
  </si>
  <si>
    <t>50 ¨ ³í»ÉÇ ïáÏáë å»ï³Ï³Ý Ù³ëÝ³ÏóáõÃÛ³Ùµ 20 ³é¨ïñ³ÛÇÝ Ï³½Ù³Ï»ñåáõÃÛáõÝÝ»ñ</t>
  </si>
  <si>
    <t>2020թ</t>
  </si>
  <si>
    <t>50¨ ³í»ÉÇ ïáÏáë å»ï³Ï³Ý Ù³ëÝ³ÏóáõÃÛ³Ùµ 8 ³é¨ïñ³ÛÇÝ Ï³½Ù³Ï»ñåáõÃÛáõÝÝ»ñÇ Ù³ëÝ³íáñ»óÙ³Ý (Ù³ëÝ³íáñ»óÙ³Ý Ý³Ë³å³ïñ³ëïÙ³Ý) Ï³Ù ÉáõÍ³ñÙ³Ý ·áñÍÁÝÃ³óÇ Ï³½Ù³Ï»ñåáõÙ</t>
  </si>
  <si>
    <t xml:space="preserve">ÂÇñ³Ë³ÛÇÝ óáõó³ÝÇßÝ»ñÁ áõÕÕ³ÏÇáñ»Ý Ï³åí³Í են ÐÐ Ï³é³í³ñáõÃÛ³Ý  Íñ³·ñÇ å»ï³Ï³Ý ·áõÛùÇ Ï³é³í³ñÙ³Ý ù³Õ³ù³Ï³ÝáõÃÛ³Ý Ñ»ïª å»ï³Ï³Ý ·áõÛùÇ Ù³ëÝ³íáñ»óÙ³Ý ¨ ûï³ñÙ³Ý ·áñÍÁÝÃ³óÝ»ñáõÙ  ÁÝÏ»ñáõÃÛáõÝÝ»Ç í³×³éùÇ Ý³Ë³å³ïñ³ëïÙ³Ý,  µ³ÅÝ»ïáÙë»ñÇ ßáõÏ³Û³Ï³Ý ³ñÅ»ùÇ áñáßÙ³Ý ¨ ³ñ¹ÛáõÝùÝ»ñÇ Ù³ëÇÝ Ñ³Ýñ³ÛÇÝ Çñ³½»ÏÙ³Ý Ñ»ï:  </t>
  </si>
  <si>
    <t>ä»ï³Ï³Ý ·áõÛùÇ Ï³é³í³ñÙ³ÝÝ ³éÝãíáÕ ·áñÍ³ñùÝ»ñÇ ³ñ¹ÛáõÝùáõÙ å»ï³Ï³Ý ¨ Ñ³Ù³ÛÝù³ÛÇÝ µÛáõç»Ý»ñÇ Ùáõïù»ñÇ ³×</t>
  </si>
  <si>
    <t>å»ï³Ï³Ý µÛáõç»Ç Ùáõïù`  729 402.2 Ñ³½. ¹ñ³Ù,                 Ñ³Ù³ÛÝù³ÛÇÝ µÛáõç»Ý»ñÇ Ùáõïù`                 20 851.6 Ñ³½.¹ñ³Ù</t>
  </si>
  <si>
    <t>å»ï³Ï³Ý µÛáõç»Ç Ùáõïù` 1 000 000.0 Ñ³½. ¹ñ³Ù,                 Ñ³Ù³ÛÝù³ÛÇÝ µÛáõç»Ý»ñÇ Ùáõïù` 128 000.0 Ñ³½.¹ñ³Ù</t>
  </si>
  <si>
    <r>
      <t xml:space="preserve">Ð³Ù³Ó³ÛÝ </t>
    </r>
    <r>
      <rPr>
        <sz val="10"/>
        <rFont val="GHEA Grapalat"/>
        <family val="3"/>
      </rPr>
      <t>«</t>
    </r>
    <r>
      <rPr>
        <sz val="10"/>
        <rFont val="Arial Armenian"/>
        <family val="2"/>
      </rPr>
      <t>ä»ï³Ï³Ý ·áõÛùÇ Ù³ëÝ³íáñ»óÙ³Ý  2017-2020ÃÃ. Íñ³·ñÇ Ù³ëÇÝ</t>
    </r>
    <r>
      <rPr>
        <sz val="10"/>
        <rFont val="GHEA Grapalat"/>
        <family val="3"/>
      </rPr>
      <t>»</t>
    </r>
    <r>
      <rPr>
        <sz val="10"/>
        <rFont val="Arial Armenian"/>
        <family val="2"/>
      </rPr>
      <t xml:space="preserve"> ÐÐ ûñ»ÝùÇ`  2020Ã.-ÇÝ Ù³ëÝ³íáñ»óÙ³Ý Íñ³·ñáõÙ ÁÝ¹·ñÏí³Í ³é¨ïñ³ÛÇÝ Ï³½Ù³Ï»ñåáõÃÛáõÝÝ»ñÇ Ù³ëÝ³íáñ»óÙ³Ý ·áñÍÁÝÃ³óÇ ³ñ¹ÛáõÝ³í»ï Ï³½Ù³Ï»ñåáõÙ</t>
    </r>
  </si>
  <si>
    <t>ä»ï³Ï³Ý ·áõÛùÇ Ï³é³í³ñáõÙ</t>
  </si>
  <si>
    <t>ä»ï³Ï³Ý ·áõÛùÇ Ï³é³í³ñÙ³Ý ³ñ¹ÛáõÝ³í»ïáõÃÛ³Ý µ³ñÓñ³óáõÙ</t>
  </si>
  <si>
    <t xml:space="preserve">ä»ï³Ï³Ý ·áõÛùÇ Ï³é³í³ñÙ³Ý Ñ³Ù³Ï³ñ·Ù³Ý, ËáñÑñ¹³ïíáõÃÛ³Ý ¨ ÙáÝÇïáñÇÝ·Ç Í³é³ÛáõÃÛáõÝÝ»ñ </t>
  </si>
  <si>
    <t>ä»ï³Ï³Ý ·áõÛùÇ Ñ³ßí³éáõÙ, ·áõÛù³·ñáõÙ, ³×áõñ¹Ý»ñÇ Ï³½Ù³Ï»ñåáõÙ, Ù³ëÝ³íáñáóíáÕ ·áõÛùÇ í»ñ³µ»ñÛ³Éï»Õ»Ï³ïíáõÃÛ³Ý Ññ³å³ñ³ÏáõÙ</t>
  </si>
  <si>
    <t>²×áõñ¹Ý»ñÇ Ï³½Ù³Ï»ñåáõÙ ¨ ³ÝóÏ³óáõÙ</t>
  </si>
  <si>
    <t xml:space="preserve"> Î³é³í³ñ³Ï³Ý N 2 ß»ÝùáõÙ ï»Õ³Ï³Ûí³Í ë³ñù»ñÇ ¨ ë³ñù³íáñáõÙÝ»ñÇ Ñ»ï»ñ³ßËÇù³ÛÇÝ ëå³ë³ñÏáõÙ</t>
  </si>
  <si>
    <t xml:space="preserve"> Î³é³í³ñ³Ï³Ý N 2 ß»ÝùáõÙ ï»Õ³Ï³Ûí³Í í»ñ»É³ÏÝ»ñÇ, ç»éáõóÙ³Ý, Ñáí³óÙ³Ý ¨ ¿É»Ïïñ³ëÝáõóÙ³Ý Ñ³Ù³Ï³ñ·»ñÇ  ëå³ë³ñÏáõÙ</t>
  </si>
  <si>
    <t>&lt;ºñ¨³ÝÇ ù³Õ³ù³ÛÇÝ Ýáñ ³Õµ³í³Ûñ&gt; ö´À</t>
  </si>
  <si>
    <t>¾É»Ïïñ³¿Ý»ñ·»ïÇÏ Ñ³Ù³Ï³ñ·Ç ½³ñ·³óÙ³Ý Íñ³·Çñ</t>
  </si>
  <si>
    <t>è¸ ³ç³ÏóáõÃÛ³Ùµ Çñ³Ï³Ý³óíáÕ Ð³ÛÏ³Ï³Ý ²¾Î-Ç N 2 ¿Ý»ñ·³µÉáÏÇ ß³Ñ³·áñÍÙ³Ý Ý³Ë³·Í³ÛÇÝ Å³ÙÏ»ïÇ »ñÏ³ñ³óÙ³Ý ¹ñ³Ù³ßÝáñÑ³ÛÇÝ Íñ³·ñÇ ËáñÑñ¹³ïí³Ï³Ý ¨ Ï³é³í³ñÙ³Ý Í³é³ÛáõÃÛáõÝÝ»ñ</t>
  </si>
  <si>
    <t>Ð³ÛÏ³Ï³Ý ²¾Î-Ç N 2 ¿Ý»ñ·³µÉáÏÇ ß³Ñ³·áñÍÙ³Ý Ý³Ë³·Í³ÛÇÝ Å³ÙÏ»ïÇ »ñÏ³ñ³óáõÙ</t>
  </si>
  <si>
    <t>§Ð³ÛÏ³Ï³Ý ³ïáÙ³ÛÇÝ ¿É»Ïïñ³Ï³Û³Ý¦ ö´À</t>
  </si>
  <si>
    <t>Î³é³í³ñíáÕ/í»ñ³ÑëÏíáÕ å³ÛÙ³Ý³·ñ»ñÇ ù³Ý³ÏÁ, Ñ³ï</t>
  </si>
  <si>
    <t>¶»ñÙ³ÝÇ³ÛÇ ½³ñ·³óÙ³Ý í³ñÏ»ñÇ µ³ÝÏÇ (KFW) ³ç³ÏóáõÃÛ³Ùµ Çñ³Ï³Ý³óíáÕ §ÎáíÏ³ëÛ³Ý ¿É»Ïïñ³Ñ³Õáñ¹Ù³Ý ó³Ýó I¦ Ð³Û³ëï³Ý-ìñ³ëï³Ý Ñ³Õáñ¹Çã ·ÇÍ/»ÝÃ³Ï³Û³ÝÝ»ñÇ ¹ñ³Ù³ßÝáñÑ³ÛÇÝ Íñ³·ñÇ ËáñÑñ¹³ïí³Ï³Ý ¨ Ï³é³í³ñÙ³Ý Í³é³ÛáõÃÛáõÝÝ»ñ</t>
  </si>
  <si>
    <t>Ð³Û³ëï³Ý-ìñ³ëï³Ý 400 Ïì É³ñÙ³Ý ¿É»Ïïñ³Ñ³Õáñ¹Ù³Ý û¹³ÛÇÝ ·ÍÇ ¨ Ñ³Ù³å³ï³ëË³Ý »ÝÃ³Ï³Û³ÝÝ»ñÇ Ï³éáõóáõÙ</t>
  </si>
  <si>
    <t>§´³ñÓñ³íáÉï ¿É»Ïïñ³ó³Ýó»ñ¦ ö´À</t>
  </si>
  <si>
    <t>è¸ ³ç³ÏóáõÃÛ³Ùµ Çñ³Ï³Ý³óíáÕ Ð³ÛÏ³Ï³Ý ²¾Î-Ç N 2 ¿Ý»ñ·³µÉáÏÇ ß³Ñ³·áñÍÙ³Ý Ý³Ë³·Í³ÛÇÝ Å³ÙÏ»ïÇ »ñÏ³ñ³óÙ³Ý ¹ñ³Ù³ßÝáñÑ³ÛÇÝ Íñ³·ñÇ ßñç³Ý³ÏÝ»ñáõÙ Çñ³Ï³Ý³óíáÕ Ý»ñ¹ñáõÙÝ»ñ</t>
  </si>
  <si>
    <t>²ÛÉ å»ï³Ï³Ý Ï³½Ù³Ï»ñåáõÃÛáõÝÝ»ñÇ ÏáÕÙÇó û·ï³·áñÍíáÕ áã ýÇÝ³Ýë³Ï³Ý ³ÏïÇíÝ»ñÇ Ñ»ï ·áñÍ³éáõÛÃÝ»ñ</t>
  </si>
  <si>
    <t>îñ³Ù³¹ñíáÕ »ÝÃ³¹ñ³Ù³ßÝáñÑÇ ù³Ý³Ï, Ñ³ï</t>
  </si>
  <si>
    <t>ì»ñ³Ï³éáõóíáÕ/í»ñ³½ÇÝíáÕ ¿Ý»ñ·³µÉáÏÇ ù³Ý³ÏÁ, Ñ³ï</t>
  </si>
  <si>
    <t>ì»ñ³Ï³éáõóíáÕ/í»ñ³½ÇÝíáÕ ¿Ý»ñ·³µÉáÏÇ Å³ÙÏ»ïÇ »ñÏ³ñ³Ó·áõÙ, ï³ñÇ</t>
  </si>
  <si>
    <t xml:space="preserve">ì»ñ³Ï³éáõóíáÕ/í»ñ³½ÇÝíáÕ ¿Ý»ñ·³µÉáÏÇ ÏáÕÙÇó ¿Ý»ñ·³Ñ³Ù³Ï³ñ·ÇÝ Ù³ï³Ï³ñ³ñíáÕ ¿É»Ïïñ³¿Ý»ñ·Ç³Ý, ÙÉÝ ÏìïÅ </t>
  </si>
  <si>
    <t>¶»ñÙ³ÝÇ³ÛÇ ½³ñ·³óÙ³Ý í³ñÏ»ñÇ µ³ÝÏÇ (KFW) ³ç³ÏóáõÃÛ³Ùµ Çñ³Ï³Ý³óíáÕ §ÎáíÏ³ëÛ³Ý ¿É»Ïïñ³Ñ³Õáñ¹Ù³Ý ó³Ýó I¦ Ð³Û³ëï³Ý-ìñ³ëï³Ý Ñ³Õáñ¹Çã ·ÇÍ/»ÝÃ³Ï³Û³ÝÝ»ñÇ ¹ñ³Ù³ßÝáñÑ³ÛÇÝ Íñ³·ñÇ ßñç³Ý³ÏÝ»ñáõÙ Çñ³Ï³Ý³óíáÕ Ý»ñ¹ñáõÙÝ»ñ</t>
  </si>
  <si>
    <t>ì»ñ³Ï³éáõóÙ³Ý ¨ ½³ñ·³óÙ³Ý ÙÇç³½·³ÛÇÝ µ³ÝÏÇ ³ç³ÏóáõÃÛ³Ùµ Çñ³Ï³Ý³óíáÕ ¿Ý»ñ·»ïÇÏ³ÛÇ áÉáñïÇ ýÇÝ³Ýë³Ï³Ý ³éáÕç³óÙ³Ý Íñ³·ñÇ ßñç³Ý³ÏÝ»ñáõÙ »ÝÃ³í³ñÏÇ ïñ³Ù³¹ñáõÙ §ºñ¨³Ý æ¾Î¦ ¨ §Ð³ÛÏ³Ï³Ý ²¾Î¦ ö´À-Ý»ñÇÝ</t>
  </si>
  <si>
    <t>¾Ý»ñ·»ïÇÏ³ÛÇ áÉáñïÇ ýÇÝ³Ýë³Ï³Ý ³éáÕç³óáõÙ</t>
  </si>
  <si>
    <t>ì³ñÏ»ñÇ ïñ³Ù³¹ñáõÙ</t>
  </si>
  <si>
    <t>§ºñ¨³Ý æ¾Î¦ ö´À ¨ §Ð³ÛÏ³Ï³Ý ²¾Î¦ ö´À</t>
  </si>
  <si>
    <t>îñ³Ù³¹ñíáÕ »ÝÃ³í³ñÏ»ñÇ ù³Ý³Ï, Ñ³ï</t>
  </si>
  <si>
    <t>§Ð³Û·³½³ñ¹¦ ö´À-Ç ÉáõÍ³ñáõÙ, ÉáõÍ³ñÙ³Ý ÷áõÉ»ñ</t>
  </si>
  <si>
    <t>§ºñ¨³Ý æ¾Î¦ ¨ §Ð³ÛÏ³Ï³Ý ²¾Î¦ ö´À-Ý»ñÇ ÏáÕÙÇó ÑÇÙÝ³Ï³Ý ·áñÍáõÝ»áõÃÛ³Ý Ñ»ï ãÏ³åí³Í Ýáñ Í³Ëë»ñÇ ãÏ³ï³ñáõÙ, ÷áË³éáõÃÛáõÝÝ»ñ ãí»ñóÝ»É ¨ ãïñ³Ù³¹ñ»É /Ñ³ßí»ïáõ ï³ñÇ/</t>
  </si>
  <si>
    <t>ê³Ï³·Ý³ÛÇÝ Ûáõñ³ù³ÝãÛáõñ Ýáñ Å³Ù³Ý³Ï³Ñ³ïí³ÍáõÙ §Ð¾ò¦ ö´À-Ç  Ù³ñÅ³ÛÇ ×ß·ñïáõÙ՝  Ý³Ëáñ¹ Å³Ù³Ý³Ï³Ñ³ïí³ÍáõÙ Ð¾ò-Ç ÏáÕÙÇó ·Ý³Í ¿É»Ïïñ³¿Ý»ñ·Ç³ÛÇ Ï³ÝË³ï»ëíáÕ ¨ ÷³ëï³óÇ ³ñÅ»ùÝ»ñÇ ÙÇç¨ ï³ñµ»ñáõÃÛ³Ý Ñ»ï¨³Ýùáí ³é³ç³ó³Í íÝ³ëÇ (û·áõïÇ), ·áõÙ³ñ³Í Ñ³Ù³å³ï³ëË³Ý ïáÏáë³ÛÇÝ Í³ËëÁ (»Ï³ÙáõïÁ), ÉÇ³ñÅ»ù ³ñï³óáÉáõÙ /ë³Ï³·Ý³ÛÇÝ Å³Ù³Ý³Ï³Ñ³ïí³Í/</t>
  </si>
  <si>
    <t>ê³Ï³·Ý³ÛÇÝ Ûáõñ³ù³ÝãÛáõñ Ýáñ Å³Ù³Ý³Ï³Ñ³ïí³ÍáõÙ §ºñ¨³Ý æ¾Î¦ ¨ §Ðñ³½¹³ÝÇ æ¾Î¦ ö´À-Ý»ñÇ  ë³Ï³·Ý»ñÇ í»ñ³Ý³ÛáõÙ՝ Ý³Ëáñ¹ Å³Ù³Ý³Ï³Ñ³ïí³ÍáõÙ ÐÐ ¹ñ³Ù/²ØÜ ¹áÉ³ñ ÷áË³ñÅ»ùÇ ï³ï³ÝÙ³Ý Ñ»ï¨³Ýùáí ·Ýí³Í µÝ³Ï³Ý ·³½Ç Ï³ÝË³ï»ëíáÕ ¨ ÷³ëï³óÇ ³ñÅ»ùÇ ï³ñµ»ñáõÃÛáõÝÇó ³é³ç³ó³Í íÝ³ëÇ (û·áõïÇ) ³ÙµáÕçáõÃÛ³Ùµ ³ñï³óáÉáõÙ /ë³Ï³·Ý³ÛÇÝ Å³Ù³Ý³Ï³Ñ³ïí³Í/</t>
  </si>
  <si>
    <t>§ºñ¨³Ý æ¾Î¦ ö´À-Ç ÏáÕÙÇó 1400 ¶Ç·³í³ï Å³Ù ¿É»Ïïñ³¿Ý»ñ·Ç³ÛÇ Ù³ï³Ï³ñ³ñáõÙ /Ñ³ßí»ïáõ ï³ñÇ/</t>
  </si>
  <si>
    <t>ì»ñ³Ï³éáõóÙ³Ý ¨ ½³ñ·³óÙ³Ý ÙÇç³½·³ÛÇÝ µ³ÝÏÇ ³ç³ÏóáõÃÛ³Ùµ Çñ³Ï³Ý³óíáÕ ¿É»Ïïñ³Ù³ï³Ï³ñ³ñÙ³Ý Ñáõë³ÉÇáõÃÛ³Ý Íñ³·ñÇ Éñ³óáõóÇã ýÇÝ³Ýë³íáñÙ³Ý Íñ³·ñÇ ßñç³Ý³ÏÝ»ñáõÙ »ÝÃ³í³ñÏÇ ïñ³Ù³¹ñáõÙ §´³ñÓñ³íáÉï ¿É»Ïïñ³ó³Ýó»ñ¦ ö´À-ÇÝ</t>
  </si>
  <si>
    <t>¾É»Ïïñ³Ù³ï³Ï³ñ³ñÙ³Ý Ñáõë³ÉÇáõÃÛ³Ý Íñ³·ñÇ Éñ³óáõóÇã ýÇÝ³Ýë³íáñÙ³Ý Íñ³·ñÇ ßñç³Ý³ÏÝ»ñáõÙ Ý³Ë³ï»ëíáõÙ ¿ ÷áË³ñÇÝ»É 30 ¨ ³í»ÉÇ ï³ñÇÝ»ñ ß³Ñ³·áñÍÙ³Ý Ù»ç ·ïÝíáÕ §Ð³ÕÃ³Ý³Ï¦ 220 Ïì, §â³ñ»Ýó³í³Ý-3¦, §ì³Ý³Óáñ-1¦ 110 Ïì »ÝÃ³Ï³Û³ÝÝ»ñÇ ¨ 40 ¨ ³í»ÉÇ ï³ñÇÝ»ñ ß³Ñ³·áñÍÙ³Ý Ù»ç ·ïÝíáÕ §¼áíáõÝÇ¦ 220 Ïì »ÝÃ³Ï³Û³ÝÇ ýÇ½ÇÏ³å»ë ¨ µ³ñáÛ³å»ë Ù³ßí³Í ë³ñù³íáñáõÙÝ»ñÁ</t>
  </si>
  <si>
    <t>ì»ñ³Ï³éáõóíáÕ »ÝÃ³Ï³Û³ÝÝ»ñÇ ù³Ý³ÏÁ, Ñ³ï</t>
  </si>
  <si>
    <t>ºÝÃ³Ï³Û³ÝÝ»ñÇ ë³ñù³íáñáõÙÝ»ñÇ Ë³÷³ÝáõÙÝ»ñÇ ï³ñ»Ï³Ý ù³Ý³Ï, Ñ³ï</t>
  </si>
  <si>
    <t>è¸ ³ç³ÏóáõÃÛ³Ùµ Çñ³Ï³Ý³óíáÕ Ð³ÛÏ³Ï³Ý ²¾Î-Ç N 2 ¿Ý»ñ·³µÉáÏÇ ß³Ñ³·áñÍÙ³Ý Ý³Ë³·Í³ÛÇÝ Å³ÙÏ»ïÇ »ñÏ³ñ³óÙ³Ý Íñ³·ñÇ ßñç³Ý³ÏÝ»ñáõÙ »ÝÃ³í³ñÏÇ ïñ³Ù³¹ñáõÙ §Ð³ÛÏ³Ï³Ý ²¾Î¦ ö´À-ÇÝ</t>
  </si>
  <si>
    <t>ì»ñ³Ï³éáõóÙ³Ý ¨ ½³ñ·³óÙ³Ý ÙÇç³½·³ÛÇÝ µ³ÝÏÇ ³ç³ÏóáõÃÛ³Ùµ Çñ³Ï³Ý³óíáÕ §²ßÝ³Ï¦ ¨ §²ñ³ñ³ï-2¦ »ÝÃ³Ï³Û³ÝÝ»ñÇ í»ñ³Ï³éáõóÙ³Ý Íñ³·ñÇ ßñç³Ý³ÏÝ»ñáõÙ »ÝÃ³í³ñÏÇ ïñ³Ù³¹ñáõÙ §´³ñÓñ³íáÉï ¿É»Ïïñ³ó³Ýó»ñ¦ ö´À-ÇÝ</t>
  </si>
  <si>
    <t>¾É»Ïïñ³Ñ³Õáñ¹Ù³Ý ó³ÝóÇ µ³ñ»É³íÙ³Ý Íñ³·ñÇ ßñç³Ý³ÏÝ»ñáõÙ Ý³Ë³ï»ëíáõÙ ¿ í»ñ³Ï³éáõó»É 30 ¨ ³í»ÉÇ ï³ñÇÝ»ñ ß³Ñ³·áñÍÙ³Ý Ù»ç ·ïÝíáÕ 220 Ïì §²ßÝ³Ï¦ »ÝÃ³Ï³Û³ÝÁ ¨ 40 ¨ ³í»ÉÇ ï³ñÇÝ»ñ ß³Ñ³·áñÍÙ³Ý Ù»ç ·ïÝíáÕ 220 Ïì §²ñ³ñ³ï-2¦ »ÝÃ³Ï³Û³ÝÁ</t>
  </si>
  <si>
    <t>²ëÇ³Ï³Ý ½³ñ·³óÙ³Ý µ³ÝÏÇ ³ç³ÏóáõÃÛ³Ùµ Çñ³Ï³Ý³óíáÕ  220 Ïì §²·³ñ³Ï-2¦ ¨ §ÞÇÝáõÑ³Ûñ¦ »ÝÃ³Ï³Û³ÝÝ»ñÇ í»ñ³Ï³éáõóÙ³Ý Íñ³·ñÇ ßñç³Ý³ÏÝ»ñáõÙ  »ÝÃ³í³ñÏÇ ïñ³Ù³¹ñáõÙ §´³ñÓñ³íáÉï ¿É»Ïïñ³ó³Ýó»ñ¦ ö´À- ÇÝ</t>
  </si>
  <si>
    <t>ºÝÃ³Ï³Û³ÝÝ»ñÇ ÃáÕáõÝ³ÏáõÃÛáõÝ, Øìï</t>
  </si>
  <si>
    <t>²ëÇ³Ï³Ý ½³ñ·³óÙ³Ý µ³ÝÏÇ ³ç³ÏóáõÃÛ³Ùµ Çñ³Ï³Ý³óíáÕ  Î³ñ·³í³ñÙ³Ý Ï³é³í³ñÙ³Ý ³íïáÙ³ï³óí³Í Ñ³Ù³Ï³ñ·Ç (SCADA) ÁÝ¹É³ÛÝÙ³Ý  Íñ³·ñÇ ßñç³Ý³ÏÝ»ñáõÙ  »ÝÃ³í³ñÏÇ ïñ³Ù³¹ñáõÙ §¾É»Ïïñ³¿Ý»ñ·»ïÇÏ³Ï³Ý Ñ³Ù³Ï³ñ·Ç ûå»ñ³ïáñ¦ 
ö´À-ÇÝ</t>
  </si>
  <si>
    <t>¾É»Ïïñ³¿Ý»ñ·Ç³ÛÇ Ñ³Õáñ¹Ù³Ý ó³ÝóÇ í»ñ³Ï³éáõóÙ³Ý Íñ³·ñÇ ßñç³Ý³ÏÝ»ñáõÙ Ý³Ë³ï»ëíáõÙ ¿ ÁÝ¹É³ÛÝ»É í»ñ³ÑëÏÙ³Ý ¨ ïíÛ³ÉÝ»ñÇ Ó»éùµ»ñÙ³Ý SCADA ¨ ¿Ý»ñ·Ç³ÛÇ Ï³é³í³ñÙ³Ý Ñ³Ù³Ï³ñ·»ñÁ ¨ Ï³éáõó»É ä³Ñáõëï³ÛÇÝ Ï³ñ·³í³ñ³Ï³Ý Ï³é³í³ñÙ³Ý Ï»ÝïñáÝ</t>
  </si>
  <si>
    <t>§¾É»Ïïñ³¿Ý»ñ·»ïÇÏ³Ï³Ý Ñ³Ù³Ï³ñ·Ç ûå»ñ³ïáñ¦ 
ö´À</t>
  </si>
  <si>
    <t>î»Õ³¹ñíáÕ ûåïÇÏ³Ù³Ýñ³Ã»É³ÛÇÝ Ù³ÉáõËÇ »ñÏ³ñáõÃÛáõÝ, ÏÙ</t>
  </si>
  <si>
    <t>ä³Ñáõëï³ÛÇÝ Ï³ñ·³í³ñ³Ï³Ý Ï³é³í³ñÙ³Ý Ï»ÝïñáÝÇ Ï³éáõóáõÙ, Ñ³ï</t>
  </si>
  <si>
    <t>Î³ñ·³íáñÙ³Ý Ñ³Ù³Ï³ñ·Ç Ë³÷³ÝáõÙÝ»ñÇ ï³ñ»Ï³Ý ï»íáÕáõÃÛáõÝ, ñáå»</t>
  </si>
  <si>
    <t>¶»ñÙ³ÝÇ³ÛÇ ½³ñ·³óÙ³Ý í³ñÏ»ñÇ µ³ÝÏÇ (KFW) ³ç³ÏóáõÃÛ³Ùµ Çñ³Ï³Ý³óíáÕ §ÎáíÏ³ëÛ³Ý ¿É»Ïïñ³Ñ³Õáñ¹Ù³Ý ó³Ýó I¦ Ð³Û³ëï³Ý-ìñ³ëï³Ý Ñ³Õáñ¹Çã ·ÇÍ/»ÝÃ³Ï³Û³ÝÝ»ñÇ í³ñÏ³ÛÇÝ Íñ³·ñÇ ßñç³Ý³ÏÝ»ñáõÙ »ÝÃ³í³ñÏÇ ïñ³Ù³¹ñáõÙ §´³ñÓñ³íáÉï ¿É»Ïïñ³ó³Ýó»ñ¦ ö´À- ÇÝ</t>
  </si>
  <si>
    <t xml:space="preserve"> Î³é³í³ñíáÕ Íñ³·ñ»ñÇ ù³Ý³Ï </t>
  </si>
  <si>
    <t xml:space="preserve">Ø³ëÝ³·Çï³Ï³Ý ³ßË³ï³Ï³½Ù (Ð³ßí³å³ÑÝ»ñ, ·ÝáõÙÝ»ñÇ Ù³ëÝ³·»ïÝ»ñ, ÷áñÓ³ùÝÝáÕ, í»ñ³ÑëÏáÕ ¨  Ý³Ë³Ñ³ßíáÕ ÇÝÅ»Ý»ñÝ»ñ,  ÙáÝÇïáñÇÝ·Ç Ù³ëÝ³·»ï, µÝ³å³Ñå³Ý) Ñ³ëïÇù³ÛÇÝ ÙÇ³íáñ: </t>
  </si>
  <si>
    <t>Ø³ëÝ³·Çï³Ï³Ý í»ñ³å³ïñ³ëïáõÙÝ»ñÇ ù³Ý³ù, Ù³ñ¹¦/ûñ</t>
  </si>
  <si>
    <t>&lt;Լրացնել միջոցառման ավարտի տարեթիվը&gt;</t>
  </si>
  <si>
    <t>îñ³ëý»ñïÝ»ñÇ ïñ³Ù³¹ñáõÙ</t>
  </si>
  <si>
    <t>Ä³Ù³Ý³Ï³íáñ Ï³ó³ñ³Ýáí ³å³ÑáíÙ³Ý ËÝ¹Çñ áõÝ»óáÕ ÐÐ-áõÙ ÷³Ëëï³Ï³Ý ×³Ý³ãí³Í ³ÝÓÇÝù</t>
  </si>
  <si>
    <t>´Ý³Ï³ñ³Ýáí ³å³Ñáíí³Í ß³Ñ³éáõÝ»ñÇ ÃÇí, ÁÝï³ÝÇù</t>
  </si>
  <si>
    <t>´¶ì ëï³ó³Í ÷³Ëëï³Ï³Ý ÁÝï³ÝÇùÝ»ñÇ ÃÇíÁ, µÝ³Ï³ñ³ÝÇ Ï³ñÇù áõÝ»óáÕ ÁÝï³ÝÇùÝ»ñÇ ÃíáõÙ</t>
  </si>
  <si>
    <t>1988-1992Ãí³Ï³ÝÝ»ñÇÝ ²¹ñµ»ç³ÝÇó µéÝ³·³ÕÃ³Í ¨ ÐÐ-áõÙ ³å³ëï³Ý³Í ÷³Ëëï³Ï³Ý ³ÝÓ³Ýó µÝ³Ï³ñ³Ý³ÛÇÝ ³å³ÑáíáõÙ</t>
  </si>
  <si>
    <t>1988-1992Ãí³Ï³ÝÝ»ñÇÝ ²¹ñµ»ç³ÝÇó µéÝ³·³ÕÃ³Í ¨ ÐÐ-áõÙ ³å³ëï³Ý³Í µÝ³ÏáõÃÛ³Ý í³Ûñ ãáõÝ»óáÕ ³ÝÓ³Ýó µÝ³Ï³ñ³Ý³ÛÇÝ ³å³ÑáíÙ³Ý ³ç³ÏóáõÃÛáõÝ</t>
  </si>
  <si>
    <t>Ð³ñÏ³¹Çñ í»ñ³¹³ñÓáÕ ÐÐ ù³Õ³ù³óÇÝ»ñ</t>
  </si>
  <si>
    <t>´Ý³Ï³ñ³ÝÝ»ñ í³ñÓ³Ï³É»Éáõ Ýå³ï³Ïáí ³ç³ÏóáõÃÛáõÝ ëï³óáÕ ÁÝï³ÝÇùÝ»ñÇ ÃÇí, ÁÝï³ÝÇù</t>
  </si>
  <si>
    <t>öáËÑ³ïáõóÙ³Ý ïñ³Ù³¹ñÙ³Ý ï¨áÕáõÃÛáõÝ, ³ÙÇë</t>
  </si>
  <si>
    <t>öáËÑ³ïáõóÙ³Ý ³Ùë³Ï³Ý ã³÷, Ñ³½³ñ ¹ñ³Ù</t>
  </si>
  <si>
    <t>²ç³ÏóáõÃÛáõÝ ³å³ëï³Ý Ñ³ÛóáÕÝ»ñÇÝ, ÷³Ëëï³Ï³ÝÝ»ñÇ ¨ Ñ³ñÏ³¹Çñ í»ñ³¹³ñÓáÕ ÐÐ ù³Õ³ù³óÇÝ»ñÇ ÇÝï»·ñÙ³ÝÁ</t>
  </si>
  <si>
    <t>²å³ëï³Ý Ñ³ÛóáÕÝ»ñÇÝ ¨ Ýñ³Ýó ÁÝï³ÝÇùÝ»ñÇÝ Å³Ù³Ý³Ï³íáñ Ï³ó³ñ³ÝÇ, ëÝÝ¹Ç, Çñ³í³µ³Ý³Ï³Ý ËáñÑñ¹³ïí³Ï³Ý ³Ýí×³ñ Í³é³ÛáõÃÛáõÝÝ»ñÇ Ù³ïáõóáõÙ</t>
  </si>
  <si>
    <t>ÐÐ ï³ñ³Íù³ÛÇÝ Ï³é³í³ñÙ³Ý ¨ »ÝÃ³Ï³éáõóí³ÍùÝ»ñÇ  Ý³Ë³ñ³ñáõÃÛ³Ý ÙÇ·ñ³óÇáÝ Í³é³ÛáõÃÛ³Ý §Ð³ïáõÏ Ï³ó³ñ³Ý¦ äà²Î</t>
  </si>
  <si>
    <t>Î³ó³ñ³ÝáõÙ ³åñáÕ ³å³ëï³Ý Ñ³ÛóáÕÝ»ñÇ ÃÇí, Ù³ñ¹</t>
  </si>
  <si>
    <t>êÝáõÝ¹ ëï³óáÕ ³å³ëï³Ý Ñ³ÛóáÕÝ»ñÇ ÃÇí, Ù³ñ¹</t>
  </si>
  <si>
    <t>Æñ³í³µ³Ý³Ï³Ý ËáñÑñ¹³ïíáõÃÛáõÝ ëï³óáÕ ³å³ëï³Ý Ñ³ÛóáÕÝ»ñÇ ÃÇí, Ù³ñ¹</t>
  </si>
  <si>
    <t>Ä³Ù³Ý³Ï³íáñ Ï³ó³ñ³ÝÝ»ñáõÙ ³åñáÕ ³å³ëï³Ý Ñ³ÛóáÕÝ»ñÇ ÃÇíÁ ³å³ëï³Ý Ñ³ÛóáÕÝ»ñÇ ÁÝ¹Ñ³Ýáõñ ÃíáõÙ, ïáÏáë</t>
  </si>
  <si>
    <t>Î³ó³ñ³ÝáõÙ ï»Õ³íáñí»Éáõ Ñ³Ù³ñ ¹ÇÙáõÙÇ µ³í³ñ³ñÙ³Ý ÙÇçÇÝ ï¨áÕáõÃÛáõÝ, ³ÙÇë</t>
  </si>
  <si>
    <t>Ä³Ù³Ý³Ï³íáñ Ï³ó³ñ³ÝáõÙ ³åñ»Éáõ ÙÇçÇÝ ï¨áÕáõÃÛáõÝ, ³ÙÇë</t>
  </si>
  <si>
    <t>Ä³Ù³Ý³Ï³íáñ Ï³ó³ñ³ÝÝ»ñáõÙ  µÝ³ÏíáÕ ÷³Ëëï³Ï³ÝÝ»ñÇ Ï»Ýó³Õ³ÛÇÝ ËÝ¹ÇñÝ»ñÇ ÉáõÍÙ³Ý ÙÇçáó³éáõÙÝ»ñÇ Çñ³Ï³Ý³óáõÙ</t>
  </si>
  <si>
    <t>ÐÐ ï³ñ³Íù³ÛÇÝ Ï³é³í³ñÙ³Ý ¨ »ÝÃ³Ï³éáõóí³ÍùÝ»ñÇ Ý³Ë³ñ³ñáõÃÛ³Ý ÙÇ·ñ³óÇáÝ Í³é³ÛáõÃÛ³Ý §Ð³Ýñ³Ï³ó³ñ³ÝÝ»ñ¦ äà²Î, Ðî¼Ð §Ü³ÇñÇ¦ Ù³ëÝ³×ÛáõÕ</t>
  </si>
  <si>
    <t>Î³ó³ñ³ÝáõÙ ³åñáÕ ÷³Ëëï³Ï³ÝÝ»ñÇ ÃÇí</t>
  </si>
  <si>
    <t>Î³ó³ñ³ÝÝ»ñáõÙ ÁÝ¹Ñ³Ýáõñ û·ï³·áñÍÙ³Ý ¿É»Ïïñ³¿Ý»ñ·Ç³ÛÇ Í³Ëë»ñÇ ï»ë³Ï³ñ³ñ ÏßÇéÁ ÷áËÑ³ïáõóíáÕ ·áõÙ³ñáõÙ, ïáÏáë</t>
  </si>
  <si>
    <t>Î³ó³ñ³ÝÝ»ñáõÙ çñÙáõÕ-ÏáÛáõÕáõ Í³Ëë»ñÇ ï»ë³Ï³ñ³ñ ÏßÇéÁ ÷áËÑ³ïáõóíáÕ ·áõÙ³ñáõÙ, ïáÏáë</t>
  </si>
  <si>
    <t>Þ³Ñ³éáõÝ»ñÇ ÃÇí, Ù³ñ¹</t>
  </si>
  <si>
    <t>¸³ëÁÝÃ³óÝ»ñÇ ù³Ý³Ï, Ñ³ï</t>
  </si>
  <si>
    <t>ì»ñ³å³ïñ³ëïÙ³Ý ¹³ëÁÝÃ³óÝ»ñáõÙ ÁÝ¹·ñÏí³Í Ã»Ù³Ý»ñÇ ù³Ý³Ï, Ñ³ï</t>
  </si>
  <si>
    <t>Ø»Ï ËÙµÇ í»ñ³å³ïñ³ëïÙ³Ý ¹³ëÁÝÃ³óÇ ï¨áÕáõÃÛáõÝ, Å³Ù</t>
  </si>
  <si>
    <t>²å³ëï³Ý Ñ³ÛóáÕÝ»ñÇ Ñ»ï Çñ»Ýó Ñ³ëÏ³Ý³ÉÇ É»½íáí Ñ³ñó³½ñáõÛóÇ ³ÝóÏ³óÙ³Ý, ÇÝãå»ë Ý³¨ ³å³ëï³ÝÇ ÁÝÃ³ó³Ï³ñ·áõÙ ³ÝÑñ³Å»ßï ÷³ëï³ÃÕÃ»ñÇ Ã³ñ·Ù³Ýã³Ï³Ý Í³é³ÛáõÃÛáõÝÝ»ñÇ Ó»éù µ»ñáõÙ</t>
  </si>
  <si>
    <t>Þ³Ñ³éáõÝ»ñÇ ÃÇí</t>
  </si>
  <si>
    <t>Ø»Ï Ñ³ñó³½ñáõÛóÇ ÙÇçÇÝ ï¨áÕáõÃÛáõÝ, Å³Ù</t>
  </si>
  <si>
    <t>Ä³Ù³Ý³Ï³íáñ ï»Õ³íáñÙ³Ý Ï»ÝïñáÝáõÙ ãï»Õ³íáñí³Í ³å³ëï³Ý Ñ³ÛóáÕÝ»ñÇÝ ¹ñ³Ù³Ï³Ý û·ÝáõÃÛ³Ý ïñ³Ù³¹ñáõÙ</t>
  </si>
  <si>
    <t xml:space="preserve"> ØÇ·ñ³óÇáÝ Í³é³ÛáõÃÛ³Ý »ÝÃ³Ï³ÛáõÃÛ³Ý Å³Ù³Ý³Ï³íáñ ï»Õ³íáñÙ³Ý Ï»ÝïñáÝáõÙ ï»Õ³íáñÙ³Ý ³ÝÑÝ³ñÇÝáõÃÛ³Ý ¹»åùáõÙ Ï»Ýë³å³ÑáíÙ³Ý ÑÇÙÝ³Ï³Ý Ï³ñÇùÝ»ñÁ Ñá·³Éáõ ÑÝ³ñ³íáñáõÃÛáõÝ ãáõÝ»óáÕ ³å³ëï³Ý Ñ³ÛóáÕÝ»ñÇÝ ¹ñ³Ù³Ï³Ý û·ÝáõÃÛ³Ý ïñ³Ù³¹ñáõÙ</t>
  </si>
  <si>
    <t>Ä³Ù³Ý³Ï³íáñ Ï³ó³ñ³ÝáõÙ ï»Õ³íáñÙ³Ý ÑÝ³ñ³íáñáõÃÛáõÝ ãáõÝ»óáÕ  ³å³ëï³Ý Ñ³ÛóáÕÝ»ñ</t>
  </si>
  <si>
    <t>Ä³Ù³Ý³Ï³íáñ ï»Õ³íáñÙ³Ý Ï»ÝïñáÝáõÙ ãï»Õ³íáñí³Í ¹ñ³Ù³Ï³Ý û·ÝáõÃÛáõÝ ëï³ó³Í ³å³ëï³Ý Ñ³ÛóáÕÝ»ñÇ ÃÇí, Ù³ñ¹</t>
  </si>
  <si>
    <t>¸ñ³Ù³Ï³Ý û·ÝáõÃÛ³Ý ïñ³Ù³¹ñÙ³Ý ï¨áÕáõÃÛáõÝ, ³ÙÇë</t>
  </si>
  <si>
    <t>¸ñ³Ù³Ï³Ý û·ÝáõÃÛ³Ý ³Ùë³Ï³Ý ã³÷Á, Ñ³½³ñ ¹ñ³Ù</t>
  </si>
  <si>
    <t>ÐÐ-áõÙ ÷³Ëëï³Ï³Ý ×³Ý³ãí³Í ¨ ³å³ëï³Ý ëï³ó³Í ³ÝÓ³Ýó  í³ñÓ³Ï³ÉáõÃÛ³Ùµ µÝ³Ï³ñ³ÝÝ»ñÇ Ó»éùµ»ñÙ³Ý Í³Ëë»ñÇ ÷áËÑ³ïáõóáõÙ</t>
  </si>
  <si>
    <t>´Ý³Ï³ñ³ÝÝ»ñ í³ñÓ³Ï³É»Éáõ Ýå³ï³Ïáí ÷áËÑ³ïáõóáõÙ ëï³óáÕ ÁÝï³ÝÇùÝ»ñÇ ÃÇí, ÁÝï³ÝÇù</t>
  </si>
  <si>
    <t xml:space="preserve">ö³Ëëï³Ï³Ý ×³Ý³ãí³Í ¨ ³å³ëï³Ý ëï³ó³ÍÝ»ñÇ ÃíáõÙ, µÝ³Ï³ñ³ÝÇ í³ñÓ³Ï³ÉáõÃÛ³Ý ÷áËÑ³ïáõóáõÙ ëï³ó³ÍÝ»ñÇ ÃÇí, ïáÏáë </t>
  </si>
  <si>
    <t>öáËÑ³ïáõóÙ³Ý ³Ùë³Ï³Ý ã³÷,  Ñ³½³ñ ¹ñ³Ù</t>
  </si>
  <si>
    <t>ÐÐ í»ñ³¹³ñÓáÕ ù³Õ³ù³óÇÝ»ñÇ í»ñÇÝï»·ñÙ³ÝÝ áõÕÕí³Í ³é³çÝ³ÛÇÝ ³ç³ÏóáõÃÛ³Ý Íñ³·Çñ</t>
  </si>
  <si>
    <t>Ð³Û³ëï³Ý Ñ³ñÏ³¹Çñ í»ñ³¹³ñÓáÕ ÐÐ ù³Õ³ù³óÇÝ»ñÇÝ ³é³çÝ³ÛÇÝ ûÅ³Ý¹³ÏáõÃÛ³Ý óáõó³µ»ñáõÙ, Ñ»ï³·³ÛáõÙ Ýñ³Ýó ÉÇ³ñÅ»ù ¨ Ï³ÛáõÝ í»ñÇÝï»·ñáõÙÝ ³å³Ñáí»Éáõ Ýå³ï³Ïáí` áõÕáñ¹áõÙ ¨ ËáñáñÑñ¹³ïíáõÃÛáõÝ:</t>
  </si>
  <si>
    <t xml:space="preserve">        393,658.8   </t>
  </si>
  <si>
    <t xml:space="preserve">406,174.7   </t>
  </si>
  <si>
    <t xml:space="preserve">418,914.4 </t>
  </si>
  <si>
    <t>Ñ³Ù³Ï³ñ·Çã, Ñ³ï</t>
  </si>
  <si>
    <t>Ñ³Ù³Ï³ñ·Çã (ÝáÃµáõù), Ñ³ï</t>
  </si>
  <si>
    <t>ïåÇã ·áõÝ³íáñ ²3, Ñ³ï</t>
  </si>
  <si>
    <t>ïåÇã ·áõÝ³íáñ ²4, Ñ³ï</t>
  </si>
  <si>
    <t>ëÏ³Ý»ñ, Ñ³ï</t>
  </si>
  <si>
    <t>UPS ë³ñù, Ñ³ï</t>
  </si>
  <si>
    <t>Ýáñ Ñ»é³Ëáë³Ï³Û³ÝÇ Ó»éùµ»ñáõÙ ¨ ÙáÝï³ÅáõÙ, Ñ³ï</t>
  </si>
  <si>
    <t>îåÇã ë³ñù ÏïñáÝÝ»ñÇ Ñ³Ù³ñ /ï»Ë½ÝÝÙ³Ý ÏïñáÝÝ»ñÇ Ñ³Ù³ñ ë³ñù É³ÙÇÝ³ï³å³ïÙ³Ý/, Ñ³ï</t>
  </si>
  <si>
    <t>ß»ñï³í³ñ³·áõÛñ, ·ÍÙ</t>
  </si>
  <si>
    <t>Ð³Ù³Ï³ñ·ã³ÛÇÝ ë³ñù³íáñáõÙÝ»ñ, Ñ³ï</t>
  </si>
  <si>
    <t>Îáßï ëÏ³í³é³ÏÝ»ñ ¨ ÏñÇãÝ»ñ, Ñ³ï</t>
  </si>
  <si>
    <t>ò³Ýó³ÛÇÝ Ñ³Ù³Ï³ñ·Ç Ïáßï ëÏ³í³é³Ï (ë»ñí»ñÇ Ñ³Ù³ñ), Ñ³ï</t>
  </si>
  <si>
    <t>²ÝË³÷³Ý ëÝáõóÙ³Ý ë³ñù»ñ, Ñ³ï</t>
  </si>
  <si>
    <t>¶áñÍáÕ Ãíáí 2 ³Õµ³ÝáóÝ»ñÇ (Üáõµ³ñ³ß»Ý ¨ ²ç³÷ÝÛ³Ï) Ù»Ïáõë³óÙ³Ý í»ñçÝ³Ï³Ý Ý³Ë³·ÇÍ, Ñ³ï</t>
  </si>
  <si>
    <t>7ժամ 42 րոպե</t>
  </si>
  <si>
    <t>12 ժամ</t>
  </si>
  <si>
    <t>19993000</t>
  </si>
  <si>
    <t>20000000</t>
  </si>
  <si>
    <t>4316500</t>
  </si>
  <si>
    <t>9233200</t>
  </si>
  <si>
    <t>14095900</t>
  </si>
  <si>
    <t>300000</t>
  </si>
  <si>
    <t>600000</t>
  </si>
  <si>
    <t>900000</t>
  </si>
  <si>
    <t>²ñ·³í³Ý¹-ÞÇñ³Ï ×³Ý³å³ñÑ³Ñ³ïí³ÍÇ Ï³éáõóÙ³Ý ³ßË³ï³ÝùÝ»ñÇ ï»ËÝÇÏ³Ï³Ý ÑëÏáÕáõÃÛáõÝ, ³ÙÇë</t>
  </si>
  <si>
    <t xml:space="preserve"> Ìñ³·ñÇ ýÇÝ³Ýë³Ï³Ý ³áõ¹Çï, îî ëå³ë³ñÏáõÙ, Ñ³ï</t>
  </si>
  <si>
    <t xml:space="preserve"> îñ³ÝëåáñïÇ áÉáñïÇ í»ñ³Ï³½Ù³Ï»ñåáõÙ ¨ ºñ¨³ÝÇ ïñ³ÝëåáñïÇ Ù³ñÙÝÇ ëï»ÕÍáõÙ, ïáÏáë</t>
  </si>
  <si>
    <t xml:space="preserve"> Ìñ³·ñÇ Çñ³Ï³Ý³óÙ³Ý ·ñ³ë»ÝÛ³ÏÇ å³Ñå³ÝáõÙ, ³ÙÇë</t>
  </si>
  <si>
    <t>´³µ³ç³ÝÛ³Ý-²ßï³ñ³ÏÇ Ë×áõÕÇ 9.4 ÏÙ »ñÏ³ñáõÃÛ³Ùµ ¨  24 Ù. ÙÇçÇÝ É³ÛÝáõÃÛ³Ùµ Ýáñ ×³Ý³å³ñÑ³Ñ³ïí³ÍÇ Ï³éáõóÙ³Ý ï»ËÝÇÏ³Ï³Ý ÑëÏáÕáõÃÛáõÝ,³ÙÇë</t>
  </si>
  <si>
    <t>Æë³Ïáí-²ñß³ÏáõÝÛ³ó ×³Ý³å³ñÑÝ»ñÝ Çñ³ñ ÙÇ³óÝáÕ ×³Ý³å³ñÑ³Ñ³ïí³ÍÇ Ï³éáõóÙ³Ý ï»ËÝÇÏ³Ï³Ý ÑëÏáÕáõÃÛáõÝ, ³ÙÇë</t>
  </si>
  <si>
    <t>ÑáÕÇ ûï³ñáõÙ ¨ ï³ñ³µÝ³Ï»óáõÙ, ·áõõÛù</t>
  </si>
  <si>
    <t xml:space="preserve"> Ìñ³·ñÇ ýÇÝ³Ýë³Ï³Ý ³áõ¹Çï, Ñ³ï</t>
  </si>
  <si>
    <t xml:space="preserve"> 133 </t>
  </si>
  <si>
    <t xml:space="preserve"> 193.4 </t>
  </si>
  <si>
    <t xml:space="preserve"> 187 </t>
  </si>
  <si>
    <t xml:space="preserve"> 250 </t>
  </si>
  <si>
    <t xml:space="preserve"> 166.4 </t>
  </si>
  <si>
    <t xml:space="preserve"> 240 </t>
  </si>
  <si>
    <t xml:space="preserve"> 157 </t>
  </si>
  <si>
    <t xml:space="preserve"> 92.2 </t>
  </si>
  <si>
    <t xml:space="preserve"> 267.4 </t>
  </si>
  <si>
    <t xml:space="preserve"> 158 </t>
  </si>
  <si>
    <t xml:space="preserve"> 308 </t>
  </si>
  <si>
    <t xml:space="preserve"> 74.2 </t>
  </si>
  <si>
    <t xml:space="preserve"> 111 </t>
  </si>
  <si>
    <t xml:space="preserve">²ßï³ñ³Ï-Â³ÉÇÝ 1-ÇÝ Ñ³ïí³Í (ÏÙ 29+600–ÏÙ 37+545) ¨ 2-ñ¹ Ñ³ïí³Í (ÏÙ 37+545-ÏÙ 71+500) </t>
  </si>
  <si>
    <t>²íïáÙáµÇÉ³ÛÇÝ ×³Ý³å³ñÑÝ»ñÇ ó³ÝóÇ ÑëÏáÕáõÃÛáõÝ` áõëáõÙÝ³ëÇñáõÃÛáõÝÝ»ñ ¨ ÷áñÓ³ùÝÝáõÃÛáõÝÝ»ñ</t>
  </si>
  <si>
    <t>ØÇçå»ï³Ï³Ý ¨ Ñ³Ýñ³å»ï³Ï³Ý Ýß³Ý³ÏáõÃÛ³Ý ³íïáÙáµÇÉ³ÛÇÝ ×³Ý³å³ñÑÝ»ñÇ` ÇÝÅ»Ý»ñ³Ï³Ý Ï³éáõÛóÝ»ñÇ Ýå³ï³Ï³ÛÇÝ û·ï³·áñÍÙ³Ý, å³Ñå³ÝÙ³Ý, ï»ËÝÇÏ³Ï³Ý ã³÷³ÝÇßÝ»ñÇ ëïáõ·Ù³Ý ¨ ³ßË³ï³ÝùÝ»ñÇ ³ñ¹ÛáõÝùÝ»ñÇ ÁÝ¹áõÝÙ³Ý,  ÐÐ å»ï³Ï³Ý Ýß³Ý³ÏáõÃÛ³Ý ³íïá×³Ý³å³ñÑÝ»ñÇ ¨ ïñ³Ýëåáñï³ÛÇÝ ûµÛ»ÏïÝ»ñÇ ÑÇÙÝ³Ýáñá·Ù³Ý Íñ³·ñ»ñÇ Çñ³Ï³Ý³óÙ³Ý /Ý³Ë³·Í³ÛÇÝ ³ßË³ï³ÝùÝ»ñÇ, ï»ËÝÇÏ³Ï³Ý ¨ Ñ»ÕÇÝ³Ï³ÛÇÝ Í³é³ÛáõÃÛáõÝÝ»ñÇ ï»ËÝÇÏ³Ï³Ý µÝáõÃ³·ñ»ñÇ, ·ÝÙ³Ý Ñ³Ûï»ñÇ ï»ËÝÇÏ³Ï³Ý Ù³ë»ñÇ Ùß³ÏÙ³Ý ¨ Ý»ñÏ³Û³óí³Í ³ñ¹ÛáõÝùÝ»ñÇ ÁÝ¹áõÝÙ³Ý, ßÇÝ³ñ³ñ³Ï³Ý ³ßË³ï³ÝùÝ»ñÇ ³ñ¹ÛáõÝùÝ»ñÇ ÁÝ¹áõÝÙ³Ý/ ³ßË³ï³ÝùÝ»ñÇ Ù³ëÝ³·Çï³Ï³Ý ³ç³ÏóáõÃÛ³Ý Í³é³ÛáõÃÛáõÝ</t>
  </si>
  <si>
    <t xml:space="preserve"> ºñÃ¨»ÏáõÃÛ³Ý ÇÝï»ÝëÇíáõÃÛ³Ý ã³÷áõÙÝ»ñ` Ð³ßí»Ï»ï»ñ, Ñ³ï </t>
  </si>
  <si>
    <t xml:space="preserve">ÐÐ å»ï³Ï³Ý Ýß³Ý³ÏáõÃÛ³Ý ³íïáÙáµÇÉ³ÛÇÝ ×³Ý³å³ñÑÝ»ñÇ ³é³ÝÓÇÝ Ñ³ïí³ÍÝ»ñÇ ·áõÛù³·ñáõÙ, ÏÇÉáÙ»ïñ </t>
  </si>
  <si>
    <t xml:space="preserve"> ²íÇ³óÇ³ÛÇ µÝ³·³í³éáõÙ í»ñ³ÑëÏáÕáõÃÛ³Ý ¨ Ï³ÝáÝ³Ï³ñ·Ù³Ý Í³é³ÛáõÃÛáõÝÝ»ñ </t>
  </si>
  <si>
    <t xml:space="preserve"> ÐÐ  ù³Õ³ù³óÇ³Ï³Ý ³íÇ³óÇ³ÛÇ Ñ³Ù³Ï³ñ·Ç »ÝÃ³Ï³éáõóí³ÍùÝ»ñÇ ·áñÍáõÝ»áõÃÛ³Ý Ï³ÝáÝ³Ï³ñ·Ù³Ý áõ ½³ñ·³óÙ³Ý Í³é³ÛáõÃÛáõÝÝ»ñÇ Ù³ïáõóáõÙ, ³Û¹ ÃíáõÙ՛ Ù³ëÝ³ÏóáõÃÛáõÝ å»ï³Ï³Ý ù³Õ³ù³Ï³ÝáõÃÛ³Ý ßñç³Ý³ÏÝ»ñáõÙ áõÕ¨áñ³ÑáëùÇ Í³í³ÉÝ»ñÇ ³×Ç Ñ³Ù³ñ Ý³Ë³¹ñÛ³ÉÝ»ñÇ ëï»ÕÍÙ³ÝÁ </t>
  </si>
  <si>
    <t xml:space="preserve"> ÐÐ ï³ñ³Íù³ÛÇÝ Ï³é³í³ñÙ³Ý ¨ »ÝÃ³Ï³éáõóí³ÍùÝ»ñÇ Ý³Ë³ñ³ñáõÃÛ³Ý ù³Õ³ù³óÇ³Ï³Ý ³íÇ³óÇ³ÛÇ ÏáÙÇï» </t>
  </si>
  <si>
    <t xml:space="preserve"> ²ßË³ï³Ï³½ÙÇ Ù³ëÝ³·Çï³Ï³Ý Ï³ñáÕáõÃÛáõÝÝ»ñÇ ½³ñ·³óáõÙ_x000D_
 </t>
  </si>
  <si>
    <t xml:space="preserve"> ²ßË³ï³Ï³½ÙÇ Ù³ëÝ³·Çï³Ï³Ý í»ñ³å³ïñ³ëïáõÙÝ»ñ, ·áñÍáõÕáõÙÝ»ñ ¨ áñ³Ï³íáñÙ³Ý µ³ñÓñ³óÙ³Ý Í³é³ÛáõÃÛáõÝÝ»ñ </t>
  </si>
  <si>
    <t xml:space="preserve"> «¶ÝáõÙÝ»ñÇ Ù³ëÇÝ» ÐÐ ûñ»ÝùÇ Ñ³Ù³Ó³ÛÝ ÁÝïñí³Í Ï³½Ù³Ï»ñåáõÃÛáõÝ </t>
  </si>
  <si>
    <t xml:space="preserve"> ²íÇ³óÇáÝ ¨ ³ÛÉ ë³ñù³íáñáõÙÝ»ñÇ å³Ñå³ÝáõÙ </t>
  </si>
  <si>
    <t xml:space="preserve"> ²íÇ³óÇáÝ ¨ ³ÛÉ ë³ñù³íáñáõÙÝ»ñÇ Ýáñá·áõÙ ¨ å³Ñå³ÝáõÙ </t>
  </si>
  <si>
    <t xml:space="preserve"> ÐÐ ï³ñ³Íù³ÛÇÝ Ï³é³í³ñÙ³Ý ¨ »ÝÃ³Ï³éáõóí³ÍùÝ»ñÇ Ý³Ë³ñ³ñáõÃÛ³Ý ù³Õ³ù³óÇ³Ï³Ý ³íÇ³óÇ³ÛÇ ÏáÙÇï»</t>
  </si>
  <si>
    <t xml:space="preserve"> àõëáõÙÝ³Ï³Ý ¨ ÃéÇãù³ÛÇÝ å³ïñ³ëïí³ÍáõÃÛ³Ý ¹³ëÁÝÃ³óÝ»ñ_x000D_
 </t>
  </si>
  <si>
    <t xml:space="preserve"> àõëáõÙÝ³Ï³Ý  ÃéÇãù³ÛÇÝ å³ïñ³ëïí³ÍáõÃÛ³Ý ¹³ëÁÝÃ³óÝ»ñÇ Çñ³Ï³Ý³óÙ³Ý ³å³ÑáíáõÙ </t>
  </si>
  <si>
    <t xml:space="preserve"> Ø³ëÝ³·Çï³óí³Í Ï³½Ù³Ï»ñåáõÃÛáõÝÝ»ñ </t>
  </si>
  <si>
    <t xml:space="preserve"> Ø³ÛñáõÕ³ÛÇÝ ³¿ñáÝ³íÇ·³óÇáÝ Í³é³ÛáõÃÛáõÝÝ»ñÇ ëå³ë³ñÏáõÙ </t>
  </si>
  <si>
    <t xml:space="preserve"> ²¿ñáÝ³íÇ·³óÇáÝ Í³é³ÛáõÃÛáõÝÝ»ñ Ù³ïáõóáÕ Ï³½Ù³Ï»ñåáõÃÛáõÝÝ»ñÇ ÷áËÑ³ïáõóáõÙ՛ ·³ÝÓáõÙÝ»ñÇó ³½³ïí³Í ÃéÇãùÝ»ñÇ ëå³ë³ñÏÙ³Ý Ñ³Ù³ñ </t>
  </si>
  <si>
    <t xml:space="preserve"> ÐÐ ù³Õ³ù³óÇ³Ï³Ý ³íÇ³óÇ³ÛÇ ÏáÙÇï»Ç ï»ËÝÇÏ³Ï³Ý Ñ³·»óí³ÍáõÃÛ³Ý µ³ñ»É³íáõÙ </t>
  </si>
  <si>
    <t xml:space="preserve"> Ð³Ù³Ï³ñ·ã³ÛÇÝ, Ï»Ýó³Õ³ÛÇÝ ï»ËÝÇÏ³ÛÇ, Ï³åÇ ¨ ³ÛÉ í³ñã³Ï³Ý ë³ñù³íáñáõÙÝ»ñÇ Ó»éùµ»ñáõÙ_x000D_
_x000D_
 </t>
  </si>
  <si>
    <t xml:space="preserve">  97 </t>
  </si>
  <si>
    <t xml:space="preserve">  2 </t>
  </si>
  <si>
    <t xml:space="preserve">  30 </t>
  </si>
  <si>
    <t xml:space="preserve"> ÐÐ Ù³ñ½»ñÇÝ ëáõµí»ÝóÇ³Ý»ñÇ ïñ³Ù³¹ñáõÙ՛ »ÝÃ³Ï³éáõóí³ÍùÝ»ñÇ ½³ñ·³óÙ³Ý Ýå³ï³Ïáí_x000D_
 </t>
  </si>
  <si>
    <t xml:space="preserve"> ÐÐ Ù³ñ½»ñÇÝ ëáõµí»ÝóÇ³Ý»ñÇ ïñ³Ù³¹ñáõÙ՛ »ÝÃ³Ï³éáõóí³ÍùÝ»ñÇ ½³ñ·³óÙ³Ý Ýå³ï³Ïáí </t>
  </si>
  <si>
    <t xml:space="preserve"> ÐÐ Ñ³Ù³ÛÝùÝ»ñ </t>
  </si>
  <si>
    <t xml:space="preserve"> 1176</t>
  </si>
  <si>
    <t xml:space="preserve"> Ծրագրի միջոցառումներ</t>
  </si>
  <si>
    <t xml:space="preserve"> 11001</t>
  </si>
  <si>
    <t xml:space="preserve"> 11002</t>
  </si>
  <si>
    <t xml:space="preserve"> 11003</t>
  </si>
  <si>
    <t xml:space="preserve"> 11004</t>
  </si>
  <si>
    <t xml:space="preserve"> 11005</t>
  </si>
  <si>
    <t xml:space="preserve"> 31001</t>
  </si>
  <si>
    <t xml:space="preserve"> ÐÐ ù³Õ³ù³óÇ³Ï³Ý ³íÇ³óÇ³ÛÇ ÏáÙÇï»Ç ï»ËÝÇÏ³Ï³Ý Ñ³·»óí³ÍáõÃÛ³Ý µ³ñ»É³íáõÙ</t>
  </si>
  <si>
    <t xml:space="preserve"> Ð³Ù³Ï³ñ·ã³ÛÇÝ՝ Ï»Ýó³Õ³ÛÇÝ ï»ËÝÇÏ³ÛÇ՝ Ï³åÇ ¨ ³ÛÉ í³ñã³Ï³Ý ë³ñù³íáñáõÙÝ»ñÇ Ó»éùµ»ñáõÙ</t>
  </si>
  <si>
    <t xml:space="preserve"> ä»ï³Ï³Ý Ù³ñÙÇÝÝ»ñÇ ÏáÕÙÇó û·ï³·áñÍíáÕ áã ýÇÝ³Ýë³Ï³Ý ³ÏïÇíÝ»ñÇ Ñ»ï ·áñÍ³éÝáõÃÛáõÝÝ»ñ</t>
  </si>
  <si>
    <t xml:space="preserve"> ²íÇ³óÇ³ÛÇ µÝ³·³í³éáõÙ í»ñ³ÑëÏáÕáõÃÛ³Ý ¨ Ï³ÝáÝ³Ï³ñ·Ù³Ý Í³é³ÛáõÃÛáõÝÝ»ñ</t>
  </si>
  <si>
    <t xml:space="preserve"> ÐÐ  ù³Õ³ù³óÇ³Ï³Ý ³íÇ³óÇ³ÛÇ Ñ³Ù³Ï³ñ·Ç »ÝÃ³Ï³éáõóí³ÍùÝ»ñÇ ·áñÍáõÝ»áõÃÛ³Ý Ï³ÝáÝ³Ï³ñ·Ù³Ý áõ ½³ñ·³óÙ³Ý Í³é³ÛáõÃÛáõÝÝ»ñÇ Ù³ïáõóáõÙ՝ ³Û¹ ÃíáõÙ՛ Ù³ëÝ³ÏóáõÃÛáõÝ å»ï³Ï³Ý ù³Õ³ù³Ï³ÝáõÃÛ³Ý ßñç³Ý³ÏÝ»ñáõÙ áõÕ¨áñ³ÑáëùÇ Í³í³ÉÝ»ñÇ ³×Ç Ñ³Ù³ñ Ý³Ë³¹ñÛ³ÉÝ»ñÇ ëï»ÕÍÙ³ÝÁ</t>
  </si>
  <si>
    <t xml:space="preserve"> ²ßË³ï³Ï³½ÙÇ Ù³ëÝ³·Çï³Ï³Ý Ï³ñáÕáõÃÛáõÝÝ»ñÇ ½³ñ·³óáõÙ</t>
  </si>
  <si>
    <t xml:space="preserve"> ²ßË³ï³Ï³½ÙÇ Ù³ëÝ³·Çï³Ï³Ý í»ñ³å³ïñ³ëïáõÙÝ»ñ, ·áñÍáõÕáõÙÝ»ñ ¨ áñ³Ï³íáñÙ³Ý µ³ñÓñ³óÙ³Ý Í³é³ÛáõÃÛáõÝÝ»ñ</t>
  </si>
  <si>
    <t xml:space="preserve"> ²íÇ³óÇáÝ ¨ ³ÛÉ ë³ñù³íáñáõÙÝ»ñÇ å³Ñå³ÝáõÙ</t>
  </si>
  <si>
    <t xml:space="preserve"> ²íÇ³óÇáÝ ¨ ³ÛÉ ë³ñù³íáñáõÙÝ»ñÇ Ýáñá·áõÙ ¨ å³Ñå³ÝáõÙ</t>
  </si>
  <si>
    <t xml:space="preserve"> àõëáõÙÝ³Ï³Ý ¨ ÃéÇãù³ÛÇÝ å³ïñ³ëïí³ÍáõÃÛ³Ý ¹³ëÁÝÃ³óÝ»ñ</t>
  </si>
  <si>
    <t xml:space="preserve"> àõëáõÙÝ³Ï³Ý  ÃéÇãù³ÛÇÝ å³ïñ³ëïí³ÍáõÃÛ³Ý ¹³ëÁÝÃ³óÝ»ñÇ Çñ³Ï³Ý³óÙ³Ý ³å³ÑáíáõÙ</t>
  </si>
  <si>
    <t xml:space="preserve"> Ø³ÛñáõÕ³ÛÇÝ ³¿ñáÝ³íÇ·³óÇáÝ Í³é³ÛáõÃÛáõÝÝ»ñÇ ëå³ë³ñÏáõÙ</t>
  </si>
  <si>
    <t xml:space="preserve"> ²¿ñáÝ³íÇ·³óÇáÝ Í³é³ÛáõÃÛáõÝÝ»ñ Ù³ïáõóáÕ Ï³½Ù³Ï»ñåáõÃÛáõÝÝ»ñÇ ÷áËÑ³ïáõóáõÙ՛ ·³ÝÓáõÙÝ»ñÇó ³½³ïí³Í ÃéÇãùÝ»ñÇ ëå³ë³ñÏÙ³Ý Ñ³Ù³ñ</t>
  </si>
  <si>
    <t>Ìñ³·ñÇ ³Ýí³ÝáõÙÁ`</t>
  </si>
  <si>
    <t xml:space="preserve"> ²íÇ³óÇ³ÛÇ µÝ³·³í³éáõÙ í»ñ³ÑëÏáÕáõÃÛ³Ý ¨ Ï³ÝáÝ³Ï³ñ·Ù³Ý ³å³ÑáíáõÙ</t>
  </si>
  <si>
    <t xml:space="preserve"> ÐÐ ù³Õ³ù³óÇ³Ï³Ý ³íÇ³óÇ³ÛÇ Ñ³Ù³Ï³ñ·Ç »ÝÃ³Ï³éáõóí³ÍùÝ»ñÇ ·áñÍáõÝ»áõÃÛ³Ý Ï³ÝáÝ³Ï³ñ·áõÙ  ¨ ½³ñ·³óáõÙ</t>
  </si>
  <si>
    <t xml:space="preserve"> ÐÐ û¹³ÛÇÝ ï³ñ³Íùáí ù³Õ³ù³óÇÝ»ñÇ ¨ µ»éÝ»ñÇ ³Ýíï³Ý· ¨ ³ñ³· ï»Õ³÷áËÙ³Ý ·áñÍÁÝÃ³óÝ»ñÇ å³ïß³× Ï³ÝáÝ³Ï³ñ·áõÙ ¨ ¹ñ³Ýó å³Ñ³ÝçÝ»ñÇ ³å³ÑáíáõÙ</t>
  </si>
  <si>
    <t xml:space="preserve">¾É»Ïïñ³¿Ý»ñ·Ç³ÛÇ Ñ³Õáñ¹Ù³Ý ó³ÝóÇ í»ñ³Ï³éáõóÙ³Ý Íñ³·ñÇ ßñç³Ý³ÏÝ»ñáõÙ Ý³Ë³ï»ëíáõÙ ¿ í»ñ³Ï³éáõó»É 
220 Ïì §²·³ñ³Ï-2¦ ¨ §ÞÇÝáõÑ³Ûñ¦ »ÝÃ³Ï³Û³ÝÝ»ñÁ
</t>
  </si>
  <si>
    <t xml:space="preserve">¾É»Ïïñ³¿Ý»ñ·Ç³ÛÇ Ñ³Õáñ¹Ù³Ý ó³ÝóÇ í»ñ³Ï³éáõóÙ³Ý Íñ³·ñÇ ßñç³Ý³ÏÝ»ñáõÙ Ý³Ë³ï»ëíáõÙ ¿ ÁÝ¹É³ÛÝ»É í»ñ³ÑëÏÙ³Ý ¨ ïíÛ³ÉÝ»ñÇ Ó»éùµ»ñÙ³Ý SCADA ¨ ¿Ý»ñ·Ç³ÛÇ Ï³é³í³ñÙ³Ý Ñ³Ù³Ï³ñ·»ñÁ ¨ Ï³éáõó»É ä³Ñáõëï³ÛÇÝ Ï³ñ·³í³ñ³Ï³Ý Ï³é³í³ñÙ³Ý Ï»ÝïñáÝ
</t>
  </si>
  <si>
    <t>Ðáõë³ÉÇ ¨ ³Ýíï³Ý· ¿É»Ïïñ³Ù³ï³Ï³ñ³ñÙ³Ý ³å³ÑáíáõÙ</t>
  </si>
  <si>
    <t>¾É»Ïïñ³¿Ý»ñ·Ç³ÛÇ Ñ³Õáñ¹Ù³Ý ó³ÝóÇ í»ñ³Ï³éáõóÙ³Ý Íñ³·ñÇ ßñç³Ý³ÏÝ»ñáõÙ Ý³Ë³ï»ëíáõÙ ¿ í»ñ³Ï³éáõó»É 220 Ïì §²·³ñ³Ï-2¦ ¨ §ÞÇÝáõÑ³Ûñ¦ »ÝÃ³Ï³Û³ÝÝ»ñÁ</t>
  </si>
  <si>
    <t xml:space="preserve"> æñ³ÛÇÝ ïÝï»ëáõÃÛ³Ý áÉáñïáõÙ Íñ³·ñ»ñÇ Ñ³Ù³Ï³ñ·áõÙ ¨ ÙáÝÇïáñÇÝ·</t>
  </si>
  <si>
    <t xml:space="preserve"> æñ³ÛÇÝ ïÝï»ëáõÃÛ³Ý áÉáñïáõÙ å»ï³Ï³Ý ³ñ¹ÛáõÝ³í»ï Íñ³·ñ»ñÇ Ùß³ÏÙ³Ý ¨ Çñ³Ï³Ý³óÙ³Ý  ³å³ÑáíáõÙ</t>
  </si>
  <si>
    <t xml:space="preserve"> æñ³ÛÇÝ ïÝï»ëáõÃÛ³Ý áÉáñïáõÙ Çñ³Ï³Ý³óíáÕ Íñ³·ñ»ñÇ ³½¹»óáõÃÛ³Ý ¨ ³ñ¹ÛáõÝ³í»ïáõÃÛ³Ý µ³ñ»É³íáõÙ</t>
  </si>
  <si>
    <t xml:space="preserve"> æñ³ÛÇÝ ïÝï»ëáõÃÛ³Ý áÉáñïáõÙ å»ï³Ï³Ý ù³Õ³ù³Ï³ÝáõÃÛ³Ý Ùß³ÏáõÙ՝ Íñ³·ñ»ñÇ Ñ³Ù³Ï³ñ·áõÙ ¨ ÙáÝÇïáñÇÝ·</t>
  </si>
  <si>
    <t xml:space="preserve"> àÉáñïÇ ù³Õ³ù³Ï³ÝáõÃÛ³Ý ËáñÑñ¹³ïíáõÃÛ³Ý՝ ÏáÙÇï»Ç Çñ³í³ëáõÃÛ³Ý ï³Ï ÁÝÏÝáÕ Í³é³ÛáõÃÛáõÝÝ»ñÇ áõ Íñ³·ñ»ñÇ Ñ³Ù³Ï³ñ·Ù³Ý Í³é³ÛáõÃÛáõÝÝ»ñ</t>
  </si>
  <si>
    <t xml:space="preserve"> æñ³ÛÇÝ ÏáÙÇï»Ç ï»ËÝÇÏ³Ï³Ý Ñ³·»óí³ÍáõÃÛ³Ý µ³ñ»É³íáõÙ</t>
  </si>
  <si>
    <t xml:space="preserve"> æñ³ÛÇÝ ÏáÙÇï»Ç Ñ³Ù³ñ Ñ³Ù³Ï³ñ·ã³ÛÇÝ ï»ËÝÇÏ³ÛÇ ¨ ·ñ³ë»ÝÛ³Ï³ÛÇÝ ·áõÛùÇ Ó»éùµ»ñáõÙ:</t>
  </si>
  <si>
    <t xml:space="preserve"> àã ýÇÝ³Ýë³Ï³Ý ³ÏïÇíÝ»ñÇ ûï³ñáõÙÇó Ùáõïù»ñ </t>
  </si>
  <si>
    <t xml:space="preserve"> ÐÐ ïÝï»ë³Ï³Ý ½³ñ·³óÙ³Ý ¨ Ý»ñ¹ñáõÙÝ»ñÇ Ý³Ë³ñ³ñáõÃÛ³Ý å»ï³Ï³Ý ·áõÛùÇ Ï³é³í³ñÙ³Ý ÏáÙÇï» </t>
  </si>
  <si>
    <t xml:space="preserve"> ä»ï³Ï³Ý ·áõÛùÇ Ï³é³í³ñÙ³Ý ÏáÙÇï»Ç »ÝÃ³Ï³ÛáõÃÛ³Ý ß»Ýù»ñÇ å³ÛÙ³ÝÝ»ñÇ µ³ñ»É³íáõÙ_x000D_
 </t>
  </si>
  <si>
    <t xml:space="preserve"> ä»ï³Ï³Ý ·áõÛùÇ Ï³é³í³ñÙ³Ý ÏáÙÇï»Ç »ÝÃ³Ï³ÛáõÃÛ³Ý ß»Ýù»ñÇ å³ÛÙ³ÝÝ»ñÇ µ³ñ»É³íáõÙ (ÑÇÙÝ³Ýáñá·áõÙ, Ý³Ë³·Í³Ý³Ë³Ñ³ßí³ÛÇÝ ÷³ëï³ÃÕÃ»ñÇ Ó»éùµ»ñáõÙ ¨ ß»Ýù³ÛÇÝ ³ÛÉ å³ÛÙ³ÝÝ»ñÇ µ³ñ»É³íáõÙ) </t>
  </si>
  <si>
    <t xml:space="preserve"> ÐÐ ï³ñ³Íù³ÛÇÝ Ï³é³í³ñÙ³Ý ¨ »ÝÃ³Ï³éáõóí³ÍùÝ»ñÇ Ý³Ë³ñ³ñáõÃÛ³Ý å»ï³Ï³Ý ·áõÛùÇ Ï³é³í³ñÙ³Ý ÏáÙÇï» </t>
  </si>
  <si>
    <t xml:space="preserve">ù.ºñ¨³Ý, ²ñß³ÏáõÝÛ³ó 4 Ñ³ëó»Ç ß»ÝùÇ í»ñ»É³ÏÇ ³å³ÙáÝï³ÅáõÙ ¨ ÝáñÇ ï»Õ³¹ñáõÙ, Ñ³ï </t>
  </si>
  <si>
    <t xml:space="preserve"> àã ýÇÝ³Ýë³Ï³Ý ³ÏïÇíÝ»ñÇ ûï³ñáõÙÇó Ùáõïù»ñ</t>
  </si>
  <si>
    <t xml:space="preserve"> ä»ï³Ï³Ý ·áõÛùÇ Ï³é³í³ñÙ³Ý ÏáÙÇï»Ç »ÝÃ³Ï³ÛáõÃÛ³Ý ß»Ýù»ñÇ å³ÛÙ³ÝÝ»ñÇ µ³ñ»É³íáõÙ_x000D_
</t>
  </si>
  <si>
    <t xml:space="preserve"> ä»ï³Ï³Ý ·áõÛùÇ Ï³é³í³ñÙ³Ý ÏáÙÇï»Ç »ÝÃ³Ï³ÛáõÃÛ³Ý ß»Ýù»ñÇ å³ÛÙ³ÝÝ»ñÇ µ³ñ»É³íáõÙ (ÑÇÙÝ³Ýáñá·áõÙ, Ý³Ë³·Í³Ý³Ë³Ñ³ßí³ÛÇÝ ÷³ëï³ÃÕÃ»ñÇ Ó»éùµ»ñáõÙ ¨ ß»Ýù³ÛÇÝ ³ÛÉ å³ÛÙ³ÝÝ»ñÇ µ³ñ»É³íáõÙ)</t>
  </si>
  <si>
    <t xml:space="preserve"> 1988-1992 Ãí³Ï³ÝÝ»ñÇÝ ²¹ñµ»ç³ÝÇó µéÝ³·³ÕÃí³Í ¨ Ð³Û³ëï³ÝÇ Ð³Ýñ³å»ïáõÃÛáõÝáõÙ ³å³ëï³Ý³Í ÷³Ëëï³Ï³Ý ÁÝï³ÝÇùÝ»ñÇ µÝ³Ï³ñ³Ý³ÛÇÝ ³å³ÑáíáõÙ</t>
  </si>
  <si>
    <t xml:space="preserve"> 1988-1992 Ãí³Ï³ÝÝ»ñÇÝ ²¹ñµ»ç³ÝÇó µéÝ³·³ÕÃí³Í ¨ Ð³Û³ëï³ÝÇ Ð³Ýñ³å»ïáõÃÛáõÝáõÙ ³å³ëï³Ý³Í µÝ³ÏáõÃÛ³Ý í³Ûñ ãáõÝ»óáÕ ÷³Ëëï³Ï³Ý ÁÝï³ÝÇùÝ»ñÇÝ µÝ³Ï³ñ³Ý³ÛÇÝ ³å³ÑáíÙ³Ý ³ç³ÏóáõÃÛáõÝ_x000D_</t>
  </si>
  <si>
    <t xml:space="preserve"> Ð³Û³ëï³ÝÇ Ð³Ýñ³å»ïáõÃÛáõÝ í»ñ³¹³ñÓáÕ ù³Õ³ù³óÇÝ»ñÇ í»ñ³ÇÝï»·ñÙ³ÝÝ áõÕÕí³Í ³é³çÝ³ÛÇÝ ³ç³ÏóáõÃÛ³Ý å»ï³Ï³Ý Íñ³·Çñ_x000D_
</t>
  </si>
  <si>
    <t xml:space="preserve"> ²é³çÝ³ÛÇÝ ûÅ³Ý¹³ÏáõÃÛáõÝ óáõó³µ»ñ»É Ð³Û³ëï³Ý Ñ³ñÏ³¹Çñ í»ñ³¹³ñÓáÕ ÐÐ ù³Õ³ù³óÇÝ»ñÇÝ՛ Ñ»ï³·³ÛáõÙ Ýñ³Ýó ÉÇ³ñÅ»ù ¨ Ï³ÛáõÝ í»ñ³ÇÝï»·ñáõÙÝ ³å³Ñáí»Éáõ Ýå³ï³Ïáí, áõÕÕáñ¹»ÉÝ áõ ËáñÑñ¹³ïíáõÃÛáõÝÁ:</t>
  </si>
  <si>
    <t xml:space="preserve">Ð³Ù³ßË³ñÑ³ÛÇÝ µ³ÝÏÇ ³ç³ÏóáõÃÛ³Ùµ Çñ³Ï³Ý³óíáÕ Î»Ýë³Ï³Ý Ýß³Ý³ÏáõÃÛ³Ý ×³Ý³å³ñÑ³ó³ÝóÇ µ³ñ»É³íÙ³Ý »ñÏñáñ¹ Éñ³óáõóÇã ýÇÝ³Ýë³íáñÙ³Ý Íñ³·Çñ- ³íïá×³Ý³å³ñÑÝ»ñÇ µ³ñ»Ï³ñ·Ù³Ý ³ßË³ï³ÝùÝ»ñ </t>
  </si>
  <si>
    <t xml:space="preserve"> Ð³Ù³ßË³ñÑ³ÛÇÝ µ³ÝÏÇ ³ç³ÏóáõÃÛ³Ùµ Çñ³Ï³Ý³óíáÕ Î»Ýë³Ï³Ý Ýß³Ý³ÏáõÃÛ³Ý ×³Ý³å³ñÑ³ó³ÝóÇ µ³ñ»É³íÙ³Ý »ñÏñáñ¹ Éñ³óáõóÇã ýÇÝ³Ýë³íáñÙ³Ý Íñ³·ñÇ ßñç³Ý³ÏÝ»ñáõÙ ³íïá×³Ý³å³ñÑÝ»ñÇ µ³ñ»Ï³ñ·Ù³Ý ³ßË³ï³ÝùÝ»ñ</t>
  </si>
  <si>
    <t xml:space="preserve"> ²íïá×³Ý³å³ñÑÝ»ñÇ µ³ñ»Ï³ñ·Ù³Ý ³ßË³ï³ÝùÝ»ñ_x000D_
</t>
  </si>
  <si>
    <t>ì»ñ³Ï³éáõóÙ³Ý ¨ ½³ñ·³óÙ³Ý »íñáå³Ï³Ý µ³ÝÏÇ ³ç³ÏóáõÃÛ³Ùµ Çñ³Ï³Ý³óíáÕ Îáï³ÛùÇ ¨ ¶»Õ³ñùáõÝÇùÇ Ù³ñ½Ç Ïáßï Ã³÷áÝÝ»ñÇ Ï³é³í³ñÙ³Ý ËáñÑñ¹³ïíáõÃÛ³Ý Ñ³Ù³ñ ¹ñ³Ù³ßÝáñÑ³ÛÇÝ Íñ³·Çñ_x000D_</t>
  </si>
  <si>
    <t>¶»ñÙ³ÝÇ³ÛÇ ½³ñ·³óÙ³Ý í³ñÏ»ñÇ µ³ÝÏÇ ³ç³ÏóáõÃÛ³Ùµ Çñ³Ï³Ý³óíáÕ ²ËáõñÛ³Ý ·»ïÇ çñ³ÛÇÝ é»ëáõñëÝ»ñÇ ÇÝï»·ñ³óí³Í Ï³é³í³ñÙ³Ý Íñ³·ñÇ »ñÏñáñ¹ ÷áõÉÇ Ñ³Ù³Ï³ñ·áõÙ ¨ Õ»Ï³í³ñáõÙ</t>
  </si>
  <si>
    <t xml:space="preserve">1 Ë Ù   Ù»Ë³ÝÇÏ³Ï³Ý çñÇ Ñ³Ù³ñ Ï³ï³ñí³Í Í³Ëë, ¹ñ³Ù, </t>
  </si>
  <si>
    <t>1 Ë Ù  ÇÝùÝ³Ñáë »Õ³Ý³Ïáí Ù³ï³Ï³ñ³ñí³Í çñÇ Ñ³Ù³ñ  Í³Ëë, ¹ñ³Ù</t>
  </si>
  <si>
    <t>Ì³Ëë»ñÁ, ¹ñ³Ù, ³Û¹ ÃíáõÙª</t>
  </si>
  <si>
    <t>Ø»Ë³ÝÇÏ³Ï³Ý »Õ³Ý³Ïáí, ÙÉÝ ¹ñ³Ù, áñÇó</t>
  </si>
  <si>
    <t>ÇÝùÝ³Ñáë »Õ³Ý³Ïáí, ÙÉÝ ¹ñ³Ù, áñÇó</t>
  </si>
  <si>
    <t>1 Ë Ù Ù»Ë³ÝÇÏ³Ï³Ý »Õ³Ý³Ïáí Ù³ï³Ï³ñ³ñí³Í çñÇ Ñ³Ù³ñ ëáõµëÇ¹Ç³ÛÇ ÷³ëï³óÇ ã³÷, ¹ñ³Ù</t>
  </si>
  <si>
    <t>1 Ë Ù ÇÝùÝ³Ñáë »Õ³Ý³Ïáí Ù³ï³Ï³ñ³ñí³Í çñÇ Ñ³Ù³ñ ëáõµëÇ¹Ç³ÛÇ ÷³ëï³óÇ ã³÷, ¹ñ³Ù</t>
  </si>
  <si>
    <t xml:space="preserve">ì»ñ³Ï³éáõóÙ³Ý ¨ ½³ñ·³óÙ³Ý »íñáå³Ï³Ý µ³ÝÏÇ ³ç³ÏóáõÃÛ³Ùµ Çñ³Ï³Ý³óíáÕ ºñ¨³ÝÇ Ù»ïñáåáÉÇï»ÝÇ í»ñ³Ï³éáõóÙ³Ý »ñÏñáñ¹ Íñ³·ñÇ ßñç³Ý³ÏÝ»ñáõÙ »ÝÃ³í³ñÏÇ ïñ³Ù³¹ñáõÙ &lt;ºñ¨³ÝÇ Ù»ïñáåáÉÇï»Ý&gt; ö´À-ÇÝ </t>
  </si>
  <si>
    <t xml:space="preserve">ì»ñ³Ï³éáõóÙ³Ý ¨ ½³ñ·³óÙ³Ý »íñáå³Ï³Ý µ³ÝÏÇ ³ç³ÏóáõÃÛ³Ùµ Çñ³Ï³Ý³óíáÕ ºñ¨³ÝÇ ù³Õ³ù³ÛÇÝ Éáõë³íáñáõÃÛ³Ý Íñ³·ñÇ ßñç³Ý³ÏÝ»ñáõÙ »ÝÃ³í³ñÏÇ ïñ³Ù³¹ñáõÙ &lt;ºñù³ÕÉáõÛë&gt; ö´À-ÇÝ </t>
  </si>
  <si>
    <t>ºíñáå³Ï³Ý  Ý»ñ¹ñáõÙ³ÛÇÝ µ³ÝÏÇ ³ç³ÏóáõÃÛ³Ùµ Çñ³Ï³Ý³óíáÕ ºñ¨³ÝÇ Ù»ïñáåáÉÇï»ÝÇ í»ñ³Ï³éáõóÙ³Ý »ñÏñáñ¹ Íñ³·ñÇ ßñç³Ý³ÏÝ»ñáõÙ »ÝÃ³í³ñÏÇ ïñ³Ù³¹ñáõÙ &lt;ºñ¨³ÝÇ Ù»ïñáåáÉÇï»Ý&gt; ö´À-ÇÝ</t>
  </si>
  <si>
    <t xml:space="preserve"> ÐÐ ï³ñ³Íù³ÛÇÝ Ï³é³í³ñÙ³Ý ¨ ½³ñ·³óÙ³Ý Ý³Ë³ñ³ñáõÃÛáõÝ </t>
  </si>
  <si>
    <t>2023թ</t>
  </si>
  <si>
    <t xml:space="preserve"> ²ëÇ³Ï³Ý  µ³ÝÏÇ ³ç³ÏóáõÃÛ³Ùµ Çñ³Ï³Ý³óíáÕ՝ ù³Õ³ù³ÛÇÝ»ÝÃ³Ï³éáõóí³ÍùÝ»ñÇ ¨ ù³Õ³ùÇ Ï³ÛáõÝ ½³ñ·³óÙ³Ý Ý»ñ¹ñáõÙ³ÛÇÝ Íñ³·ñÇ ßñç³Ý³ÏÝ»ñáõÙ ×³Ý³å³ñÑ³ÛÇÝ ßÇÝ³ñ³ñáõÃÛáõÝ </t>
  </si>
  <si>
    <t>áñ³Ï³Ï³Ý</t>
  </si>
  <si>
    <t xml:space="preserve"> Üáñ ïñ³Ýëåáñï³ÛÇÝ Ñ³Ù³Ï³ñ·Ç Ý»ñ¹ñÙ³Ý ï»ËÝÇÏ³Ï³Ý ÙÇçáóÝ»ñÇ ¨ ë³ñù³íáñáõÙÝ»ñÇ Ó»éùµ»ñáõÙ, Ñ³Ù³Ï³ñ·</t>
  </si>
  <si>
    <t xml:space="preserve">  ²ñß³ÏáõÝÛ³ó-¶.ÜÅ¹»ÑÇ ïñ³Ýëåáñï³ÛÇÝ Ñ³Ý·áõÛóÇ í»ñ³Ï³éáõóáõÙ, ïáÏáë</t>
  </si>
  <si>
    <t xml:space="preserve"> ¸»åáÝ»ñÇ Ï³éáõóáõÙ, ïáÏáë </t>
  </si>
  <si>
    <t xml:space="preserve"> ²ëÇ³Ï³Ý  µ³ÝÏÇ ³ç³ÏóáõÃÛ³Ùµ Çñ³Ï³Ý³óíáÕ՝ ù³Õ³ù³ÛÇÝ »ÝÃ³Ï³éáõóí³ÍùÝ»ñÇ ¨ ù³Õ³ùÇ Ï³ÛáõÝ ½³ñ·³óÙ³Ý Ý»ñ¹ñáõÙ³ÛÇÝ »ñÏñáñ¹ Íñ³·ñÇ ßñç³Ý³ÏÝ»ñáõÙ ×³Ý³å³ñÑ³ÛÇÝ ßÇÝ³ñ³ñáõÃÛáõÝ </t>
  </si>
  <si>
    <t>´³µ³ç³ÝÛ³Ý-²ßï³ñ³ÏÇ Ë×áõÕÇ 9.4 ÏÙ »ñÏ³ñáõÃÛ³Ùµ ¨Ý 24 Ù. ÙÇçÇÝ É³ÛÝáõÃÛ³Ùµ Ýáñ ×³Ý³å³ñÑ³Ñ³ïí³ÍÇ Ï³éáõóáõÙ, ïáÏáë</t>
  </si>
  <si>
    <t>²ñ·³í³Ý¹ -ÞÇñ³Ï Í³Ý³å³ñÑ³Ñ³ïí³ÍÇ 2.7 ÏÙ »ñÏ³ñáõÃÛ³Ùµ /Ý»ñ³éÛ³É Ðñ³½¹³Ý ·»ïÇ íñ³ Ï³ÙáõñçÇ/ Ï³éáõóáõÙ, ïáÏáë</t>
  </si>
  <si>
    <t>56</t>
  </si>
  <si>
    <t>Æë³Ïáí -²ñß³ÏáõÝÛ³ó ×³Ý³å³ñÑÝ»ñÝ Çñ³ñ ÙÇ³óÝáÕ  ×³Ý³å³ñÑ³Ñ³ïí³ÍÇ Ï³éáõóáõÙ, ïáÏáë</t>
  </si>
  <si>
    <t xml:space="preserve">²ëÇ³Ï³Ý  µ³ÝÏÇ ³ç³ÏóáõÃÛ³Ùµ Çñ³Ï³Ý³óíáÕ՝ ù³Õ³ù³ÛÇÝ»ÝÃ³Ï³éáõóí³ÍùÝ»ñÇ ¨ ù³Õ³ùÇ Ï³ÛáõÝ ½³ñ·³óÙ³Ý Ý»ñ¹ñáõÙ³ÛÇÝ Íñ³·ñÇ ßñç³Ý³ÏÝ»ñáõÙ ×³Ý³å³ñÑ³ÛÇÝ ßÇÝ³ñ³ñáõÃÛáõÝ </t>
  </si>
  <si>
    <t xml:space="preserve">²ëÇ³Ï³Ý  µ³ÝÏÇ ³ç³ÏóáõÃÛ³Ùµ Çñ³Ï³Ý³óíáÕ՝ ù³Õ³ù³ÛÇÝ »ÝÃ³Ï³éáõóí³ÍùÝ»ñÇ ¨ ù³Õ³ùÇ Ï³ÛáõÝ ½³ñ·³óÙ³Ý Ý»ñ¹ñáõÙ³ÛÇÝ »ñÏñáñ¹ Íñ³·ñÇ ßñç³Ý³ÏÝ»ñáõÙ ×³Ý³å³ñÑ³ÛÇÝ ßÇÝ³ñ³ñáõÃÛáõÝ </t>
  </si>
  <si>
    <t>ì»ñ³Ï³éáõóÙ³Ý ¨ ½³ñ·³óÙ³Ý »íñáå³Ï³Ý µ³ÝÏÇ ³ç³ÏóáõÃÛ³Ùµ Çñ³Ï³Ý³óíáÕ ¶ÛáõÙñáõ ù³Õ³ù³ÛÇÝ ×³Ý³å³ñÑÝ»ñÇ í»ñ³Ýáñá·Ù³Ý Íñ³·ñÇ ßñç³Ý³ÏÝ»ñáõÙ Ý³Ë³·Í³-Ý³Ë³Ñ³ßí³ÛÇÝ ³ßË³ï³ÝùÝ»ñÇ Çñ³Ï³Ý³óáõÙ</t>
  </si>
  <si>
    <t>¶ÛáõÙñáõ ×³Ý³å³ñÑÝ»ñÇ í»ñ³Ï³éáõóÙ³ÝÁ ¨ ÷áÕáó³ÛÇÝ Éáõë³íáñáõÃÛ³Ý ³ñ¹Ç³Ï³Ý³óÙ³Ý  ³ßË³ï³ÝùÝ»ñ</t>
  </si>
  <si>
    <t xml:space="preserve"> ì»ñ³Ï³éáõóÙ³Ý ¨ ½³ñ·³óÙ³Ý »íñáå³Ï³Ý µ³ÝÏÇ ³ç³ÏóáõÃÛ³Ùµ Çñ³Ï³Ý³óíáÕ ¶ÛáõÙñáõ ù³Õ³ù³ÛÇÝ ×³Ý³å³ñÑÝ»ñÇ í»ñ³Ýáñá·Ù³Ý Íñ³·ñÇ ßñç³Ý³ÏÝ»ñáõÙ Ý³Ë³·Í³-Ý³Ë³Ñ³ßí³ÛÇÝ ³ßË³ï³ÝùÝ»ñÇ Çñ³Ï³Ý³óáõÙ </t>
  </si>
  <si>
    <t xml:space="preserve"> ¶ÛáõÙñáõ ×³Ý³å³ñÑÝ»ñÇ í»ñ³Ï³éáõóÙ³ÝÁ ¨ ÷áÕáó³ÛÇÝ Éáõë³íáñáõÃÛ³Ý ³ñ¹Ç³Ï³Ý³óÙ³Ý  ³ßË³ï³ÝùÝ»ñ_x000D_
 </t>
  </si>
  <si>
    <t xml:space="preserve">  ÐÐ µÝ³ÏãáõÃÛáõÝ </t>
  </si>
  <si>
    <t xml:space="preserve">ÀÝïñí³Í ÷áÕáóÝ»ñÇ Ùß³ÏíáÕ Ý³Ë³·Í³Ý³Ë³Ñ³ßí³ÛÇÝ ÷³ëï³ÃÕÃ»ñÇ ÃÇíÁ` Ñ³ï </t>
  </si>
  <si>
    <t xml:space="preserve"> 32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</si>
</sst>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43" formatCode="_ * #,##0.00_)_€_ ;_ * \(#,##0.00\)_€_ ;_ * &quot;-&quot;??_)_€_ ;_ @_ "/>
    <numFmt numFmtId="164" formatCode="&quot;$&quot;#,##0_);[Red]\(&quot;$&quot;#,##0\)"/>
    <numFmt numFmtId="165" formatCode="&quot;$&quot;#,##0.00_);[Red]\(&quot;$&quot;#,##0.00\)"/>
    <numFmt numFmtId="166" formatCode="_(&quot;$&quot;* #,##0_);_(&quot;$&quot;* \(#,##0\);_(&quot;$&quot;* &quot;-&quot;_);_(@_)"/>
    <numFmt numFmtId="167" formatCode="_(* #,##0_);_(* \(#,##0\);_(* &quot;-&quot;_);_(@_)"/>
    <numFmt numFmtId="168" formatCode="_(&quot;$&quot;* #,##0.00_);_(&quot;$&quot;* \(#,##0.00\);_(&quot;$&quot;* &quot;-&quot;??_);_(@_)"/>
    <numFmt numFmtId="169" formatCode="_(* #,##0.00_);_(* \(#,##0.00\);_(* &quot;-&quot;??_);_(@_)"/>
    <numFmt numFmtId="170" formatCode="##,##0.0;\(##,##0.0\);\-"/>
    <numFmt numFmtId="171" formatCode="_-* #,##0.00_р_._-;\-* #,##0.00_р_._-;_-* &quot;-&quot;??_р_._-;_-@_-"/>
    <numFmt numFmtId="172" formatCode="0.0"/>
    <numFmt numFmtId="173" formatCode="_-* #,##0.00_-;\-* #,##0.00_-;_-* &quot;-&quot;??_-;_-@_-"/>
    <numFmt numFmtId="174" formatCode="_-* #,##0.00\ _դ_ր_._-;\-* #,##0.00\ _դ_ր_._-;_-* &quot;-&quot;??\ _դ_ր_._-;_-@_-"/>
    <numFmt numFmtId="175" formatCode="General_)"/>
    <numFmt numFmtId="176" formatCode="_-* #,##0.00&quot; &quot;_դ_ր_._-;\-* #,##0.00&quot; &quot;_դ_ր_._-;_-* &quot;-&quot;??&quot; &quot;_դ_ր_._-;_-@_-"/>
    <numFmt numFmtId="177" formatCode="_([$€-2]* #,##0.00_);_([$€-2]* \(#,##0.00\);_([$€-2]* &quot;-&quot;??_)"/>
    <numFmt numFmtId="178" formatCode="_ * #,##0.0_)_€_ ;_ * \(#,##0.0\)_€_ ;_ * &quot;-&quot;??_)_€_ ;_ @_ "/>
    <numFmt numFmtId="179" formatCode="_-* #,##0.0_р_._-;\-* #,##0.0_р_._-;_-* &quot;-&quot;??_р_._-;_-@_-"/>
    <numFmt numFmtId="180" formatCode="#,##0.0"/>
    <numFmt numFmtId="181" formatCode="0.000"/>
    <numFmt numFmtId="182" formatCode="_(* #,##0.0_);_(* \(#,##0.0\);_(* &quot;-&quot;??_);_(@_)"/>
    <numFmt numFmtId="183" formatCode="00"/>
    <numFmt numFmtId="184" formatCode="_ * #,##0_)_€_ ;_ * \(#,##0\)_€_ ;_ * &quot;-&quot;??_)_€_ ;_ @_ "/>
  </numFmts>
  <fonts count="162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name val="GHEA Grapalat"/>
      <family val="3"/>
    </font>
    <font>
      <sz val="8"/>
      <name val="GHEA Grapalat"/>
      <family val="3"/>
    </font>
    <font>
      <sz val="10"/>
      <name val="Arial"/>
      <family val="2"/>
    </font>
    <font>
      <sz val="10"/>
      <color theme="1"/>
      <name val="GHEA Grapalat"/>
      <family val="3"/>
    </font>
    <font>
      <sz val="10"/>
      <color theme="1"/>
      <name val="Calibri"/>
      <family val="2"/>
      <charset val="1"/>
      <scheme val="minor"/>
    </font>
    <font>
      <b/>
      <sz val="10"/>
      <color rgb="FFC00000"/>
      <name val="Arial Armenian"/>
      <family val="2"/>
    </font>
    <font>
      <sz val="10"/>
      <color rgb="FF000000"/>
      <name val="Arial Armenian"/>
      <family val="2"/>
    </font>
    <font>
      <i/>
      <sz val="10"/>
      <color rgb="FF000000"/>
      <name val="Arial Armenian"/>
      <family val="2"/>
    </font>
    <font>
      <sz val="10"/>
      <color rgb="FF000000"/>
      <name val="Calibri"/>
      <family val="2"/>
      <scheme val="minor"/>
    </font>
    <font>
      <sz val="10"/>
      <color theme="1"/>
      <name val="Arial Armenian"/>
      <family val="2"/>
    </font>
    <font>
      <i/>
      <sz val="10"/>
      <color theme="1"/>
      <name val="Arial Armenian"/>
      <family val="2"/>
    </font>
    <font>
      <sz val="11"/>
      <color theme="1"/>
      <name val="Arial Armenian"/>
      <family val="2"/>
    </font>
    <font>
      <i/>
      <sz val="11"/>
      <color theme="1"/>
      <name val="Arial Armenian"/>
      <family val="2"/>
    </font>
    <font>
      <sz val="8"/>
      <name val="GHEA Grapalat"/>
      <family val="2"/>
    </font>
    <font>
      <sz val="10"/>
      <color indexed="8"/>
      <name val="MS Sans Serif"/>
      <family val="2"/>
      <charset val="204"/>
    </font>
    <font>
      <i/>
      <sz val="10"/>
      <color theme="7" tint="-0.499984740745262"/>
      <name val="Arial LatArm"/>
      <family val="2"/>
    </font>
    <font>
      <sz val="10"/>
      <name val="Arial Armenian"/>
      <family val="2"/>
    </font>
    <font>
      <sz val="10"/>
      <name val="Times Armenian"/>
      <family val="1"/>
    </font>
    <font>
      <sz val="10"/>
      <color indexed="8"/>
      <name val="MS Sans Serif"/>
      <family val="2"/>
    </font>
    <font>
      <sz val="11"/>
      <color indexed="8"/>
      <name val="Times Armenian"/>
      <family val="2"/>
    </font>
    <font>
      <sz val="11"/>
      <color indexed="9"/>
      <name val="Times Armenian"/>
      <family val="2"/>
    </font>
    <font>
      <sz val="11"/>
      <color indexed="20"/>
      <name val="Times Armenian"/>
      <family val="2"/>
    </font>
    <font>
      <b/>
      <sz val="11"/>
      <color indexed="52"/>
      <name val="Times Armenian"/>
      <family val="2"/>
    </font>
    <font>
      <b/>
      <sz val="11"/>
      <color indexed="9"/>
      <name val="Times Armenian"/>
      <family val="2"/>
    </font>
    <font>
      <i/>
      <sz val="11"/>
      <color indexed="23"/>
      <name val="Times Armenian"/>
      <family val="2"/>
    </font>
    <font>
      <sz val="11"/>
      <color indexed="17"/>
      <name val="Times Armenian"/>
      <family val="2"/>
    </font>
    <font>
      <b/>
      <sz val="15"/>
      <color indexed="56"/>
      <name val="Times Armenian"/>
      <family val="2"/>
    </font>
    <font>
      <b/>
      <sz val="13"/>
      <color indexed="56"/>
      <name val="Times Armenian"/>
      <family val="2"/>
    </font>
    <font>
      <b/>
      <sz val="11"/>
      <color indexed="56"/>
      <name val="Times Armenian"/>
      <family val="2"/>
    </font>
    <font>
      <sz val="11"/>
      <color indexed="62"/>
      <name val="Times Armenian"/>
      <family val="2"/>
    </font>
    <font>
      <sz val="11"/>
      <color indexed="52"/>
      <name val="Times Armenian"/>
      <family val="2"/>
    </font>
    <font>
      <sz val="11"/>
      <color indexed="60"/>
      <name val="Times Armenian"/>
      <family val="2"/>
    </font>
    <font>
      <sz val="10"/>
      <name val="Arial"/>
      <family val="2"/>
      <charset val="204"/>
    </font>
    <font>
      <b/>
      <sz val="11"/>
      <color indexed="63"/>
      <name val="Times Armenian"/>
      <family val="2"/>
    </font>
    <font>
      <b/>
      <sz val="18"/>
      <color indexed="56"/>
      <name val="Cambria"/>
      <family val="2"/>
    </font>
    <font>
      <b/>
      <sz val="11"/>
      <color indexed="8"/>
      <name val="Times Armenian"/>
      <family val="2"/>
    </font>
    <font>
      <sz val="11"/>
      <color indexed="10"/>
      <name val="Times Armenian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i/>
      <sz val="10"/>
      <name val="Arial Armenian"/>
      <family val="2"/>
    </font>
    <font>
      <sz val="10"/>
      <color rgb="FFFF0000"/>
      <name val="Arial Armenian"/>
      <family val="2"/>
    </font>
    <font>
      <u/>
      <sz val="10"/>
      <name val="Arial Armenian"/>
      <family val="2"/>
    </font>
    <font>
      <sz val="11"/>
      <color theme="1"/>
      <name val="Calibri"/>
      <family val="2"/>
      <charset val="1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name val="Times New Roman"/>
      <family val="1"/>
    </font>
    <font>
      <sz val="10"/>
      <name val="MS Sans Serif"/>
      <family val="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16"/>
      <name val="Calibri"/>
      <family val="2"/>
      <charset val="204"/>
    </font>
    <font>
      <sz val="12"/>
      <name val="Tms Rmn"/>
    </font>
    <font>
      <b/>
      <sz val="11"/>
      <color indexed="19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theme="1"/>
      <name val="GHEA Grapalat"/>
      <family val="2"/>
    </font>
    <font>
      <sz val="10"/>
      <color indexed="8"/>
      <name val="Arial Narrow"/>
      <family val="2"/>
      <charset val="1"/>
    </font>
    <font>
      <sz val="10"/>
      <name val="Times New Roman"/>
      <family val="1"/>
    </font>
    <font>
      <b/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u/>
      <sz val="10"/>
      <color theme="10"/>
      <name val="Arial"/>
      <family val="2"/>
    </font>
    <font>
      <u/>
      <sz val="10"/>
      <color indexed="12"/>
      <name val="Arial"/>
      <family val="2"/>
    </font>
    <font>
      <sz val="11"/>
      <color indexed="63"/>
      <name val="Calibri"/>
      <family val="2"/>
      <charset val="204"/>
    </font>
    <font>
      <sz val="18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Times New Roman"/>
      <family val="1"/>
    </font>
    <font>
      <sz val="11"/>
      <color indexed="19"/>
      <name val="Calibri"/>
      <family val="2"/>
      <charset val="204"/>
    </font>
    <font>
      <sz val="7"/>
      <name val="Small Fonts"/>
      <family val="2"/>
    </font>
    <font>
      <sz val="11"/>
      <color theme="1"/>
      <name val="Times Armenian"/>
      <family val="2"/>
    </font>
    <font>
      <sz val="10"/>
      <name val="Arial LatArm"/>
      <family val="2"/>
    </font>
    <font>
      <sz val="10"/>
      <name val="Arial Cyr"/>
      <family val="2"/>
    </font>
    <font>
      <sz val="9"/>
      <name val="Arial Armenian"/>
      <family val="2"/>
    </font>
    <font>
      <sz val="11"/>
      <color indexed="8"/>
      <name val="GHEA Grapalat"/>
      <family val="2"/>
    </font>
    <font>
      <b/>
      <sz val="11"/>
      <color indexed="63"/>
      <name val="Calibri"/>
      <family val="2"/>
      <charset val="204"/>
    </font>
    <font>
      <sz val="12"/>
      <name val="Times Armenian"/>
      <family val="1"/>
    </font>
    <font>
      <sz val="9"/>
      <name val="Times New Roman"/>
      <family val="1"/>
    </font>
    <font>
      <b/>
      <sz val="18"/>
      <color indexed="62"/>
      <name val="Cambria"/>
      <family val="2"/>
      <charset val="204"/>
    </font>
    <font>
      <b/>
      <sz val="18"/>
      <color indexed="62"/>
      <name val="Cambria"/>
      <family val="2"/>
    </font>
    <font>
      <sz val="11"/>
      <color indexed="10"/>
      <name val="Calibri"/>
      <family val="2"/>
      <charset val="204"/>
    </font>
    <font>
      <sz val="10"/>
      <name val="Arial Cyr"/>
      <family val="2"/>
      <charset val="204"/>
    </font>
    <font>
      <b/>
      <sz val="10"/>
      <color indexed="12"/>
      <name val="Arial Cyr"/>
      <family val="2"/>
      <charset val="204"/>
    </font>
    <font>
      <sz val="7"/>
      <name val="Arial Armenian"/>
      <family val="2"/>
    </font>
    <font>
      <sz val="12"/>
      <color rgb="FF000000"/>
      <name val="GHEA Grapalat"/>
      <family val="3"/>
    </font>
    <font>
      <sz val="10"/>
      <color indexed="8"/>
      <name val="GHEA Grapalat"/>
      <family val="3"/>
    </font>
    <font>
      <b/>
      <sz val="8"/>
      <name val="GHEA Grapalat"/>
      <family val="2"/>
    </font>
    <font>
      <i/>
      <sz val="8"/>
      <name val="GHEA Grapalat"/>
      <family val="2"/>
    </font>
    <font>
      <b/>
      <sz val="18"/>
      <color theme="3"/>
      <name val="Cambria"/>
      <family val="2"/>
      <charset val="1"/>
      <scheme val="major"/>
    </font>
    <font>
      <b/>
      <sz val="15"/>
      <color theme="3"/>
      <name val="Calibri"/>
      <family val="2"/>
      <charset val="1"/>
      <scheme val="minor"/>
    </font>
    <font>
      <b/>
      <sz val="13"/>
      <color theme="3"/>
      <name val="Calibri"/>
      <family val="2"/>
      <charset val="1"/>
      <scheme val="minor"/>
    </font>
    <font>
      <b/>
      <sz val="11"/>
      <color theme="3"/>
      <name val="Calibri"/>
      <family val="2"/>
      <charset val="1"/>
      <scheme val="minor"/>
    </font>
    <font>
      <sz val="11"/>
      <color rgb="FF006100"/>
      <name val="Calibri"/>
      <family val="2"/>
      <charset val="1"/>
      <scheme val="minor"/>
    </font>
    <font>
      <sz val="11"/>
      <color rgb="FF9C0006"/>
      <name val="Calibri"/>
      <family val="2"/>
      <charset val="1"/>
      <scheme val="minor"/>
    </font>
    <font>
      <sz val="11"/>
      <color rgb="FF9C6500"/>
      <name val="Calibri"/>
      <family val="2"/>
      <charset val="1"/>
      <scheme val="minor"/>
    </font>
    <font>
      <sz val="11"/>
      <color rgb="FF3F3F76"/>
      <name val="Calibri"/>
      <family val="2"/>
      <charset val="1"/>
      <scheme val="minor"/>
    </font>
    <font>
      <b/>
      <sz val="11"/>
      <color rgb="FF3F3F3F"/>
      <name val="Calibri"/>
      <family val="2"/>
      <charset val="1"/>
      <scheme val="minor"/>
    </font>
    <font>
      <b/>
      <sz val="11"/>
      <color rgb="FFFA7D00"/>
      <name val="Calibri"/>
      <family val="2"/>
      <charset val="1"/>
      <scheme val="minor"/>
    </font>
    <font>
      <sz val="11"/>
      <color rgb="FFFA7D00"/>
      <name val="Calibri"/>
      <family val="2"/>
      <charset val="1"/>
      <scheme val="minor"/>
    </font>
    <font>
      <b/>
      <sz val="11"/>
      <color theme="0"/>
      <name val="Calibri"/>
      <family val="2"/>
      <charset val="1"/>
      <scheme val="minor"/>
    </font>
    <font>
      <sz val="11"/>
      <color rgb="FFFF0000"/>
      <name val="Calibri"/>
      <family val="2"/>
      <charset val="1"/>
      <scheme val="minor"/>
    </font>
    <font>
      <i/>
      <sz val="11"/>
      <color rgb="FF7F7F7F"/>
      <name val="Calibri"/>
      <family val="2"/>
      <charset val="1"/>
      <scheme val="minor"/>
    </font>
    <font>
      <b/>
      <sz val="11"/>
      <color theme="1"/>
      <name val="Calibri"/>
      <family val="2"/>
      <charset val="1"/>
      <scheme val="minor"/>
    </font>
    <font>
      <sz val="11"/>
      <color theme="0"/>
      <name val="Calibri"/>
      <family val="2"/>
      <charset val="1"/>
      <scheme val="minor"/>
    </font>
    <font>
      <sz val="10"/>
      <name val="Arial"/>
    </font>
    <font>
      <b/>
      <i/>
      <sz val="10"/>
      <color theme="1"/>
      <name val="Arial Armenian"/>
      <family val="2"/>
    </font>
    <font>
      <b/>
      <sz val="10"/>
      <color rgb="FFC00000"/>
      <name val="Arial LatArm"/>
      <family val="2"/>
    </font>
    <font>
      <sz val="11"/>
      <color theme="2" tint="-0.499984740745262"/>
      <name val="Calibri"/>
      <family val="2"/>
      <charset val="1"/>
      <scheme val="minor"/>
    </font>
    <font>
      <i/>
      <sz val="12"/>
      <color theme="1"/>
      <name val="Arial Armenian"/>
      <family val="2"/>
    </font>
    <font>
      <b/>
      <i/>
      <sz val="12"/>
      <color theme="1"/>
      <name val="Arial Armenian"/>
      <family val="2"/>
    </font>
    <font>
      <b/>
      <i/>
      <sz val="11"/>
      <color theme="1"/>
      <name val="Arial Armenian"/>
      <family val="2"/>
    </font>
    <font>
      <b/>
      <i/>
      <sz val="10"/>
      <name val="Arial Armenian"/>
      <family val="2"/>
    </font>
    <font>
      <b/>
      <sz val="10"/>
      <color theme="1"/>
      <name val="Arial Armenian"/>
      <family val="2"/>
    </font>
    <font>
      <sz val="10"/>
      <name val="GHEA Grapalat"/>
      <family val="3"/>
    </font>
    <font>
      <sz val="11"/>
      <color theme="0"/>
      <name val="Arial Armenian"/>
      <family val="2"/>
    </font>
    <font>
      <sz val="11"/>
      <name val="Arial Armenian"/>
      <family val="2"/>
    </font>
    <font>
      <sz val="9"/>
      <color theme="1"/>
      <name val="Arial Armenian"/>
      <family val="2"/>
    </font>
    <font>
      <sz val="11"/>
      <name val="Calibri"/>
      <family val="2"/>
      <charset val="1"/>
      <scheme val="minor"/>
    </font>
    <font>
      <sz val="10"/>
      <color theme="1"/>
      <name val="Arial LatArm"/>
      <family val="2"/>
    </font>
    <font>
      <b/>
      <sz val="12"/>
      <color indexed="8"/>
      <name val="GHEA Grapalat"/>
      <family val="3"/>
    </font>
    <font>
      <sz val="10"/>
      <name val="Baltica Cyrillic"/>
      <family val="2"/>
    </font>
    <font>
      <sz val="11"/>
      <color indexed="9"/>
      <name val="Calibri"/>
      <family val="2"/>
    </font>
    <font>
      <sz val="10"/>
      <name val="Helv"/>
      <charset val="204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i/>
      <sz val="11"/>
      <color indexed="23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sz val="11"/>
      <color indexed="17"/>
      <name val="Calibri"/>
      <family val="2"/>
    </font>
    <font>
      <sz val="10"/>
      <name val="Times LatArm"/>
    </font>
    <font>
      <sz val="10"/>
      <color theme="7" tint="-0.499984740745262"/>
      <name val="Arial LatArm"/>
      <family val="2"/>
    </font>
    <font>
      <sz val="8"/>
      <name val="Arial Armenian"/>
      <family val="2"/>
    </font>
    <font>
      <b/>
      <sz val="18"/>
      <color theme="3"/>
      <name val="Cambria"/>
      <family val="2"/>
      <scheme val="major"/>
    </font>
  </fonts>
  <fills count="8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7"/>
      </patternFill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53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47"/>
        <bgColor indexed="47"/>
      </patternFill>
    </fill>
    <fill>
      <patternFill patternType="solid">
        <fgColor indexed="44"/>
        <bgColor indexed="44"/>
      </patternFill>
    </fill>
    <fill>
      <patternFill patternType="solid">
        <fgColor indexed="27"/>
        <bgColor indexed="27"/>
      </patternFill>
    </fill>
    <fill>
      <patternFill patternType="solid">
        <fgColor indexed="30"/>
        <bgColor indexed="30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53"/>
        <bgColor indexed="53"/>
      </patternFill>
    </fill>
    <fill>
      <patternFill patternType="solid">
        <fgColor indexed="51"/>
        <bgColor indexed="51"/>
      </patternFill>
    </fill>
    <fill>
      <patternFill patternType="solid">
        <fgColor indexed="45"/>
        <bgColor indexed="45"/>
      </patternFill>
    </fill>
    <fill>
      <patternFill patternType="solid">
        <fgColor indexed="54"/>
        <bgColor indexed="54"/>
      </patternFill>
    </fill>
    <fill>
      <patternFill patternType="solid">
        <fgColor indexed="49"/>
        <bgColor indexed="49"/>
      </patternFill>
    </fill>
    <fill>
      <patternFill patternType="solid">
        <fgColor indexed="26"/>
        <bgColor indexed="26"/>
      </patternFill>
    </fill>
    <fill>
      <patternFill patternType="solid">
        <fgColor indexed="43"/>
        <bgColor indexed="43"/>
      </patternFill>
    </fill>
    <fill>
      <patternFill patternType="solid">
        <fgColor indexed="29"/>
        <bgColor indexed="29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53"/>
      </patternFill>
    </fill>
    <fill>
      <patternFill patternType="lightUp">
        <fgColor indexed="9"/>
        <bgColor indexed="22"/>
      </patternFill>
    </fill>
    <fill>
      <patternFill patternType="solid">
        <fgColor indexed="42"/>
        <bgColor indexed="42"/>
      </patternFill>
    </fill>
    <fill>
      <patternFill patternType="solid">
        <fgColor indexed="27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9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double">
        <color indexed="29"/>
      </bottom>
      <diagonal/>
    </border>
    <border>
      <left/>
      <right/>
      <top style="thin">
        <color indexed="30"/>
      </top>
      <bottom style="double">
        <color indexed="30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689">
    <xf numFmtId="0" fontId="0" fillId="0" borderId="0"/>
    <xf numFmtId="0" fontId="6" fillId="0" borderId="0"/>
    <xf numFmtId="9" fontId="7" fillId="0" borderId="0" applyFont="0" applyFill="0" applyBorder="0" applyAlignment="0" applyProtection="0"/>
    <xf numFmtId="0" fontId="8" fillId="0" borderId="0"/>
    <xf numFmtId="170" fontId="19" fillId="0" borderId="0" applyFill="0" applyBorder="0" applyProtection="0">
      <alignment horizontal="right" vertical="top"/>
    </xf>
    <xf numFmtId="0" fontId="20" fillId="0" borderId="0"/>
    <xf numFmtId="9" fontId="6" fillId="0" borderId="0" applyFont="0" applyFill="0" applyBorder="0" applyAlignment="0" applyProtection="0"/>
    <xf numFmtId="0" fontId="23" fillId="0" borderId="0"/>
    <xf numFmtId="0" fontId="8" fillId="0" borderId="0"/>
    <xf numFmtId="0" fontId="25" fillId="8" borderId="0" applyNumberFormat="0" applyBorder="0" applyAlignment="0" applyProtection="0"/>
    <xf numFmtId="0" fontId="25" fillId="10" borderId="0" applyNumberFormat="0" applyBorder="0" applyAlignment="0" applyProtection="0"/>
    <xf numFmtId="0" fontId="25" fillId="11" borderId="0" applyNumberFormat="0" applyBorder="0" applyAlignment="0" applyProtection="0"/>
    <xf numFmtId="0" fontId="25" fillId="13" borderId="0" applyNumberFormat="0" applyBorder="0" applyAlignment="0" applyProtection="0"/>
    <xf numFmtId="0" fontId="25" fillId="7" borderId="0" applyNumberFormat="0" applyBorder="0" applyAlignment="0" applyProtection="0"/>
    <xf numFmtId="0" fontId="25" fillId="9" borderId="0" applyNumberFormat="0" applyBorder="0" applyAlignment="0" applyProtection="0"/>
    <xf numFmtId="0" fontId="25" fillId="14" borderId="0" applyNumberFormat="0" applyBorder="0" applyAlignment="0" applyProtection="0"/>
    <xf numFmtId="0" fontId="25" fillId="15" borderId="0" applyNumberFormat="0" applyBorder="0" applyAlignment="0" applyProtection="0"/>
    <xf numFmtId="0" fontId="25" fillId="17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9" borderId="0" applyNumberFormat="0" applyBorder="0" applyAlignment="0" applyProtection="0"/>
    <xf numFmtId="0" fontId="26" fillId="20" borderId="0" applyNumberFormat="0" applyBorder="0" applyAlignment="0" applyProtection="0"/>
    <xf numFmtId="0" fontId="26" fillId="15" borderId="0" applyNumberFormat="0" applyBorder="0" applyAlignment="0" applyProtection="0"/>
    <xf numFmtId="0" fontId="26" fillId="17" borderId="0" applyNumberFormat="0" applyBorder="0" applyAlignment="0" applyProtection="0"/>
    <xf numFmtId="0" fontId="26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4" borderId="0" applyNumberFormat="0" applyBorder="0" applyAlignment="0" applyProtection="0"/>
    <xf numFmtId="0" fontId="26" fillId="25" borderId="0" applyNumberFormat="0" applyBorder="0" applyAlignment="0" applyProtection="0"/>
    <xf numFmtId="0" fontId="26" fillId="27" borderId="0" applyNumberFormat="0" applyBorder="0" applyAlignment="0" applyProtection="0"/>
    <xf numFmtId="0" fontId="26" fillId="23" borderId="0" applyNumberFormat="0" applyBorder="0" applyAlignment="0" applyProtection="0"/>
    <xf numFmtId="0" fontId="26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6" borderId="0" applyNumberFormat="0" applyBorder="0" applyAlignment="0" applyProtection="0"/>
    <xf numFmtId="0" fontId="27" fillId="10" borderId="0" applyNumberFormat="0" applyBorder="0" applyAlignment="0" applyProtection="0"/>
    <xf numFmtId="0" fontId="28" fillId="16" borderId="16" applyNumberFormat="0" applyAlignment="0" applyProtection="0"/>
    <xf numFmtId="0" fontId="29" fillId="28" borderId="17" applyNumberFormat="0" applyAlignment="0" applyProtection="0"/>
    <xf numFmtId="169" fontId="23" fillId="0" borderId="0" applyFont="0" applyFill="0" applyBorder="0" applyAlignment="0" applyProtection="0"/>
    <xf numFmtId="169" fontId="22" fillId="0" borderId="0" applyFont="0" applyFill="0" applyBorder="0" applyAlignment="0" applyProtection="0"/>
    <xf numFmtId="169" fontId="22" fillId="0" borderId="0" applyFont="0" applyFill="0" applyBorder="0" applyAlignment="0" applyProtection="0"/>
    <xf numFmtId="169" fontId="8" fillId="0" borderId="0" applyFont="0" applyFill="0" applyBorder="0" applyAlignment="0" applyProtection="0"/>
    <xf numFmtId="0" fontId="22" fillId="0" borderId="0" applyFont="0" applyFill="0" applyBorder="0" applyAlignment="0" applyProtection="0"/>
    <xf numFmtId="169" fontId="22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44" fillId="0" borderId="0" applyFont="0" applyFill="0" applyBorder="0" applyAlignment="0" applyProtection="0"/>
    <xf numFmtId="171" fontId="44" fillId="0" borderId="0" applyFont="0" applyFill="0" applyBorder="0" applyAlignment="0" applyProtection="0"/>
    <xf numFmtId="169" fontId="23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31" fillId="11" borderId="0" applyNumberFormat="0" applyBorder="0" applyAlignment="0" applyProtection="0"/>
    <xf numFmtId="0" fontId="32" fillId="0" borderId="18" applyNumberFormat="0" applyFill="0" applyAlignment="0" applyProtection="0"/>
    <xf numFmtId="0" fontId="33" fillId="0" borderId="19" applyNumberFormat="0" applyFill="0" applyAlignment="0" applyProtection="0"/>
    <xf numFmtId="0" fontId="34" fillId="0" borderId="20" applyNumberFormat="0" applyFill="0" applyAlignment="0" applyProtection="0"/>
    <xf numFmtId="0" fontId="34" fillId="0" borderId="0" applyNumberFormat="0" applyFill="0" applyBorder="0" applyAlignment="0" applyProtection="0"/>
    <xf numFmtId="0" fontId="35" fillId="9" borderId="16" applyNumberFormat="0" applyAlignment="0" applyProtection="0"/>
    <xf numFmtId="0" fontId="36" fillId="0" borderId="21" applyNumberFormat="0" applyFill="0" applyAlignment="0" applyProtection="0"/>
    <xf numFmtId="0" fontId="37" fillId="18" borderId="0" applyNumberFormat="0" applyBorder="0" applyAlignment="0" applyProtection="0"/>
    <xf numFmtId="0" fontId="22" fillId="0" borderId="0"/>
    <xf numFmtId="0" fontId="8" fillId="0" borderId="0"/>
    <xf numFmtId="0" fontId="38" fillId="0" borderId="0"/>
    <xf numFmtId="0" fontId="8" fillId="0" borderId="0"/>
    <xf numFmtId="0" fontId="22" fillId="0" borderId="0"/>
    <xf numFmtId="0" fontId="44" fillId="0" borderId="0"/>
    <xf numFmtId="0" fontId="43" fillId="0" borderId="0"/>
    <xf numFmtId="0" fontId="5" fillId="0" borderId="0"/>
    <xf numFmtId="0" fontId="25" fillId="12" borderId="22" applyNumberFormat="0" applyFont="0" applyAlignment="0" applyProtection="0"/>
    <xf numFmtId="0" fontId="39" fillId="16" borderId="23" applyNumberFormat="0" applyAlignment="0" applyProtection="0"/>
    <xf numFmtId="9" fontId="22" fillId="0" borderId="0" applyFont="0" applyFill="0" applyBorder="0" applyAlignment="0" applyProtection="0"/>
    <xf numFmtId="0" fontId="24" fillId="0" borderId="0"/>
    <xf numFmtId="0" fontId="40" fillId="0" borderId="0" applyNumberFormat="0" applyFill="0" applyBorder="0" applyAlignment="0" applyProtection="0"/>
    <xf numFmtId="0" fontId="41" fillId="0" borderId="24" applyNumberFormat="0" applyFill="0" applyAlignment="0" applyProtection="0"/>
    <xf numFmtId="0" fontId="42" fillId="0" borderId="0" applyNumberFormat="0" applyFill="0" applyBorder="0" applyAlignment="0" applyProtection="0"/>
    <xf numFmtId="0" fontId="43" fillId="0" borderId="0"/>
    <xf numFmtId="43" fontId="48" fillId="0" borderId="0" applyFont="0" applyFill="0" applyBorder="0" applyAlignment="0" applyProtection="0"/>
    <xf numFmtId="0" fontId="28" fillId="16" borderId="27" applyNumberFormat="0" applyAlignment="0" applyProtection="0"/>
    <xf numFmtId="0" fontId="35" fillId="9" borderId="27" applyNumberFormat="0" applyAlignment="0" applyProtection="0"/>
    <xf numFmtId="0" fontId="4" fillId="0" borderId="0"/>
    <xf numFmtId="0" fontId="25" fillId="12" borderId="28" applyNumberFormat="0" applyFont="0" applyAlignment="0" applyProtection="0"/>
    <xf numFmtId="0" fontId="39" fillId="16" borderId="29" applyNumberFormat="0" applyAlignment="0" applyProtection="0"/>
    <xf numFmtId="0" fontId="41" fillId="0" borderId="30" applyNumberFormat="0" applyFill="0" applyAlignment="0" applyProtection="0"/>
    <xf numFmtId="0" fontId="22" fillId="0" borderId="0"/>
    <xf numFmtId="169" fontId="22" fillId="0" borderId="0" applyFont="0" applyFill="0" applyBorder="0" applyAlignment="0" applyProtection="0"/>
    <xf numFmtId="0" fontId="64" fillId="0" borderId="0"/>
    <xf numFmtId="9" fontId="22" fillId="0" borderId="0" applyFont="0" applyFill="0" applyBorder="0" applyAlignment="0" applyProtection="0"/>
    <xf numFmtId="164" fontId="65" fillId="0" borderId="0" applyFont="0" applyFill="0" applyBorder="0" applyAlignment="0" applyProtection="0"/>
    <xf numFmtId="164" fontId="65" fillId="0" borderId="0" applyFont="0" applyFill="0" applyBorder="0" applyAlignment="0" applyProtection="0"/>
    <xf numFmtId="0" fontId="8" fillId="0" borderId="0"/>
    <xf numFmtId="0" fontId="8" fillId="0" borderId="0"/>
    <xf numFmtId="0" fontId="24" fillId="0" borderId="0"/>
    <xf numFmtId="0" fontId="25" fillId="14" borderId="0" applyNumberFormat="0" applyBorder="0" applyAlignment="0" applyProtection="0"/>
    <xf numFmtId="0" fontId="44" fillId="8" borderId="0" applyNumberFormat="0" applyBorder="0" applyAlignment="0" applyProtection="0"/>
    <xf numFmtId="0" fontId="44" fillId="8" borderId="0" applyNumberFormat="0" applyBorder="0" applyAlignment="0" applyProtection="0"/>
    <xf numFmtId="0" fontId="44" fillId="8" borderId="0" applyNumberFormat="0" applyBorder="0" applyAlignment="0" applyProtection="0"/>
    <xf numFmtId="0" fontId="44" fillId="8" borderId="0" applyNumberFormat="0" applyBorder="0" applyAlignment="0" applyProtection="0"/>
    <xf numFmtId="0" fontId="44" fillId="8" borderId="0" applyNumberFormat="0" applyBorder="0" applyAlignment="0" applyProtection="0"/>
    <xf numFmtId="0" fontId="44" fillId="8" borderId="0" applyNumberFormat="0" applyBorder="0" applyAlignment="0" applyProtection="0"/>
    <xf numFmtId="0" fontId="44" fillId="8" borderId="0" applyNumberFormat="0" applyBorder="0" applyAlignment="0" applyProtection="0"/>
    <xf numFmtId="0" fontId="44" fillId="8" borderId="0" applyNumberFormat="0" applyBorder="0" applyAlignment="0" applyProtection="0"/>
    <xf numFmtId="0" fontId="44" fillId="8" borderId="0" applyNumberFormat="0" applyBorder="0" applyAlignment="0" applyProtection="0"/>
    <xf numFmtId="0" fontId="44" fillId="8" borderId="0" applyNumberFormat="0" applyBorder="0" applyAlignment="0" applyProtection="0"/>
    <xf numFmtId="0" fontId="44" fillId="8" borderId="0" applyNumberFormat="0" applyBorder="0" applyAlignment="0" applyProtection="0"/>
    <xf numFmtId="0" fontId="44" fillId="8" borderId="0" applyNumberFormat="0" applyBorder="0" applyAlignment="0" applyProtection="0"/>
    <xf numFmtId="0" fontId="44" fillId="8" borderId="0" applyNumberFormat="0" applyBorder="0" applyAlignment="0" applyProtection="0"/>
    <xf numFmtId="0" fontId="44" fillId="8" borderId="0" applyNumberFormat="0" applyBorder="0" applyAlignment="0" applyProtection="0"/>
    <xf numFmtId="0" fontId="44" fillId="8" borderId="0" applyNumberFormat="0" applyBorder="0" applyAlignment="0" applyProtection="0"/>
    <xf numFmtId="0" fontId="44" fillId="8" borderId="0" applyNumberFormat="0" applyBorder="0" applyAlignment="0" applyProtection="0"/>
    <xf numFmtId="0" fontId="44" fillId="8" borderId="0" applyNumberFormat="0" applyBorder="0" applyAlignment="0" applyProtection="0"/>
    <xf numFmtId="0" fontId="44" fillId="8" borderId="0" applyNumberFormat="0" applyBorder="0" applyAlignment="0" applyProtection="0"/>
    <xf numFmtId="0" fontId="44" fillId="8" borderId="0" applyNumberFormat="0" applyBorder="0" applyAlignment="0" applyProtection="0"/>
    <xf numFmtId="0" fontId="44" fillId="8" borderId="0" applyNumberFormat="0" applyBorder="0" applyAlignment="0" applyProtection="0"/>
    <xf numFmtId="0" fontId="44" fillId="8" borderId="0" applyNumberFormat="0" applyBorder="0" applyAlignment="0" applyProtection="0"/>
    <xf numFmtId="0" fontId="44" fillId="8" borderId="0" applyNumberFormat="0" applyBorder="0" applyAlignment="0" applyProtection="0"/>
    <xf numFmtId="0" fontId="44" fillId="8" borderId="0" applyNumberFormat="0" applyBorder="0" applyAlignment="0" applyProtection="0"/>
    <xf numFmtId="0" fontId="44" fillId="8" borderId="0" applyNumberFormat="0" applyBorder="0" applyAlignment="0" applyProtection="0"/>
    <xf numFmtId="0" fontId="44" fillId="8" borderId="0" applyNumberFormat="0" applyBorder="0" applyAlignment="0" applyProtection="0"/>
    <xf numFmtId="0" fontId="25" fillId="14" borderId="0" applyNumberFormat="0" applyBorder="0" applyAlignment="0" applyProtection="0"/>
    <xf numFmtId="0" fontId="25" fillId="15" borderId="0" applyNumberFormat="0" applyBorder="0" applyAlignment="0" applyProtection="0"/>
    <xf numFmtId="0" fontId="44" fillId="10" borderId="0" applyNumberFormat="0" applyBorder="0" applyAlignment="0" applyProtection="0"/>
    <xf numFmtId="0" fontId="44" fillId="10" borderId="0" applyNumberFormat="0" applyBorder="0" applyAlignment="0" applyProtection="0"/>
    <xf numFmtId="0" fontId="44" fillId="10" borderId="0" applyNumberFormat="0" applyBorder="0" applyAlignment="0" applyProtection="0"/>
    <xf numFmtId="0" fontId="44" fillId="10" borderId="0" applyNumberFormat="0" applyBorder="0" applyAlignment="0" applyProtection="0"/>
    <xf numFmtId="0" fontId="44" fillId="10" borderId="0" applyNumberFormat="0" applyBorder="0" applyAlignment="0" applyProtection="0"/>
    <xf numFmtId="0" fontId="44" fillId="10" borderId="0" applyNumberFormat="0" applyBorder="0" applyAlignment="0" applyProtection="0"/>
    <xf numFmtId="0" fontId="44" fillId="10" borderId="0" applyNumberFormat="0" applyBorder="0" applyAlignment="0" applyProtection="0"/>
    <xf numFmtId="0" fontId="44" fillId="10" borderId="0" applyNumberFormat="0" applyBorder="0" applyAlignment="0" applyProtection="0"/>
    <xf numFmtId="0" fontId="44" fillId="10" borderId="0" applyNumberFormat="0" applyBorder="0" applyAlignment="0" applyProtection="0"/>
    <xf numFmtId="0" fontId="44" fillId="10" borderId="0" applyNumberFormat="0" applyBorder="0" applyAlignment="0" applyProtection="0"/>
    <xf numFmtId="0" fontId="44" fillId="10" borderId="0" applyNumberFormat="0" applyBorder="0" applyAlignment="0" applyProtection="0"/>
    <xf numFmtId="0" fontId="44" fillId="10" borderId="0" applyNumberFormat="0" applyBorder="0" applyAlignment="0" applyProtection="0"/>
    <xf numFmtId="0" fontId="44" fillId="10" borderId="0" applyNumberFormat="0" applyBorder="0" applyAlignment="0" applyProtection="0"/>
    <xf numFmtId="0" fontId="44" fillId="10" borderId="0" applyNumberFormat="0" applyBorder="0" applyAlignment="0" applyProtection="0"/>
    <xf numFmtId="0" fontId="44" fillId="10" borderId="0" applyNumberFormat="0" applyBorder="0" applyAlignment="0" applyProtection="0"/>
    <xf numFmtId="0" fontId="44" fillId="10" borderId="0" applyNumberFormat="0" applyBorder="0" applyAlignment="0" applyProtection="0"/>
    <xf numFmtId="0" fontId="44" fillId="10" borderId="0" applyNumberFormat="0" applyBorder="0" applyAlignment="0" applyProtection="0"/>
    <xf numFmtId="0" fontId="44" fillId="10" borderId="0" applyNumberFormat="0" applyBorder="0" applyAlignment="0" applyProtection="0"/>
    <xf numFmtId="0" fontId="44" fillId="10" borderId="0" applyNumberFormat="0" applyBorder="0" applyAlignment="0" applyProtection="0"/>
    <xf numFmtId="0" fontId="44" fillId="10" borderId="0" applyNumberFormat="0" applyBorder="0" applyAlignment="0" applyProtection="0"/>
    <xf numFmtId="0" fontId="44" fillId="10" borderId="0" applyNumberFormat="0" applyBorder="0" applyAlignment="0" applyProtection="0"/>
    <xf numFmtId="0" fontId="44" fillId="10" borderId="0" applyNumberFormat="0" applyBorder="0" applyAlignment="0" applyProtection="0"/>
    <xf numFmtId="0" fontId="44" fillId="10" borderId="0" applyNumberFormat="0" applyBorder="0" applyAlignment="0" applyProtection="0"/>
    <xf numFmtId="0" fontId="44" fillId="10" borderId="0" applyNumberFormat="0" applyBorder="0" applyAlignment="0" applyProtection="0"/>
    <xf numFmtId="0" fontId="44" fillId="10" borderId="0" applyNumberFormat="0" applyBorder="0" applyAlignment="0" applyProtection="0"/>
    <xf numFmtId="0" fontId="25" fillId="15" borderId="0" applyNumberFormat="0" applyBorder="0" applyAlignment="0" applyProtection="0"/>
    <xf numFmtId="0" fontId="25" fillId="12" borderId="0" applyNumberFormat="0" applyBorder="0" applyAlignment="0" applyProtection="0"/>
    <xf numFmtId="0" fontId="44" fillId="11" borderId="0" applyNumberFormat="0" applyBorder="0" applyAlignment="0" applyProtection="0"/>
    <xf numFmtId="0" fontId="44" fillId="11" borderId="0" applyNumberFormat="0" applyBorder="0" applyAlignment="0" applyProtection="0"/>
    <xf numFmtId="0" fontId="44" fillId="11" borderId="0" applyNumberFormat="0" applyBorder="0" applyAlignment="0" applyProtection="0"/>
    <xf numFmtId="0" fontId="44" fillId="11" borderId="0" applyNumberFormat="0" applyBorder="0" applyAlignment="0" applyProtection="0"/>
    <xf numFmtId="0" fontId="44" fillId="11" borderId="0" applyNumberFormat="0" applyBorder="0" applyAlignment="0" applyProtection="0"/>
    <xf numFmtId="0" fontId="44" fillId="11" borderId="0" applyNumberFormat="0" applyBorder="0" applyAlignment="0" applyProtection="0"/>
    <xf numFmtId="0" fontId="44" fillId="11" borderId="0" applyNumberFormat="0" applyBorder="0" applyAlignment="0" applyProtection="0"/>
    <xf numFmtId="0" fontId="44" fillId="11" borderId="0" applyNumberFormat="0" applyBorder="0" applyAlignment="0" applyProtection="0"/>
    <xf numFmtId="0" fontId="44" fillId="11" borderId="0" applyNumberFormat="0" applyBorder="0" applyAlignment="0" applyProtection="0"/>
    <xf numFmtId="0" fontId="44" fillId="11" borderId="0" applyNumberFormat="0" applyBorder="0" applyAlignment="0" applyProtection="0"/>
    <xf numFmtId="0" fontId="44" fillId="11" borderId="0" applyNumberFormat="0" applyBorder="0" applyAlignment="0" applyProtection="0"/>
    <xf numFmtId="0" fontId="44" fillId="11" borderId="0" applyNumberFormat="0" applyBorder="0" applyAlignment="0" applyProtection="0"/>
    <xf numFmtId="0" fontId="44" fillId="11" borderId="0" applyNumberFormat="0" applyBorder="0" applyAlignment="0" applyProtection="0"/>
    <xf numFmtId="0" fontId="44" fillId="11" borderId="0" applyNumberFormat="0" applyBorder="0" applyAlignment="0" applyProtection="0"/>
    <xf numFmtId="0" fontId="44" fillId="11" borderId="0" applyNumberFormat="0" applyBorder="0" applyAlignment="0" applyProtection="0"/>
    <xf numFmtId="0" fontId="44" fillId="11" borderId="0" applyNumberFormat="0" applyBorder="0" applyAlignment="0" applyProtection="0"/>
    <xf numFmtId="0" fontId="44" fillId="11" borderId="0" applyNumberFormat="0" applyBorder="0" applyAlignment="0" applyProtection="0"/>
    <xf numFmtId="0" fontId="44" fillId="11" borderId="0" applyNumberFormat="0" applyBorder="0" applyAlignment="0" applyProtection="0"/>
    <xf numFmtId="0" fontId="44" fillId="11" borderId="0" applyNumberFormat="0" applyBorder="0" applyAlignment="0" applyProtection="0"/>
    <xf numFmtId="0" fontId="44" fillId="11" borderId="0" applyNumberFormat="0" applyBorder="0" applyAlignment="0" applyProtection="0"/>
    <xf numFmtId="0" fontId="44" fillId="11" borderId="0" applyNumberFormat="0" applyBorder="0" applyAlignment="0" applyProtection="0"/>
    <xf numFmtId="0" fontId="44" fillId="11" borderId="0" applyNumberFormat="0" applyBorder="0" applyAlignment="0" applyProtection="0"/>
    <xf numFmtId="0" fontId="44" fillId="11" borderId="0" applyNumberFormat="0" applyBorder="0" applyAlignment="0" applyProtection="0"/>
    <xf numFmtId="0" fontId="44" fillId="11" borderId="0" applyNumberFormat="0" applyBorder="0" applyAlignment="0" applyProtection="0"/>
    <xf numFmtId="0" fontId="44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9" borderId="0" applyNumberFormat="0" applyBorder="0" applyAlignment="0" applyProtection="0"/>
    <xf numFmtId="0" fontId="44" fillId="13" borderId="0" applyNumberFormat="0" applyBorder="0" applyAlignment="0" applyProtection="0"/>
    <xf numFmtId="0" fontId="44" fillId="13" borderId="0" applyNumberFormat="0" applyBorder="0" applyAlignment="0" applyProtection="0"/>
    <xf numFmtId="0" fontId="44" fillId="13" borderId="0" applyNumberFormat="0" applyBorder="0" applyAlignment="0" applyProtection="0"/>
    <xf numFmtId="0" fontId="44" fillId="13" borderId="0" applyNumberFormat="0" applyBorder="0" applyAlignment="0" applyProtection="0"/>
    <xf numFmtId="0" fontId="44" fillId="13" borderId="0" applyNumberFormat="0" applyBorder="0" applyAlignment="0" applyProtection="0"/>
    <xf numFmtId="0" fontId="44" fillId="13" borderId="0" applyNumberFormat="0" applyBorder="0" applyAlignment="0" applyProtection="0"/>
    <xf numFmtId="0" fontId="44" fillId="13" borderId="0" applyNumberFormat="0" applyBorder="0" applyAlignment="0" applyProtection="0"/>
    <xf numFmtId="0" fontId="44" fillId="13" borderId="0" applyNumberFormat="0" applyBorder="0" applyAlignment="0" applyProtection="0"/>
    <xf numFmtId="0" fontId="44" fillId="13" borderId="0" applyNumberFormat="0" applyBorder="0" applyAlignment="0" applyProtection="0"/>
    <xf numFmtId="0" fontId="44" fillId="13" borderId="0" applyNumberFormat="0" applyBorder="0" applyAlignment="0" applyProtection="0"/>
    <xf numFmtId="0" fontId="44" fillId="13" borderId="0" applyNumberFormat="0" applyBorder="0" applyAlignment="0" applyProtection="0"/>
    <xf numFmtId="0" fontId="44" fillId="13" borderId="0" applyNumberFormat="0" applyBorder="0" applyAlignment="0" applyProtection="0"/>
    <xf numFmtId="0" fontId="44" fillId="13" borderId="0" applyNumberFormat="0" applyBorder="0" applyAlignment="0" applyProtection="0"/>
    <xf numFmtId="0" fontId="44" fillId="13" borderId="0" applyNumberFormat="0" applyBorder="0" applyAlignment="0" applyProtection="0"/>
    <xf numFmtId="0" fontId="44" fillId="13" borderId="0" applyNumberFormat="0" applyBorder="0" applyAlignment="0" applyProtection="0"/>
    <xf numFmtId="0" fontId="44" fillId="13" borderId="0" applyNumberFormat="0" applyBorder="0" applyAlignment="0" applyProtection="0"/>
    <xf numFmtId="0" fontId="44" fillId="13" borderId="0" applyNumberFormat="0" applyBorder="0" applyAlignment="0" applyProtection="0"/>
    <xf numFmtId="0" fontId="44" fillId="13" borderId="0" applyNumberFormat="0" applyBorder="0" applyAlignment="0" applyProtection="0"/>
    <xf numFmtId="0" fontId="44" fillId="13" borderId="0" applyNumberFormat="0" applyBorder="0" applyAlignment="0" applyProtection="0"/>
    <xf numFmtId="0" fontId="44" fillId="13" borderId="0" applyNumberFormat="0" applyBorder="0" applyAlignment="0" applyProtection="0"/>
    <xf numFmtId="0" fontId="44" fillId="13" borderId="0" applyNumberFormat="0" applyBorder="0" applyAlignment="0" applyProtection="0"/>
    <xf numFmtId="0" fontId="44" fillId="13" borderId="0" applyNumberFormat="0" applyBorder="0" applyAlignment="0" applyProtection="0"/>
    <xf numFmtId="0" fontId="44" fillId="13" borderId="0" applyNumberFormat="0" applyBorder="0" applyAlignment="0" applyProtection="0"/>
    <xf numFmtId="0" fontId="44" fillId="13" borderId="0" applyNumberFormat="0" applyBorder="0" applyAlignment="0" applyProtection="0"/>
    <xf numFmtId="0" fontId="44" fillId="13" borderId="0" applyNumberFormat="0" applyBorder="0" applyAlignment="0" applyProtection="0"/>
    <xf numFmtId="0" fontId="25" fillId="9" borderId="0" applyNumberFormat="0" applyBorder="0" applyAlignment="0" applyProtection="0"/>
    <xf numFmtId="0" fontId="44" fillId="46" borderId="0" applyNumberFormat="0" applyBorder="0" applyAlignment="0" applyProtection="0"/>
    <xf numFmtId="0" fontId="44" fillId="46" borderId="0" applyNumberFormat="0" applyBorder="0" applyAlignment="0" applyProtection="0"/>
    <xf numFmtId="0" fontId="44" fillId="46" borderId="0" applyNumberFormat="0" applyBorder="0" applyAlignment="0" applyProtection="0"/>
    <xf numFmtId="0" fontId="44" fillId="46" borderId="0" applyNumberFormat="0" applyBorder="0" applyAlignment="0" applyProtection="0"/>
    <xf numFmtId="0" fontId="44" fillId="46" borderId="0" applyNumberFormat="0" applyBorder="0" applyAlignment="0" applyProtection="0"/>
    <xf numFmtId="0" fontId="44" fillId="46" borderId="0" applyNumberFormat="0" applyBorder="0" applyAlignment="0" applyProtection="0"/>
    <xf numFmtId="0" fontId="44" fillId="46" borderId="0" applyNumberFormat="0" applyBorder="0" applyAlignment="0" applyProtection="0"/>
    <xf numFmtId="0" fontId="44" fillId="46" borderId="0" applyNumberFormat="0" applyBorder="0" applyAlignment="0" applyProtection="0"/>
    <xf numFmtId="0" fontId="44" fillId="46" borderId="0" applyNumberFormat="0" applyBorder="0" applyAlignment="0" applyProtection="0"/>
    <xf numFmtId="0" fontId="44" fillId="46" borderId="0" applyNumberFormat="0" applyBorder="0" applyAlignment="0" applyProtection="0"/>
    <xf numFmtId="0" fontId="44" fillId="46" borderId="0" applyNumberFormat="0" applyBorder="0" applyAlignment="0" applyProtection="0"/>
    <xf numFmtId="0" fontId="44" fillId="46" borderId="0" applyNumberFormat="0" applyBorder="0" applyAlignment="0" applyProtection="0"/>
    <xf numFmtId="0" fontId="44" fillId="46" borderId="0" applyNumberFormat="0" applyBorder="0" applyAlignment="0" applyProtection="0"/>
    <xf numFmtId="0" fontId="44" fillId="46" borderId="0" applyNumberFormat="0" applyBorder="0" applyAlignment="0" applyProtection="0"/>
    <xf numFmtId="0" fontId="44" fillId="46" borderId="0" applyNumberFormat="0" applyBorder="0" applyAlignment="0" applyProtection="0"/>
    <xf numFmtId="0" fontId="44" fillId="46" borderId="0" applyNumberFormat="0" applyBorder="0" applyAlignment="0" applyProtection="0"/>
    <xf numFmtId="0" fontId="44" fillId="46" borderId="0" applyNumberFormat="0" applyBorder="0" applyAlignment="0" applyProtection="0"/>
    <xf numFmtId="0" fontId="44" fillId="46" borderId="0" applyNumberFormat="0" applyBorder="0" applyAlignment="0" applyProtection="0"/>
    <xf numFmtId="0" fontId="44" fillId="46" borderId="0" applyNumberFormat="0" applyBorder="0" applyAlignment="0" applyProtection="0"/>
    <xf numFmtId="0" fontId="44" fillId="46" borderId="0" applyNumberFormat="0" applyBorder="0" applyAlignment="0" applyProtection="0"/>
    <xf numFmtId="0" fontId="44" fillId="46" borderId="0" applyNumberFormat="0" applyBorder="0" applyAlignment="0" applyProtection="0"/>
    <xf numFmtId="0" fontId="44" fillId="46" borderId="0" applyNumberFormat="0" applyBorder="0" applyAlignment="0" applyProtection="0"/>
    <xf numFmtId="0" fontId="44" fillId="46" borderId="0" applyNumberFormat="0" applyBorder="0" applyAlignment="0" applyProtection="0"/>
    <xf numFmtId="0" fontId="44" fillId="46" borderId="0" applyNumberFormat="0" applyBorder="0" applyAlignment="0" applyProtection="0"/>
    <xf numFmtId="0" fontId="44" fillId="46" borderId="0" applyNumberFormat="0" applyBorder="0" applyAlignment="0" applyProtection="0"/>
    <xf numFmtId="0" fontId="25" fillId="7" borderId="0" applyNumberFormat="0" applyBorder="0" applyAlignment="0" applyProtection="0"/>
    <xf numFmtId="0" fontId="25" fillId="12" borderId="0" applyNumberFormat="0" applyBorder="0" applyAlignment="0" applyProtection="0"/>
    <xf numFmtId="0" fontId="44" fillId="50" borderId="0" applyNumberFormat="0" applyBorder="0" applyAlignment="0" applyProtection="0"/>
    <xf numFmtId="0" fontId="44" fillId="50" borderId="0" applyNumberFormat="0" applyBorder="0" applyAlignment="0" applyProtection="0"/>
    <xf numFmtId="0" fontId="44" fillId="50" borderId="0" applyNumberFormat="0" applyBorder="0" applyAlignment="0" applyProtection="0"/>
    <xf numFmtId="0" fontId="44" fillId="50" borderId="0" applyNumberFormat="0" applyBorder="0" applyAlignment="0" applyProtection="0"/>
    <xf numFmtId="0" fontId="44" fillId="50" borderId="0" applyNumberFormat="0" applyBorder="0" applyAlignment="0" applyProtection="0"/>
    <xf numFmtId="0" fontId="44" fillId="50" borderId="0" applyNumberFormat="0" applyBorder="0" applyAlignment="0" applyProtection="0"/>
    <xf numFmtId="0" fontId="44" fillId="50" borderId="0" applyNumberFormat="0" applyBorder="0" applyAlignment="0" applyProtection="0"/>
    <xf numFmtId="0" fontId="44" fillId="50" borderId="0" applyNumberFormat="0" applyBorder="0" applyAlignment="0" applyProtection="0"/>
    <xf numFmtId="0" fontId="44" fillId="50" borderId="0" applyNumberFormat="0" applyBorder="0" applyAlignment="0" applyProtection="0"/>
    <xf numFmtId="0" fontId="44" fillId="50" borderId="0" applyNumberFormat="0" applyBorder="0" applyAlignment="0" applyProtection="0"/>
    <xf numFmtId="0" fontId="44" fillId="50" borderId="0" applyNumberFormat="0" applyBorder="0" applyAlignment="0" applyProtection="0"/>
    <xf numFmtId="0" fontId="44" fillId="50" borderId="0" applyNumberFormat="0" applyBorder="0" applyAlignment="0" applyProtection="0"/>
    <xf numFmtId="0" fontId="44" fillId="50" borderId="0" applyNumberFormat="0" applyBorder="0" applyAlignment="0" applyProtection="0"/>
    <xf numFmtId="0" fontId="44" fillId="50" borderId="0" applyNumberFormat="0" applyBorder="0" applyAlignment="0" applyProtection="0"/>
    <xf numFmtId="0" fontId="44" fillId="50" borderId="0" applyNumberFormat="0" applyBorder="0" applyAlignment="0" applyProtection="0"/>
    <xf numFmtId="0" fontId="44" fillId="50" borderId="0" applyNumberFormat="0" applyBorder="0" applyAlignment="0" applyProtection="0"/>
    <xf numFmtId="0" fontId="44" fillId="50" borderId="0" applyNumberFormat="0" applyBorder="0" applyAlignment="0" applyProtection="0"/>
    <xf numFmtId="0" fontId="44" fillId="50" borderId="0" applyNumberFormat="0" applyBorder="0" applyAlignment="0" applyProtection="0"/>
    <xf numFmtId="0" fontId="44" fillId="50" borderId="0" applyNumberFormat="0" applyBorder="0" applyAlignment="0" applyProtection="0"/>
    <xf numFmtId="0" fontId="44" fillId="50" borderId="0" applyNumberFormat="0" applyBorder="0" applyAlignment="0" applyProtection="0"/>
    <xf numFmtId="0" fontId="44" fillId="50" borderId="0" applyNumberFormat="0" applyBorder="0" applyAlignment="0" applyProtection="0"/>
    <xf numFmtId="0" fontId="44" fillId="50" borderId="0" applyNumberFormat="0" applyBorder="0" applyAlignment="0" applyProtection="0"/>
    <xf numFmtId="0" fontId="44" fillId="50" borderId="0" applyNumberFormat="0" applyBorder="0" applyAlignment="0" applyProtection="0"/>
    <xf numFmtId="0" fontId="44" fillId="50" borderId="0" applyNumberFormat="0" applyBorder="0" applyAlignment="0" applyProtection="0"/>
    <xf numFmtId="0" fontId="44" fillId="50" borderId="0" applyNumberFormat="0" applyBorder="0" applyAlignment="0" applyProtection="0"/>
    <xf numFmtId="0" fontId="25" fillId="12" borderId="0" applyNumberFormat="0" applyBorder="0" applyAlignment="0" applyProtection="0"/>
    <xf numFmtId="0" fontId="25" fillId="7" borderId="0" applyNumberFormat="0" applyBorder="0" applyAlignment="0" applyProtection="0"/>
    <xf numFmtId="0" fontId="44" fillId="37" borderId="0" applyNumberFormat="0" applyBorder="0" applyAlignment="0" applyProtection="0"/>
    <xf numFmtId="0" fontId="44" fillId="37" borderId="0" applyNumberFormat="0" applyBorder="0" applyAlignment="0" applyProtection="0"/>
    <xf numFmtId="0" fontId="44" fillId="37" borderId="0" applyNumberFormat="0" applyBorder="0" applyAlignment="0" applyProtection="0"/>
    <xf numFmtId="0" fontId="44" fillId="37" borderId="0" applyNumberFormat="0" applyBorder="0" applyAlignment="0" applyProtection="0"/>
    <xf numFmtId="0" fontId="44" fillId="37" borderId="0" applyNumberFormat="0" applyBorder="0" applyAlignment="0" applyProtection="0"/>
    <xf numFmtId="0" fontId="44" fillId="37" borderId="0" applyNumberFormat="0" applyBorder="0" applyAlignment="0" applyProtection="0"/>
    <xf numFmtId="0" fontId="44" fillId="37" borderId="0" applyNumberFormat="0" applyBorder="0" applyAlignment="0" applyProtection="0"/>
    <xf numFmtId="0" fontId="44" fillId="37" borderId="0" applyNumberFormat="0" applyBorder="0" applyAlignment="0" applyProtection="0"/>
    <xf numFmtId="0" fontId="44" fillId="37" borderId="0" applyNumberFormat="0" applyBorder="0" applyAlignment="0" applyProtection="0"/>
    <xf numFmtId="0" fontId="44" fillId="37" borderId="0" applyNumberFormat="0" applyBorder="0" applyAlignment="0" applyProtection="0"/>
    <xf numFmtId="0" fontId="44" fillId="37" borderId="0" applyNumberFormat="0" applyBorder="0" applyAlignment="0" applyProtection="0"/>
    <xf numFmtId="0" fontId="44" fillId="37" borderId="0" applyNumberFormat="0" applyBorder="0" applyAlignment="0" applyProtection="0"/>
    <xf numFmtId="0" fontId="44" fillId="37" borderId="0" applyNumberFormat="0" applyBorder="0" applyAlignment="0" applyProtection="0"/>
    <xf numFmtId="0" fontId="44" fillId="37" borderId="0" applyNumberFormat="0" applyBorder="0" applyAlignment="0" applyProtection="0"/>
    <xf numFmtId="0" fontId="44" fillId="37" borderId="0" applyNumberFormat="0" applyBorder="0" applyAlignment="0" applyProtection="0"/>
    <xf numFmtId="0" fontId="44" fillId="37" borderId="0" applyNumberFormat="0" applyBorder="0" applyAlignment="0" applyProtection="0"/>
    <xf numFmtId="0" fontId="44" fillId="37" borderId="0" applyNumberFormat="0" applyBorder="0" applyAlignment="0" applyProtection="0"/>
    <xf numFmtId="0" fontId="44" fillId="37" borderId="0" applyNumberFormat="0" applyBorder="0" applyAlignment="0" applyProtection="0"/>
    <xf numFmtId="0" fontId="44" fillId="37" borderId="0" applyNumberFormat="0" applyBorder="0" applyAlignment="0" applyProtection="0"/>
    <xf numFmtId="0" fontId="44" fillId="37" borderId="0" applyNumberFormat="0" applyBorder="0" applyAlignment="0" applyProtection="0"/>
    <xf numFmtId="0" fontId="44" fillId="37" borderId="0" applyNumberFormat="0" applyBorder="0" applyAlignment="0" applyProtection="0"/>
    <xf numFmtId="0" fontId="44" fillId="37" borderId="0" applyNumberFormat="0" applyBorder="0" applyAlignment="0" applyProtection="0"/>
    <xf numFmtId="0" fontId="44" fillId="37" borderId="0" applyNumberFormat="0" applyBorder="0" applyAlignment="0" applyProtection="0"/>
    <xf numFmtId="0" fontId="44" fillId="37" borderId="0" applyNumberFormat="0" applyBorder="0" applyAlignment="0" applyProtection="0"/>
    <xf numFmtId="0" fontId="44" fillId="37" borderId="0" applyNumberFormat="0" applyBorder="0" applyAlignment="0" applyProtection="0"/>
    <xf numFmtId="0" fontId="25" fillId="7" borderId="0" applyNumberFormat="0" applyBorder="0" applyAlignment="0" applyProtection="0"/>
    <xf numFmtId="0" fontId="44" fillId="40" borderId="0" applyNumberFormat="0" applyBorder="0" applyAlignment="0" applyProtection="0"/>
    <xf numFmtId="0" fontId="44" fillId="40" borderId="0" applyNumberFormat="0" applyBorder="0" applyAlignment="0" applyProtection="0"/>
    <xf numFmtId="0" fontId="44" fillId="40" borderId="0" applyNumberFormat="0" applyBorder="0" applyAlignment="0" applyProtection="0"/>
    <xf numFmtId="0" fontId="44" fillId="40" borderId="0" applyNumberFormat="0" applyBorder="0" applyAlignment="0" applyProtection="0"/>
    <xf numFmtId="0" fontId="44" fillId="40" borderId="0" applyNumberFormat="0" applyBorder="0" applyAlignment="0" applyProtection="0"/>
    <xf numFmtId="0" fontId="44" fillId="40" borderId="0" applyNumberFormat="0" applyBorder="0" applyAlignment="0" applyProtection="0"/>
    <xf numFmtId="0" fontId="44" fillId="40" borderId="0" applyNumberFormat="0" applyBorder="0" applyAlignment="0" applyProtection="0"/>
    <xf numFmtId="0" fontId="44" fillId="40" borderId="0" applyNumberFormat="0" applyBorder="0" applyAlignment="0" applyProtection="0"/>
    <xf numFmtId="0" fontId="44" fillId="40" borderId="0" applyNumberFormat="0" applyBorder="0" applyAlignment="0" applyProtection="0"/>
    <xf numFmtId="0" fontId="44" fillId="40" borderId="0" applyNumberFormat="0" applyBorder="0" applyAlignment="0" applyProtection="0"/>
    <xf numFmtId="0" fontId="44" fillId="40" borderId="0" applyNumberFormat="0" applyBorder="0" applyAlignment="0" applyProtection="0"/>
    <xf numFmtId="0" fontId="44" fillId="40" borderId="0" applyNumberFormat="0" applyBorder="0" applyAlignment="0" applyProtection="0"/>
    <xf numFmtId="0" fontId="44" fillId="40" borderId="0" applyNumberFormat="0" applyBorder="0" applyAlignment="0" applyProtection="0"/>
    <xf numFmtId="0" fontId="44" fillId="40" borderId="0" applyNumberFormat="0" applyBorder="0" applyAlignment="0" applyProtection="0"/>
    <xf numFmtId="0" fontId="44" fillId="40" borderId="0" applyNumberFormat="0" applyBorder="0" applyAlignment="0" applyProtection="0"/>
    <xf numFmtId="0" fontId="44" fillId="40" borderId="0" applyNumberFormat="0" applyBorder="0" applyAlignment="0" applyProtection="0"/>
    <xf numFmtId="0" fontId="44" fillId="40" borderId="0" applyNumberFormat="0" applyBorder="0" applyAlignment="0" applyProtection="0"/>
    <xf numFmtId="0" fontId="44" fillId="40" borderId="0" applyNumberFormat="0" applyBorder="0" applyAlignment="0" applyProtection="0"/>
    <xf numFmtId="0" fontId="44" fillId="40" borderId="0" applyNumberFormat="0" applyBorder="0" applyAlignment="0" applyProtection="0"/>
    <xf numFmtId="0" fontId="44" fillId="40" borderId="0" applyNumberFormat="0" applyBorder="0" applyAlignment="0" applyProtection="0"/>
    <xf numFmtId="0" fontId="44" fillId="40" borderId="0" applyNumberFormat="0" applyBorder="0" applyAlignment="0" applyProtection="0"/>
    <xf numFmtId="0" fontId="44" fillId="40" borderId="0" applyNumberFormat="0" applyBorder="0" applyAlignment="0" applyProtection="0"/>
    <xf numFmtId="0" fontId="44" fillId="40" borderId="0" applyNumberFormat="0" applyBorder="0" applyAlignment="0" applyProtection="0"/>
    <xf numFmtId="0" fontId="44" fillId="40" borderId="0" applyNumberFormat="0" applyBorder="0" applyAlignment="0" applyProtection="0"/>
    <xf numFmtId="0" fontId="44" fillId="40" borderId="0" applyNumberFormat="0" applyBorder="0" applyAlignment="0" applyProtection="0"/>
    <xf numFmtId="0" fontId="25" fillId="15" borderId="0" applyNumberFormat="0" applyBorder="0" applyAlignment="0" applyProtection="0"/>
    <xf numFmtId="0" fontId="25" fillId="18" borderId="0" applyNumberFormat="0" applyBorder="0" applyAlignment="0" applyProtection="0"/>
    <xf numFmtId="0" fontId="44" fillId="17" borderId="0" applyNumberFormat="0" applyBorder="0" applyAlignment="0" applyProtection="0"/>
    <xf numFmtId="0" fontId="44" fillId="17" borderId="0" applyNumberFormat="0" applyBorder="0" applyAlignment="0" applyProtection="0"/>
    <xf numFmtId="0" fontId="44" fillId="17" borderId="0" applyNumberFormat="0" applyBorder="0" applyAlignment="0" applyProtection="0"/>
    <xf numFmtId="0" fontId="44" fillId="17" borderId="0" applyNumberFormat="0" applyBorder="0" applyAlignment="0" applyProtection="0"/>
    <xf numFmtId="0" fontId="44" fillId="17" borderId="0" applyNumberFormat="0" applyBorder="0" applyAlignment="0" applyProtection="0"/>
    <xf numFmtId="0" fontId="44" fillId="17" borderId="0" applyNumberFormat="0" applyBorder="0" applyAlignment="0" applyProtection="0"/>
    <xf numFmtId="0" fontId="44" fillId="17" borderId="0" applyNumberFormat="0" applyBorder="0" applyAlignment="0" applyProtection="0"/>
    <xf numFmtId="0" fontId="44" fillId="17" borderId="0" applyNumberFormat="0" applyBorder="0" applyAlignment="0" applyProtection="0"/>
    <xf numFmtId="0" fontId="44" fillId="17" borderId="0" applyNumberFormat="0" applyBorder="0" applyAlignment="0" applyProtection="0"/>
    <xf numFmtId="0" fontId="44" fillId="17" borderId="0" applyNumberFormat="0" applyBorder="0" applyAlignment="0" applyProtection="0"/>
    <xf numFmtId="0" fontId="44" fillId="17" borderId="0" applyNumberFormat="0" applyBorder="0" applyAlignment="0" applyProtection="0"/>
    <xf numFmtId="0" fontId="44" fillId="17" borderId="0" applyNumberFormat="0" applyBorder="0" applyAlignment="0" applyProtection="0"/>
    <xf numFmtId="0" fontId="44" fillId="17" borderId="0" applyNumberFormat="0" applyBorder="0" applyAlignment="0" applyProtection="0"/>
    <xf numFmtId="0" fontId="44" fillId="17" borderId="0" applyNumberFormat="0" applyBorder="0" applyAlignment="0" applyProtection="0"/>
    <xf numFmtId="0" fontId="44" fillId="17" borderId="0" applyNumberFormat="0" applyBorder="0" applyAlignment="0" applyProtection="0"/>
    <xf numFmtId="0" fontId="44" fillId="17" borderId="0" applyNumberFormat="0" applyBorder="0" applyAlignment="0" applyProtection="0"/>
    <xf numFmtId="0" fontId="44" fillId="17" borderId="0" applyNumberFormat="0" applyBorder="0" applyAlignment="0" applyProtection="0"/>
    <xf numFmtId="0" fontId="44" fillId="17" borderId="0" applyNumberFormat="0" applyBorder="0" applyAlignment="0" applyProtection="0"/>
    <xf numFmtId="0" fontId="44" fillId="17" borderId="0" applyNumberFormat="0" applyBorder="0" applyAlignment="0" applyProtection="0"/>
    <xf numFmtId="0" fontId="44" fillId="17" borderId="0" applyNumberFormat="0" applyBorder="0" applyAlignment="0" applyProtection="0"/>
    <xf numFmtId="0" fontId="44" fillId="17" borderId="0" applyNumberFormat="0" applyBorder="0" applyAlignment="0" applyProtection="0"/>
    <xf numFmtId="0" fontId="44" fillId="17" borderId="0" applyNumberFormat="0" applyBorder="0" applyAlignment="0" applyProtection="0"/>
    <xf numFmtId="0" fontId="44" fillId="17" borderId="0" applyNumberFormat="0" applyBorder="0" applyAlignment="0" applyProtection="0"/>
    <xf numFmtId="0" fontId="44" fillId="17" borderId="0" applyNumberFormat="0" applyBorder="0" applyAlignment="0" applyProtection="0"/>
    <xf numFmtId="0" fontId="44" fillId="17" borderId="0" applyNumberFormat="0" applyBorder="0" applyAlignment="0" applyProtection="0"/>
    <xf numFmtId="0" fontId="25" fillId="18" borderId="0" applyNumberFormat="0" applyBorder="0" applyAlignment="0" applyProtection="0"/>
    <xf numFmtId="0" fontId="25" fillId="10" borderId="0" applyNumberFormat="0" applyBorder="0" applyAlignment="0" applyProtection="0"/>
    <xf numFmtId="0" fontId="44" fillId="44" borderId="0" applyNumberFormat="0" applyBorder="0" applyAlignment="0" applyProtection="0"/>
    <xf numFmtId="0" fontId="44" fillId="44" borderId="0" applyNumberFormat="0" applyBorder="0" applyAlignment="0" applyProtection="0"/>
    <xf numFmtId="0" fontId="44" fillId="44" borderId="0" applyNumberFormat="0" applyBorder="0" applyAlignment="0" applyProtection="0"/>
    <xf numFmtId="0" fontId="44" fillId="44" borderId="0" applyNumberFormat="0" applyBorder="0" applyAlignment="0" applyProtection="0"/>
    <xf numFmtId="0" fontId="44" fillId="44" borderId="0" applyNumberFormat="0" applyBorder="0" applyAlignment="0" applyProtection="0"/>
    <xf numFmtId="0" fontId="44" fillId="44" borderId="0" applyNumberFormat="0" applyBorder="0" applyAlignment="0" applyProtection="0"/>
    <xf numFmtId="0" fontId="44" fillId="44" borderId="0" applyNumberFormat="0" applyBorder="0" applyAlignment="0" applyProtection="0"/>
    <xf numFmtId="0" fontId="44" fillId="44" borderId="0" applyNumberFormat="0" applyBorder="0" applyAlignment="0" applyProtection="0"/>
    <xf numFmtId="0" fontId="44" fillId="44" borderId="0" applyNumberFormat="0" applyBorder="0" applyAlignment="0" applyProtection="0"/>
    <xf numFmtId="0" fontId="44" fillId="44" borderId="0" applyNumberFormat="0" applyBorder="0" applyAlignment="0" applyProtection="0"/>
    <xf numFmtId="0" fontId="44" fillId="44" borderId="0" applyNumberFormat="0" applyBorder="0" applyAlignment="0" applyProtection="0"/>
    <xf numFmtId="0" fontId="44" fillId="44" borderId="0" applyNumberFormat="0" applyBorder="0" applyAlignment="0" applyProtection="0"/>
    <xf numFmtId="0" fontId="44" fillId="44" borderId="0" applyNumberFormat="0" applyBorder="0" applyAlignment="0" applyProtection="0"/>
    <xf numFmtId="0" fontId="44" fillId="44" borderId="0" applyNumberFormat="0" applyBorder="0" applyAlignment="0" applyProtection="0"/>
    <xf numFmtId="0" fontId="44" fillId="44" borderId="0" applyNumberFormat="0" applyBorder="0" applyAlignment="0" applyProtection="0"/>
    <xf numFmtId="0" fontId="44" fillId="44" borderId="0" applyNumberFormat="0" applyBorder="0" applyAlignment="0" applyProtection="0"/>
    <xf numFmtId="0" fontId="44" fillId="44" borderId="0" applyNumberFormat="0" applyBorder="0" applyAlignment="0" applyProtection="0"/>
    <xf numFmtId="0" fontId="44" fillId="44" borderId="0" applyNumberFormat="0" applyBorder="0" applyAlignment="0" applyProtection="0"/>
    <xf numFmtId="0" fontId="44" fillId="44" borderId="0" applyNumberFormat="0" applyBorder="0" applyAlignment="0" applyProtection="0"/>
    <xf numFmtId="0" fontId="44" fillId="44" borderId="0" applyNumberFormat="0" applyBorder="0" applyAlignment="0" applyProtection="0"/>
    <xf numFmtId="0" fontId="44" fillId="44" borderId="0" applyNumberFormat="0" applyBorder="0" applyAlignment="0" applyProtection="0"/>
    <xf numFmtId="0" fontId="44" fillId="44" borderId="0" applyNumberFormat="0" applyBorder="0" applyAlignment="0" applyProtection="0"/>
    <xf numFmtId="0" fontId="44" fillId="44" borderId="0" applyNumberFormat="0" applyBorder="0" applyAlignment="0" applyProtection="0"/>
    <xf numFmtId="0" fontId="44" fillId="44" borderId="0" applyNumberFormat="0" applyBorder="0" applyAlignment="0" applyProtection="0"/>
    <xf numFmtId="0" fontId="44" fillId="44" borderId="0" applyNumberFormat="0" applyBorder="0" applyAlignment="0" applyProtection="0"/>
    <xf numFmtId="0" fontId="25" fillId="10" borderId="0" applyNumberFormat="0" applyBorder="0" applyAlignment="0" applyProtection="0"/>
    <xf numFmtId="0" fontId="25" fillId="7" borderId="0" applyNumberFormat="0" applyBorder="0" applyAlignment="0" applyProtection="0"/>
    <xf numFmtId="0" fontId="44" fillId="47" borderId="0" applyNumberFormat="0" applyBorder="0" applyAlignment="0" applyProtection="0"/>
    <xf numFmtId="0" fontId="44" fillId="47" borderId="0" applyNumberFormat="0" applyBorder="0" applyAlignment="0" applyProtection="0"/>
    <xf numFmtId="0" fontId="44" fillId="47" borderId="0" applyNumberFormat="0" applyBorder="0" applyAlignment="0" applyProtection="0"/>
    <xf numFmtId="0" fontId="44" fillId="47" borderId="0" applyNumberFormat="0" applyBorder="0" applyAlignment="0" applyProtection="0"/>
    <xf numFmtId="0" fontId="44" fillId="47" borderId="0" applyNumberFormat="0" applyBorder="0" applyAlignment="0" applyProtection="0"/>
    <xf numFmtId="0" fontId="44" fillId="47" borderId="0" applyNumberFormat="0" applyBorder="0" applyAlignment="0" applyProtection="0"/>
    <xf numFmtId="0" fontId="44" fillId="47" borderId="0" applyNumberFormat="0" applyBorder="0" applyAlignment="0" applyProtection="0"/>
    <xf numFmtId="0" fontId="44" fillId="47" borderId="0" applyNumberFormat="0" applyBorder="0" applyAlignment="0" applyProtection="0"/>
    <xf numFmtId="0" fontId="44" fillId="47" borderId="0" applyNumberFormat="0" applyBorder="0" applyAlignment="0" applyProtection="0"/>
    <xf numFmtId="0" fontId="44" fillId="47" borderId="0" applyNumberFormat="0" applyBorder="0" applyAlignment="0" applyProtection="0"/>
    <xf numFmtId="0" fontId="44" fillId="47" borderId="0" applyNumberFormat="0" applyBorder="0" applyAlignment="0" applyProtection="0"/>
    <xf numFmtId="0" fontId="44" fillId="47" borderId="0" applyNumberFormat="0" applyBorder="0" applyAlignment="0" applyProtection="0"/>
    <xf numFmtId="0" fontId="44" fillId="47" borderId="0" applyNumberFormat="0" applyBorder="0" applyAlignment="0" applyProtection="0"/>
    <xf numFmtId="0" fontId="44" fillId="47" borderId="0" applyNumberFormat="0" applyBorder="0" applyAlignment="0" applyProtection="0"/>
    <xf numFmtId="0" fontId="44" fillId="47" borderId="0" applyNumberFormat="0" applyBorder="0" applyAlignment="0" applyProtection="0"/>
    <xf numFmtId="0" fontId="44" fillId="47" borderId="0" applyNumberFormat="0" applyBorder="0" applyAlignment="0" applyProtection="0"/>
    <xf numFmtId="0" fontId="44" fillId="47" borderId="0" applyNumberFormat="0" applyBorder="0" applyAlignment="0" applyProtection="0"/>
    <xf numFmtId="0" fontId="44" fillId="47" borderId="0" applyNumberFormat="0" applyBorder="0" applyAlignment="0" applyProtection="0"/>
    <xf numFmtId="0" fontId="44" fillId="47" borderId="0" applyNumberFormat="0" applyBorder="0" applyAlignment="0" applyProtection="0"/>
    <xf numFmtId="0" fontId="44" fillId="47" borderId="0" applyNumberFormat="0" applyBorder="0" applyAlignment="0" applyProtection="0"/>
    <xf numFmtId="0" fontId="44" fillId="47" borderId="0" applyNumberFormat="0" applyBorder="0" applyAlignment="0" applyProtection="0"/>
    <xf numFmtId="0" fontId="44" fillId="47" borderId="0" applyNumberFormat="0" applyBorder="0" applyAlignment="0" applyProtection="0"/>
    <xf numFmtId="0" fontId="44" fillId="47" borderId="0" applyNumberFormat="0" applyBorder="0" applyAlignment="0" applyProtection="0"/>
    <xf numFmtId="0" fontId="44" fillId="47" borderId="0" applyNumberFormat="0" applyBorder="0" applyAlignment="0" applyProtection="0"/>
    <xf numFmtId="0" fontId="44" fillId="47" borderId="0" applyNumberFormat="0" applyBorder="0" applyAlignment="0" applyProtection="0"/>
    <xf numFmtId="0" fontId="25" fillId="7" borderId="0" applyNumberFormat="0" applyBorder="0" applyAlignment="0" applyProtection="0"/>
    <xf numFmtId="0" fontId="25" fillId="12" borderId="0" applyNumberFormat="0" applyBorder="0" applyAlignment="0" applyProtection="0"/>
    <xf numFmtId="0" fontId="44" fillId="51" borderId="0" applyNumberFormat="0" applyBorder="0" applyAlignment="0" applyProtection="0"/>
    <xf numFmtId="0" fontId="44" fillId="51" borderId="0" applyNumberFormat="0" applyBorder="0" applyAlignment="0" applyProtection="0"/>
    <xf numFmtId="0" fontId="44" fillId="51" borderId="0" applyNumberFormat="0" applyBorder="0" applyAlignment="0" applyProtection="0"/>
    <xf numFmtId="0" fontId="44" fillId="51" borderId="0" applyNumberFormat="0" applyBorder="0" applyAlignment="0" applyProtection="0"/>
    <xf numFmtId="0" fontId="44" fillId="51" borderId="0" applyNumberFormat="0" applyBorder="0" applyAlignment="0" applyProtection="0"/>
    <xf numFmtId="0" fontId="44" fillId="51" borderId="0" applyNumberFormat="0" applyBorder="0" applyAlignment="0" applyProtection="0"/>
    <xf numFmtId="0" fontId="44" fillId="51" borderId="0" applyNumberFormat="0" applyBorder="0" applyAlignment="0" applyProtection="0"/>
    <xf numFmtId="0" fontId="44" fillId="51" borderId="0" applyNumberFormat="0" applyBorder="0" applyAlignment="0" applyProtection="0"/>
    <xf numFmtId="0" fontId="44" fillId="51" borderId="0" applyNumberFormat="0" applyBorder="0" applyAlignment="0" applyProtection="0"/>
    <xf numFmtId="0" fontId="44" fillId="51" borderId="0" applyNumberFormat="0" applyBorder="0" applyAlignment="0" applyProtection="0"/>
    <xf numFmtId="0" fontId="44" fillId="51" borderId="0" applyNumberFormat="0" applyBorder="0" applyAlignment="0" applyProtection="0"/>
    <xf numFmtId="0" fontId="44" fillId="51" borderId="0" applyNumberFormat="0" applyBorder="0" applyAlignment="0" applyProtection="0"/>
    <xf numFmtId="0" fontId="44" fillId="51" borderId="0" applyNumberFormat="0" applyBorder="0" applyAlignment="0" applyProtection="0"/>
    <xf numFmtId="0" fontId="44" fillId="51" borderId="0" applyNumberFormat="0" applyBorder="0" applyAlignment="0" applyProtection="0"/>
    <xf numFmtId="0" fontId="44" fillId="51" borderId="0" applyNumberFormat="0" applyBorder="0" applyAlignment="0" applyProtection="0"/>
    <xf numFmtId="0" fontId="44" fillId="51" borderId="0" applyNumberFormat="0" applyBorder="0" applyAlignment="0" applyProtection="0"/>
    <xf numFmtId="0" fontId="44" fillId="51" borderId="0" applyNumberFormat="0" applyBorder="0" applyAlignment="0" applyProtection="0"/>
    <xf numFmtId="0" fontId="44" fillId="51" borderId="0" applyNumberFormat="0" applyBorder="0" applyAlignment="0" applyProtection="0"/>
    <xf numFmtId="0" fontId="44" fillId="51" borderId="0" applyNumberFormat="0" applyBorder="0" applyAlignment="0" applyProtection="0"/>
    <xf numFmtId="0" fontId="44" fillId="51" borderId="0" applyNumberFormat="0" applyBorder="0" applyAlignment="0" applyProtection="0"/>
    <xf numFmtId="0" fontId="44" fillId="51" borderId="0" applyNumberFormat="0" applyBorder="0" applyAlignment="0" applyProtection="0"/>
    <xf numFmtId="0" fontId="44" fillId="51" borderId="0" applyNumberFormat="0" applyBorder="0" applyAlignment="0" applyProtection="0"/>
    <xf numFmtId="0" fontId="44" fillId="51" borderId="0" applyNumberFormat="0" applyBorder="0" applyAlignment="0" applyProtection="0"/>
    <xf numFmtId="0" fontId="44" fillId="51" borderId="0" applyNumberFormat="0" applyBorder="0" applyAlignment="0" applyProtection="0"/>
    <xf numFmtId="0" fontId="44" fillId="51" borderId="0" applyNumberFormat="0" applyBorder="0" applyAlignment="0" applyProtection="0"/>
    <xf numFmtId="0" fontId="25" fillId="12" borderId="0" applyNumberFormat="0" applyBorder="0" applyAlignment="0" applyProtection="0"/>
    <xf numFmtId="0" fontId="26" fillId="7" borderId="0" applyNumberFormat="0" applyBorder="0" applyAlignment="0" applyProtection="0"/>
    <xf numFmtId="0" fontId="63" fillId="38" borderId="0" applyNumberFormat="0" applyBorder="0" applyAlignment="0" applyProtection="0"/>
    <xf numFmtId="0" fontId="26" fillId="7" borderId="0" applyNumberFormat="0" applyBorder="0" applyAlignment="0" applyProtection="0"/>
    <xf numFmtId="0" fontId="26" fillId="26" borderId="0" applyNumberFormat="0" applyBorder="0" applyAlignment="0" applyProtection="0"/>
    <xf numFmtId="0" fontId="63" fillId="41" borderId="0" applyNumberFormat="0" applyBorder="0" applyAlignment="0" applyProtection="0"/>
    <xf numFmtId="0" fontId="26" fillId="26" borderId="0" applyNumberFormat="0" applyBorder="0" applyAlignment="0" applyProtection="0"/>
    <xf numFmtId="0" fontId="26" fillId="19" borderId="0" applyNumberFormat="0" applyBorder="0" applyAlignment="0" applyProtection="0"/>
    <xf numFmtId="0" fontId="63" fillId="17" borderId="0" applyNumberFormat="0" applyBorder="0" applyAlignment="0" applyProtection="0"/>
    <xf numFmtId="0" fontId="26" fillId="19" borderId="0" applyNumberFormat="0" applyBorder="0" applyAlignment="0" applyProtection="0"/>
    <xf numFmtId="0" fontId="26" fillId="10" borderId="0" applyNumberFormat="0" applyBorder="0" applyAlignment="0" applyProtection="0"/>
    <xf numFmtId="0" fontId="63" fillId="21" borderId="0" applyNumberFormat="0" applyBorder="0" applyAlignment="0" applyProtection="0"/>
    <xf numFmtId="0" fontId="26" fillId="10" borderId="0" applyNumberFormat="0" applyBorder="0" applyAlignment="0" applyProtection="0"/>
    <xf numFmtId="0" fontId="26" fillId="7" borderId="0" applyNumberFormat="0" applyBorder="0" applyAlignment="0" applyProtection="0"/>
    <xf numFmtId="0" fontId="63" fillId="48" borderId="0" applyNumberFormat="0" applyBorder="0" applyAlignment="0" applyProtection="0"/>
    <xf numFmtId="0" fontId="26" fillId="7" borderId="0" applyNumberFormat="0" applyBorder="0" applyAlignment="0" applyProtection="0"/>
    <xf numFmtId="0" fontId="26" fillId="15" borderId="0" applyNumberFormat="0" applyBorder="0" applyAlignment="0" applyProtection="0"/>
    <xf numFmtId="0" fontId="63" fillId="24" borderId="0" applyNumberFormat="0" applyBorder="0" applyAlignment="0" applyProtection="0"/>
    <xf numFmtId="0" fontId="26" fillId="15" borderId="0" applyNumberFormat="0" applyBorder="0" applyAlignment="0" applyProtection="0"/>
    <xf numFmtId="0" fontId="66" fillId="52" borderId="0" applyNumberFormat="0" applyBorder="0" applyAlignment="0" applyProtection="0"/>
    <xf numFmtId="0" fontId="66" fillId="53" borderId="0" applyNumberFormat="0" applyBorder="0" applyAlignment="0" applyProtection="0"/>
    <xf numFmtId="0" fontId="67" fillId="54" borderId="0" applyNumberFormat="0" applyBorder="0" applyAlignment="0" applyProtection="0"/>
    <xf numFmtId="0" fontId="67" fillId="55" borderId="0" applyNumberFormat="0" applyBorder="0" applyAlignment="0" applyProtection="0"/>
    <xf numFmtId="0" fontId="67" fillId="55" borderId="0" applyNumberFormat="0" applyBorder="0" applyAlignment="0" applyProtection="0"/>
    <xf numFmtId="0" fontId="67" fillId="55" borderId="0" applyNumberFormat="0" applyBorder="0" applyAlignment="0" applyProtection="0"/>
    <xf numFmtId="0" fontId="67" fillId="55" borderId="0" applyNumberFormat="0" applyBorder="0" applyAlignment="0" applyProtection="0"/>
    <xf numFmtId="0" fontId="67" fillId="55" borderId="0" applyNumberFormat="0" applyBorder="0" applyAlignment="0" applyProtection="0"/>
    <xf numFmtId="0" fontId="67" fillId="55" borderId="0" applyNumberFormat="0" applyBorder="0" applyAlignment="0" applyProtection="0"/>
    <xf numFmtId="0" fontId="63" fillId="36" borderId="0" applyNumberFormat="0" applyBorder="0" applyAlignment="0" applyProtection="0"/>
    <xf numFmtId="0" fontId="67" fillId="55" borderId="0" applyNumberFormat="0" applyBorder="0" applyAlignment="0" applyProtection="0"/>
    <xf numFmtId="0" fontId="67" fillId="55" borderId="0" applyNumberFormat="0" applyBorder="0" applyAlignment="0" applyProtection="0"/>
    <xf numFmtId="0" fontId="67" fillId="55" borderId="0" applyNumberFormat="0" applyBorder="0" applyAlignment="0" applyProtection="0"/>
    <xf numFmtId="0" fontId="67" fillId="55" borderId="0" applyNumberFormat="0" applyBorder="0" applyAlignment="0" applyProtection="0"/>
    <xf numFmtId="0" fontId="67" fillId="55" borderId="0" applyNumberFormat="0" applyBorder="0" applyAlignment="0" applyProtection="0"/>
    <xf numFmtId="0" fontId="67" fillId="55" borderId="0" applyNumberFormat="0" applyBorder="0" applyAlignment="0" applyProtection="0"/>
    <xf numFmtId="0" fontId="67" fillId="55" borderId="0" applyNumberFormat="0" applyBorder="0" applyAlignment="0" applyProtection="0"/>
    <xf numFmtId="0" fontId="67" fillId="55" borderId="0" applyNumberFormat="0" applyBorder="0" applyAlignment="0" applyProtection="0"/>
    <xf numFmtId="0" fontId="66" fillId="52" borderId="0" applyNumberFormat="0" applyBorder="0" applyAlignment="0" applyProtection="0"/>
    <xf numFmtId="0" fontId="66" fillId="56" borderId="0" applyNumberFormat="0" applyBorder="0" applyAlignment="0" applyProtection="0"/>
    <xf numFmtId="0" fontId="67" fillId="57" borderId="0" applyNumberFormat="0" applyBorder="0" applyAlignment="0" applyProtection="0"/>
    <xf numFmtId="0" fontId="67" fillId="58" borderId="0" applyNumberFormat="0" applyBorder="0" applyAlignment="0" applyProtection="0"/>
    <xf numFmtId="0" fontId="67" fillId="58" borderId="0" applyNumberFormat="0" applyBorder="0" applyAlignment="0" applyProtection="0"/>
    <xf numFmtId="0" fontId="67" fillId="58" borderId="0" applyNumberFormat="0" applyBorder="0" applyAlignment="0" applyProtection="0"/>
    <xf numFmtId="0" fontId="67" fillId="58" borderId="0" applyNumberFormat="0" applyBorder="0" applyAlignment="0" applyProtection="0"/>
    <xf numFmtId="0" fontId="67" fillId="58" borderId="0" applyNumberFormat="0" applyBorder="0" applyAlignment="0" applyProtection="0"/>
    <xf numFmtId="0" fontId="67" fillId="58" borderId="0" applyNumberFormat="0" applyBorder="0" applyAlignment="0" applyProtection="0"/>
    <xf numFmtId="0" fontId="63" fillId="39" borderId="0" applyNumberFormat="0" applyBorder="0" applyAlignment="0" applyProtection="0"/>
    <xf numFmtId="0" fontId="67" fillId="58" borderId="0" applyNumberFormat="0" applyBorder="0" applyAlignment="0" applyProtection="0"/>
    <xf numFmtId="0" fontId="67" fillId="58" borderId="0" applyNumberFormat="0" applyBorder="0" applyAlignment="0" applyProtection="0"/>
    <xf numFmtId="0" fontId="67" fillId="58" borderId="0" applyNumberFormat="0" applyBorder="0" applyAlignment="0" applyProtection="0"/>
    <xf numFmtId="0" fontId="67" fillId="58" borderId="0" applyNumberFormat="0" applyBorder="0" applyAlignment="0" applyProtection="0"/>
    <xf numFmtId="0" fontId="67" fillId="58" borderId="0" applyNumberFormat="0" applyBorder="0" applyAlignment="0" applyProtection="0"/>
    <xf numFmtId="0" fontId="67" fillId="58" borderId="0" applyNumberFormat="0" applyBorder="0" applyAlignment="0" applyProtection="0"/>
    <xf numFmtId="0" fontId="67" fillId="58" borderId="0" applyNumberFormat="0" applyBorder="0" applyAlignment="0" applyProtection="0"/>
    <xf numFmtId="0" fontId="67" fillId="58" borderId="0" applyNumberFormat="0" applyBorder="0" applyAlignment="0" applyProtection="0"/>
    <xf numFmtId="0" fontId="66" fillId="52" borderId="0" applyNumberFormat="0" applyBorder="0" applyAlignment="0" applyProtection="0"/>
    <xf numFmtId="0" fontId="66" fillId="52" borderId="0" applyNumberFormat="0" applyBorder="0" applyAlignment="0" applyProtection="0"/>
    <xf numFmtId="0" fontId="67" fillId="56" borderId="0" applyNumberFormat="0" applyBorder="0" applyAlignment="0" applyProtection="0"/>
    <xf numFmtId="0" fontId="67" fillId="59" borderId="0" applyNumberFormat="0" applyBorder="0" applyAlignment="0" applyProtection="0"/>
    <xf numFmtId="0" fontId="67" fillId="59" borderId="0" applyNumberFormat="0" applyBorder="0" applyAlignment="0" applyProtection="0"/>
    <xf numFmtId="0" fontId="67" fillId="59" borderId="0" applyNumberFormat="0" applyBorder="0" applyAlignment="0" applyProtection="0"/>
    <xf numFmtId="0" fontId="67" fillId="59" borderId="0" applyNumberFormat="0" applyBorder="0" applyAlignment="0" applyProtection="0"/>
    <xf numFmtId="0" fontId="67" fillId="59" borderId="0" applyNumberFormat="0" applyBorder="0" applyAlignment="0" applyProtection="0"/>
    <xf numFmtId="0" fontId="67" fillId="59" borderId="0" applyNumberFormat="0" applyBorder="0" applyAlignment="0" applyProtection="0"/>
    <xf numFmtId="0" fontId="63" fillId="42" borderId="0" applyNumberFormat="0" applyBorder="0" applyAlignment="0" applyProtection="0"/>
    <xf numFmtId="0" fontId="67" fillId="59" borderId="0" applyNumberFormat="0" applyBorder="0" applyAlignment="0" applyProtection="0"/>
    <xf numFmtId="0" fontId="67" fillId="59" borderId="0" applyNumberFormat="0" applyBorder="0" applyAlignment="0" applyProtection="0"/>
    <xf numFmtId="0" fontId="67" fillId="59" borderId="0" applyNumberFormat="0" applyBorder="0" applyAlignment="0" applyProtection="0"/>
    <xf numFmtId="0" fontId="67" fillId="59" borderId="0" applyNumberFormat="0" applyBorder="0" applyAlignment="0" applyProtection="0"/>
    <xf numFmtId="0" fontId="67" fillId="59" borderId="0" applyNumberFormat="0" applyBorder="0" applyAlignment="0" applyProtection="0"/>
    <xf numFmtId="0" fontId="67" fillId="59" borderId="0" applyNumberFormat="0" applyBorder="0" applyAlignment="0" applyProtection="0"/>
    <xf numFmtId="0" fontId="67" fillId="59" borderId="0" applyNumberFormat="0" applyBorder="0" applyAlignment="0" applyProtection="0"/>
    <xf numFmtId="0" fontId="67" fillId="59" borderId="0" applyNumberFormat="0" applyBorder="0" applyAlignment="0" applyProtection="0"/>
    <xf numFmtId="0" fontId="66" fillId="52" borderId="0" applyNumberFormat="0" applyBorder="0" applyAlignment="0" applyProtection="0"/>
    <xf numFmtId="0" fontId="66" fillId="56" borderId="0" applyNumberFormat="0" applyBorder="0" applyAlignment="0" applyProtection="0"/>
    <xf numFmtId="0" fontId="67" fillId="60" borderId="0" applyNumberFormat="0" applyBorder="0" applyAlignment="0" applyProtection="0"/>
    <xf numFmtId="0" fontId="67" fillId="61" borderId="0" applyNumberFormat="0" applyBorder="0" applyAlignment="0" applyProtection="0"/>
    <xf numFmtId="0" fontId="67" fillId="61" borderId="0" applyNumberFormat="0" applyBorder="0" applyAlignment="0" applyProtection="0"/>
    <xf numFmtId="0" fontId="67" fillId="61" borderId="0" applyNumberFormat="0" applyBorder="0" applyAlignment="0" applyProtection="0"/>
    <xf numFmtId="0" fontId="67" fillId="61" borderId="0" applyNumberFormat="0" applyBorder="0" applyAlignment="0" applyProtection="0"/>
    <xf numFmtId="0" fontId="67" fillId="61" borderId="0" applyNumberFormat="0" applyBorder="0" applyAlignment="0" applyProtection="0"/>
    <xf numFmtId="0" fontId="67" fillId="61" borderId="0" applyNumberFormat="0" applyBorder="0" applyAlignment="0" applyProtection="0"/>
    <xf numFmtId="0" fontId="63" fillId="43" borderId="0" applyNumberFormat="0" applyBorder="0" applyAlignment="0" applyProtection="0"/>
    <xf numFmtId="0" fontId="67" fillId="61" borderId="0" applyNumberFormat="0" applyBorder="0" applyAlignment="0" applyProtection="0"/>
    <xf numFmtId="0" fontId="67" fillId="61" borderId="0" applyNumberFormat="0" applyBorder="0" applyAlignment="0" applyProtection="0"/>
    <xf numFmtId="0" fontId="67" fillId="61" borderId="0" applyNumberFormat="0" applyBorder="0" applyAlignment="0" applyProtection="0"/>
    <xf numFmtId="0" fontId="67" fillId="61" borderId="0" applyNumberFormat="0" applyBorder="0" applyAlignment="0" applyProtection="0"/>
    <xf numFmtId="0" fontId="67" fillId="61" borderId="0" applyNumberFormat="0" applyBorder="0" applyAlignment="0" applyProtection="0"/>
    <xf numFmtId="0" fontId="67" fillId="61" borderId="0" applyNumberFormat="0" applyBorder="0" applyAlignment="0" applyProtection="0"/>
    <xf numFmtId="0" fontId="67" fillId="61" borderId="0" applyNumberFormat="0" applyBorder="0" applyAlignment="0" applyProtection="0"/>
    <xf numFmtId="0" fontId="67" fillId="61" borderId="0" applyNumberFormat="0" applyBorder="0" applyAlignment="0" applyProtection="0"/>
    <xf numFmtId="0" fontId="66" fillId="52" borderId="0" applyNumberFormat="0" applyBorder="0" applyAlignment="0" applyProtection="0"/>
    <xf numFmtId="0" fontId="66" fillId="54" borderId="0" applyNumberFormat="0" applyBorder="0" applyAlignment="0" applyProtection="0"/>
    <xf numFmtId="0" fontId="67" fillId="54" borderId="0" applyNumberFormat="0" applyBorder="0" applyAlignment="0" applyProtection="0"/>
    <xf numFmtId="0" fontId="67" fillId="62" borderId="0" applyNumberFormat="0" applyBorder="0" applyAlignment="0" applyProtection="0"/>
    <xf numFmtId="0" fontId="67" fillId="62" borderId="0" applyNumberFormat="0" applyBorder="0" applyAlignment="0" applyProtection="0"/>
    <xf numFmtId="0" fontId="67" fillId="62" borderId="0" applyNumberFormat="0" applyBorder="0" applyAlignment="0" applyProtection="0"/>
    <xf numFmtId="0" fontId="67" fillId="62" borderId="0" applyNumberFormat="0" applyBorder="0" applyAlignment="0" applyProtection="0"/>
    <xf numFmtId="0" fontId="67" fillId="62" borderId="0" applyNumberFormat="0" applyBorder="0" applyAlignment="0" applyProtection="0"/>
    <xf numFmtId="0" fontId="67" fillId="62" borderId="0" applyNumberFormat="0" applyBorder="0" applyAlignment="0" applyProtection="0"/>
    <xf numFmtId="0" fontId="63" fillId="45" borderId="0" applyNumberFormat="0" applyBorder="0" applyAlignment="0" applyProtection="0"/>
    <xf numFmtId="0" fontId="67" fillId="62" borderId="0" applyNumberFormat="0" applyBorder="0" applyAlignment="0" applyProtection="0"/>
    <xf numFmtId="0" fontId="67" fillId="62" borderId="0" applyNumberFormat="0" applyBorder="0" applyAlignment="0" applyProtection="0"/>
    <xf numFmtId="0" fontId="67" fillId="62" borderId="0" applyNumberFormat="0" applyBorder="0" applyAlignment="0" applyProtection="0"/>
    <xf numFmtId="0" fontId="67" fillId="62" borderId="0" applyNumberFormat="0" applyBorder="0" applyAlignment="0" applyProtection="0"/>
    <xf numFmtId="0" fontId="67" fillId="62" borderId="0" applyNumberFormat="0" applyBorder="0" applyAlignment="0" applyProtection="0"/>
    <xf numFmtId="0" fontId="67" fillId="62" borderId="0" applyNumberFormat="0" applyBorder="0" applyAlignment="0" applyProtection="0"/>
    <xf numFmtId="0" fontId="67" fillId="62" borderId="0" applyNumberFormat="0" applyBorder="0" applyAlignment="0" applyProtection="0"/>
    <xf numFmtId="0" fontId="67" fillId="62" borderId="0" applyNumberFormat="0" applyBorder="0" applyAlignment="0" applyProtection="0"/>
    <xf numFmtId="0" fontId="66" fillId="52" borderId="0" applyNumberFormat="0" applyBorder="0" applyAlignment="0" applyProtection="0"/>
    <xf numFmtId="0" fontId="66" fillId="63" borderId="0" applyNumberFormat="0" applyBorder="0" applyAlignment="0" applyProtection="0"/>
    <xf numFmtId="0" fontId="67" fillId="64" borderId="0" applyNumberFormat="0" applyBorder="0" applyAlignment="0" applyProtection="0"/>
    <xf numFmtId="0" fontId="67" fillId="65" borderId="0" applyNumberFormat="0" applyBorder="0" applyAlignment="0" applyProtection="0"/>
    <xf numFmtId="0" fontId="67" fillId="65" borderId="0" applyNumberFormat="0" applyBorder="0" applyAlignment="0" applyProtection="0"/>
    <xf numFmtId="0" fontId="67" fillId="65" borderId="0" applyNumberFormat="0" applyBorder="0" applyAlignment="0" applyProtection="0"/>
    <xf numFmtId="0" fontId="67" fillId="65" borderId="0" applyNumberFormat="0" applyBorder="0" applyAlignment="0" applyProtection="0"/>
    <xf numFmtId="0" fontId="67" fillId="65" borderId="0" applyNumberFormat="0" applyBorder="0" applyAlignment="0" applyProtection="0"/>
    <xf numFmtId="0" fontId="67" fillId="65" borderId="0" applyNumberFormat="0" applyBorder="0" applyAlignment="0" applyProtection="0"/>
    <xf numFmtId="0" fontId="63" fillId="49" borderId="0" applyNumberFormat="0" applyBorder="0" applyAlignment="0" applyProtection="0"/>
    <xf numFmtId="0" fontId="67" fillId="65" borderId="0" applyNumberFormat="0" applyBorder="0" applyAlignment="0" applyProtection="0"/>
    <xf numFmtId="0" fontId="67" fillId="65" borderId="0" applyNumberFormat="0" applyBorder="0" applyAlignment="0" applyProtection="0"/>
    <xf numFmtId="0" fontId="67" fillId="65" borderId="0" applyNumberFormat="0" applyBorder="0" applyAlignment="0" applyProtection="0"/>
    <xf numFmtId="0" fontId="67" fillId="65" borderId="0" applyNumberFormat="0" applyBorder="0" applyAlignment="0" applyProtection="0"/>
    <xf numFmtId="0" fontId="67" fillId="65" borderId="0" applyNumberFormat="0" applyBorder="0" applyAlignment="0" applyProtection="0"/>
    <xf numFmtId="0" fontId="67" fillId="65" borderId="0" applyNumberFormat="0" applyBorder="0" applyAlignment="0" applyProtection="0"/>
    <xf numFmtId="0" fontId="67" fillId="65" borderId="0" applyNumberFormat="0" applyBorder="0" applyAlignment="0" applyProtection="0"/>
    <xf numFmtId="0" fontId="67" fillId="65" borderId="0" applyNumberFormat="0" applyBorder="0" applyAlignment="0" applyProtection="0"/>
    <xf numFmtId="164" fontId="65" fillId="0" borderId="0" applyFont="0" applyFill="0" applyBorder="0" applyAlignment="0" applyProtection="0"/>
    <xf numFmtId="0" fontId="68" fillId="63" borderId="0" applyNumberFormat="0" applyBorder="0" applyAlignment="0" applyProtection="0"/>
    <xf numFmtId="0" fontId="53" fillId="30" borderId="0" applyNumberFormat="0" applyBorder="0" applyAlignment="0" applyProtection="0"/>
    <xf numFmtId="0" fontId="68" fillId="63" borderId="0" applyNumberFormat="0" applyBorder="0" applyAlignment="0" applyProtection="0"/>
    <xf numFmtId="0" fontId="69" fillId="0" borderId="0" applyNumberFormat="0" applyFill="0" applyBorder="0" applyAlignment="0" applyProtection="0"/>
    <xf numFmtId="0" fontId="70" fillId="66" borderId="27" applyNumberFormat="0" applyAlignment="0" applyProtection="0"/>
    <xf numFmtId="0" fontId="57" fillId="33" borderId="34" applyNumberFormat="0" applyAlignment="0" applyProtection="0"/>
    <xf numFmtId="0" fontId="70" fillId="66" borderId="27" applyNumberFormat="0" applyAlignment="0" applyProtection="0"/>
    <xf numFmtId="0" fontId="71" fillId="57" borderId="17" applyNumberFormat="0" applyAlignment="0" applyProtection="0"/>
    <xf numFmtId="0" fontId="59" fillId="34" borderId="37" applyNumberFormat="0" applyAlignment="0" applyProtection="0"/>
    <xf numFmtId="0" fontId="71" fillId="57" borderId="17" applyNumberFormat="0" applyAlignment="0" applyProtection="0"/>
    <xf numFmtId="167" fontId="22" fillId="0" borderId="0" applyFont="0" applyFill="0" applyBorder="0" applyAlignment="0" applyProtection="0"/>
    <xf numFmtId="167" fontId="22" fillId="0" borderId="0" applyFont="0" applyFill="0" applyBorder="0" applyAlignment="0" applyProtection="0"/>
    <xf numFmtId="167" fontId="22" fillId="0" borderId="0" applyFont="0" applyFill="0" applyBorder="0" applyAlignment="0" applyProtection="0"/>
    <xf numFmtId="167" fontId="22" fillId="0" borderId="0" applyFont="0" applyFill="0" applyBorder="0" applyAlignment="0" applyProtection="0"/>
    <xf numFmtId="169" fontId="43" fillId="0" borderId="0" applyFont="0" applyFill="0" applyBorder="0" applyAlignment="0" applyProtection="0"/>
    <xf numFmtId="169" fontId="64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44" fillId="0" borderId="0" applyFont="0" applyFill="0" applyBorder="0" applyAlignment="0" applyProtection="0"/>
    <xf numFmtId="169" fontId="44" fillId="0" borderId="0" applyFont="0" applyFill="0" applyBorder="0" applyAlignment="0" applyProtection="0"/>
    <xf numFmtId="169" fontId="44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2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44" fillId="0" borderId="0" applyFont="0" applyFill="0" applyBorder="0" applyAlignment="0" applyProtection="0"/>
    <xf numFmtId="169" fontId="44" fillId="0" borderId="0" applyFont="0" applyFill="0" applyBorder="0" applyAlignment="0" applyProtection="0"/>
    <xf numFmtId="169" fontId="44" fillId="0" borderId="0" applyFont="0" applyFill="0" applyBorder="0" applyAlignment="0" applyProtection="0"/>
    <xf numFmtId="169" fontId="44" fillId="0" borderId="0" applyFont="0" applyFill="0" applyBorder="0" applyAlignment="0" applyProtection="0"/>
    <xf numFmtId="169" fontId="22" fillId="0" borderId="0" applyFont="0" applyFill="0" applyBorder="0" applyAlignment="0" applyProtection="0"/>
    <xf numFmtId="169" fontId="22" fillId="0" borderId="0" applyFont="0" applyFill="0" applyBorder="0" applyAlignment="0" applyProtection="0"/>
    <xf numFmtId="173" fontId="8" fillId="0" borderId="0" applyFont="0" applyFill="0" applyBorder="0" applyAlignment="0" applyProtection="0"/>
    <xf numFmtId="169" fontId="72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22" fillId="0" borderId="0" applyFont="0" applyFill="0" applyBorder="0" applyAlignment="0" applyProtection="0"/>
    <xf numFmtId="169" fontId="22" fillId="0" borderId="0" applyFont="0" applyFill="0" applyBorder="0" applyAlignment="0" applyProtection="0"/>
    <xf numFmtId="169" fontId="22" fillId="0" borderId="0" applyFont="0" applyFill="0" applyBorder="0" applyAlignment="0" applyProtection="0"/>
    <xf numFmtId="173" fontId="22" fillId="0" borderId="0" applyFont="0" applyFill="0" applyBorder="0" applyAlignment="0" applyProtection="0"/>
    <xf numFmtId="169" fontId="43" fillId="0" borderId="0" applyFont="0" applyFill="0" applyBorder="0" applyAlignment="0" applyProtection="0"/>
    <xf numFmtId="173" fontId="22" fillId="0" borderId="0" applyFont="0" applyFill="0" applyBorder="0" applyAlignment="0" applyProtection="0"/>
    <xf numFmtId="173" fontId="22" fillId="0" borderId="0" applyFont="0" applyFill="0" applyBorder="0" applyAlignment="0" applyProtection="0"/>
    <xf numFmtId="173" fontId="22" fillId="0" borderId="0" applyFont="0" applyFill="0" applyBorder="0" applyAlignment="0" applyProtection="0"/>
    <xf numFmtId="169" fontId="8" fillId="0" borderId="0" applyFont="0" applyFill="0" applyBorder="0" applyAlignment="0" applyProtection="0"/>
    <xf numFmtId="174" fontId="73" fillId="0" borderId="0" applyFont="0" applyFill="0" applyBorder="0" applyAlignment="0" applyProtection="0"/>
    <xf numFmtId="169" fontId="23" fillId="0" borderId="0" applyFont="0" applyFill="0" applyBorder="0" applyAlignment="0" applyProtection="0"/>
    <xf numFmtId="173" fontId="8" fillId="0" borderId="0" applyFont="0" applyFill="0" applyBorder="0" applyAlignment="0" applyProtection="0"/>
    <xf numFmtId="169" fontId="22" fillId="0" borderId="0" applyFont="0" applyFill="0" applyBorder="0" applyAlignment="0" applyProtection="0"/>
    <xf numFmtId="169" fontId="44" fillId="0" borderId="0" applyFont="0" applyFill="0" applyBorder="0" applyAlignment="0" applyProtection="0"/>
    <xf numFmtId="169" fontId="44" fillId="0" borderId="0" applyFont="0" applyFill="0" applyBorder="0" applyAlignment="0" applyProtection="0"/>
    <xf numFmtId="169" fontId="44" fillId="0" borderId="0" applyFont="0" applyFill="0" applyBorder="0" applyAlignment="0" applyProtection="0"/>
    <xf numFmtId="169" fontId="44" fillId="0" borderId="0" applyFont="0" applyFill="0" applyBorder="0" applyAlignment="0" applyProtection="0"/>
    <xf numFmtId="169" fontId="43" fillId="0" borderId="0" applyFont="0" applyFill="0" applyBorder="0" applyAlignment="0" applyProtection="0"/>
    <xf numFmtId="169" fontId="43" fillId="0" borderId="0" applyFont="0" applyFill="0" applyBorder="0" applyAlignment="0" applyProtection="0"/>
    <xf numFmtId="169" fontId="43" fillId="0" borderId="0" applyFont="0" applyFill="0" applyBorder="0" applyAlignment="0" applyProtection="0"/>
    <xf numFmtId="171" fontId="8" fillId="0" borderId="0" applyFont="0" applyFill="0" applyBorder="0" applyAlignment="0" applyProtection="0"/>
    <xf numFmtId="169" fontId="44" fillId="0" borderId="0" applyFont="0" applyFill="0" applyBorder="0" applyAlignment="0" applyProtection="0"/>
    <xf numFmtId="169" fontId="44" fillId="0" borderId="0" applyFont="0" applyFill="0" applyBorder="0" applyAlignment="0" applyProtection="0"/>
    <xf numFmtId="169" fontId="44" fillId="0" borderId="0" applyFont="0" applyFill="0" applyBorder="0" applyAlignment="0" applyProtection="0"/>
    <xf numFmtId="169" fontId="44" fillId="0" borderId="0" applyFont="0" applyFill="0" applyBorder="0" applyAlignment="0" applyProtection="0"/>
    <xf numFmtId="169" fontId="44" fillId="0" borderId="0" applyFont="0" applyFill="0" applyBorder="0" applyAlignment="0" applyProtection="0"/>
    <xf numFmtId="169" fontId="44" fillId="0" borderId="0" applyFont="0" applyFill="0" applyBorder="0" applyAlignment="0" applyProtection="0"/>
    <xf numFmtId="165" fontId="8" fillId="0" borderId="0" applyFont="0" applyFill="0" applyProtection="0"/>
    <xf numFmtId="173" fontId="8" fillId="0" borderId="0" applyFont="0" applyFill="0" applyBorder="0" applyAlignment="0" applyProtection="0"/>
    <xf numFmtId="169" fontId="43" fillId="0" borderId="0" applyFont="0" applyFill="0" applyBorder="0" applyAlignment="0" applyProtection="0"/>
    <xf numFmtId="169" fontId="8" fillId="0" borderId="0" applyFont="0" applyFill="0" applyBorder="0" applyAlignment="0" applyProtection="0"/>
    <xf numFmtId="175" fontId="3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23" fillId="0" borderId="0" applyFont="0" applyFill="0" applyBorder="0" applyAlignment="0" applyProtection="0"/>
    <xf numFmtId="173" fontId="8" fillId="0" borderId="0" applyFont="0" applyFill="0" applyBorder="0" applyAlignment="0" applyProtection="0"/>
    <xf numFmtId="169" fontId="22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69" fontId="22" fillId="0" borderId="0" applyFont="0" applyFill="0" applyBorder="0" applyAlignment="0" applyProtection="0"/>
    <xf numFmtId="169" fontId="22" fillId="0" borderId="0" applyFont="0" applyFill="0" applyBorder="0" applyAlignment="0" applyProtection="0"/>
    <xf numFmtId="169" fontId="22" fillId="0" borderId="0" applyFont="0" applyFill="0" applyBorder="0" applyAlignment="0" applyProtection="0"/>
    <xf numFmtId="169" fontId="22" fillId="0" borderId="0" applyFont="0" applyFill="0" applyBorder="0" applyAlignment="0" applyProtection="0"/>
    <xf numFmtId="173" fontId="8" fillId="0" borderId="0" applyFont="0" applyFill="0" applyBorder="0" applyAlignment="0" applyProtection="0"/>
    <xf numFmtId="169" fontId="22" fillId="0" borderId="0" applyFont="0" applyFill="0" applyBorder="0" applyAlignment="0" applyProtection="0"/>
    <xf numFmtId="169" fontId="22" fillId="0" borderId="0" applyFont="0" applyFill="0" applyBorder="0" applyAlignment="0" applyProtection="0"/>
    <xf numFmtId="169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69" fontId="64" fillId="0" borderId="0" applyFont="0" applyFill="0" applyBorder="0" applyAlignment="0" applyProtection="0"/>
    <xf numFmtId="169" fontId="22" fillId="0" borderId="0" applyFont="0" applyFill="0" applyBorder="0" applyAlignment="0" applyProtection="0"/>
    <xf numFmtId="169" fontId="22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64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44" fillId="0" borderId="0" applyFont="0" applyFill="0" applyBorder="0" applyAlignment="0" applyProtection="0"/>
    <xf numFmtId="169" fontId="44" fillId="0" borderId="0" applyFont="0" applyFill="0" applyBorder="0" applyAlignment="0" applyProtection="0"/>
    <xf numFmtId="169" fontId="44" fillId="0" borderId="0" applyFont="0" applyFill="0" applyBorder="0" applyAlignment="0" applyProtection="0"/>
    <xf numFmtId="169" fontId="44" fillId="0" borderId="0" applyFont="0" applyFill="0" applyBorder="0" applyAlignment="0" applyProtection="0"/>
    <xf numFmtId="169" fontId="44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44" fillId="0" borderId="0" applyFont="0" applyFill="0" applyBorder="0" applyAlignment="0" applyProtection="0"/>
    <xf numFmtId="169" fontId="44" fillId="0" borderId="0" applyFont="0" applyFill="0" applyBorder="0" applyAlignment="0" applyProtection="0"/>
    <xf numFmtId="169" fontId="44" fillId="0" borderId="0" applyFont="0" applyFill="0" applyBorder="0" applyAlignment="0" applyProtection="0"/>
    <xf numFmtId="169" fontId="44" fillId="0" borderId="0" applyFont="0" applyFill="0" applyBorder="0" applyAlignment="0" applyProtection="0"/>
    <xf numFmtId="169" fontId="44" fillId="0" borderId="0" applyFont="0" applyFill="0" applyBorder="0" applyAlignment="0" applyProtection="0"/>
    <xf numFmtId="169" fontId="44" fillId="0" borderId="0" applyFont="0" applyFill="0" applyBorder="0" applyAlignment="0" applyProtection="0"/>
    <xf numFmtId="169" fontId="44" fillId="0" borderId="0" applyFont="0" applyFill="0" applyBorder="0" applyAlignment="0" applyProtection="0"/>
    <xf numFmtId="169" fontId="44" fillId="0" borderId="0" applyFont="0" applyFill="0" applyBorder="0" applyAlignment="0" applyProtection="0"/>
    <xf numFmtId="169" fontId="44" fillId="0" borderId="0" applyFont="0" applyFill="0" applyBorder="0" applyAlignment="0" applyProtection="0"/>
    <xf numFmtId="169" fontId="44" fillId="0" borderId="0" applyFont="0" applyFill="0" applyBorder="0" applyAlignment="0" applyProtection="0"/>
    <xf numFmtId="169" fontId="44" fillId="0" borderId="0" applyFont="0" applyFill="0" applyBorder="0" applyAlignment="0" applyProtection="0"/>
    <xf numFmtId="169" fontId="44" fillId="0" borderId="0" applyFont="0" applyFill="0" applyBorder="0" applyAlignment="0" applyProtection="0"/>
    <xf numFmtId="169" fontId="44" fillId="0" borderId="0" applyFont="0" applyFill="0" applyBorder="0" applyAlignment="0" applyProtection="0"/>
    <xf numFmtId="169" fontId="44" fillId="0" borderId="0" applyFont="0" applyFill="0" applyBorder="0" applyAlignment="0" applyProtection="0"/>
    <xf numFmtId="169" fontId="44" fillId="0" borderId="0" applyFont="0" applyFill="0" applyBorder="0" applyAlignment="0" applyProtection="0"/>
    <xf numFmtId="169" fontId="44" fillId="0" borderId="0" applyFont="0" applyFill="0" applyBorder="0" applyAlignment="0" applyProtection="0"/>
    <xf numFmtId="169" fontId="44" fillId="0" borderId="0" applyFont="0" applyFill="0" applyBorder="0" applyAlignment="0" applyProtection="0"/>
    <xf numFmtId="169" fontId="44" fillId="0" borderId="0" applyFont="0" applyFill="0" applyBorder="0" applyAlignment="0" applyProtection="0"/>
    <xf numFmtId="169" fontId="44" fillId="0" borderId="0" applyFont="0" applyFill="0" applyBorder="0" applyAlignment="0" applyProtection="0"/>
    <xf numFmtId="169" fontId="44" fillId="0" borderId="0" applyFont="0" applyFill="0" applyBorder="0" applyAlignment="0" applyProtection="0"/>
    <xf numFmtId="169" fontId="44" fillId="0" borderId="0" applyFont="0" applyFill="0" applyBorder="0" applyAlignment="0" applyProtection="0"/>
    <xf numFmtId="169" fontId="44" fillId="0" borderId="0" applyFont="0" applyFill="0" applyBorder="0" applyAlignment="0" applyProtection="0"/>
    <xf numFmtId="169" fontId="44" fillId="0" borderId="0" applyFont="0" applyFill="0" applyBorder="0" applyAlignment="0" applyProtection="0"/>
    <xf numFmtId="169" fontId="44" fillId="0" borderId="0" applyFont="0" applyFill="0" applyBorder="0" applyAlignment="0" applyProtection="0"/>
    <xf numFmtId="169" fontId="44" fillId="0" borderId="0" applyFont="0" applyFill="0" applyBorder="0" applyAlignment="0" applyProtection="0"/>
    <xf numFmtId="169" fontId="44" fillId="0" borderId="0" applyFont="0" applyFill="0" applyBorder="0" applyAlignment="0" applyProtection="0"/>
    <xf numFmtId="169" fontId="44" fillId="0" borderId="0" applyFont="0" applyFill="0" applyBorder="0" applyAlignment="0" applyProtection="0"/>
    <xf numFmtId="169" fontId="44" fillId="0" borderId="0" applyFont="0" applyFill="0" applyBorder="0" applyAlignment="0" applyProtection="0"/>
    <xf numFmtId="169" fontId="44" fillId="0" borderId="0" applyFont="0" applyFill="0" applyBorder="0" applyAlignment="0" applyProtection="0"/>
    <xf numFmtId="169" fontId="44" fillId="0" borderId="0" applyFont="0" applyFill="0" applyBorder="0" applyAlignment="0" applyProtection="0"/>
    <xf numFmtId="169" fontId="44" fillId="0" borderId="0" applyFont="0" applyFill="0" applyBorder="0" applyAlignment="0" applyProtection="0"/>
    <xf numFmtId="169" fontId="44" fillId="0" borderId="0" applyFont="0" applyFill="0" applyBorder="0" applyAlignment="0" applyProtection="0"/>
    <xf numFmtId="169" fontId="44" fillId="0" borderId="0" applyFont="0" applyFill="0" applyBorder="0" applyAlignment="0" applyProtection="0"/>
    <xf numFmtId="169" fontId="44" fillId="0" borderId="0" applyFont="0" applyFill="0" applyBorder="0" applyAlignment="0" applyProtection="0"/>
    <xf numFmtId="169" fontId="44" fillId="0" borderId="0" applyFont="0" applyFill="0" applyBorder="0" applyAlignment="0" applyProtection="0"/>
    <xf numFmtId="169" fontId="44" fillId="0" borderId="0" applyFont="0" applyFill="0" applyBorder="0" applyAlignment="0" applyProtection="0"/>
    <xf numFmtId="169" fontId="44" fillId="0" borderId="0" applyFont="0" applyFill="0" applyBorder="0" applyAlignment="0" applyProtection="0"/>
    <xf numFmtId="169" fontId="44" fillId="0" borderId="0" applyFont="0" applyFill="0" applyBorder="0" applyAlignment="0" applyProtection="0"/>
    <xf numFmtId="169" fontId="44" fillId="0" borderId="0" applyFont="0" applyFill="0" applyBorder="0" applyAlignment="0" applyProtection="0"/>
    <xf numFmtId="169" fontId="44" fillId="0" borderId="0" applyFont="0" applyFill="0" applyBorder="0" applyAlignment="0" applyProtection="0"/>
    <xf numFmtId="169" fontId="44" fillId="0" borderId="0" applyFont="0" applyFill="0" applyBorder="0" applyAlignment="0" applyProtection="0"/>
    <xf numFmtId="169" fontId="44" fillId="0" borderId="0" applyFont="0" applyFill="0" applyBorder="0" applyAlignment="0" applyProtection="0"/>
    <xf numFmtId="169" fontId="44" fillId="0" borderId="0" applyFont="0" applyFill="0" applyBorder="0" applyAlignment="0" applyProtection="0"/>
    <xf numFmtId="169" fontId="44" fillId="0" borderId="0" applyFont="0" applyFill="0" applyBorder="0" applyAlignment="0" applyProtection="0"/>
    <xf numFmtId="169" fontId="44" fillId="0" borderId="0" applyFont="0" applyFill="0" applyBorder="0" applyAlignment="0" applyProtection="0"/>
    <xf numFmtId="169" fontId="44" fillId="0" borderId="0" applyFont="0" applyFill="0" applyBorder="0" applyAlignment="0" applyProtection="0"/>
    <xf numFmtId="169" fontId="44" fillId="0" borderId="0" applyFont="0" applyFill="0" applyBorder="0" applyAlignment="0" applyProtection="0"/>
    <xf numFmtId="169" fontId="44" fillId="0" borderId="0" applyFont="0" applyFill="0" applyBorder="0" applyAlignment="0" applyProtection="0"/>
    <xf numFmtId="169" fontId="44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44" fillId="0" borderId="0" applyFont="0" applyFill="0" applyBorder="0" applyAlignment="0" applyProtection="0"/>
    <xf numFmtId="169" fontId="43" fillId="0" borderId="0" applyFont="0" applyFill="0" applyBorder="0" applyAlignment="0" applyProtection="0"/>
    <xf numFmtId="169" fontId="44" fillId="0" borderId="0" applyFont="0" applyFill="0" applyBorder="0" applyAlignment="0" applyProtection="0"/>
    <xf numFmtId="169" fontId="44" fillId="0" borderId="0" applyFont="0" applyFill="0" applyBorder="0" applyAlignment="0" applyProtection="0"/>
    <xf numFmtId="169" fontId="44" fillId="0" borderId="0" applyFont="0" applyFill="0" applyBorder="0" applyAlignment="0" applyProtection="0"/>
    <xf numFmtId="169" fontId="44" fillId="0" borderId="0" applyFont="0" applyFill="0" applyBorder="0" applyAlignment="0" applyProtection="0"/>
    <xf numFmtId="169" fontId="44" fillId="0" borderId="0" applyFont="0" applyFill="0" applyBorder="0" applyAlignment="0" applyProtection="0"/>
    <xf numFmtId="169" fontId="44" fillId="0" borderId="0" applyFont="0" applyFill="0" applyBorder="0" applyAlignment="0" applyProtection="0"/>
    <xf numFmtId="169" fontId="44" fillId="0" borderId="0" applyFont="0" applyFill="0" applyBorder="0" applyAlignment="0" applyProtection="0"/>
    <xf numFmtId="169" fontId="44" fillId="0" borderId="0" applyFont="0" applyFill="0" applyBorder="0" applyAlignment="0" applyProtection="0"/>
    <xf numFmtId="169" fontId="44" fillId="0" borderId="0" applyFont="0" applyFill="0" applyBorder="0" applyAlignment="0" applyProtection="0"/>
    <xf numFmtId="169" fontId="44" fillId="0" borderId="0" applyFont="0" applyFill="0" applyBorder="0" applyAlignment="0" applyProtection="0"/>
    <xf numFmtId="169" fontId="44" fillId="0" borderId="0" applyFont="0" applyFill="0" applyBorder="0" applyAlignment="0" applyProtection="0"/>
    <xf numFmtId="169" fontId="44" fillId="0" borderId="0" applyFont="0" applyFill="0" applyBorder="0" applyAlignment="0" applyProtection="0"/>
    <xf numFmtId="169" fontId="44" fillId="0" borderId="0" applyFont="0" applyFill="0" applyBorder="0" applyAlignment="0" applyProtection="0"/>
    <xf numFmtId="169" fontId="44" fillId="0" borderId="0" applyFont="0" applyFill="0" applyBorder="0" applyAlignment="0" applyProtection="0"/>
    <xf numFmtId="169" fontId="44" fillId="0" borderId="0" applyFont="0" applyFill="0" applyBorder="0" applyAlignment="0" applyProtection="0"/>
    <xf numFmtId="169" fontId="44" fillId="0" borderId="0" applyFont="0" applyFill="0" applyBorder="0" applyAlignment="0" applyProtection="0"/>
    <xf numFmtId="169" fontId="44" fillId="0" borderId="0" applyFont="0" applyFill="0" applyBorder="0" applyAlignment="0" applyProtection="0"/>
    <xf numFmtId="169" fontId="44" fillId="0" borderId="0" applyFont="0" applyFill="0" applyBorder="0" applyAlignment="0" applyProtection="0"/>
    <xf numFmtId="169" fontId="44" fillId="0" borderId="0" applyFont="0" applyFill="0" applyBorder="0" applyAlignment="0" applyProtection="0"/>
    <xf numFmtId="169" fontId="44" fillId="0" borderId="0" applyFont="0" applyFill="0" applyBorder="0" applyAlignment="0" applyProtection="0"/>
    <xf numFmtId="169" fontId="44" fillId="0" borderId="0" applyFont="0" applyFill="0" applyBorder="0" applyAlignment="0" applyProtection="0"/>
    <xf numFmtId="169" fontId="44" fillId="0" borderId="0" applyFont="0" applyFill="0" applyBorder="0" applyAlignment="0" applyProtection="0"/>
    <xf numFmtId="169" fontId="44" fillId="0" borderId="0" applyFont="0" applyFill="0" applyBorder="0" applyAlignment="0" applyProtection="0"/>
    <xf numFmtId="168" fontId="8" fillId="0" borderId="0" applyFont="0" applyFill="0" applyBorder="0" applyAlignment="0" applyProtection="0"/>
    <xf numFmtId="0" fontId="74" fillId="0" borderId="0" applyFont="0" applyFill="0" applyBorder="0" applyAlignment="0" applyProtection="0"/>
    <xf numFmtId="0" fontId="74" fillId="0" borderId="0" applyFont="0" applyFill="0" applyBorder="0" applyAlignment="0" applyProtection="0"/>
    <xf numFmtId="0" fontId="75" fillId="67" borderId="0" applyNumberFormat="0" applyBorder="0" applyAlignment="0" applyProtection="0"/>
    <xf numFmtId="0" fontId="75" fillId="68" borderId="0" applyNumberFormat="0" applyBorder="0" applyAlignment="0" applyProtection="0"/>
    <xf numFmtId="0" fontId="75" fillId="69" borderId="0" applyNumberFormat="0" applyBorder="0" applyAlignment="0" applyProtection="0"/>
    <xf numFmtId="177" fontId="22" fillId="0" borderId="0" applyFont="0" applyFill="0" applyBorder="0" applyAlignment="0" applyProtection="0"/>
    <xf numFmtId="177" fontId="22" fillId="0" borderId="0" applyFont="0" applyFill="0" applyBorder="0" applyAlignment="0" applyProtection="0"/>
    <xf numFmtId="0" fontId="6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76" fillId="70" borderId="0" applyNumberFormat="0" applyBorder="0" applyAlignment="0" applyProtection="0"/>
    <xf numFmtId="0" fontId="52" fillId="29" borderId="0" applyNumberFormat="0" applyBorder="0" applyAlignment="0" applyProtection="0"/>
    <xf numFmtId="0" fontId="76" fillId="70" borderId="0" applyNumberFormat="0" applyBorder="0" applyAlignment="0" applyProtection="0"/>
    <xf numFmtId="0" fontId="77" fillId="0" borderId="40" applyNumberFormat="0" applyFill="0" applyAlignment="0" applyProtection="0"/>
    <xf numFmtId="0" fontId="49" fillId="0" borderId="31" applyNumberFormat="0" applyFill="0" applyAlignment="0" applyProtection="0"/>
    <xf numFmtId="0" fontId="77" fillId="0" borderId="40" applyNumberFormat="0" applyFill="0" applyAlignment="0" applyProtection="0"/>
    <xf numFmtId="0" fontId="78" fillId="0" borderId="41" applyNumberFormat="0" applyFill="0" applyAlignment="0" applyProtection="0"/>
    <xf numFmtId="0" fontId="50" fillId="0" borderId="32" applyNumberFormat="0" applyFill="0" applyAlignment="0" applyProtection="0"/>
    <xf numFmtId="0" fontId="78" fillId="0" borderId="41" applyNumberFormat="0" applyFill="0" applyAlignment="0" applyProtection="0"/>
    <xf numFmtId="0" fontId="79" fillId="0" borderId="42" applyNumberFormat="0" applyFill="0" applyAlignment="0" applyProtection="0"/>
    <xf numFmtId="0" fontId="51" fillId="0" borderId="33" applyNumberFormat="0" applyFill="0" applyAlignment="0" applyProtection="0"/>
    <xf numFmtId="0" fontId="79" fillId="0" borderId="42" applyNumberFormat="0" applyFill="0" applyAlignment="0" applyProtection="0"/>
    <xf numFmtId="0" fontId="79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80" fillId="0" borderId="0" applyNumberFormat="0" applyFill="0" applyBorder="0" applyAlignment="0" applyProtection="0">
      <alignment vertical="top"/>
      <protection locked="0"/>
    </xf>
    <xf numFmtId="0" fontId="81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82" fillId="64" borderId="27" applyNumberFormat="0" applyAlignment="0" applyProtection="0"/>
    <xf numFmtId="0" fontId="55" fillId="32" borderId="34" applyNumberFormat="0" applyAlignment="0" applyProtection="0"/>
    <xf numFmtId="0" fontId="82" fillId="64" borderId="27" applyNumberFormat="0" applyAlignment="0" applyProtection="0"/>
    <xf numFmtId="38" fontId="83" fillId="0" borderId="0"/>
    <xf numFmtId="38" fontId="84" fillId="0" borderId="0"/>
    <xf numFmtId="38" fontId="85" fillId="0" borderId="0"/>
    <xf numFmtId="38" fontId="86" fillId="0" borderId="0"/>
    <xf numFmtId="0" fontId="87" fillId="0" borderId="0"/>
    <xf numFmtId="0" fontId="87" fillId="0" borderId="0"/>
    <xf numFmtId="0" fontId="88" fillId="0" borderId="0"/>
    <xf numFmtId="0" fontId="89" fillId="0" borderId="43" applyNumberFormat="0" applyFill="0" applyAlignment="0" applyProtection="0"/>
    <xf numFmtId="0" fontId="58" fillId="0" borderId="36" applyNumberFormat="0" applyFill="0" applyAlignment="0" applyProtection="0"/>
    <xf numFmtId="0" fontId="89" fillId="0" borderId="43" applyNumberFormat="0" applyFill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9" fillId="64" borderId="0" applyNumberFormat="0" applyBorder="0" applyAlignment="0" applyProtection="0"/>
    <xf numFmtId="0" fontId="54" fillId="31" borderId="0" applyNumberFormat="0" applyBorder="0" applyAlignment="0" applyProtection="0"/>
    <xf numFmtId="0" fontId="89" fillId="64" borderId="0" applyNumberFormat="0" applyBorder="0" applyAlignment="0" applyProtection="0"/>
    <xf numFmtId="37" fontId="90" fillId="0" borderId="0"/>
    <xf numFmtId="0" fontId="74" fillId="0" borderId="0"/>
    <xf numFmtId="0" fontId="91" fillId="0" borderId="0"/>
    <xf numFmtId="0" fontId="3" fillId="0" borderId="0"/>
    <xf numFmtId="0" fontId="23" fillId="0" borderId="0"/>
    <xf numFmtId="0" fontId="23" fillId="0" borderId="0"/>
    <xf numFmtId="0" fontId="22" fillId="0" borderId="0"/>
    <xf numFmtId="0" fontId="23" fillId="0" borderId="0"/>
    <xf numFmtId="0" fontId="23" fillId="0" borderId="0"/>
    <xf numFmtId="0" fontId="38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8" fillId="0" borderId="0"/>
    <xf numFmtId="0" fontId="23" fillId="0" borderId="0"/>
    <xf numFmtId="0" fontId="23" fillId="0" borderId="0"/>
    <xf numFmtId="0" fontId="8" fillId="0" borderId="0"/>
    <xf numFmtId="0" fontId="23" fillId="0" borderId="0"/>
    <xf numFmtId="0" fontId="23" fillId="0" borderId="0"/>
    <xf numFmtId="0" fontId="8" fillId="0" borderId="0"/>
    <xf numFmtId="0" fontId="23" fillId="0" borderId="0"/>
    <xf numFmtId="0" fontId="23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2" fillId="0" borderId="0"/>
    <xf numFmtId="0" fontId="22" fillId="0" borderId="0"/>
    <xf numFmtId="0" fontId="22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23" fillId="0" borderId="0"/>
    <xf numFmtId="0" fontId="92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23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3" fillId="0" borderId="0"/>
    <xf numFmtId="0" fontId="23" fillId="0" borderId="0"/>
    <xf numFmtId="0" fontId="93" fillId="0" borderId="0"/>
    <xf numFmtId="0" fontId="23" fillId="0" borderId="0"/>
    <xf numFmtId="0" fontId="23" fillId="0" borderId="0"/>
    <xf numFmtId="0" fontId="8" fillId="0" borderId="0"/>
    <xf numFmtId="0" fontId="23" fillId="0" borderId="0"/>
    <xf numFmtId="0" fontId="23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64" fillId="0" borderId="0"/>
    <xf numFmtId="0" fontId="64" fillId="0" borderId="0"/>
    <xf numFmtId="0" fontId="64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95" fillId="0" borderId="0"/>
    <xf numFmtId="0" fontId="72" fillId="0" borderId="0"/>
    <xf numFmtId="0" fontId="8" fillId="0" borderId="0"/>
    <xf numFmtId="0" fontId="22" fillId="0" borderId="0"/>
    <xf numFmtId="0" fontId="22" fillId="0" borderId="0"/>
    <xf numFmtId="0" fontId="22" fillId="0" borderId="0"/>
    <xf numFmtId="0" fontId="8" fillId="0" borderId="0"/>
    <xf numFmtId="0" fontId="15" fillId="0" borderId="0"/>
    <xf numFmtId="0" fontId="8" fillId="0" borderId="0"/>
    <xf numFmtId="0" fontId="23" fillId="0" borderId="0"/>
    <xf numFmtId="0" fontId="95" fillId="0" borderId="0"/>
    <xf numFmtId="0" fontId="22" fillId="0" borderId="0"/>
    <xf numFmtId="0" fontId="64" fillId="0" borderId="0"/>
    <xf numFmtId="0" fontId="8" fillId="0" borderId="0"/>
    <xf numFmtId="0" fontId="64" fillId="0" borderId="0"/>
    <xf numFmtId="0" fontId="6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8" fillId="0" borderId="0"/>
    <xf numFmtId="0" fontId="8" fillId="0" borderId="0"/>
    <xf numFmtId="0" fontId="8" fillId="0" borderId="0"/>
    <xf numFmtId="0" fontId="43" fillId="0" borderId="0"/>
    <xf numFmtId="0" fontId="43" fillId="0" borderId="0"/>
    <xf numFmtId="0" fontId="8" fillId="0" borderId="0"/>
    <xf numFmtId="0" fontId="8" fillId="0" borderId="0"/>
    <xf numFmtId="0" fontId="64" fillId="0" borderId="0"/>
    <xf numFmtId="0" fontId="93" fillId="0" borderId="0"/>
    <xf numFmtId="0" fontId="22" fillId="0" borderId="0"/>
    <xf numFmtId="0" fontId="72" fillId="0" borderId="0"/>
    <xf numFmtId="0" fontId="38" fillId="0" borderId="0"/>
    <xf numFmtId="0" fontId="8" fillId="0" borderId="0"/>
    <xf numFmtId="0" fontId="2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8" fillId="0" borderId="0"/>
    <xf numFmtId="0" fontId="44" fillId="0" borderId="0"/>
    <xf numFmtId="0" fontId="44" fillId="0" borderId="0"/>
    <xf numFmtId="0" fontId="44" fillId="0" borderId="0"/>
    <xf numFmtId="0" fontId="8" fillId="0" borderId="0"/>
    <xf numFmtId="0" fontId="8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8" fillId="0" borderId="0"/>
    <xf numFmtId="0" fontId="44" fillId="0" borderId="0"/>
    <xf numFmtId="0" fontId="44" fillId="0" borderId="0"/>
    <xf numFmtId="0" fontId="44" fillId="0" borderId="0"/>
    <xf numFmtId="0" fontId="8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8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8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64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5" fillId="0" borderId="0"/>
    <xf numFmtId="0" fontId="64" fillId="0" borderId="0"/>
    <xf numFmtId="0" fontId="8" fillId="0" borderId="0"/>
    <xf numFmtId="0" fontId="8" fillId="0" borderId="0"/>
    <xf numFmtId="0" fontId="95" fillId="0" borderId="0"/>
    <xf numFmtId="0" fontId="72" fillId="0" borderId="0"/>
    <xf numFmtId="0" fontId="95" fillId="0" borderId="0"/>
    <xf numFmtId="0" fontId="8" fillId="0" borderId="0"/>
    <xf numFmtId="0" fontId="22" fillId="0" borderId="0"/>
    <xf numFmtId="0" fontId="38" fillId="0" borderId="0"/>
    <xf numFmtId="0" fontId="22" fillId="0" borderId="0"/>
    <xf numFmtId="0" fontId="22" fillId="0" borderId="0"/>
    <xf numFmtId="0" fontId="22" fillId="0" borderId="0"/>
    <xf numFmtId="0" fontId="25" fillId="0" borderId="0"/>
    <xf numFmtId="0" fontId="38" fillId="0" borderId="0"/>
    <xf numFmtId="0" fontId="8" fillId="0" borderId="0"/>
    <xf numFmtId="0" fontId="6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25" fillId="0" borderId="0"/>
    <xf numFmtId="0" fontId="93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3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64" fillId="0" borderId="0"/>
    <xf numFmtId="0" fontId="43" fillId="0" borderId="0"/>
    <xf numFmtId="0" fontId="43" fillId="0" borderId="0"/>
    <xf numFmtId="0" fontId="8" fillId="0" borderId="0"/>
    <xf numFmtId="0" fontId="38" fillId="0" borderId="0"/>
    <xf numFmtId="0" fontId="8" fillId="0" borderId="0"/>
    <xf numFmtId="0" fontId="8" fillId="0" borderId="0"/>
    <xf numFmtId="0" fontId="38" fillId="0" borderId="0"/>
    <xf numFmtId="0" fontId="8" fillId="0" borderId="0"/>
    <xf numFmtId="0" fontId="64" fillId="0" borderId="0"/>
    <xf numFmtId="0" fontId="22" fillId="0" borderId="0"/>
    <xf numFmtId="0" fontId="22" fillId="0" borderId="0"/>
    <xf numFmtId="0" fontId="43" fillId="12" borderId="28" applyNumberFormat="0" applyFont="0" applyAlignment="0" applyProtection="0"/>
    <xf numFmtId="0" fontId="43" fillId="35" borderId="38" applyNumberFormat="0" applyFont="0" applyAlignment="0" applyProtection="0"/>
    <xf numFmtId="0" fontId="43" fillId="12" borderId="28" applyNumberFormat="0" applyFont="0" applyAlignment="0" applyProtection="0"/>
    <xf numFmtId="0" fontId="22" fillId="63" borderId="28" applyNumberFormat="0" applyFont="0" applyAlignment="0" applyProtection="0"/>
    <xf numFmtId="0" fontId="43" fillId="35" borderId="38" applyNumberFormat="0" applyFont="0" applyAlignment="0" applyProtection="0"/>
    <xf numFmtId="0" fontId="22" fillId="63" borderId="28" applyNumberFormat="0" applyFont="0" applyAlignment="0" applyProtection="0"/>
    <xf numFmtId="0" fontId="22" fillId="63" borderId="28" applyNumberFormat="0" applyFont="0" applyAlignment="0" applyProtection="0"/>
    <xf numFmtId="0" fontId="22" fillId="63" borderId="28" applyNumberFormat="0" applyFont="0" applyAlignment="0" applyProtection="0"/>
    <xf numFmtId="0" fontId="96" fillId="66" borderId="29" applyNumberFormat="0" applyAlignment="0" applyProtection="0"/>
    <xf numFmtId="0" fontId="56" fillId="33" borderId="35" applyNumberFormat="0" applyAlignment="0" applyProtection="0"/>
    <xf numFmtId="0" fontId="96" fillId="66" borderId="29" applyNumberFormat="0" applyAlignment="0" applyProtection="0"/>
    <xf numFmtId="9" fontId="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64" fillId="0" borderId="0" applyFont="0" applyFill="0" applyBorder="0" applyAlignment="0" applyProtection="0"/>
    <xf numFmtId="9" fontId="97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64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98" fillId="0" borderId="0"/>
    <xf numFmtId="0" fontId="99" fillId="0" borderId="0" applyNumberFormat="0" applyFill="0" applyBorder="0" applyAlignment="0" applyProtection="0"/>
    <xf numFmtId="0" fontId="8" fillId="0" borderId="0"/>
    <xf numFmtId="0" fontId="24" fillId="0" borderId="0"/>
    <xf numFmtId="0" fontId="20" fillId="0" borderId="0"/>
    <xf numFmtId="0" fontId="24" fillId="0" borderId="0"/>
    <xf numFmtId="164" fontId="65" fillId="0" borderId="0" applyFont="0" applyFill="0" applyBorder="0" applyAlignment="0" applyProtection="0"/>
    <xf numFmtId="0" fontId="100" fillId="0" borderId="0" applyNumberFormat="0" applyFill="0" applyBorder="0" applyAlignment="0" applyProtection="0"/>
    <xf numFmtId="0" fontId="75" fillId="0" borderId="44" applyNumberFormat="0" applyFill="0" applyAlignment="0" applyProtection="0"/>
    <xf numFmtId="0" fontId="62" fillId="0" borderId="39" applyNumberFormat="0" applyFill="0" applyAlignment="0" applyProtection="0"/>
    <xf numFmtId="0" fontId="75" fillId="0" borderId="44" applyNumberFormat="0" applyFill="0" applyAlignment="0" applyProtection="0"/>
    <xf numFmtId="0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0" fontId="101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175" fontId="102" fillId="0" borderId="45">
      <protection locked="0"/>
    </xf>
    <xf numFmtId="175" fontId="103" fillId="71" borderId="45"/>
    <xf numFmtId="0" fontId="44" fillId="0" borderId="0"/>
    <xf numFmtId="0" fontId="44" fillId="0" borderId="0"/>
    <xf numFmtId="0" fontId="44" fillId="0" borderId="0"/>
    <xf numFmtId="0" fontId="8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3" fillId="0" borderId="0"/>
    <xf numFmtId="0" fontId="8" fillId="0" borderId="0"/>
    <xf numFmtId="169" fontId="44" fillId="0" borderId="0" applyFont="0" applyFill="0" applyBorder="0" applyAlignment="0" applyProtection="0"/>
    <xf numFmtId="169" fontId="44" fillId="0" borderId="0" applyFont="0" applyFill="0" applyBorder="0" applyAlignment="0" applyProtection="0"/>
    <xf numFmtId="169" fontId="44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44" fillId="0" borderId="0" applyFont="0" applyFill="0" applyBorder="0" applyAlignment="0" applyProtection="0"/>
    <xf numFmtId="169" fontId="44" fillId="0" borderId="0" applyFont="0" applyFill="0" applyBorder="0" applyAlignment="0" applyProtection="0"/>
    <xf numFmtId="169" fontId="44" fillId="0" borderId="0" applyFont="0" applyFill="0" applyBorder="0" applyAlignment="0" applyProtection="0"/>
    <xf numFmtId="169" fontId="44" fillId="0" borderId="0" applyFont="0" applyFill="0" applyBorder="0" applyAlignment="0" applyProtection="0"/>
    <xf numFmtId="169" fontId="44" fillId="0" borderId="0" applyFont="0" applyFill="0" applyBorder="0" applyAlignment="0" applyProtection="0"/>
    <xf numFmtId="169" fontId="44" fillId="0" borderId="0" applyFont="0" applyFill="0" applyBorder="0" applyAlignment="0" applyProtection="0"/>
    <xf numFmtId="169" fontId="44" fillId="0" borderId="0" applyFont="0" applyFill="0" applyBorder="0" applyAlignment="0" applyProtection="0"/>
    <xf numFmtId="169" fontId="44" fillId="0" borderId="0" applyFont="0" applyFill="0" applyBorder="0" applyAlignment="0" applyProtection="0"/>
    <xf numFmtId="169" fontId="44" fillId="0" borderId="0" applyFont="0" applyFill="0" applyBorder="0" applyAlignment="0" applyProtection="0"/>
    <xf numFmtId="169" fontId="44" fillId="0" borderId="0" applyFont="0" applyFill="0" applyBorder="0" applyAlignment="0" applyProtection="0"/>
    <xf numFmtId="169" fontId="44" fillId="0" borderId="0" applyFont="0" applyFill="0" applyBorder="0" applyAlignment="0" applyProtection="0"/>
    <xf numFmtId="169" fontId="44" fillId="0" borderId="0" applyFont="0" applyFill="0" applyBorder="0" applyAlignment="0" applyProtection="0"/>
    <xf numFmtId="169" fontId="44" fillId="0" borderId="0" applyFont="0" applyFill="0" applyBorder="0" applyAlignment="0" applyProtection="0"/>
    <xf numFmtId="169" fontId="44" fillId="0" borderId="0" applyFont="0" applyFill="0" applyBorder="0" applyAlignment="0" applyProtection="0"/>
    <xf numFmtId="169" fontId="44" fillId="0" borderId="0" applyFont="0" applyFill="0" applyBorder="0" applyAlignment="0" applyProtection="0"/>
    <xf numFmtId="169" fontId="44" fillId="0" borderId="0" applyFont="0" applyFill="0" applyBorder="0" applyAlignment="0" applyProtection="0"/>
    <xf numFmtId="169" fontId="44" fillId="0" borderId="0" applyFont="0" applyFill="0" applyBorder="0" applyAlignment="0" applyProtection="0"/>
    <xf numFmtId="169" fontId="44" fillId="0" borderId="0" applyFont="0" applyFill="0" applyBorder="0" applyAlignment="0" applyProtection="0"/>
    <xf numFmtId="169" fontId="44" fillId="0" borderId="0" applyFont="0" applyFill="0" applyBorder="0" applyAlignment="0" applyProtection="0"/>
    <xf numFmtId="169" fontId="44" fillId="0" borderId="0" applyFont="0" applyFill="0" applyBorder="0" applyAlignment="0" applyProtection="0"/>
    <xf numFmtId="169" fontId="44" fillId="0" borderId="0" applyFont="0" applyFill="0" applyBorder="0" applyAlignment="0" applyProtection="0"/>
    <xf numFmtId="169" fontId="44" fillId="0" borderId="0" applyFont="0" applyFill="0" applyBorder="0" applyAlignment="0" applyProtection="0"/>
    <xf numFmtId="169" fontId="44" fillId="0" borderId="0" applyFont="0" applyFill="0" applyBorder="0" applyAlignment="0" applyProtection="0"/>
    <xf numFmtId="169" fontId="44" fillId="0" borderId="0" applyFont="0" applyFill="0" applyBorder="0" applyAlignment="0" applyProtection="0"/>
    <xf numFmtId="169" fontId="44" fillId="0" borderId="0" applyFont="0" applyFill="0" applyBorder="0" applyAlignment="0" applyProtection="0"/>
    <xf numFmtId="169" fontId="44" fillId="0" borderId="0" applyFont="0" applyFill="0" applyBorder="0" applyAlignment="0" applyProtection="0"/>
    <xf numFmtId="169" fontId="44" fillId="0" borderId="0" applyFont="0" applyFill="0" applyBorder="0" applyAlignment="0" applyProtection="0"/>
    <xf numFmtId="169" fontId="44" fillId="0" borderId="0" applyFont="0" applyFill="0" applyBorder="0" applyAlignment="0" applyProtection="0"/>
    <xf numFmtId="169" fontId="44" fillId="0" borderId="0" applyFont="0" applyFill="0" applyBorder="0" applyAlignment="0" applyProtection="0"/>
    <xf numFmtId="169" fontId="44" fillId="0" borderId="0" applyFont="0" applyFill="0" applyBorder="0" applyAlignment="0" applyProtection="0"/>
    <xf numFmtId="169" fontId="44" fillId="0" borderId="0" applyFont="0" applyFill="0" applyBorder="0" applyAlignment="0" applyProtection="0"/>
    <xf numFmtId="169" fontId="44" fillId="0" borderId="0" applyFont="0" applyFill="0" applyBorder="0" applyAlignment="0" applyProtection="0"/>
    <xf numFmtId="169" fontId="44" fillId="0" borderId="0" applyFont="0" applyFill="0" applyBorder="0" applyAlignment="0" applyProtection="0"/>
    <xf numFmtId="169" fontId="44" fillId="0" borderId="0" applyFont="0" applyFill="0" applyBorder="0" applyAlignment="0" applyProtection="0"/>
    <xf numFmtId="169" fontId="44" fillId="0" borderId="0" applyFont="0" applyFill="0" applyBorder="0" applyAlignment="0" applyProtection="0"/>
    <xf numFmtId="169" fontId="44" fillId="0" borderId="0" applyFont="0" applyFill="0" applyBorder="0" applyAlignment="0" applyProtection="0"/>
    <xf numFmtId="169" fontId="44" fillId="0" borderId="0" applyFont="0" applyFill="0" applyBorder="0" applyAlignment="0" applyProtection="0"/>
    <xf numFmtId="169" fontId="44" fillId="0" borderId="0" applyFont="0" applyFill="0" applyBorder="0" applyAlignment="0" applyProtection="0"/>
    <xf numFmtId="169" fontId="44" fillId="0" borderId="0" applyFont="0" applyFill="0" applyBorder="0" applyAlignment="0" applyProtection="0"/>
    <xf numFmtId="169" fontId="44" fillId="0" borderId="0" applyFont="0" applyFill="0" applyBorder="0" applyAlignment="0" applyProtection="0"/>
    <xf numFmtId="169" fontId="44" fillId="0" borderId="0" applyFont="0" applyFill="0" applyBorder="0" applyAlignment="0" applyProtection="0"/>
    <xf numFmtId="169" fontId="44" fillId="0" borderId="0" applyFont="0" applyFill="0" applyBorder="0" applyAlignment="0" applyProtection="0"/>
    <xf numFmtId="169" fontId="44" fillId="0" borderId="0" applyFont="0" applyFill="0" applyBorder="0" applyAlignment="0" applyProtection="0"/>
    <xf numFmtId="169" fontId="44" fillId="0" borderId="0" applyFont="0" applyFill="0" applyBorder="0" applyAlignment="0" applyProtection="0"/>
    <xf numFmtId="169" fontId="44" fillId="0" borderId="0" applyFont="0" applyFill="0" applyBorder="0" applyAlignment="0" applyProtection="0"/>
    <xf numFmtId="169" fontId="44" fillId="0" borderId="0" applyFont="0" applyFill="0" applyBorder="0" applyAlignment="0" applyProtection="0"/>
    <xf numFmtId="169" fontId="44" fillId="0" borderId="0" applyFont="0" applyFill="0" applyBorder="0" applyAlignment="0" applyProtection="0"/>
    <xf numFmtId="169" fontId="44" fillId="0" borderId="0" applyFont="0" applyFill="0" applyBorder="0" applyAlignment="0" applyProtection="0"/>
    <xf numFmtId="169" fontId="44" fillId="0" borderId="0" applyFont="0" applyFill="0" applyBorder="0" applyAlignment="0" applyProtection="0"/>
    <xf numFmtId="169" fontId="44" fillId="0" borderId="0" applyFont="0" applyFill="0" applyBorder="0" applyAlignment="0" applyProtection="0"/>
    <xf numFmtId="169" fontId="44" fillId="0" borderId="0" applyFont="0" applyFill="0" applyBorder="0" applyAlignment="0" applyProtection="0"/>
    <xf numFmtId="169" fontId="43" fillId="0" borderId="0" applyFont="0" applyFill="0" applyBorder="0" applyAlignment="0" applyProtection="0"/>
    <xf numFmtId="169" fontId="8" fillId="0" borderId="0" applyFont="0" applyFill="0" applyBorder="0" applyAlignment="0" applyProtection="0"/>
    <xf numFmtId="0" fontId="2" fillId="0" borderId="0"/>
    <xf numFmtId="0" fontId="48" fillId="35" borderId="38" applyNumberFormat="0" applyFont="0" applyAlignment="0" applyProtection="0"/>
    <xf numFmtId="0" fontId="19" fillId="0" borderId="0">
      <alignment horizontal="left" vertical="top" wrapText="1"/>
    </xf>
    <xf numFmtId="0" fontId="109" fillId="0" borderId="0" applyNumberFormat="0" applyFill="0" applyBorder="0" applyAlignment="0" applyProtection="0"/>
    <xf numFmtId="0" fontId="110" fillId="0" borderId="31" applyNumberFormat="0" applyFill="0" applyAlignment="0" applyProtection="0"/>
    <xf numFmtId="0" fontId="111" fillId="0" borderId="32" applyNumberFormat="0" applyFill="0" applyAlignment="0" applyProtection="0"/>
    <xf numFmtId="0" fontId="112" fillId="0" borderId="33" applyNumberFormat="0" applyFill="0" applyAlignment="0" applyProtection="0"/>
    <xf numFmtId="0" fontId="112" fillId="0" borderId="0" applyNumberFormat="0" applyFill="0" applyBorder="0" applyAlignment="0" applyProtection="0"/>
    <xf numFmtId="0" fontId="113" fillId="29" borderId="0" applyNumberFormat="0" applyBorder="0" applyAlignment="0" applyProtection="0"/>
    <xf numFmtId="0" fontId="114" fillId="30" borderId="0" applyNumberFormat="0" applyBorder="0" applyAlignment="0" applyProtection="0"/>
    <xf numFmtId="0" fontId="115" fillId="31" borderId="0" applyNumberFormat="0" applyBorder="0" applyAlignment="0" applyProtection="0"/>
    <xf numFmtId="0" fontId="116" fillId="32" borderId="34" applyNumberFormat="0" applyAlignment="0" applyProtection="0"/>
    <xf numFmtId="0" fontId="117" fillId="33" borderId="35" applyNumberFormat="0" applyAlignment="0" applyProtection="0"/>
    <xf numFmtId="0" fontId="118" fillId="33" borderId="34" applyNumberFormat="0" applyAlignment="0" applyProtection="0"/>
    <xf numFmtId="0" fontId="119" fillId="0" borderId="36" applyNumberFormat="0" applyFill="0" applyAlignment="0" applyProtection="0"/>
    <xf numFmtId="0" fontId="120" fillId="34" borderId="37" applyNumberFormat="0" applyAlignment="0" applyProtection="0"/>
    <xf numFmtId="0" fontId="121" fillId="0" borderId="0" applyNumberFormat="0" applyFill="0" applyBorder="0" applyAlignment="0" applyProtection="0"/>
    <xf numFmtId="0" fontId="122" fillId="0" borderId="0" applyNumberFormat="0" applyFill="0" applyBorder="0" applyAlignment="0" applyProtection="0"/>
    <xf numFmtId="0" fontId="123" fillId="0" borderId="39" applyNumberFormat="0" applyFill="0" applyAlignment="0" applyProtection="0"/>
    <xf numFmtId="0" fontId="124" fillId="36" borderId="0" applyNumberFormat="0" applyBorder="0" applyAlignment="0" applyProtection="0"/>
    <xf numFmtId="0" fontId="48" fillId="72" borderId="0" applyNumberFormat="0" applyBorder="0" applyAlignment="0" applyProtection="0"/>
    <xf numFmtId="0" fontId="48" fillId="37" borderId="0" applyNumberFormat="0" applyBorder="0" applyAlignment="0" applyProtection="0"/>
    <xf numFmtId="0" fontId="124" fillId="38" borderId="0" applyNumberFormat="0" applyBorder="0" applyAlignment="0" applyProtection="0"/>
    <xf numFmtId="0" fontId="124" fillId="39" borderId="0" applyNumberFormat="0" applyBorder="0" applyAlignment="0" applyProtection="0"/>
    <xf numFmtId="0" fontId="48" fillId="73" borderId="0" applyNumberFormat="0" applyBorder="0" applyAlignment="0" applyProtection="0"/>
    <xf numFmtId="0" fontId="48" fillId="40" borderId="0" applyNumberFormat="0" applyBorder="0" applyAlignment="0" applyProtection="0"/>
    <xf numFmtId="0" fontId="124" fillId="41" borderId="0" applyNumberFormat="0" applyBorder="0" applyAlignment="0" applyProtection="0"/>
    <xf numFmtId="0" fontId="124" fillId="42" borderId="0" applyNumberFormat="0" applyBorder="0" applyAlignment="0" applyProtection="0"/>
    <xf numFmtId="0" fontId="48" fillId="74" borderId="0" applyNumberFormat="0" applyBorder="0" applyAlignment="0" applyProtection="0"/>
    <xf numFmtId="0" fontId="48" fillId="75" borderId="0" applyNumberFormat="0" applyBorder="0" applyAlignment="0" applyProtection="0"/>
    <xf numFmtId="0" fontId="124" fillId="76" borderId="0" applyNumberFormat="0" applyBorder="0" applyAlignment="0" applyProtection="0"/>
    <xf numFmtId="0" fontId="124" fillId="43" borderId="0" applyNumberFormat="0" applyBorder="0" applyAlignment="0" applyProtection="0"/>
    <xf numFmtId="0" fontId="48" fillId="77" borderId="0" applyNumberFormat="0" applyBorder="0" applyAlignment="0" applyProtection="0"/>
    <xf numFmtId="0" fontId="48" fillId="44" borderId="0" applyNumberFormat="0" applyBorder="0" applyAlignment="0" applyProtection="0"/>
    <xf numFmtId="0" fontId="124" fillId="78" borderId="0" applyNumberFormat="0" applyBorder="0" applyAlignment="0" applyProtection="0"/>
    <xf numFmtId="0" fontId="124" fillId="45" borderId="0" applyNumberFormat="0" applyBorder="0" applyAlignment="0" applyProtection="0"/>
    <xf numFmtId="0" fontId="48" fillId="46" borderId="0" applyNumberFormat="0" applyBorder="0" applyAlignment="0" applyProtection="0"/>
    <xf numFmtId="0" fontId="48" fillId="47" borderId="0" applyNumberFormat="0" applyBorder="0" applyAlignment="0" applyProtection="0"/>
    <xf numFmtId="0" fontId="124" fillId="48" borderId="0" applyNumberFormat="0" applyBorder="0" applyAlignment="0" applyProtection="0"/>
    <xf numFmtId="0" fontId="124" fillId="49" borderId="0" applyNumberFormat="0" applyBorder="0" applyAlignment="0" applyProtection="0"/>
    <xf numFmtId="0" fontId="48" fillId="50" borderId="0" applyNumberFormat="0" applyBorder="0" applyAlignment="0" applyProtection="0"/>
    <xf numFmtId="0" fontId="48" fillId="51" borderId="0" applyNumberFormat="0" applyBorder="0" applyAlignment="0" applyProtection="0"/>
    <xf numFmtId="0" fontId="124" fillId="79" borderId="0" applyNumberFormat="0" applyBorder="0" applyAlignment="0" applyProtection="0"/>
    <xf numFmtId="0" fontId="19" fillId="0" borderId="0">
      <alignment horizontal="left" vertical="top" wrapText="1"/>
    </xf>
    <xf numFmtId="0" fontId="124" fillId="36" borderId="0" applyNumberFormat="0" applyBorder="0" applyAlignment="0" applyProtection="0"/>
    <xf numFmtId="0" fontId="124" fillId="42" borderId="0" applyNumberFormat="0" applyBorder="0" applyAlignment="0" applyProtection="0"/>
    <xf numFmtId="0" fontId="124" fillId="39" borderId="0" applyNumberFormat="0" applyBorder="0" applyAlignment="0" applyProtection="0"/>
    <xf numFmtId="0" fontId="124" fillId="42" borderId="0" applyNumberFormat="0" applyBorder="0" applyAlignment="0" applyProtection="0"/>
    <xf numFmtId="0" fontId="124" fillId="43" borderId="0" applyNumberFormat="0" applyBorder="0" applyAlignment="0" applyProtection="0"/>
    <xf numFmtId="0" fontId="124" fillId="36" borderId="0" applyNumberFormat="0" applyBorder="0" applyAlignment="0" applyProtection="0"/>
    <xf numFmtId="0" fontId="124" fillId="43" borderId="0" applyNumberFormat="0" applyBorder="0" applyAlignment="0" applyProtection="0"/>
    <xf numFmtId="0" fontId="124" fillId="45" borderId="0" applyNumberFormat="0" applyBorder="0" applyAlignment="0" applyProtection="0"/>
    <xf numFmtId="0" fontId="124" fillId="39" borderId="0" applyNumberFormat="0" applyBorder="0" applyAlignment="0" applyProtection="0"/>
    <xf numFmtId="0" fontId="124" fillId="49" borderId="0" applyNumberFormat="0" applyBorder="0" applyAlignment="0" applyProtection="0"/>
    <xf numFmtId="0" fontId="19" fillId="0" borderId="0">
      <alignment horizontal="left" vertical="top" wrapText="1"/>
    </xf>
    <xf numFmtId="0" fontId="124" fillId="45" borderId="0" applyNumberFormat="0" applyBorder="0" applyAlignment="0" applyProtection="0"/>
    <xf numFmtId="0" fontId="124" fillId="49" borderId="0" applyNumberFormat="0" applyBorder="0" applyAlignment="0" applyProtection="0"/>
    <xf numFmtId="0" fontId="44" fillId="0" borderId="0"/>
    <xf numFmtId="169" fontId="44" fillId="0" borderId="0" applyFont="0" applyFill="0" applyBorder="0" applyAlignment="0" applyProtection="0"/>
    <xf numFmtId="0" fontId="125" fillId="0" borderId="0"/>
    <xf numFmtId="0" fontId="125" fillId="0" borderId="0"/>
    <xf numFmtId="0" fontId="125" fillId="0" borderId="0"/>
    <xf numFmtId="0" fontId="44" fillId="0" borderId="0"/>
    <xf numFmtId="0" fontId="43" fillId="8" borderId="0" applyNumberFormat="0" applyBorder="0" applyAlignment="0" applyProtection="0"/>
    <xf numFmtId="0" fontId="43" fillId="8" borderId="0" applyNumberFormat="0" applyBorder="0" applyAlignment="0" applyProtection="0"/>
    <xf numFmtId="0" fontId="43" fillId="10" borderId="0" applyNumberFormat="0" applyBorder="0" applyAlignment="0" applyProtection="0"/>
    <xf numFmtId="0" fontId="43" fillId="10" borderId="0" applyNumberFormat="0" applyBorder="0" applyAlignment="0" applyProtection="0"/>
    <xf numFmtId="0" fontId="43" fillId="11" borderId="0" applyNumberFormat="0" applyBorder="0" applyAlignment="0" applyProtection="0"/>
    <xf numFmtId="0" fontId="43" fillId="11" borderId="0" applyNumberFormat="0" applyBorder="0" applyAlignment="0" applyProtection="0"/>
    <xf numFmtId="0" fontId="43" fillId="13" borderId="0" applyNumberFormat="0" applyBorder="0" applyAlignment="0" applyProtection="0"/>
    <xf numFmtId="0" fontId="43" fillId="13" borderId="0" applyNumberFormat="0" applyBorder="0" applyAlignment="0" applyProtection="0"/>
    <xf numFmtId="0" fontId="43" fillId="7" borderId="0" applyNumberFormat="0" applyBorder="0" applyAlignment="0" applyProtection="0"/>
    <xf numFmtId="0" fontId="43" fillId="7" borderId="0" applyNumberFormat="0" applyBorder="0" applyAlignment="0" applyProtection="0"/>
    <xf numFmtId="0" fontId="43" fillId="9" borderId="0" applyNumberFormat="0" applyBorder="0" applyAlignment="0" applyProtection="0"/>
    <xf numFmtId="0" fontId="43" fillId="9" borderId="0" applyNumberFormat="0" applyBorder="0" applyAlignment="0" applyProtection="0"/>
    <xf numFmtId="0" fontId="43" fillId="14" borderId="0" applyNumberFormat="0" applyBorder="0" applyAlignment="0" applyProtection="0"/>
    <xf numFmtId="0" fontId="43" fillId="14" borderId="0" applyNumberFormat="0" applyBorder="0" applyAlignment="0" applyProtection="0"/>
    <xf numFmtId="0" fontId="43" fillId="15" borderId="0" applyNumberFormat="0" applyBorder="0" applyAlignment="0" applyProtection="0"/>
    <xf numFmtId="0" fontId="43" fillId="15" borderId="0" applyNumberFormat="0" applyBorder="0" applyAlignment="0" applyProtection="0"/>
    <xf numFmtId="0" fontId="43" fillId="17" borderId="0" applyNumberFormat="0" applyBorder="0" applyAlignment="0" applyProtection="0"/>
    <xf numFmtId="0" fontId="43" fillId="17" borderId="0" applyNumberFormat="0" applyBorder="0" applyAlignment="0" applyProtection="0"/>
    <xf numFmtId="0" fontId="43" fillId="13" borderId="0" applyNumberFormat="0" applyBorder="0" applyAlignment="0" applyProtection="0"/>
    <xf numFmtId="0" fontId="43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14" borderId="0" applyNumberFormat="0" applyBorder="0" applyAlignment="0" applyProtection="0"/>
    <xf numFmtId="0" fontId="43" fillId="19" borderId="0" applyNumberFormat="0" applyBorder="0" applyAlignment="0" applyProtection="0"/>
    <xf numFmtId="0" fontId="43" fillId="19" borderId="0" applyNumberFormat="0" applyBorder="0" applyAlignment="0" applyProtection="0"/>
    <xf numFmtId="0" fontId="142" fillId="20" borderId="0" applyNumberFormat="0" applyBorder="0" applyAlignment="0" applyProtection="0"/>
    <xf numFmtId="0" fontId="142" fillId="20" borderId="0" applyNumberFormat="0" applyBorder="0" applyAlignment="0" applyProtection="0"/>
    <xf numFmtId="0" fontId="142" fillId="15" borderId="0" applyNumberFormat="0" applyBorder="0" applyAlignment="0" applyProtection="0"/>
    <xf numFmtId="0" fontId="142" fillId="15" borderId="0" applyNumberFormat="0" applyBorder="0" applyAlignment="0" applyProtection="0"/>
    <xf numFmtId="0" fontId="142" fillId="17" borderId="0" applyNumberFormat="0" applyBorder="0" applyAlignment="0" applyProtection="0"/>
    <xf numFmtId="0" fontId="142" fillId="17" borderId="0" applyNumberFormat="0" applyBorder="0" applyAlignment="0" applyProtection="0"/>
    <xf numFmtId="0" fontId="142" fillId="21" borderId="0" applyNumberFormat="0" applyBorder="0" applyAlignment="0" applyProtection="0"/>
    <xf numFmtId="0" fontId="142" fillId="21" borderId="0" applyNumberFormat="0" applyBorder="0" applyAlignment="0" applyProtection="0"/>
    <xf numFmtId="0" fontId="142" fillId="22" borderId="0" applyNumberFormat="0" applyBorder="0" applyAlignment="0" applyProtection="0"/>
    <xf numFmtId="0" fontId="142" fillId="22" borderId="0" applyNumberFormat="0" applyBorder="0" applyAlignment="0" applyProtection="0"/>
    <xf numFmtId="0" fontId="142" fillId="24" borderId="0" applyNumberFormat="0" applyBorder="0" applyAlignment="0" applyProtection="0"/>
    <xf numFmtId="0" fontId="142" fillId="24" borderId="0" applyNumberFormat="0" applyBorder="0" applyAlignment="0" applyProtection="0"/>
    <xf numFmtId="0" fontId="153" fillId="10" borderId="0" applyNumberFormat="0" applyBorder="0" applyAlignment="0" applyProtection="0"/>
    <xf numFmtId="169" fontId="38" fillId="0" borderId="0" applyFont="0" applyFill="0" applyBorder="0" applyAlignment="0" applyProtection="0"/>
    <xf numFmtId="0" fontId="38" fillId="0" borderId="0" applyFont="0" applyFill="0" applyBorder="0" applyAlignment="0" applyProtection="0"/>
    <xf numFmtId="180" fontId="38" fillId="0" borderId="0" applyFont="0" applyFill="0" applyBorder="0" applyAlignment="0" applyProtection="0"/>
    <xf numFmtId="183" fontId="38" fillId="0" borderId="0" applyFont="0" applyFill="0" applyBorder="0" applyAlignment="0" applyProtection="0"/>
    <xf numFmtId="0" fontId="38" fillId="0" borderId="0" applyFont="0" applyFill="0" applyBorder="0" applyAlignment="0" applyProtection="0"/>
    <xf numFmtId="2" fontId="94" fillId="0" borderId="1" applyFill="0" applyBorder="0" applyAlignment="0">
      <alignment horizontal="right" vertical="center"/>
    </xf>
    <xf numFmtId="0" fontId="152" fillId="18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8" fillId="0" borderId="0"/>
    <xf numFmtId="0" fontId="1" fillId="0" borderId="0"/>
    <xf numFmtId="0" fontId="1" fillId="0" borderId="0"/>
    <xf numFmtId="0" fontId="38" fillId="0" borderId="0"/>
    <xf numFmtId="0" fontId="1" fillId="0" borderId="0"/>
    <xf numFmtId="0" fontId="8" fillId="0" borderId="0"/>
    <xf numFmtId="0" fontId="158" fillId="0" borderId="0"/>
    <xf numFmtId="0" fontId="38" fillId="0" borderId="0"/>
    <xf numFmtId="0" fontId="38" fillId="0" borderId="0"/>
    <xf numFmtId="0" fontId="8" fillId="0" borderId="0"/>
    <xf numFmtId="0" fontId="44" fillId="0" borderId="0"/>
    <xf numFmtId="0" fontId="44" fillId="0" borderId="0"/>
    <xf numFmtId="0" fontId="38" fillId="0" borderId="0"/>
    <xf numFmtId="0" fontId="8" fillId="0" borderId="0"/>
    <xf numFmtId="0" fontId="8" fillId="0" borderId="0"/>
    <xf numFmtId="0" fontId="43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44" fillId="0" borderId="0"/>
    <xf numFmtId="0" fontId="44" fillId="0" borderId="0"/>
    <xf numFmtId="0" fontId="38" fillId="0" borderId="0"/>
    <xf numFmtId="0" fontId="1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4" fillId="0" borderId="0"/>
    <xf numFmtId="0" fontId="1" fillId="0" borderId="0"/>
    <xf numFmtId="0" fontId="1" fillId="0" borderId="0"/>
    <xf numFmtId="0" fontId="3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3" fillId="0" borderId="0"/>
    <xf numFmtId="0" fontId="142" fillId="25" borderId="0" applyNumberFormat="0" applyBorder="0" applyAlignment="0" applyProtection="0"/>
    <xf numFmtId="0" fontId="142" fillId="27" borderId="0" applyNumberFormat="0" applyBorder="0" applyAlignment="0" applyProtection="0"/>
    <xf numFmtId="0" fontId="142" fillId="23" borderId="0" applyNumberFormat="0" applyBorder="0" applyAlignment="0" applyProtection="0"/>
    <xf numFmtId="0" fontId="142" fillId="21" borderId="0" applyNumberFormat="0" applyBorder="0" applyAlignment="0" applyProtection="0"/>
    <xf numFmtId="0" fontId="142" fillId="22" borderId="0" applyNumberFormat="0" applyBorder="0" applyAlignment="0" applyProtection="0"/>
    <xf numFmtId="0" fontId="142" fillId="26" borderId="0" applyNumberFormat="0" applyBorder="0" applyAlignment="0" applyProtection="0"/>
    <xf numFmtId="0" fontId="144" fillId="9" borderId="16" applyNumberFormat="0" applyAlignment="0" applyProtection="0"/>
    <xf numFmtId="0" fontId="145" fillId="16" borderId="23" applyNumberFormat="0" applyAlignment="0" applyProtection="0"/>
    <xf numFmtId="0" fontId="146" fillId="16" borderId="16" applyNumberFormat="0" applyAlignment="0" applyProtection="0"/>
    <xf numFmtId="0" fontId="147" fillId="0" borderId="18" applyNumberFormat="0" applyFill="0" applyAlignment="0" applyProtection="0"/>
    <xf numFmtId="0" fontId="148" fillId="0" borderId="19" applyNumberFormat="0" applyFill="0" applyAlignment="0" applyProtection="0"/>
    <xf numFmtId="0" fontId="149" fillId="0" borderId="20" applyNumberFormat="0" applyFill="0" applyAlignment="0" applyProtection="0"/>
    <xf numFmtId="0" fontId="149" fillId="0" borderId="0" applyNumberFormat="0" applyFill="0" applyBorder="0" applyAlignment="0" applyProtection="0"/>
    <xf numFmtId="0" fontId="150" fillId="0" borderId="24" applyNumberFormat="0" applyFill="0" applyAlignment="0" applyProtection="0"/>
    <xf numFmtId="0" fontId="151" fillId="28" borderId="17" applyNumberFormat="0" applyAlignment="0" applyProtection="0"/>
    <xf numFmtId="0" fontId="40" fillId="0" borderId="0" applyNumberFormat="0" applyFill="0" applyBorder="0" applyAlignment="0" applyProtection="0"/>
    <xf numFmtId="0" fontId="141" fillId="0" borderId="0"/>
    <xf numFmtId="0" fontId="38" fillId="0" borderId="0"/>
    <xf numFmtId="0" fontId="141" fillId="0" borderId="0"/>
    <xf numFmtId="0" fontId="154" fillId="0" borderId="0" applyNumberFormat="0" applyFill="0" applyBorder="0" applyAlignment="0" applyProtection="0"/>
    <xf numFmtId="0" fontId="8" fillId="12" borderId="28" applyNumberFormat="0" applyFont="0" applyAlignment="0" applyProtection="0"/>
    <xf numFmtId="0" fontId="155" fillId="0" borderId="21" applyNumberFormat="0" applyFill="0" applyAlignment="0" applyProtection="0"/>
    <xf numFmtId="0" fontId="156" fillId="0" borderId="0" applyNumberFormat="0" applyFill="0" applyBorder="0" applyAlignment="0" applyProtection="0"/>
    <xf numFmtId="0" fontId="157" fillId="11" borderId="0" applyNumberFormat="0" applyBorder="0" applyAlignment="0" applyProtection="0"/>
    <xf numFmtId="0" fontId="19" fillId="0" borderId="0">
      <alignment horizontal="left" vertical="top" wrapText="1"/>
    </xf>
    <xf numFmtId="0" fontId="44" fillId="72" borderId="0" applyNumberFormat="0" applyBorder="0" applyAlignment="0" applyProtection="0"/>
    <xf numFmtId="0" fontId="44" fillId="73" borderId="0" applyNumberFormat="0" applyBorder="0" applyAlignment="0" applyProtection="0"/>
    <xf numFmtId="0" fontId="44" fillId="74" borderId="0" applyNumberFormat="0" applyBorder="0" applyAlignment="0" applyProtection="0"/>
    <xf numFmtId="0" fontId="44" fillId="77" borderId="0" applyNumberFormat="0" applyBorder="0" applyAlignment="0" applyProtection="0"/>
    <xf numFmtId="0" fontId="63" fillId="49" borderId="0" applyNumberFormat="0" applyBorder="0" applyAlignment="0" applyProtection="0"/>
    <xf numFmtId="0" fontId="63" fillId="45" borderId="0" applyNumberFormat="0" applyBorder="0" applyAlignment="0" applyProtection="0"/>
    <xf numFmtId="0" fontId="63" fillId="43" borderId="0" applyNumberFormat="0" applyBorder="0" applyAlignment="0" applyProtection="0"/>
    <xf numFmtId="0" fontId="63" fillId="42" borderId="0" applyNumberFormat="0" applyBorder="0" applyAlignment="0" applyProtection="0"/>
    <xf numFmtId="0" fontId="44" fillId="75" borderId="0" applyNumberFormat="0" applyBorder="0" applyAlignment="0" applyProtection="0"/>
    <xf numFmtId="0" fontId="63" fillId="39" borderId="0" applyNumberFormat="0" applyBorder="0" applyAlignment="0" applyProtection="0"/>
    <xf numFmtId="0" fontId="63" fillId="36" borderId="0" applyNumberFormat="0" applyBorder="0" applyAlignment="0" applyProtection="0"/>
    <xf numFmtId="0" fontId="63" fillId="76" borderId="0" applyNumberFormat="0" applyBorder="0" applyAlignment="0" applyProtection="0"/>
    <xf numFmtId="0" fontId="63" fillId="78" borderId="0" applyNumberFormat="0" applyBorder="0" applyAlignment="0" applyProtection="0"/>
    <xf numFmtId="0" fontId="63" fillId="79" borderId="0" applyNumberFormat="0" applyBorder="0" applyAlignment="0" applyProtection="0"/>
    <xf numFmtId="0" fontId="63" fillId="36" borderId="0" applyNumberFormat="0" applyBorder="0" applyAlignment="0" applyProtection="0"/>
    <xf numFmtId="0" fontId="63" fillId="39" borderId="0" applyNumberFormat="0" applyBorder="0" applyAlignment="0" applyProtection="0"/>
    <xf numFmtId="0" fontId="63" fillId="42" borderId="0" applyNumberFormat="0" applyBorder="0" applyAlignment="0" applyProtection="0"/>
    <xf numFmtId="0" fontId="63" fillId="43" borderId="0" applyNumberFormat="0" applyBorder="0" applyAlignment="0" applyProtection="0"/>
    <xf numFmtId="0" fontId="63" fillId="45" borderId="0" applyNumberFormat="0" applyBorder="0" applyAlignment="0" applyProtection="0"/>
    <xf numFmtId="0" fontId="63" fillId="49" borderId="0" applyNumberFormat="0" applyBorder="0" applyAlignment="0" applyProtection="0"/>
    <xf numFmtId="0" fontId="44" fillId="35" borderId="38" applyNumberFormat="0" applyFont="0" applyAlignment="0" applyProtection="0"/>
    <xf numFmtId="0" fontId="161" fillId="0" borderId="0" applyNumberFormat="0" applyFill="0" applyBorder="0" applyAlignment="0" applyProtection="0"/>
    <xf numFmtId="0" fontId="19" fillId="0" borderId="0">
      <alignment horizontal="left" vertical="top" wrapText="1"/>
    </xf>
  </cellStyleXfs>
  <cellXfs count="670">
    <xf numFmtId="0" fontId="0" fillId="0" borderId="0" xfId="0"/>
    <xf numFmtId="0" fontId="9" fillId="0" borderId="0" xfId="0" applyFont="1"/>
    <xf numFmtId="0" fontId="10" fillId="0" borderId="0" xfId="0" applyFont="1"/>
    <xf numFmtId="0" fontId="9" fillId="0" borderId="0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wrapText="1"/>
    </xf>
    <xf numFmtId="0" fontId="11" fillId="0" borderId="0" xfId="0" applyFont="1"/>
    <xf numFmtId="0" fontId="12" fillId="2" borderId="10" xfId="0" applyFont="1" applyFill="1" applyBorder="1" applyAlignment="1">
      <alignment vertical="top" wrapText="1"/>
    </xf>
    <xf numFmtId="0" fontId="13" fillId="0" borderId="11" xfId="0" applyFont="1" applyBorder="1" applyAlignment="1">
      <alignment vertical="top" wrapText="1"/>
    </xf>
    <xf numFmtId="0" fontId="13" fillId="0" borderId="0" xfId="0" applyFont="1" applyBorder="1" applyAlignment="1">
      <alignment vertical="top" wrapText="1"/>
    </xf>
    <xf numFmtId="0" fontId="15" fillId="0" borderId="0" xfId="0" applyFont="1"/>
    <xf numFmtId="0" fontId="16" fillId="0" borderId="1" xfId="0" applyFont="1" applyBorder="1" applyAlignment="1">
      <alignment vertical="top" wrapText="1"/>
    </xf>
    <xf numFmtId="0" fontId="15" fillId="2" borderId="2" xfId="0" applyFont="1" applyFill="1" applyBorder="1" applyAlignment="1">
      <alignment vertical="top" wrapText="1"/>
    </xf>
    <xf numFmtId="0" fontId="15" fillId="2" borderId="1" xfId="0" applyFont="1" applyFill="1" applyBorder="1" applyAlignment="1">
      <alignment vertical="top" wrapText="1"/>
    </xf>
    <xf numFmtId="0" fontId="17" fillId="0" borderId="0" xfId="0" applyFont="1"/>
    <xf numFmtId="0" fontId="15" fillId="0" borderId="0" xfId="0" applyFont="1" applyAlignment="1">
      <alignment horizontal="center"/>
    </xf>
    <xf numFmtId="0" fontId="15" fillId="4" borderId="1" xfId="0" applyFont="1" applyFill="1" applyBorder="1" applyAlignment="1">
      <alignment vertical="top" wrapText="1"/>
    </xf>
    <xf numFmtId="0" fontId="15" fillId="0" borderId="0" xfId="0" applyFont="1" applyAlignment="1">
      <alignment horizontal="justify"/>
    </xf>
    <xf numFmtId="0" fontId="11" fillId="0" borderId="0" xfId="0" applyFont="1" applyFill="1" applyBorder="1" applyAlignment="1">
      <alignment vertical="top" wrapText="1"/>
    </xf>
    <xf numFmtId="0" fontId="15" fillId="2" borderId="1" xfId="0" applyFont="1" applyFill="1" applyBorder="1" applyAlignment="1">
      <alignment wrapText="1"/>
    </xf>
    <xf numFmtId="0" fontId="15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wrapText="1"/>
    </xf>
    <xf numFmtId="0" fontId="15" fillId="2" borderId="5" xfId="0" applyFont="1" applyFill="1" applyBorder="1" applyAlignment="1">
      <alignment horizontal="left" vertical="top"/>
    </xf>
    <xf numFmtId="0" fontId="15" fillId="2" borderId="7" xfId="0" applyFont="1" applyFill="1" applyBorder="1" applyAlignment="1">
      <alignment horizontal="left" vertical="top"/>
    </xf>
    <xf numFmtId="0" fontId="11" fillId="0" borderId="0" xfId="0" applyFont="1" applyAlignment="1">
      <alignment horizontal="right"/>
    </xf>
    <xf numFmtId="0" fontId="11" fillId="0" borderId="0" xfId="0" applyFont="1" applyFill="1" applyBorder="1" applyAlignment="1">
      <alignment vertical="top"/>
    </xf>
    <xf numFmtId="0" fontId="15" fillId="5" borderId="1" xfId="0" applyFont="1" applyFill="1" applyBorder="1" applyAlignment="1">
      <alignment horizontal="center" wrapText="1"/>
    </xf>
    <xf numFmtId="0" fontId="17" fillId="0" borderId="0" xfId="0" applyFont="1" applyAlignment="1">
      <alignment wrapText="1"/>
    </xf>
    <xf numFmtId="0" fontId="15" fillId="0" borderId="0" xfId="0" applyFont="1" applyAlignment="1">
      <alignment wrapText="1"/>
    </xf>
    <xf numFmtId="0" fontId="15" fillId="0" borderId="6" xfId="0" applyFont="1" applyBorder="1" applyAlignment="1">
      <alignment wrapText="1"/>
    </xf>
    <xf numFmtId="0" fontId="17" fillId="0" borderId="0" xfId="0" applyFont="1" applyAlignment="1"/>
    <xf numFmtId="0" fontId="15" fillId="0" borderId="0" xfId="0" applyFont="1" applyAlignment="1"/>
    <xf numFmtId="0" fontId="15" fillId="0" borderId="5" xfId="0" applyFont="1" applyBorder="1" applyAlignment="1">
      <alignment horizontal="left"/>
    </xf>
    <xf numFmtId="0" fontId="16" fillId="0" borderId="1" xfId="0" applyFont="1" applyBorder="1" applyAlignment="1">
      <alignment horizontal="left" wrapText="1"/>
    </xf>
    <xf numFmtId="0" fontId="16" fillId="0" borderId="1" xfId="0" applyFont="1" applyBorder="1" applyAlignment="1">
      <alignment horizontal="left" vertical="center" wrapText="1"/>
    </xf>
    <xf numFmtId="0" fontId="15" fillId="0" borderId="7" xfId="0" applyFont="1" applyBorder="1" applyAlignment="1">
      <alignment wrapText="1"/>
    </xf>
    <xf numFmtId="0" fontId="16" fillId="0" borderId="3" xfId="0" applyFont="1" applyBorder="1" applyAlignment="1">
      <alignment vertical="center" wrapText="1"/>
    </xf>
    <xf numFmtId="0" fontId="16" fillId="0" borderId="3" xfId="0" applyFont="1" applyBorder="1" applyAlignment="1">
      <alignment wrapText="1"/>
    </xf>
    <xf numFmtId="0" fontId="16" fillId="0" borderId="0" xfId="0" applyFont="1" applyBorder="1" applyAlignment="1">
      <alignment horizontal="left" vertical="center" wrapText="1"/>
    </xf>
    <xf numFmtId="0" fontId="18" fillId="0" borderId="0" xfId="0" applyFont="1" applyBorder="1" applyAlignment="1">
      <alignment wrapText="1"/>
    </xf>
    <xf numFmtId="0" fontId="16" fillId="0" borderId="2" xfId="0" applyFont="1" applyBorder="1" applyAlignment="1">
      <alignment vertical="center" wrapText="1"/>
    </xf>
    <xf numFmtId="0" fontId="16" fillId="0" borderId="1" xfId="0" applyFont="1" applyBorder="1" applyAlignment="1">
      <alignment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5" fillId="2" borderId="12" xfId="0" applyFont="1" applyFill="1" applyBorder="1" applyAlignment="1">
      <alignment horizontal="center" vertical="top" wrapText="1"/>
    </xf>
    <xf numFmtId="0" fontId="15" fillId="2" borderId="13" xfId="0" applyFont="1" applyFill="1" applyBorder="1" applyAlignment="1">
      <alignment horizontal="center" vertical="top" wrapText="1"/>
    </xf>
    <xf numFmtId="0" fontId="15" fillId="2" borderId="8" xfId="0" applyFont="1" applyFill="1" applyBorder="1" applyAlignment="1">
      <alignment horizontal="center" vertical="top" wrapText="1"/>
    </xf>
    <xf numFmtId="0" fontId="15" fillId="2" borderId="14" xfId="0" applyFont="1" applyFill="1" applyBorder="1" applyAlignment="1">
      <alignment horizontal="center" vertical="top" wrapText="1"/>
    </xf>
    <xf numFmtId="0" fontId="15" fillId="2" borderId="4" xfId="0" applyFont="1" applyFill="1" applyBorder="1" applyAlignment="1">
      <alignment horizontal="center" vertical="top" wrapText="1"/>
    </xf>
    <xf numFmtId="0" fontId="15" fillId="4" borderId="5" xfId="0" applyFont="1" applyFill="1" applyBorder="1" applyAlignment="1">
      <alignment wrapText="1"/>
    </xf>
    <xf numFmtId="0" fontId="15" fillId="4" borderId="6" xfId="0" applyFont="1" applyFill="1" applyBorder="1" applyAlignment="1">
      <alignment wrapText="1"/>
    </xf>
    <xf numFmtId="0" fontId="15" fillId="4" borderId="7" xfId="0" applyFont="1" applyFill="1" applyBorder="1" applyAlignment="1">
      <alignment wrapText="1"/>
    </xf>
    <xf numFmtId="0" fontId="16" fillId="0" borderId="4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wrapText="1"/>
    </xf>
    <xf numFmtId="0" fontId="15" fillId="0" borderId="3" xfId="0" applyFont="1" applyBorder="1" applyAlignment="1">
      <alignment horizontal="center" wrapText="1"/>
    </xf>
    <xf numFmtId="0" fontId="15" fillId="0" borderId="4" xfId="0" applyFont="1" applyBorder="1" applyAlignment="1">
      <alignment horizontal="center" wrapText="1"/>
    </xf>
    <xf numFmtId="0" fontId="15" fillId="2" borderId="5" xfId="0" applyFont="1" applyFill="1" applyBorder="1" applyAlignment="1">
      <alignment vertical="top" wrapText="1"/>
    </xf>
    <xf numFmtId="0" fontId="15" fillId="2" borderId="6" xfId="0" applyFont="1" applyFill="1" applyBorder="1" applyAlignment="1">
      <alignment vertical="top" wrapText="1"/>
    </xf>
    <xf numFmtId="0" fontId="15" fillId="2" borderId="7" xfId="0" applyFont="1" applyFill="1" applyBorder="1" applyAlignment="1">
      <alignment vertical="top" wrapText="1"/>
    </xf>
    <xf numFmtId="0" fontId="16" fillId="0" borderId="2" xfId="0" applyFont="1" applyBorder="1" applyAlignment="1">
      <alignment vertical="top" wrapText="1"/>
    </xf>
    <xf numFmtId="0" fontId="16" fillId="0" borderId="3" xfId="0" applyFont="1" applyBorder="1" applyAlignment="1">
      <alignment vertical="top" wrapText="1"/>
    </xf>
    <xf numFmtId="0" fontId="15" fillId="2" borderId="5" xfId="0" applyFont="1" applyFill="1" applyBorder="1" applyAlignment="1">
      <alignment horizontal="center" vertical="top" wrapText="1"/>
    </xf>
    <xf numFmtId="0" fontId="15" fillId="2" borderId="7" xfId="0" applyFont="1" applyFill="1" applyBorder="1" applyAlignment="1">
      <alignment horizontal="center" vertical="top" wrapText="1"/>
    </xf>
    <xf numFmtId="0" fontId="15" fillId="4" borderId="2" xfId="0" applyFont="1" applyFill="1" applyBorder="1" applyAlignment="1">
      <alignment horizontal="center" vertical="top" wrapText="1"/>
    </xf>
    <xf numFmtId="0" fontId="15" fillId="4" borderId="4" xfId="0" applyFont="1" applyFill="1" applyBorder="1" applyAlignment="1">
      <alignment horizontal="center" vertical="top" wrapText="1"/>
    </xf>
    <xf numFmtId="0" fontId="16" fillId="0" borderId="4" xfId="0" applyFont="1" applyBorder="1" applyAlignment="1">
      <alignment vertical="top" wrapText="1"/>
    </xf>
    <xf numFmtId="0" fontId="15" fillId="2" borderId="6" xfId="0" applyFont="1" applyFill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/>
    <xf numFmtId="0" fontId="22" fillId="0" borderId="4" xfId="0" applyFont="1" applyFill="1" applyBorder="1" applyAlignment="1">
      <alignment vertical="top" wrapText="1"/>
    </xf>
    <xf numFmtId="0" fontId="22" fillId="6" borderId="4" xfId="0" applyFont="1" applyFill="1" applyBorder="1" applyAlignment="1">
      <alignment vertical="top" wrapText="1"/>
    </xf>
    <xf numFmtId="0" fontId="0" fillId="0" borderId="0" xfId="0" applyAlignment="1">
      <alignment horizontal="left" vertical="top" wrapText="1"/>
    </xf>
    <xf numFmtId="0" fontId="15" fillId="2" borderId="2" xfId="0" applyFont="1" applyFill="1" applyBorder="1" applyAlignment="1">
      <alignment horizontal="center" vertical="top" wrapText="1"/>
    </xf>
    <xf numFmtId="0" fontId="15" fillId="2" borderId="3" xfId="0" applyFont="1" applyFill="1" applyBorder="1" applyAlignment="1">
      <alignment horizontal="center" vertical="top" wrapText="1"/>
    </xf>
    <xf numFmtId="0" fontId="15" fillId="2" borderId="4" xfId="0" applyFont="1" applyFill="1" applyBorder="1" applyAlignment="1">
      <alignment horizontal="center" vertical="top" wrapText="1"/>
    </xf>
    <xf numFmtId="0" fontId="15" fillId="0" borderId="6" xfId="0" applyFont="1" applyBorder="1" applyAlignment="1">
      <alignment horizontal="center" vertical="top" wrapText="1"/>
    </xf>
    <xf numFmtId="0" fontId="17" fillId="0" borderId="0" xfId="0" applyFont="1" applyAlignment="1">
      <alignment horizontal="left" vertical="top" wrapText="1"/>
    </xf>
    <xf numFmtId="0" fontId="15" fillId="6" borderId="4" xfId="0" applyFont="1" applyFill="1" applyBorder="1" applyAlignment="1">
      <alignment vertical="top" wrapText="1"/>
    </xf>
    <xf numFmtId="0" fontId="22" fillId="3" borderId="3" xfId="0" applyFont="1" applyFill="1" applyBorder="1" applyAlignment="1">
      <alignment vertical="top" wrapText="1"/>
    </xf>
    <xf numFmtId="0" fontId="15" fillId="2" borderId="26" xfId="0" applyFont="1" applyFill="1" applyBorder="1" applyAlignment="1">
      <alignment vertical="top" wrapText="1"/>
    </xf>
    <xf numFmtId="0" fontId="22" fillId="3" borderId="4" xfId="0" applyFont="1" applyFill="1" applyBorder="1" applyAlignment="1">
      <alignment vertical="top" wrapText="1"/>
    </xf>
    <xf numFmtId="0" fontId="22" fillId="0" borderId="1" xfId="0" applyFont="1" applyFill="1" applyBorder="1" applyAlignment="1">
      <alignment vertical="top" wrapText="1"/>
    </xf>
    <xf numFmtId="0" fontId="0" fillId="0" borderId="0" xfId="0"/>
    <xf numFmtId="0" fontId="15" fillId="0" borderId="1" xfId="0" applyFont="1" applyBorder="1" applyAlignment="1">
      <alignment horizontal="center" vertical="center" wrapText="1"/>
    </xf>
    <xf numFmtId="178" fontId="16" fillId="0" borderId="2" xfId="71" applyNumberFormat="1" applyFont="1" applyBorder="1" applyAlignment="1">
      <alignment horizontal="center" vertical="center" wrapText="1"/>
    </xf>
    <xf numFmtId="178" fontId="16" fillId="0" borderId="3" xfId="71" applyNumberFormat="1" applyFont="1" applyBorder="1" applyAlignment="1">
      <alignment horizontal="center" vertical="center" wrapText="1"/>
    </xf>
    <xf numFmtId="178" fontId="16" fillId="0" borderId="4" xfId="71" applyNumberFormat="1" applyFont="1" applyBorder="1" applyAlignment="1">
      <alignment horizontal="center" vertical="center" wrapText="1"/>
    </xf>
    <xf numFmtId="178" fontId="15" fillId="2" borderId="6" xfId="71" applyNumberFormat="1" applyFont="1" applyFill="1" applyBorder="1" applyAlignment="1">
      <alignment vertical="top" wrapText="1"/>
    </xf>
    <xf numFmtId="178" fontId="15" fillId="2" borderId="7" xfId="71" applyNumberFormat="1" applyFont="1" applyFill="1" applyBorder="1" applyAlignment="1">
      <alignment vertical="top" wrapText="1"/>
    </xf>
    <xf numFmtId="178" fontId="15" fillId="4" borderId="6" xfId="71" applyNumberFormat="1" applyFont="1" applyFill="1" applyBorder="1" applyAlignment="1">
      <alignment wrapText="1"/>
    </xf>
    <xf numFmtId="178" fontId="15" fillId="4" borderId="7" xfId="71" applyNumberFormat="1" applyFont="1" applyFill="1" applyBorder="1" applyAlignment="1">
      <alignment wrapText="1"/>
    </xf>
    <xf numFmtId="179" fontId="16" fillId="0" borderId="3" xfId="71" applyNumberFormat="1" applyFont="1" applyBorder="1" applyAlignment="1">
      <alignment horizontal="left" wrapText="1"/>
    </xf>
    <xf numFmtId="0" fontId="18" fillId="0" borderId="0" xfId="0" applyFont="1" applyBorder="1" applyAlignment="1">
      <alignment horizontal="left" wrapText="1"/>
    </xf>
    <xf numFmtId="0" fontId="16" fillId="0" borderId="4" xfId="0" applyFont="1" applyBorder="1" applyAlignment="1">
      <alignment horizontal="left" vertical="top" wrapText="1"/>
    </xf>
    <xf numFmtId="0" fontId="45" fillId="0" borderId="1" xfId="0" applyFont="1" applyBorder="1" applyAlignment="1">
      <alignment horizontal="left" vertical="top" wrapText="1"/>
    </xf>
    <xf numFmtId="0" fontId="18" fillId="0" borderId="9" xfId="0" applyFont="1" applyBorder="1" applyAlignment="1">
      <alignment horizontal="left" wrapText="1"/>
    </xf>
    <xf numFmtId="0" fontId="0" fillId="0" borderId="0" xfId="0"/>
    <xf numFmtId="0" fontId="16" fillId="0" borderId="3" xfId="0" applyFont="1" applyBorder="1" applyAlignment="1">
      <alignment vertical="center" wrapText="1"/>
    </xf>
    <xf numFmtId="0" fontId="16" fillId="0" borderId="3" xfId="0" applyFont="1" applyBorder="1" applyAlignment="1">
      <alignment wrapText="1"/>
    </xf>
    <xf numFmtId="0" fontId="18" fillId="0" borderId="0" xfId="0" applyFont="1" applyBorder="1" applyAlignment="1">
      <alignment wrapText="1"/>
    </xf>
    <xf numFmtId="0" fontId="16" fillId="0" borderId="0" xfId="0" applyFont="1" applyBorder="1" applyAlignment="1">
      <alignment horizontal="left" vertical="center" wrapText="1"/>
    </xf>
    <xf numFmtId="0" fontId="16" fillId="0" borderId="9" xfId="0" applyFont="1" applyBorder="1" applyAlignment="1">
      <alignment horizontal="left" vertical="center" wrapText="1"/>
    </xf>
    <xf numFmtId="0" fontId="16" fillId="0" borderId="2" xfId="0" applyFont="1" applyBorder="1" applyAlignment="1">
      <alignment vertical="center" wrapText="1"/>
    </xf>
    <xf numFmtId="0" fontId="16" fillId="0" borderId="4" xfId="0" applyFont="1" applyBorder="1" applyAlignment="1">
      <alignment vertical="center" wrapText="1"/>
    </xf>
    <xf numFmtId="0" fontId="18" fillId="0" borderId="9" xfId="0" applyFont="1" applyBorder="1" applyAlignment="1">
      <alignment wrapText="1"/>
    </xf>
    <xf numFmtId="0" fontId="0" fillId="0" borderId="1" xfId="0" applyBorder="1"/>
    <xf numFmtId="172" fontId="0" fillId="0" borderId="0" xfId="0" applyNumberFormat="1"/>
    <xf numFmtId="0" fontId="16" fillId="0" borderId="4" xfId="0" applyFont="1" applyBorder="1" applyAlignment="1">
      <alignment wrapText="1"/>
    </xf>
    <xf numFmtId="0" fontId="18" fillId="0" borderId="1" xfId="0" applyFont="1" applyBorder="1" applyAlignment="1">
      <alignment wrapText="1"/>
    </xf>
    <xf numFmtId="178" fontId="16" fillId="0" borderId="1" xfId="71" applyNumberFormat="1" applyFont="1" applyBorder="1" applyAlignment="1">
      <alignment horizontal="left" wrapText="1"/>
    </xf>
    <xf numFmtId="178" fontId="16" fillId="0" borderId="2" xfId="71" applyNumberFormat="1" applyFont="1" applyBorder="1" applyAlignment="1">
      <alignment horizontal="left" wrapText="1"/>
    </xf>
    <xf numFmtId="178" fontId="16" fillId="0" borderId="1" xfId="71" applyNumberFormat="1" applyFont="1" applyBorder="1" applyAlignment="1">
      <alignment horizontal="left" vertical="center" wrapText="1"/>
    </xf>
    <xf numFmtId="178" fontId="16" fillId="0" borderId="2" xfId="71" applyNumberFormat="1" applyFont="1" applyBorder="1" applyAlignment="1">
      <alignment horizontal="left" vertical="center" wrapText="1"/>
    </xf>
    <xf numFmtId="178" fontId="16" fillId="0" borderId="3" xfId="71" applyNumberFormat="1" applyFont="1" applyFill="1" applyBorder="1" applyAlignment="1">
      <alignment horizontal="left" wrapText="1"/>
    </xf>
    <xf numFmtId="178" fontId="16" fillId="0" borderId="3" xfId="71" applyNumberFormat="1" applyFont="1" applyBorder="1" applyAlignment="1">
      <alignment horizontal="left" wrapText="1"/>
    </xf>
    <xf numFmtId="178" fontId="16" fillId="0" borderId="2" xfId="71" applyNumberFormat="1" applyFont="1" applyFill="1" applyBorder="1" applyAlignment="1">
      <alignment horizontal="left" wrapText="1"/>
    </xf>
    <xf numFmtId="0" fontId="18" fillId="0" borderId="5" xfId="0" applyFont="1" applyBorder="1" applyAlignment="1">
      <alignment wrapText="1"/>
    </xf>
    <xf numFmtId="0" fontId="104" fillId="0" borderId="1" xfId="0" applyFont="1" applyBorder="1" applyAlignment="1">
      <alignment horizontal="center" wrapText="1"/>
    </xf>
    <xf numFmtId="0" fontId="18" fillId="0" borderId="3" xfId="0" applyFont="1" applyBorder="1" applyAlignment="1">
      <alignment vertical="top" wrapText="1"/>
    </xf>
    <xf numFmtId="0" fontId="18" fillId="0" borderId="4" xfId="0" applyFont="1" applyBorder="1" applyAlignment="1">
      <alignment vertical="top" wrapText="1"/>
    </xf>
    <xf numFmtId="0" fontId="16" fillId="0" borderId="2" xfId="0" applyFont="1" applyBorder="1" applyAlignment="1">
      <alignment wrapText="1"/>
    </xf>
    <xf numFmtId="178" fontId="16" fillId="0" borderId="4" xfId="71" applyNumberFormat="1" applyFont="1" applyBorder="1" applyAlignment="1">
      <alignment horizontal="left" wrapText="1"/>
    </xf>
    <xf numFmtId="0" fontId="105" fillId="0" borderId="0" xfId="0" applyFont="1"/>
    <xf numFmtId="1" fontId="106" fillId="0" borderId="1" xfId="0" applyNumberFormat="1" applyFont="1" applyBorder="1" applyAlignment="1">
      <alignment horizontal="center"/>
    </xf>
    <xf numFmtId="178" fontId="16" fillId="0" borderId="4" xfId="71" applyNumberFormat="1" applyFont="1" applyBorder="1" applyAlignment="1">
      <alignment horizontal="center" vertical="center" wrapText="1"/>
    </xf>
    <xf numFmtId="4" fontId="15" fillId="0" borderId="0" xfId="0" applyNumberFormat="1" applyFont="1"/>
    <xf numFmtId="178" fontId="10" fillId="0" borderId="0" xfId="0" applyNumberFormat="1" applyFont="1"/>
    <xf numFmtId="178" fontId="16" fillId="0" borderId="4" xfId="71" applyNumberFormat="1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178" fontId="16" fillId="0" borderId="2" xfId="71" applyNumberFormat="1" applyFont="1" applyBorder="1" applyAlignment="1">
      <alignment horizontal="center" vertical="center" wrapText="1"/>
    </xf>
    <xf numFmtId="178" fontId="16" fillId="0" borderId="3" xfId="71" applyNumberFormat="1" applyFont="1" applyBorder="1" applyAlignment="1">
      <alignment horizontal="center" vertical="center" wrapText="1"/>
    </xf>
    <xf numFmtId="178" fontId="16" fillId="0" borderId="4" xfId="71" applyNumberFormat="1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178" fontId="16" fillId="0" borderId="2" xfId="71" applyNumberFormat="1" applyFont="1" applyBorder="1" applyAlignment="1">
      <alignment horizontal="center" vertical="center" wrapText="1"/>
    </xf>
    <xf numFmtId="178" fontId="16" fillId="0" borderId="3" xfId="71" applyNumberFormat="1" applyFont="1" applyBorder="1" applyAlignment="1">
      <alignment horizontal="center" vertical="center" wrapText="1"/>
    </xf>
    <xf numFmtId="178" fontId="16" fillId="0" borderId="4" xfId="71" applyNumberFormat="1" applyFont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178" fontId="16" fillId="0" borderId="2" xfId="71" applyNumberFormat="1" applyFont="1" applyBorder="1" applyAlignment="1">
      <alignment horizontal="center" vertical="center" wrapText="1"/>
    </xf>
    <xf numFmtId="178" fontId="16" fillId="0" borderId="3" xfId="71" applyNumberFormat="1" applyFont="1" applyBorder="1" applyAlignment="1">
      <alignment horizontal="center" vertical="center" wrapText="1"/>
    </xf>
    <xf numFmtId="178" fontId="16" fillId="0" borderId="4" xfId="71" applyNumberFormat="1" applyFont="1" applyBorder="1" applyAlignment="1">
      <alignment horizontal="center" vertical="center" wrapText="1"/>
    </xf>
    <xf numFmtId="0" fontId="107" fillId="0" borderId="0" xfId="0" applyFont="1" applyAlignment="1">
      <alignment horizontal="left" vertical="top" wrapText="1"/>
    </xf>
    <xf numFmtId="0" fontId="108" fillId="0" borderId="0" xfId="0" applyFont="1" applyAlignment="1">
      <alignment horizontal="left" vertical="top" wrapText="1"/>
    </xf>
    <xf numFmtId="0" fontId="0" fillId="0" borderId="0" xfId="0" applyFont="1" applyAlignment="1">
      <alignment horizontal="left" vertical="top" wrapText="1"/>
    </xf>
    <xf numFmtId="0" fontId="0" fillId="0" borderId="0" xfId="0" applyFont="1" applyAlignment="1">
      <alignment horizontal="center" vertical="top" wrapText="1"/>
    </xf>
    <xf numFmtId="170" fontId="19" fillId="0" borderId="0" xfId="4" applyNumberFormat="1" applyFont="1" applyAlignment="1">
      <alignment horizontal="right" vertical="top"/>
    </xf>
    <xf numFmtId="0" fontId="107" fillId="0" borderId="0" xfId="0" applyFont="1" applyAlignment="1">
      <alignment vertical="top" wrapText="1"/>
    </xf>
    <xf numFmtId="0" fontId="108" fillId="0" borderId="0" xfId="0" applyFont="1" applyAlignment="1">
      <alignment vertical="top" wrapText="1"/>
    </xf>
    <xf numFmtId="0" fontId="0" fillId="0" borderId="0" xfId="0" applyFont="1" applyAlignment="1">
      <alignment vertical="top" wrapText="1"/>
    </xf>
    <xf numFmtId="0" fontId="15" fillId="2" borderId="1" xfId="0" applyFont="1" applyFill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178" fontId="16" fillId="0" borderId="4" xfId="71" applyNumberFormat="1" applyFont="1" applyBorder="1" applyAlignment="1">
      <alignment horizontal="center" vertical="center" wrapText="1"/>
    </xf>
    <xf numFmtId="4" fontId="17" fillId="0" borderId="0" xfId="0" applyNumberFormat="1" applyFont="1"/>
    <xf numFmtId="0" fontId="15" fillId="2" borderId="5" xfId="0" applyFont="1" applyFill="1" applyBorder="1" applyAlignment="1">
      <alignment vertical="top"/>
    </xf>
    <xf numFmtId="0" fontId="16" fillId="0" borderId="2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178" fontId="16" fillId="0" borderId="2" xfId="71" applyNumberFormat="1" applyFont="1" applyBorder="1" applyAlignment="1">
      <alignment horizontal="center" vertical="center" wrapText="1"/>
    </xf>
    <xf numFmtId="178" fontId="16" fillId="0" borderId="3" xfId="71" applyNumberFormat="1" applyFont="1" applyBorder="1" applyAlignment="1">
      <alignment horizontal="center" vertical="center" wrapText="1"/>
    </xf>
    <xf numFmtId="178" fontId="16" fillId="0" borderId="4" xfId="71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/>
    </xf>
    <xf numFmtId="0" fontId="15" fillId="0" borderId="25" xfId="0" applyFont="1" applyBorder="1" applyAlignment="1">
      <alignment horizontal="left" vertical="top" wrapText="1"/>
    </xf>
    <xf numFmtId="0" fontId="15" fillId="0" borderId="1" xfId="0" applyFont="1" applyBorder="1" applyAlignment="1">
      <alignment horizontal="center" vertical="top"/>
    </xf>
    <xf numFmtId="0" fontId="15" fillId="0" borderId="1" xfId="0" applyFont="1" applyBorder="1"/>
    <xf numFmtId="0" fontId="15" fillId="0" borderId="1" xfId="0" applyFont="1" applyFill="1" applyBorder="1" applyAlignment="1">
      <alignment horizontal="center" vertical="top" wrapText="1"/>
    </xf>
    <xf numFmtId="0" fontId="15" fillId="6" borderId="1" xfId="0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vertical="top" wrapText="1"/>
    </xf>
    <xf numFmtId="4" fontId="21" fillId="0" borderId="1" xfId="0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vertical="center"/>
    </xf>
    <xf numFmtId="0" fontId="15" fillId="0" borderId="5" xfId="0" applyFont="1" applyFill="1" applyBorder="1" applyAlignment="1">
      <alignment vertical="center" wrapText="1"/>
    </xf>
    <xf numFmtId="0" fontId="15" fillId="0" borderId="4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vertical="top" wrapText="1"/>
    </xf>
    <xf numFmtId="0" fontId="15" fillId="0" borderId="1" xfId="0" applyFont="1" applyFill="1" applyBorder="1" applyAlignment="1">
      <alignment vertical="top" wrapText="1"/>
    </xf>
    <xf numFmtId="0" fontId="15" fillId="2" borderId="2" xfId="0" applyFont="1" applyFill="1" applyBorder="1" applyAlignment="1">
      <alignment horizontal="center" vertical="top" wrapText="1"/>
    </xf>
    <xf numFmtId="0" fontId="15" fillId="0" borderId="2" xfId="0" applyFont="1" applyBorder="1" applyAlignment="1">
      <alignment horizontal="center" vertical="top" wrapText="1"/>
    </xf>
    <xf numFmtId="0" fontId="15" fillId="0" borderId="3" xfId="0" applyFont="1" applyBorder="1" applyAlignment="1">
      <alignment horizontal="center" vertical="top" wrapText="1"/>
    </xf>
    <xf numFmtId="0" fontId="15" fillId="0" borderId="4" xfId="0" applyFont="1" applyBorder="1" applyAlignment="1">
      <alignment horizontal="center" vertical="top" wrapText="1"/>
    </xf>
    <xf numFmtId="0" fontId="16" fillId="0" borderId="3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5" fillId="2" borderId="0" xfId="0" applyFont="1" applyFill="1" applyBorder="1" applyAlignment="1">
      <alignment horizontal="left" vertical="top"/>
    </xf>
    <xf numFmtId="0" fontId="0" fillId="6" borderId="0" xfId="0" applyFill="1" applyBorder="1"/>
    <xf numFmtId="0" fontId="15" fillId="6" borderId="0" xfId="0" applyFont="1" applyFill="1" applyBorder="1" applyAlignment="1">
      <alignment horizontal="left" vertical="top"/>
    </xf>
    <xf numFmtId="0" fontId="0" fillId="6" borderId="0" xfId="0" applyFill="1"/>
    <xf numFmtId="0" fontId="15" fillId="6" borderId="1" xfId="0" applyFont="1" applyFill="1" applyBorder="1" applyAlignment="1">
      <alignment wrapText="1"/>
    </xf>
    <xf numFmtId="0" fontId="15" fillId="0" borderId="1" xfId="0" applyFont="1" applyBorder="1" applyAlignment="1">
      <alignment wrapText="1"/>
    </xf>
    <xf numFmtId="14" fontId="0" fillId="6" borderId="0" xfId="0" applyNumberFormat="1" applyFill="1"/>
    <xf numFmtId="0" fontId="15" fillId="0" borderId="1" xfId="0" applyFont="1" applyBorder="1" applyAlignment="1">
      <alignment horizontal="right" wrapText="1"/>
    </xf>
    <xf numFmtId="0" fontId="15" fillId="6" borderId="1" xfId="0" applyFont="1" applyFill="1" applyBorder="1" applyAlignment="1">
      <alignment horizontal="right" wrapText="1"/>
    </xf>
    <xf numFmtId="0" fontId="15" fillId="2" borderId="1" xfId="0" applyFont="1" applyFill="1" applyBorder="1" applyAlignment="1">
      <alignment horizontal="left" vertical="top"/>
    </xf>
    <xf numFmtId="0" fontId="9" fillId="6" borderId="0" xfId="0" applyFont="1" applyFill="1" applyBorder="1" applyAlignment="1">
      <alignment horizontal="center" vertical="top" wrapText="1"/>
    </xf>
    <xf numFmtId="0" fontId="9" fillId="6" borderId="0" xfId="0" applyFont="1" applyFill="1" applyBorder="1" applyAlignment="1">
      <alignment horizontal="center" wrapText="1"/>
    </xf>
    <xf numFmtId="0" fontId="15" fillId="0" borderId="1" xfId="0" applyFont="1" applyBorder="1" applyAlignment="1">
      <alignment horizontal="right" vertical="top" wrapText="1"/>
    </xf>
    <xf numFmtId="0" fontId="0" fillId="0" borderId="0" xfId="0" applyFill="1"/>
    <xf numFmtId="0" fontId="15" fillId="0" borderId="0" xfId="0" applyFont="1" applyFill="1" applyBorder="1" applyAlignment="1">
      <alignment horizontal="left" vertical="top"/>
    </xf>
    <xf numFmtId="0" fontId="15" fillId="0" borderId="1" xfId="0" applyFont="1" applyFill="1" applyBorder="1" applyAlignment="1">
      <alignment horizontal="center" vertical="center" wrapText="1"/>
    </xf>
    <xf numFmtId="0" fontId="15" fillId="6" borderId="0" xfId="0" applyFont="1" applyFill="1"/>
    <xf numFmtId="0" fontId="17" fillId="6" borderId="0" xfId="0" applyFont="1" applyFill="1"/>
    <xf numFmtId="0" fontId="127" fillId="0" borderId="0" xfId="0" applyFont="1" applyFill="1" applyBorder="1" applyAlignment="1">
      <alignment vertical="top" wrapText="1"/>
    </xf>
    <xf numFmtId="0" fontId="15" fillId="3" borderId="9" xfId="0" applyFont="1" applyFill="1" applyBorder="1" applyAlignment="1">
      <alignment vertical="top" wrapText="1"/>
    </xf>
    <xf numFmtId="0" fontId="16" fillId="0" borderId="0" xfId="0" applyFont="1" applyFill="1" applyBorder="1" applyAlignment="1">
      <alignment horizontal="left" vertical="top" wrapText="1"/>
    </xf>
    <xf numFmtId="0" fontId="22" fillId="3" borderId="4" xfId="0" applyNumberFormat="1" applyFont="1" applyFill="1" applyBorder="1" applyAlignment="1">
      <alignment vertical="top" wrapText="1"/>
    </xf>
    <xf numFmtId="0" fontId="15" fillId="3" borderId="4" xfId="0" applyFont="1" applyFill="1" applyBorder="1" applyAlignment="1">
      <alignment vertical="top" wrapText="1"/>
    </xf>
    <xf numFmtId="0" fontId="128" fillId="0" borderId="0" xfId="0" applyFont="1" applyFill="1"/>
    <xf numFmtId="0" fontId="22" fillId="0" borderId="1" xfId="0" applyFont="1" applyFill="1" applyBorder="1" applyAlignment="1">
      <alignment horizontal="center" vertical="top" wrapText="1"/>
    </xf>
    <xf numFmtId="0" fontId="15" fillId="0" borderId="4" xfId="0" applyFont="1" applyFill="1" applyBorder="1" applyAlignment="1">
      <alignment horizontal="center" vertical="top" wrapText="1"/>
    </xf>
    <xf numFmtId="0" fontId="129" fillId="80" borderId="1" xfId="0" applyFont="1" applyFill="1" applyBorder="1" applyAlignment="1">
      <alignment horizontal="left" wrapText="1"/>
    </xf>
    <xf numFmtId="0" fontId="16" fillId="80" borderId="1" xfId="0" applyFont="1" applyFill="1" applyBorder="1" applyAlignment="1">
      <alignment vertical="center" wrapText="1"/>
    </xf>
    <xf numFmtId="180" fontId="131" fillId="80" borderId="3" xfId="0" applyNumberFormat="1" applyFont="1" applyFill="1" applyBorder="1" applyAlignment="1">
      <alignment horizontal="center" vertical="center" wrapText="1"/>
    </xf>
    <xf numFmtId="0" fontId="16" fillId="0" borderId="8" xfId="0" applyFont="1" applyBorder="1" applyAlignment="1">
      <alignment vertical="center" wrapText="1"/>
    </xf>
    <xf numFmtId="0" fontId="16" fillId="0" borderId="14" xfId="0" applyFont="1" applyBorder="1" applyAlignment="1">
      <alignment vertical="center" wrapText="1"/>
    </xf>
    <xf numFmtId="0" fontId="45" fillId="6" borderId="14" xfId="0" applyFont="1" applyFill="1" applyBorder="1" applyAlignment="1">
      <alignment vertical="top" wrapText="1"/>
    </xf>
    <xf numFmtId="0" fontId="45" fillId="0" borderId="2" xfId="0" applyFont="1" applyBorder="1" applyAlignment="1">
      <alignment vertical="center" wrapText="1"/>
    </xf>
    <xf numFmtId="180" fontId="131" fillId="80" borderId="1" xfId="0" applyNumberFormat="1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wrapText="1"/>
    </xf>
    <xf numFmtId="0" fontId="16" fillId="0" borderId="3" xfId="0" applyFont="1" applyFill="1" applyBorder="1" applyAlignment="1">
      <alignment vertical="center" wrapText="1"/>
    </xf>
    <xf numFmtId="180" fontId="16" fillId="0" borderId="3" xfId="0" applyNumberFormat="1" applyFont="1" applyFill="1" applyBorder="1" applyAlignment="1">
      <alignment horizontal="left" wrapText="1"/>
    </xf>
    <xf numFmtId="0" fontId="16" fillId="0" borderId="4" xfId="0" applyFont="1" applyFill="1" applyBorder="1" applyAlignment="1">
      <alignment wrapText="1"/>
    </xf>
    <xf numFmtId="0" fontId="16" fillId="0" borderId="4" xfId="0" applyFont="1" applyFill="1" applyBorder="1" applyAlignment="1">
      <alignment vertical="center" wrapText="1"/>
    </xf>
    <xf numFmtId="0" fontId="18" fillId="0" borderId="9" xfId="0" applyFont="1" applyFill="1" applyBorder="1" applyAlignment="1">
      <alignment wrapText="1"/>
    </xf>
    <xf numFmtId="0" fontId="16" fillId="0" borderId="9" xfId="0" applyFont="1" applyFill="1" applyBorder="1" applyAlignment="1">
      <alignment horizontal="left" vertical="center" wrapText="1"/>
    </xf>
    <xf numFmtId="180" fontId="16" fillId="0" borderId="4" xfId="0" applyNumberFormat="1" applyFont="1" applyFill="1" applyBorder="1" applyAlignment="1">
      <alignment horizontal="left" wrapText="1"/>
    </xf>
    <xf numFmtId="0" fontId="16" fillId="0" borderId="9" xfId="0" applyFont="1" applyBorder="1" applyAlignment="1">
      <alignment vertical="center" wrapText="1"/>
    </xf>
    <xf numFmtId="180" fontId="16" fillId="0" borderId="2" xfId="0" applyNumberFormat="1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wrapText="1"/>
    </xf>
    <xf numFmtId="0" fontId="16" fillId="0" borderId="2" xfId="0" applyFont="1" applyFill="1" applyBorder="1" applyAlignment="1">
      <alignment horizontal="right" vertical="center" wrapText="1"/>
    </xf>
    <xf numFmtId="0" fontId="22" fillId="0" borderId="4" xfId="0" applyFont="1" applyFill="1" applyBorder="1" applyAlignment="1">
      <alignment horizontal="center" vertical="top" wrapText="1"/>
    </xf>
    <xf numFmtId="0" fontId="15" fillId="0" borderId="2" xfId="0" applyFont="1" applyFill="1" applyBorder="1" applyAlignment="1">
      <alignment horizontal="center" vertical="top" wrapText="1"/>
    </xf>
    <xf numFmtId="0" fontId="15" fillId="2" borderId="5" xfId="0" applyFont="1" applyFill="1" applyBorder="1" applyAlignment="1">
      <alignment vertical="top" wrapText="1"/>
    </xf>
    <xf numFmtId="0" fontId="16" fillId="0" borderId="1" xfId="0" applyFont="1" applyBorder="1" applyAlignment="1">
      <alignment vertical="top" wrapText="1"/>
    </xf>
    <xf numFmtId="180" fontId="16" fillId="0" borderId="3" xfId="0" applyNumberFormat="1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vertical="top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vertical="top" wrapText="1"/>
    </xf>
    <xf numFmtId="0" fontId="16" fillId="0" borderId="2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vertical="top" wrapText="1"/>
    </xf>
    <xf numFmtId="0" fontId="15" fillId="0" borderId="4" xfId="0" applyFont="1" applyFill="1" applyBorder="1" applyAlignment="1">
      <alignment horizontal="center" wrapText="1"/>
    </xf>
    <xf numFmtId="0" fontId="15" fillId="0" borderId="3" xfId="0" applyFont="1" applyFill="1" applyBorder="1" applyAlignment="1">
      <alignment horizontal="center" wrapText="1"/>
    </xf>
    <xf numFmtId="180" fontId="126" fillId="0" borderId="2" xfId="0" applyNumberFormat="1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wrapText="1"/>
    </xf>
    <xf numFmtId="0" fontId="15" fillId="3" borderId="1" xfId="0" applyFont="1" applyFill="1" applyBorder="1" applyAlignment="1">
      <alignment vertical="top" wrapText="1"/>
    </xf>
    <xf numFmtId="0" fontId="15" fillId="0" borderId="2" xfId="0" applyFont="1" applyBorder="1" applyAlignment="1">
      <alignment horizontal="center" vertical="center" wrapText="1"/>
    </xf>
    <xf numFmtId="0" fontId="15" fillId="3" borderId="3" xfId="0" applyFont="1" applyFill="1" applyBorder="1" applyAlignment="1">
      <alignment vertical="top" wrapText="1"/>
    </xf>
    <xf numFmtId="0" fontId="15" fillId="3" borderId="0" xfId="0" applyFont="1" applyFill="1" applyBorder="1" applyAlignment="1">
      <alignment vertical="top" wrapText="1"/>
    </xf>
    <xf numFmtId="0" fontId="16" fillId="0" borderId="47" xfId="0" applyFont="1" applyBorder="1" applyAlignment="1">
      <alignment horizontal="center" vertical="center" wrapText="1"/>
    </xf>
    <xf numFmtId="0" fontId="15" fillId="2" borderId="15" xfId="0" applyFont="1" applyFill="1" applyBorder="1" applyAlignment="1">
      <alignment vertical="top" wrapText="1"/>
    </xf>
    <xf numFmtId="0" fontId="22" fillId="3" borderId="9" xfId="0" applyFont="1" applyFill="1" applyBorder="1" applyAlignment="1">
      <alignment vertical="top" wrapText="1"/>
    </xf>
    <xf numFmtId="0" fontId="15" fillId="3" borderId="48" xfId="0" applyFont="1" applyFill="1" applyBorder="1" applyAlignment="1">
      <alignment vertical="top" wrapText="1"/>
    </xf>
    <xf numFmtId="0" fontId="15" fillId="2" borderId="13" xfId="0" applyFont="1" applyFill="1" applyBorder="1" applyAlignment="1">
      <alignment vertical="top" wrapText="1"/>
    </xf>
    <xf numFmtId="0" fontId="15" fillId="3" borderId="14" xfId="0" applyFont="1" applyFill="1" applyBorder="1" applyAlignment="1">
      <alignment vertical="top" wrapText="1"/>
    </xf>
    <xf numFmtId="180" fontId="15" fillId="0" borderId="2" xfId="0" applyNumberFormat="1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vertical="top" wrapText="1"/>
    </xf>
    <xf numFmtId="0" fontId="16" fillId="0" borderId="1" xfId="0" applyFont="1" applyBorder="1" applyAlignment="1">
      <alignment vertical="top" wrapText="1"/>
    </xf>
    <xf numFmtId="0" fontId="15" fillId="2" borderId="5" xfId="7" applyFont="1" applyFill="1" applyBorder="1" applyAlignment="1">
      <alignment vertical="top" wrapText="1"/>
    </xf>
    <xf numFmtId="0" fontId="22" fillId="2" borderId="7" xfId="7" applyFont="1" applyFill="1" applyBorder="1" applyAlignment="1">
      <alignment horizontal="left" vertical="top" wrapText="1"/>
    </xf>
    <xf numFmtId="0" fontId="45" fillId="0" borderId="1" xfId="7" applyFont="1" applyBorder="1" applyAlignment="1">
      <alignment vertical="top" wrapText="1"/>
    </xf>
    <xf numFmtId="0" fontId="22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vertical="center"/>
    </xf>
    <xf numFmtId="0" fontId="15" fillId="2" borderId="5" xfId="0" applyFont="1" applyFill="1" applyBorder="1" applyAlignment="1">
      <alignment horizontal="left" vertical="center"/>
    </xf>
    <xf numFmtId="0" fontId="15" fillId="2" borderId="7" xfId="0" applyFont="1" applyFill="1" applyBorder="1" applyAlignment="1">
      <alignment horizontal="left" vertical="center"/>
    </xf>
    <xf numFmtId="0" fontId="22" fillId="5" borderId="1" xfId="0" applyFont="1" applyFill="1" applyBorder="1" applyAlignment="1">
      <alignment horizontal="right" vertical="center" wrapText="1"/>
    </xf>
    <xf numFmtId="172" fontId="22" fillId="81" borderId="1" xfId="0" applyNumberFormat="1" applyFont="1" applyFill="1" applyBorder="1" applyAlignment="1">
      <alignment horizontal="right" vertical="center" wrapText="1"/>
    </xf>
    <xf numFmtId="0" fontId="22" fillId="81" borderId="1" xfId="0" applyFont="1" applyFill="1" applyBorder="1" applyAlignment="1">
      <alignment horizontal="right" vertical="center" wrapText="1"/>
    </xf>
    <xf numFmtId="0" fontId="22" fillId="0" borderId="0" xfId="0" applyFont="1"/>
    <xf numFmtId="0" fontId="15" fillId="6" borderId="1" xfId="0" applyFont="1" applyFill="1" applyBorder="1" applyAlignment="1">
      <alignment vertical="top" wrapText="1"/>
    </xf>
    <xf numFmtId="0" fontId="45" fillId="6" borderId="1" xfId="7" applyFont="1" applyFill="1" applyBorder="1" applyAlignment="1">
      <alignment vertical="top" wrapText="1"/>
    </xf>
    <xf numFmtId="0" fontId="15" fillId="6" borderId="1" xfId="0" applyFont="1" applyFill="1" applyBorder="1"/>
    <xf numFmtId="0" fontId="15" fillId="6" borderId="1" xfId="0" applyFont="1" applyFill="1" applyBorder="1" applyAlignment="1">
      <alignment horizontal="right" vertical="center"/>
    </xf>
    <xf numFmtId="0" fontId="15" fillId="6" borderId="5" xfId="0" applyFont="1" applyFill="1" applyBorder="1" applyAlignment="1">
      <alignment horizontal="left" vertical="top"/>
    </xf>
    <xf numFmtId="0" fontId="15" fillId="6" borderId="6" xfId="0" applyFont="1" applyFill="1" applyBorder="1" applyAlignment="1">
      <alignment horizontal="left" vertical="top"/>
    </xf>
    <xf numFmtId="0" fontId="22" fillId="6" borderId="1" xfId="0" applyFont="1" applyFill="1" applyBorder="1" applyAlignment="1">
      <alignment vertical="center" wrapText="1"/>
    </xf>
    <xf numFmtId="0" fontId="22" fillId="0" borderId="1" xfId="0" applyFont="1" applyBorder="1" applyAlignment="1">
      <alignment vertical="center"/>
    </xf>
    <xf numFmtId="0" fontId="22" fillId="0" borderId="1" xfId="0" applyFont="1" applyBorder="1"/>
    <xf numFmtId="0" fontId="15" fillId="0" borderId="1" xfId="0" applyFont="1" applyBorder="1" applyAlignment="1">
      <alignment horizontal="left" wrapText="1"/>
    </xf>
    <xf numFmtId="0" fontId="15" fillId="0" borderId="1" xfId="0" applyFont="1" applyBorder="1" applyAlignment="1">
      <alignment horizontal="left"/>
    </xf>
    <xf numFmtId="0" fontId="15" fillId="0" borderId="6" xfId="0" applyFont="1" applyBorder="1" applyAlignment="1">
      <alignment horizontal="left" vertical="center" wrapText="1"/>
    </xf>
    <xf numFmtId="0" fontId="22" fillId="6" borderId="1" xfId="0" applyFont="1" applyFill="1" applyBorder="1" applyAlignment="1">
      <alignment vertical="center"/>
    </xf>
    <xf numFmtId="0" fontId="15" fillId="0" borderId="1" xfId="0" applyFont="1" applyBorder="1" applyAlignment="1">
      <alignment horizontal="left" vertical="center" wrapText="1"/>
    </xf>
    <xf numFmtId="0" fontId="15" fillId="2" borderId="6" xfId="0" applyFont="1" applyFill="1" applyBorder="1" applyAlignment="1">
      <alignment horizontal="left" vertical="top"/>
    </xf>
    <xf numFmtId="0" fontId="22" fillId="5" borderId="1" xfId="0" applyFont="1" applyFill="1" applyBorder="1"/>
    <xf numFmtId="0" fontId="15" fillId="5" borderId="1" xfId="0" applyFont="1" applyFill="1" applyBorder="1"/>
    <xf numFmtId="0" fontId="15" fillId="0" borderId="1" xfId="0" applyFont="1" applyBorder="1" applyAlignment="1">
      <alignment horizontal="right"/>
    </xf>
    <xf numFmtId="0" fontId="46" fillId="0" borderId="1" xfId="0" applyFont="1" applyBorder="1" applyAlignment="1">
      <alignment horizontal="right"/>
    </xf>
    <xf numFmtId="172" fontId="15" fillId="5" borderId="1" xfId="0" applyNumberFormat="1" applyFont="1" applyFill="1" applyBorder="1" applyAlignment="1">
      <alignment horizontal="right" vertical="center"/>
    </xf>
    <xf numFmtId="0" fontId="15" fillId="0" borderId="1" xfId="0" applyFont="1" applyBorder="1" applyAlignment="1">
      <alignment horizontal="right" vertical="center"/>
    </xf>
    <xf numFmtId="172" fontId="15" fillId="5" borderId="1" xfId="0" applyNumberFormat="1" applyFont="1" applyFill="1" applyBorder="1" applyAlignment="1">
      <alignment vertical="center"/>
    </xf>
    <xf numFmtId="0" fontId="46" fillId="0" borderId="1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15" fillId="0" borderId="6" xfId="0" applyFont="1" applyBorder="1" applyAlignment="1">
      <alignment horizontal="left" vertical="center"/>
    </xf>
    <xf numFmtId="0" fontId="22" fillId="0" borderId="1" xfId="0" applyNumberFormat="1" applyFont="1" applyBorder="1" applyAlignment="1">
      <alignment vertical="center"/>
    </xf>
    <xf numFmtId="172" fontId="22" fillId="6" borderId="1" xfId="0" applyNumberFormat="1" applyFont="1" applyFill="1" applyBorder="1" applyAlignment="1">
      <alignment vertical="center"/>
    </xf>
    <xf numFmtId="172" fontId="22" fillId="0" borderId="1" xfId="0" applyNumberFormat="1" applyFont="1" applyBorder="1" applyAlignment="1">
      <alignment vertical="center"/>
    </xf>
    <xf numFmtId="172" fontId="22" fillId="82" borderId="1" xfId="0" applyNumberFormat="1" applyFont="1" applyFill="1" applyBorder="1" applyAlignment="1">
      <alignment horizontal="right" vertical="center" wrapText="1"/>
    </xf>
    <xf numFmtId="0" fontId="15" fillId="5" borderId="5" xfId="0" applyFont="1" applyFill="1" applyBorder="1" applyAlignment="1">
      <alignment horizontal="left" vertical="top"/>
    </xf>
    <xf numFmtId="0" fontId="15" fillId="5" borderId="6" xfId="0" applyFont="1" applyFill="1" applyBorder="1" applyAlignment="1">
      <alignment horizontal="left" vertical="top"/>
    </xf>
    <xf numFmtId="0" fontId="22" fillId="81" borderId="1" xfId="0" applyFont="1" applyFill="1" applyBorder="1" applyAlignment="1">
      <alignment vertical="center"/>
    </xf>
    <xf numFmtId="172" fontId="22" fillId="81" borderId="1" xfId="0" applyNumberFormat="1" applyFont="1" applyFill="1" applyBorder="1" applyAlignment="1">
      <alignment vertical="center"/>
    </xf>
    <xf numFmtId="0" fontId="22" fillId="81" borderId="1" xfId="0" applyFont="1" applyFill="1" applyBorder="1" applyAlignment="1">
      <alignment vertical="center" wrapText="1"/>
    </xf>
    <xf numFmtId="172" fontId="134" fillId="81" borderId="1" xfId="0" applyNumberFormat="1" applyFont="1" applyFill="1" applyBorder="1" applyAlignment="1">
      <alignment horizontal="right" wrapText="1"/>
    </xf>
    <xf numFmtId="0" fontId="17" fillId="0" borderId="1" xfId="0" applyFont="1" applyBorder="1"/>
    <xf numFmtId="0" fontId="22" fillId="6" borderId="1" xfId="0" applyFont="1" applyFill="1" applyBorder="1" applyAlignment="1">
      <alignment horizontal="left" vertical="top" wrapText="1"/>
    </xf>
    <xf numFmtId="0" fontId="15" fillId="6" borderId="1" xfId="0" applyFont="1" applyFill="1" applyBorder="1" applyAlignment="1">
      <alignment horizontal="left" vertical="top" wrapText="1"/>
    </xf>
    <xf numFmtId="43" fontId="22" fillId="6" borderId="1" xfId="71" applyFont="1" applyFill="1" applyBorder="1" applyAlignment="1">
      <alignment horizontal="center" vertical="top" wrapText="1"/>
    </xf>
    <xf numFmtId="0" fontId="22" fillId="6" borderId="1" xfId="0" applyFont="1" applyFill="1" applyBorder="1" applyAlignment="1">
      <alignment horizontal="center" vertical="top" wrapText="1"/>
    </xf>
    <xf numFmtId="0" fontId="16" fillId="0" borderId="48" xfId="0" applyFont="1" applyBorder="1" applyAlignment="1">
      <alignment vertical="center" wrapText="1"/>
    </xf>
    <xf numFmtId="172" fontId="16" fillId="0" borderId="3" xfId="0" applyNumberFormat="1" applyFont="1" applyBorder="1" applyAlignment="1">
      <alignment horizontal="left" wrapText="1"/>
    </xf>
    <xf numFmtId="0" fontId="15" fillId="2" borderId="6" xfId="0" applyFont="1" applyFill="1" applyBorder="1" applyAlignment="1">
      <alignment vertical="top" wrapText="1"/>
    </xf>
    <xf numFmtId="0" fontId="15" fillId="4" borderId="5" xfId="0" applyFont="1" applyFill="1" applyBorder="1" applyAlignment="1">
      <alignment wrapText="1"/>
    </xf>
    <xf numFmtId="0" fontId="15" fillId="4" borderId="6" xfId="0" applyFont="1" applyFill="1" applyBorder="1" applyAlignment="1">
      <alignment wrapText="1"/>
    </xf>
    <xf numFmtId="0" fontId="15" fillId="2" borderId="5" xfId="0" applyFont="1" applyFill="1" applyBorder="1" applyAlignment="1">
      <alignment vertical="top" wrapText="1"/>
    </xf>
    <xf numFmtId="0" fontId="16" fillId="0" borderId="1" xfId="0" applyFont="1" applyBorder="1" applyAlignment="1">
      <alignment vertical="top" wrapText="1"/>
    </xf>
    <xf numFmtId="0" fontId="135" fillId="0" borderId="0" xfId="0" applyFont="1"/>
    <xf numFmtId="0" fontId="22" fillId="2" borderId="1" xfId="0" applyFont="1" applyFill="1" applyBorder="1" applyAlignment="1">
      <alignment vertical="top" wrapText="1"/>
    </xf>
    <xf numFmtId="0" fontId="45" fillId="0" borderId="1" xfId="0" applyFont="1" applyBorder="1" applyAlignment="1">
      <alignment vertical="top" wrapText="1"/>
    </xf>
    <xf numFmtId="0" fontId="136" fillId="0" borderId="0" xfId="0" applyFont="1"/>
    <xf numFmtId="0" fontId="137" fillId="2" borderId="2" xfId="0" applyFont="1" applyFill="1" applyBorder="1" applyAlignment="1">
      <alignment horizontal="center" vertical="top" wrapText="1"/>
    </xf>
    <xf numFmtId="0" fontId="137" fillId="4" borderId="2" xfId="0" applyFont="1" applyFill="1" applyBorder="1" applyAlignment="1">
      <alignment horizontal="center" vertical="top" wrapText="1"/>
    </xf>
    <xf numFmtId="0" fontId="22" fillId="2" borderId="1" xfId="0" applyFont="1" applyFill="1" applyBorder="1" applyAlignment="1">
      <alignment wrapText="1"/>
    </xf>
    <xf numFmtId="0" fontId="22" fillId="2" borderId="5" xfId="0" applyFont="1" applyFill="1" applyBorder="1" applyAlignment="1">
      <alignment vertical="top" wrapText="1"/>
    </xf>
    <xf numFmtId="0" fontId="22" fillId="2" borderId="5" xfId="0" applyFont="1" applyFill="1" applyBorder="1" applyAlignment="1">
      <alignment horizontal="left" vertical="top"/>
    </xf>
    <xf numFmtId="0" fontId="135" fillId="6" borderId="0" xfId="0" applyFont="1" applyFill="1"/>
    <xf numFmtId="0" fontId="22" fillId="6" borderId="0" xfId="0" applyFont="1" applyFill="1" applyBorder="1" applyAlignment="1">
      <alignment horizontal="left" vertical="top"/>
    </xf>
    <xf numFmtId="0" fontId="136" fillId="6" borderId="0" xfId="0" applyFont="1" applyFill="1"/>
    <xf numFmtId="0" fontId="15" fillId="2" borderId="5" xfId="0" applyFont="1" applyFill="1" applyBorder="1" applyAlignment="1">
      <alignment vertical="top" wrapText="1"/>
    </xf>
    <xf numFmtId="0" fontId="16" fillId="0" borderId="1" xfId="0" applyFont="1" applyBorder="1" applyAlignment="1">
      <alignment vertical="top" wrapText="1"/>
    </xf>
    <xf numFmtId="0" fontId="15" fillId="2" borderId="6" xfId="0" applyFont="1" applyFill="1" applyBorder="1" applyAlignment="1">
      <alignment vertical="top" wrapText="1"/>
    </xf>
    <xf numFmtId="0" fontId="15" fillId="2" borderId="7" xfId="0" applyFont="1" applyFill="1" applyBorder="1" applyAlignment="1">
      <alignment vertical="top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5" fillId="2" borderId="5" xfId="0" applyFont="1" applyFill="1" applyBorder="1" applyAlignment="1">
      <alignment vertical="top" wrapText="1"/>
    </xf>
    <xf numFmtId="0" fontId="16" fillId="0" borderId="2" xfId="0" applyFont="1" applyBorder="1" applyAlignment="1">
      <alignment vertical="top" wrapText="1"/>
    </xf>
    <xf numFmtId="0" fontId="16" fillId="0" borderId="3" xfId="0" applyFont="1" applyBorder="1" applyAlignment="1">
      <alignment vertical="top" wrapText="1"/>
    </xf>
    <xf numFmtId="0" fontId="16" fillId="0" borderId="4" xfId="0" applyFont="1" applyBorder="1" applyAlignment="1">
      <alignment vertical="top" wrapText="1"/>
    </xf>
    <xf numFmtId="0" fontId="15" fillId="0" borderId="2" xfId="0" applyFont="1" applyBorder="1" applyAlignment="1">
      <alignment horizontal="center" wrapText="1"/>
    </xf>
    <xf numFmtId="0" fontId="15" fillId="0" borderId="3" xfId="0" applyFont="1" applyBorder="1" applyAlignment="1">
      <alignment horizontal="center" wrapText="1"/>
    </xf>
    <xf numFmtId="0" fontId="15" fillId="0" borderId="4" xfId="0" applyFont="1" applyBorder="1" applyAlignment="1">
      <alignment horizontal="center" wrapText="1"/>
    </xf>
    <xf numFmtId="0" fontId="15" fillId="4" borderId="5" xfId="0" applyFont="1" applyFill="1" applyBorder="1" applyAlignment="1">
      <alignment wrapText="1"/>
    </xf>
    <xf numFmtId="0" fontId="15" fillId="4" borderId="6" xfId="0" applyFont="1" applyFill="1" applyBorder="1" applyAlignment="1">
      <alignment wrapText="1"/>
    </xf>
    <xf numFmtId="0" fontId="15" fillId="2" borderId="2" xfId="0" applyFont="1" applyFill="1" applyBorder="1" applyAlignment="1">
      <alignment horizontal="center" vertical="top" wrapText="1"/>
    </xf>
    <xf numFmtId="0" fontId="15" fillId="2" borderId="4" xfId="0" applyFont="1" applyFill="1" applyBorder="1" applyAlignment="1">
      <alignment horizontal="center" vertical="top" wrapText="1"/>
    </xf>
    <xf numFmtId="178" fontId="16" fillId="0" borderId="2" xfId="71" applyNumberFormat="1" applyFont="1" applyBorder="1" applyAlignment="1">
      <alignment horizontal="center" vertical="center" wrapText="1"/>
    </xf>
    <xf numFmtId="178" fontId="16" fillId="0" borderId="3" xfId="71" applyNumberFormat="1" applyFont="1" applyBorder="1" applyAlignment="1">
      <alignment horizontal="center" vertical="center" wrapText="1"/>
    </xf>
    <xf numFmtId="178" fontId="16" fillId="0" borderId="4" xfId="71" applyNumberFormat="1" applyFont="1" applyBorder="1" applyAlignment="1">
      <alignment horizontal="center" vertical="center" wrapText="1"/>
    </xf>
    <xf numFmtId="0" fontId="15" fillId="2" borderId="5" xfId="0" applyFont="1" applyFill="1" applyBorder="1" applyAlignment="1">
      <alignment vertical="top" wrapText="1"/>
    </xf>
    <xf numFmtId="0" fontId="15" fillId="2" borderId="6" xfId="0" applyFont="1" applyFill="1" applyBorder="1" applyAlignment="1">
      <alignment vertical="top" wrapText="1"/>
    </xf>
    <xf numFmtId="0" fontId="15" fillId="2" borderId="7" xfId="0" applyFont="1" applyFill="1" applyBorder="1" applyAlignment="1">
      <alignment vertical="top" wrapText="1"/>
    </xf>
    <xf numFmtId="0" fontId="15" fillId="0" borderId="2" xfId="0" applyFont="1" applyBorder="1" applyAlignment="1">
      <alignment horizontal="center" wrapText="1"/>
    </xf>
    <xf numFmtId="0" fontId="15" fillId="0" borderId="3" xfId="0" applyFont="1" applyBorder="1" applyAlignment="1">
      <alignment horizontal="center" wrapText="1"/>
    </xf>
    <xf numFmtId="0" fontId="15" fillId="0" borderId="4" xfId="0" applyFont="1" applyBorder="1" applyAlignment="1">
      <alignment horizont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2" xfId="0" applyFont="1" applyBorder="1" applyAlignment="1">
      <alignment vertical="top" wrapText="1"/>
    </xf>
    <xf numFmtId="0" fontId="16" fillId="0" borderId="3" xfId="0" applyFont="1" applyBorder="1" applyAlignment="1">
      <alignment vertical="top" wrapText="1"/>
    </xf>
    <xf numFmtId="0" fontId="16" fillId="0" borderId="4" xfId="0" applyFont="1" applyBorder="1" applyAlignment="1">
      <alignment vertical="top" wrapText="1"/>
    </xf>
    <xf numFmtId="178" fontId="16" fillId="0" borderId="2" xfId="71" applyNumberFormat="1" applyFont="1" applyBorder="1" applyAlignment="1">
      <alignment horizontal="center" vertical="center" wrapText="1"/>
    </xf>
    <xf numFmtId="178" fontId="16" fillId="0" borderId="3" xfId="71" applyNumberFormat="1" applyFont="1" applyBorder="1" applyAlignment="1">
      <alignment horizontal="center" vertical="center" wrapText="1"/>
    </xf>
    <xf numFmtId="178" fontId="16" fillId="0" borderId="4" xfId="71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5" fillId="2" borderId="12" xfId="0" applyFont="1" applyFill="1" applyBorder="1" applyAlignment="1">
      <alignment vertical="top" wrapText="1"/>
    </xf>
    <xf numFmtId="0" fontId="22" fillId="0" borderId="8" xfId="0" applyFont="1" applyFill="1" applyBorder="1" applyAlignment="1">
      <alignment vertical="top" wrapText="1"/>
    </xf>
    <xf numFmtId="0" fontId="22" fillId="2" borderId="7" xfId="0" applyFont="1" applyFill="1" applyBorder="1" applyAlignment="1">
      <alignment vertical="top" wrapText="1"/>
    </xf>
    <xf numFmtId="0" fontId="22" fillId="2" borderId="7" xfId="0" applyFont="1" applyFill="1" applyBorder="1" applyAlignment="1">
      <alignment horizontal="left" vertical="top"/>
    </xf>
    <xf numFmtId="0" fontId="138" fillId="0" borderId="0" xfId="0" applyFont="1"/>
    <xf numFmtId="0" fontId="22" fillId="0" borderId="1" xfId="0" applyFont="1" applyBorder="1" applyAlignment="1">
      <alignment vertical="top" wrapText="1"/>
    </xf>
    <xf numFmtId="0" fontId="22" fillId="4" borderId="1" xfId="0" applyFont="1" applyFill="1" applyBorder="1" applyAlignment="1">
      <alignment vertical="top" wrapText="1"/>
    </xf>
    <xf numFmtId="0" fontId="22" fillId="0" borderId="1" xfId="0" applyFont="1" applyBorder="1" applyAlignment="1">
      <alignment horizontal="left" vertical="top" wrapText="1"/>
    </xf>
    <xf numFmtId="0" fontId="15" fillId="3" borderId="4" xfId="0" applyFont="1" applyFill="1" applyBorder="1" applyAlignment="1">
      <alignment vertical="center" wrapText="1"/>
    </xf>
    <xf numFmtId="0" fontId="22" fillId="0" borderId="1" xfId="0" applyFont="1" applyBorder="1" applyAlignment="1">
      <alignment wrapText="1"/>
    </xf>
    <xf numFmtId="0" fontId="133" fillId="6" borderId="1" xfId="0" applyFont="1" applyFill="1" applyBorder="1" applyAlignment="1">
      <alignment vertical="top" wrapText="1"/>
    </xf>
    <xf numFmtId="0" fontId="22" fillId="6" borderId="1" xfId="0" applyFont="1" applyFill="1" applyBorder="1" applyAlignment="1">
      <alignment vertical="top" wrapText="1"/>
    </xf>
    <xf numFmtId="0" fontId="19" fillId="0" borderId="0" xfId="0" applyFont="1" applyAlignment="1">
      <alignment horizontal="right" vertical="top" wrapText="1"/>
    </xf>
    <xf numFmtId="0" fontId="0" fillId="0" borderId="0" xfId="0" applyFont="1"/>
    <xf numFmtId="0" fontId="22" fillId="6" borderId="7" xfId="0" applyFont="1" applyFill="1" applyBorder="1" applyAlignment="1">
      <alignment horizontal="left" vertical="top" wrapText="1"/>
    </xf>
    <xf numFmtId="0" fontId="92" fillId="6" borderId="1" xfId="0" applyFont="1" applyFill="1" applyBorder="1" applyAlignment="1">
      <alignment vertical="top" wrapText="1"/>
    </xf>
    <xf numFmtId="0" fontId="139" fillId="6" borderId="1" xfId="0" applyFont="1" applyFill="1" applyBorder="1" applyAlignment="1">
      <alignment vertical="top" wrapText="1"/>
    </xf>
    <xf numFmtId="0" fontId="19" fillId="0" borderId="0" xfId="0" applyFont="1" applyAlignment="1">
      <alignment vertical="top" wrapText="1"/>
    </xf>
    <xf numFmtId="0" fontId="15" fillId="0" borderId="1" xfId="0" applyNumberFormat="1" applyFont="1" applyBorder="1" applyAlignment="1">
      <alignment vertical="top" wrapText="1"/>
    </xf>
    <xf numFmtId="0" fontId="15" fillId="6" borderId="7" xfId="0" applyFont="1" applyFill="1" applyBorder="1" applyAlignment="1">
      <alignment vertical="top" wrapText="1"/>
    </xf>
    <xf numFmtId="0" fontId="15" fillId="0" borderId="7" xfId="0" applyFont="1" applyBorder="1" applyAlignment="1">
      <alignment horizontal="left" vertical="top" wrapText="1"/>
    </xf>
    <xf numFmtId="0" fontId="94" fillId="0" borderId="1" xfId="0" applyFont="1" applyFill="1" applyBorder="1" applyAlignment="1">
      <alignment horizontal="left" vertical="top" wrapText="1"/>
    </xf>
    <xf numFmtId="0" fontId="22" fillId="3" borderId="1" xfId="0" applyFont="1" applyFill="1" applyBorder="1" applyAlignment="1">
      <alignment vertical="top" wrapText="1"/>
    </xf>
    <xf numFmtId="0" fontId="15" fillId="0" borderId="1" xfId="0" applyFont="1" applyBorder="1" applyAlignment="1">
      <alignment vertical="center" wrapText="1"/>
    </xf>
    <xf numFmtId="0" fontId="22" fillId="0" borderId="1" xfId="7" applyFont="1" applyBorder="1" applyAlignment="1">
      <alignment horizontal="left" vertical="center" wrapText="1"/>
    </xf>
    <xf numFmtId="0" fontId="22" fillId="0" borderId="1" xfId="0" applyNumberFormat="1" applyFont="1" applyBorder="1" applyAlignment="1">
      <alignment vertical="top" wrapText="1"/>
    </xf>
    <xf numFmtId="0" fontId="22" fillId="0" borderId="0" xfId="0" applyFont="1" applyFill="1" applyBorder="1" applyAlignment="1">
      <alignment horizontal="left" vertical="top" wrapText="1"/>
    </xf>
    <xf numFmtId="0" fontId="15" fillId="6" borderId="3" xfId="0" applyFont="1" applyFill="1" applyBorder="1" applyAlignment="1">
      <alignment vertical="top" wrapText="1"/>
    </xf>
    <xf numFmtId="0" fontId="15" fillId="3" borderId="4" xfId="0" applyNumberFormat="1" applyFont="1" applyFill="1" applyBorder="1" applyAlignment="1">
      <alignment vertical="top" wrapText="1"/>
    </xf>
    <xf numFmtId="0" fontId="19" fillId="0" borderId="0" xfId="0" applyFont="1" applyAlignment="1">
      <alignment horizontal="left" vertical="top" wrapText="1"/>
    </xf>
    <xf numFmtId="43" fontId="45" fillId="0" borderId="2" xfId="71" applyFont="1" applyFill="1" applyBorder="1" applyAlignment="1">
      <alignment vertical="center" wrapText="1"/>
    </xf>
    <xf numFmtId="43" fontId="45" fillId="0" borderId="3" xfId="71" applyFont="1" applyFill="1" applyBorder="1" applyAlignment="1">
      <alignment vertical="center" wrapText="1"/>
    </xf>
    <xf numFmtId="178" fontId="16" fillId="0" borderId="4" xfId="71" applyNumberFormat="1" applyFont="1" applyBorder="1" applyAlignment="1">
      <alignment vertical="center" wrapText="1"/>
    </xf>
    <xf numFmtId="178" fontId="45" fillId="0" borderId="4" xfId="71" applyNumberFormat="1" applyFont="1" applyFill="1" applyBorder="1" applyAlignment="1">
      <alignment vertical="center" wrapText="1"/>
    </xf>
    <xf numFmtId="172" fontId="16" fillId="0" borderId="2" xfId="0" applyNumberFormat="1" applyFont="1" applyFill="1" applyBorder="1" applyAlignment="1">
      <alignment vertical="center" wrapText="1"/>
    </xf>
    <xf numFmtId="172" fontId="16" fillId="0" borderId="2" xfId="71" applyNumberFormat="1" applyFont="1" applyFill="1" applyBorder="1" applyAlignment="1">
      <alignment vertical="center" wrapText="1"/>
    </xf>
    <xf numFmtId="172" fontId="16" fillId="0" borderId="3" xfId="0" applyNumberFormat="1" applyFont="1" applyFill="1" applyBorder="1" applyAlignment="1">
      <alignment vertical="center" wrapText="1"/>
    </xf>
    <xf numFmtId="172" fontId="16" fillId="0" borderId="3" xfId="71" applyNumberFormat="1" applyFont="1" applyFill="1" applyBorder="1" applyAlignment="1">
      <alignment vertical="center" wrapText="1"/>
    </xf>
    <xf numFmtId="43" fontId="16" fillId="0" borderId="2" xfId="71" applyFont="1" applyFill="1" applyBorder="1" applyAlignment="1">
      <alignment vertical="center" wrapText="1"/>
    </xf>
    <xf numFmtId="43" fontId="16" fillId="0" borderId="3" xfId="71" applyFont="1" applyFill="1" applyBorder="1" applyAlignment="1">
      <alignment vertical="center" wrapText="1"/>
    </xf>
    <xf numFmtId="43" fontId="16" fillId="0" borderId="4" xfId="71" applyFont="1" applyFill="1" applyBorder="1" applyAlignment="1">
      <alignment vertical="center" wrapText="1"/>
    </xf>
    <xf numFmtId="172" fontId="45" fillId="0" borderId="2" xfId="71" applyNumberFormat="1" applyFont="1" applyFill="1" applyBorder="1" applyAlignment="1">
      <alignment vertical="center" wrapText="1"/>
    </xf>
    <xf numFmtId="172" fontId="45" fillId="0" borderId="2" xfId="0" applyNumberFormat="1" applyFont="1" applyFill="1" applyBorder="1" applyAlignment="1">
      <alignment vertical="center" wrapText="1"/>
    </xf>
    <xf numFmtId="172" fontId="45" fillId="0" borderId="3" xfId="71" applyNumberFormat="1" applyFont="1" applyFill="1" applyBorder="1" applyAlignment="1">
      <alignment vertical="center" wrapText="1"/>
    </xf>
    <xf numFmtId="172" fontId="45" fillId="0" borderId="3" xfId="0" applyNumberFormat="1" applyFont="1" applyFill="1" applyBorder="1" applyAlignment="1">
      <alignment vertical="center" wrapText="1"/>
    </xf>
    <xf numFmtId="172" fontId="45" fillId="0" borderId="4" xfId="71" applyNumberFormat="1" applyFont="1" applyFill="1" applyBorder="1" applyAlignment="1">
      <alignment vertical="center" wrapText="1"/>
    </xf>
    <xf numFmtId="169" fontId="16" fillId="0" borderId="2" xfId="0" applyNumberFormat="1" applyFont="1" applyFill="1" applyBorder="1" applyAlignment="1">
      <alignment vertical="center" wrapText="1"/>
    </xf>
    <xf numFmtId="0" fontId="15" fillId="0" borderId="2" xfId="0" applyFont="1" applyBorder="1" applyAlignment="1">
      <alignment wrapText="1"/>
    </xf>
    <xf numFmtId="0" fontId="15" fillId="0" borderId="3" xfId="0" applyFont="1" applyBorder="1" applyAlignment="1">
      <alignment wrapText="1"/>
    </xf>
    <xf numFmtId="0" fontId="15" fillId="0" borderId="4" xfId="0" applyFont="1" applyBorder="1" applyAlignment="1">
      <alignment wrapText="1"/>
    </xf>
    <xf numFmtId="0" fontId="15" fillId="2" borderId="7" xfId="0" applyFont="1" applyFill="1" applyBorder="1" applyAlignment="1">
      <alignment vertical="top" wrapText="1"/>
    </xf>
    <xf numFmtId="0" fontId="15" fillId="2" borderId="5" xfId="0" applyFont="1" applyFill="1" applyBorder="1" applyAlignment="1">
      <alignment vertical="top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top" wrapText="1"/>
    </xf>
    <xf numFmtId="0" fontId="15" fillId="2" borderId="3" xfId="0" applyFont="1" applyFill="1" applyBorder="1" applyAlignment="1">
      <alignment horizontal="center" vertical="top" wrapText="1"/>
    </xf>
    <xf numFmtId="0" fontId="15" fillId="2" borderId="4" xfId="0" applyFont="1" applyFill="1" applyBorder="1" applyAlignment="1">
      <alignment horizontal="center" vertical="top" wrapText="1"/>
    </xf>
    <xf numFmtId="0" fontId="15" fillId="0" borderId="2" xfId="0" applyFont="1" applyFill="1" applyBorder="1" applyAlignment="1">
      <alignment horizontal="center" vertical="top" wrapText="1"/>
    </xf>
    <xf numFmtId="0" fontId="15" fillId="0" borderId="3" xfId="0" applyFont="1" applyFill="1" applyBorder="1" applyAlignment="1">
      <alignment horizontal="center" vertical="top" wrapText="1"/>
    </xf>
    <xf numFmtId="0" fontId="15" fillId="0" borderId="4" xfId="0" applyFont="1" applyFill="1" applyBorder="1" applyAlignment="1">
      <alignment horizontal="center" vertical="top" wrapText="1"/>
    </xf>
    <xf numFmtId="0" fontId="15" fillId="6" borderId="1" xfId="0" applyFont="1" applyFill="1" applyBorder="1" applyAlignment="1">
      <alignment horizontal="center" wrapText="1"/>
    </xf>
    <xf numFmtId="0" fontId="15" fillId="4" borderId="2" xfId="0" applyFont="1" applyFill="1" applyBorder="1" applyAlignment="1">
      <alignment horizontal="center" vertical="top" wrapText="1"/>
    </xf>
    <xf numFmtId="0" fontId="15" fillId="4" borderId="3" xfId="0" applyFont="1" applyFill="1" applyBorder="1" applyAlignment="1">
      <alignment horizontal="center" vertical="top" wrapText="1"/>
    </xf>
    <xf numFmtId="0" fontId="15" fillId="4" borderId="4" xfId="0" applyFont="1" applyFill="1" applyBorder="1" applyAlignment="1">
      <alignment horizontal="center" vertical="top" wrapText="1"/>
    </xf>
    <xf numFmtId="178" fontId="16" fillId="0" borderId="2" xfId="71" applyNumberFormat="1" applyFont="1" applyBorder="1" applyAlignment="1">
      <alignment horizontal="center" vertical="center" wrapText="1"/>
    </xf>
    <xf numFmtId="178" fontId="16" fillId="0" borderId="3" xfId="71" applyNumberFormat="1" applyFont="1" applyBorder="1" applyAlignment="1">
      <alignment horizontal="center" vertical="center" wrapText="1"/>
    </xf>
    <xf numFmtId="178" fontId="16" fillId="0" borderId="4" xfId="71" applyNumberFormat="1" applyFont="1" applyBorder="1" applyAlignment="1">
      <alignment horizontal="center" vertical="center" wrapText="1"/>
    </xf>
    <xf numFmtId="178" fontId="22" fillId="81" borderId="1" xfId="71" applyNumberFormat="1" applyFont="1" applyFill="1" applyBorder="1" applyAlignment="1">
      <alignment vertical="center"/>
    </xf>
    <xf numFmtId="180" fontId="16" fillId="0" borderId="2" xfId="0" applyNumberFormat="1" applyFont="1" applyBorder="1" applyAlignment="1">
      <alignment vertical="center" wrapText="1"/>
    </xf>
    <xf numFmtId="0" fontId="126" fillId="0" borderId="3" xfId="0" applyFont="1" applyBorder="1" applyAlignment="1">
      <alignment vertical="center" wrapText="1"/>
    </xf>
    <xf numFmtId="180" fontId="16" fillId="0" borderId="3" xfId="0" applyNumberFormat="1" applyFont="1" applyBorder="1" applyAlignment="1">
      <alignment vertical="center" wrapText="1"/>
    </xf>
    <xf numFmtId="0" fontId="126" fillId="0" borderId="4" xfId="0" applyFont="1" applyBorder="1" applyAlignment="1">
      <alignment vertical="center" wrapText="1"/>
    </xf>
    <xf numFmtId="180" fontId="16" fillId="0" borderId="4" xfId="0" applyNumberFormat="1" applyFont="1" applyBorder="1" applyAlignment="1">
      <alignment vertical="center" wrapText="1"/>
    </xf>
    <xf numFmtId="0" fontId="132" fillId="0" borderId="3" xfId="0" applyFont="1" applyBorder="1" applyAlignment="1">
      <alignment vertical="center" wrapText="1"/>
    </xf>
    <xf numFmtId="0" fontId="132" fillId="0" borderId="4" xfId="0" applyFont="1" applyBorder="1" applyAlignment="1">
      <alignment vertical="center" wrapText="1"/>
    </xf>
    <xf numFmtId="180" fontId="15" fillId="0" borderId="2" xfId="0" applyNumberFormat="1" applyFont="1" applyBorder="1" applyAlignment="1">
      <alignment vertical="center" wrapText="1"/>
    </xf>
    <xf numFmtId="180" fontId="15" fillId="0" borderId="3" xfId="0" applyNumberFormat="1" applyFont="1" applyBorder="1" applyAlignment="1">
      <alignment vertical="center" wrapText="1"/>
    </xf>
    <xf numFmtId="172" fontId="16" fillId="0" borderId="2" xfId="0" applyNumberFormat="1" applyFont="1" applyBorder="1" applyAlignment="1">
      <alignment vertical="center" wrapText="1"/>
    </xf>
    <xf numFmtId="172" fontId="16" fillId="0" borderId="3" xfId="0" applyNumberFormat="1" applyFont="1" applyBorder="1" applyAlignment="1">
      <alignment vertical="center" wrapText="1"/>
    </xf>
    <xf numFmtId="172" fontId="16" fillId="0" borderId="4" xfId="0" applyNumberFormat="1" applyFont="1" applyBorder="1" applyAlignment="1">
      <alignment vertical="center" wrapText="1"/>
    </xf>
    <xf numFmtId="0" fontId="15" fillId="2" borderId="6" xfId="0" applyFont="1" applyFill="1" applyBorder="1" applyAlignment="1">
      <alignment vertical="top"/>
    </xf>
    <xf numFmtId="0" fontId="15" fillId="2" borderId="7" xfId="0" applyFont="1" applyFill="1" applyBorder="1" applyAlignment="1">
      <alignment vertical="top"/>
    </xf>
    <xf numFmtId="0" fontId="0" fillId="0" borderId="0" xfId="0" applyAlignment="1"/>
    <xf numFmtId="0" fontId="15" fillId="6" borderId="2" xfId="0" applyFont="1" applyFill="1" applyBorder="1" applyAlignment="1">
      <alignment vertical="top" wrapText="1"/>
    </xf>
    <xf numFmtId="184" fontId="15" fillId="6" borderId="4" xfId="71" applyNumberFormat="1" applyFont="1" applyFill="1" applyBorder="1" applyAlignment="1">
      <alignment horizontal="right" vertical="top" wrapText="1"/>
    </xf>
    <xf numFmtId="184" fontId="15" fillId="6" borderId="1" xfId="71" applyNumberFormat="1" applyFont="1" applyFill="1" applyBorder="1" applyAlignment="1">
      <alignment wrapText="1"/>
    </xf>
    <xf numFmtId="184" fontId="15" fillId="0" borderId="1" xfId="71" applyNumberFormat="1" applyFont="1" applyBorder="1" applyAlignment="1">
      <alignment horizontal="right" wrapText="1"/>
    </xf>
    <xf numFmtId="184" fontId="15" fillId="6" borderId="1" xfId="71" applyNumberFormat="1" applyFont="1" applyFill="1" applyBorder="1" applyAlignment="1">
      <alignment horizontal="right" wrapText="1"/>
    </xf>
    <xf numFmtId="178" fontId="15" fillId="0" borderId="1" xfId="71" applyNumberFormat="1" applyFont="1" applyBorder="1" applyAlignment="1">
      <alignment horizontal="right" wrapText="1"/>
    </xf>
    <xf numFmtId="178" fontId="15" fillId="6" borderId="1" xfId="71" applyNumberFormat="1" applyFont="1" applyFill="1" applyBorder="1" applyAlignment="1">
      <alignment horizontal="right" wrapText="1"/>
    </xf>
    <xf numFmtId="43" fontId="15" fillId="0" borderId="1" xfId="71" applyFont="1" applyBorder="1" applyAlignment="1">
      <alignment horizontal="right" wrapText="1"/>
    </xf>
    <xf numFmtId="180" fontId="140" fillId="0" borderId="1" xfId="1486" applyNumberFormat="1" applyFont="1" applyFill="1" applyBorder="1" applyAlignment="1">
      <alignment horizontal="center" vertical="center" wrapText="1"/>
    </xf>
    <xf numFmtId="178" fontId="15" fillId="0" borderId="1" xfId="71" applyNumberFormat="1" applyFont="1" applyBorder="1" applyAlignment="1">
      <alignment horizontal="center" wrapText="1"/>
    </xf>
    <xf numFmtId="178" fontId="15" fillId="0" borderId="1" xfId="71" applyNumberFormat="1" applyFont="1" applyBorder="1" applyAlignment="1">
      <alignment horizontal="right" vertical="center" wrapText="1"/>
    </xf>
    <xf numFmtId="184" fontId="15" fillId="6" borderId="3" xfId="71" applyNumberFormat="1" applyFont="1" applyFill="1" applyBorder="1" applyAlignment="1">
      <alignment horizontal="right" wrapText="1"/>
    </xf>
    <xf numFmtId="184" fontId="15" fillId="6" borderId="1" xfId="71" applyNumberFormat="1" applyFont="1" applyFill="1" applyBorder="1" applyAlignment="1">
      <alignment horizontal="right" vertical="center" wrapText="1"/>
    </xf>
    <xf numFmtId="184" fontId="15" fillId="6" borderId="1" xfId="71" applyNumberFormat="1" applyFont="1" applyFill="1" applyBorder="1" applyAlignment="1">
      <alignment horizontal="right" vertical="top" wrapText="1"/>
    </xf>
    <xf numFmtId="181" fontId="15" fillId="6" borderId="1" xfId="0" applyNumberFormat="1" applyFont="1" applyFill="1" applyBorder="1" applyAlignment="1">
      <alignment horizontal="right" wrapText="1"/>
    </xf>
    <xf numFmtId="0" fontId="15" fillId="6" borderId="1" xfId="0" applyFont="1" applyFill="1" applyBorder="1" applyAlignment="1">
      <alignment horizontal="left" wrapText="1"/>
    </xf>
    <xf numFmtId="172" fontId="15" fillId="6" borderId="1" xfId="0" applyNumberFormat="1" applyFont="1" applyFill="1" applyBorder="1" applyAlignment="1">
      <alignment horizontal="right" wrapText="1"/>
    </xf>
    <xf numFmtId="0" fontId="22" fillId="6" borderId="1" xfId="0" applyFont="1" applyFill="1" applyBorder="1" applyAlignment="1">
      <alignment wrapText="1"/>
    </xf>
    <xf numFmtId="184" fontId="22" fillId="6" borderId="1" xfId="71" applyNumberFormat="1" applyFont="1" applyFill="1" applyBorder="1" applyAlignment="1">
      <alignment wrapText="1"/>
    </xf>
    <xf numFmtId="184" fontId="15" fillId="0" borderId="1" xfId="71" applyNumberFormat="1" applyFont="1" applyBorder="1" applyAlignment="1">
      <alignment horizontal="center" wrapText="1"/>
    </xf>
    <xf numFmtId="184" fontId="15" fillId="0" borderId="1" xfId="71" applyNumberFormat="1" applyFont="1" applyBorder="1" applyAlignment="1">
      <alignment horizontal="center" vertical="center" wrapText="1"/>
    </xf>
    <xf numFmtId="184" fontId="159" fillId="3" borderId="1" xfId="71" applyNumberFormat="1" applyFont="1" applyFill="1" applyBorder="1" applyAlignment="1">
      <alignment horizontal="center" vertical="center" wrapText="1"/>
    </xf>
    <xf numFmtId="184" fontId="159" fillId="3" borderId="1" xfId="71" applyNumberFormat="1" applyFont="1" applyFill="1" applyBorder="1" applyAlignment="1">
      <alignment horizontal="right" vertical="center" wrapText="1"/>
    </xf>
    <xf numFmtId="184" fontId="15" fillId="0" borderId="1" xfId="71" applyNumberFormat="1" applyFont="1" applyBorder="1" applyAlignment="1">
      <alignment vertical="center"/>
    </xf>
    <xf numFmtId="184" fontId="15" fillId="0" borderId="46" xfId="71" applyNumberFormat="1" applyFont="1" applyBorder="1" applyAlignment="1">
      <alignment horizontal="center" vertical="center" wrapText="1"/>
    </xf>
    <xf numFmtId="184" fontId="15" fillId="0" borderId="1" xfId="71" applyNumberFormat="1" applyFont="1" applyBorder="1" applyAlignment="1">
      <alignment horizontal="center" vertical="top" wrapText="1"/>
    </xf>
    <xf numFmtId="184" fontId="15" fillId="0" borderId="1" xfId="71" applyNumberFormat="1" applyFont="1" applyBorder="1" applyAlignment="1">
      <alignment horizontal="right" vertical="center" wrapText="1"/>
    </xf>
    <xf numFmtId="184" fontId="15" fillId="0" borderId="1" xfId="71" applyNumberFormat="1" applyFont="1" applyBorder="1" applyAlignment="1">
      <alignment horizontal="right" vertical="top" wrapText="1"/>
    </xf>
    <xf numFmtId="178" fontId="15" fillId="0" borderId="1" xfId="71" applyNumberFormat="1" applyFont="1" applyBorder="1" applyAlignment="1">
      <alignment horizontal="right" vertical="top" wrapText="1"/>
    </xf>
    <xf numFmtId="4" fontId="159" fillId="3" borderId="1" xfId="0" applyNumberFormat="1" applyFont="1" applyFill="1" applyBorder="1" applyAlignment="1">
      <alignment horizontal="center" vertical="center" wrapText="1"/>
    </xf>
    <xf numFmtId="4" fontId="159" fillId="0" borderId="1" xfId="0" applyNumberFormat="1" applyFont="1" applyBorder="1" applyAlignment="1">
      <alignment horizontal="center" wrapText="1"/>
    </xf>
    <xf numFmtId="0" fontId="15" fillId="0" borderId="1" xfId="0" applyFont="1" applyBorder="1" applyAlignment="1">
      <alignment horizontal="justify" wrapText="1"/>
    </xf>
    <xf numFmtId="180" fontId="15" fillId="6" borderId="1" xfId="0" applyNumberFormat="1" applyFont="1" applyFill="1" applyBorder="1" applyAlignment="1">
      <alignment horizontal="right" wrapText="1"/>
    </xf>
    <xf numFmtId="0" fontId="15" fillId="6" borderId="1" xfId="0" applyFont="1" applyFill="1" applyBorder="1" applyAlignment="1">
      <alignment horizontal="justify" wrapText="1"/>
    </xf>
    <xf numFmtId="180" fontId="15" fillId="0" borderId="1" xfId="0" applyNumberFormat="1" applyFont="1" applyBorder="1" applyAlignment="1">
      <alignment horizontal="right" wrapText="1"/>
    </xf>
    <xf numFmtId="172" fontId="15" fillId="0" borderId="1" xfId="0" applyNumberFormat="1" applyFont="1" applyBorder="1" applyAlignment="1">
      <alignment horizontal="justify" wrapText="1"/>
    </xf>
    <xf numFmtId="0" fontId="15" fillId="6" borderId="0" xfId="0" applyFont="1" applyFill="1" applyBorder="1" applyAlignment="1">
      <alignment horizontal="justify" wrapText="1"/>
    </xf>
    <xf numFmtId="172" fontId="15" fillId="6" borderId="0" xfId="0" applyNumberFormat="1" applyFont="1" applyFill="1" applyBorder="1" applyAlignment="1">
      <alignment horizontal="justify" wrapText="1"/>
    </xf>
    <xf numFmtId="172" fontId="15" fillId="6" borderId="1" xfId="0" applyNumberFormat="1" applyFont="1" applyFill="1" applyBorder="1" applyAlignment="1">
      <alignment horizontal="justify" wrapText="1"/>
    </xf>
    <xf numFmtId="180" fontId="15" fillId="6" borderId="0" xfId="0" applyNumberFormat="1" applyFont="1" applyFill="1" applyBorder="1" applyAlignment="1">
      <alignment horizontal="right" wrapText="1"/>
    </xf>
    <xf numFmtId="180" fontId="15" fillId="0" borderId="1" xfId="0" applyNumberFormat="1" applyFont="1" applyBorder="1" applyAlignment="1">
      <alignment wrapText="1"/>
    </xf>
    <xf numFmtId="172" fontId="15" fillId="0" borderId="1" xfId="0" applyNumberFormat="1" applyFont="1" applyBorder="1" applyAlignment="1">
      <alignment wrapText="1"/>
    </xf>
    <xf numFmtId="0" fontId="15" fillId="0" borderId="2" xfId="0" applyFont="1" applyFill="1" applyBorder="1" applyAlignment="1">
      <alignment horizontal="justify" wrapText="1"/>
    </xf>
    <xf numFmtId="178" fontId="159" fillId="3" borderId="1" xfId="71" applyNumberFormat="1" applyFont="1" applyFill="1" applyBorder="1" applyAlignment="1">
      <alignment horizontal="center" vertical="center" wrapText="1"/>
    </xf>
    <xf numFmtId="178" fontId="159" fillId="0" borderId="1" xfId="71" applyNumberFormat="1" applyFont="1" applyBorder="1" applyAlignment="1">
      <alignment horizontal="center" wrapText="1"/>
    </xf>
    <xf numFmtId="0" fontId="15" fillId="0" borderId="2" xfId="0" applyFont="1" applyBorder="1" applyAlignment="1">
      <alignment vertical="center"/>
    </xf>
    <xf numFmtId="0" fontId="15" fillId="0" borderId="3" xfId="0" applyFont="1" applyBorder="1" applyAlignment="1">
      <alignment vertical="center"/>
    </xf>
    <xf numFmtId="0" fontId="15" fillId="0" borderId="4" xfId="0" applyFont="1" applyBorder="1" applyAlignment="1">
      <alignment vertical="center"/>
    </xf>
    <xf numFmtId="178" fontId="159" fillId="3" borderId="1" xfId="71" applyNumberFormat="1" applyFont="1" applyFill="1" applyBorder="1" applyAlignment="1">
      <alignment horizontal="center" vertical="center"/>
    </xf>
    <xf numFmtId="178" fontId="159" fillId="0" borderId="1" xfId="71" applyNumberFormat="1" applyFont="1" applyBorder="1" applyAlignment="1">
      <alignment horizontal="center"/>
    </xf>
    <xf numFmtId="0" fontId="15" fillId="0" borderId="1" xfId="0" applyFont="1" applyBorder="1" applyAlignment="1">
      <alignment horizontal="justify"/>
    </xf>
    <xf numFmtId="0" fontId="15" fillId="0" borderId="2" xfId="0" applyFont="1" applyBorder="1" applyAlignment="1">
      <alignment vertical="center" wrapText="1"/>
    </xf>
    <xf numFmtId="0" fontId="15" fillId="0" borderId="3" xfId="0" applyFont="1" applyBorder="1" applyAlignment="1">
      <alignment vertical="center" wrapText="1"/>
    </xf>
    <xf numFmtId="0" fontId="15" fillId="0" borderId="4" xfId="0" applyFont="1" applyBorder="1" applyAlignment="1">
      <alignment vertical="center" wrapText="1"/>
    </xf>
    <xf numFmtId="180" fontId="159" fillId="3" borderId="1" xfId="0" applyNumberFormat="1" applyFont="1" applyFill="1" applyBorder="1" applyAlignment="1">
      <alignment horizontal="center" vertical="center" wrapText="1"/>
    </xf>
    <xf numFmtId="180" fontId="159" fillId="0" borderId="1" xfId="0" applyNumberFormat="1" applyFont="1" applyBorder="1" applyAlignment="1">
      <alignment horizontal="center" wrapText="1"/>
    </xf>
    <xf numFmtId="43" fontId="159" fillId="3" borderId="1" xfId="71" applyFont="1" applyFill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wrapText="1"/>
    </xf>
    <xf numFmtId="178" fontId="48" fillId="0" borderId="0" xfId="71" applyNumberFormat="1" applyFont="1"/>
    <xf numFmtId="2" fontId="15" fillId="0" borderId="1" xfId="0" applyNumberFormat="1" applyFont="1" applyBorder="1" applyAlignment="1">
      <alignment horizontal="center" wrapText="1"/>
    </xf>
    <xf numFmtId="3" fontId="159" fillId="3" borderId="1" xfId="0" applyNumberFormat="1" applyFont="1" applyFill="1" applyBorder="1" applyAlignment="1">
      <alignment horizontal="center" vertical="center" wrapText="1"/>
    </xf>
    <xf numFmtId="3" fontId="159" fillId="0" borderId="1" xfId="0" applyNumberFormat="1" applyFont="1" applyBorder="1" applyAlignment="1">
      <alignment horizontal="center" wrapText="1"/>
    </xf>
    <xf numFmtId="0" fontId="160" fillId="0" borderId="1" xfId="0" applyFont="1" applyBorder="1" applyAlignment="1">
      <alignment horizontal="left" wrapText="1"/>
    </xf>
    <xf numFmtId="0" fontId="22" fillId="6" borderId="1" xfId="0" applyFont="1" applyFill="1" applyBorder="1" applyAlignment="1">
      <alignment horizontal="justify" wrapText="1"/>
    </xf>
    <xf numFmtId="172" fontId="22" fillId="6" borderId="1" xfId="0" applyNumberFormat="1" applyFont="1" applyFill="1" applyBorder="1" applyAlignment="1">
      <alignment horizontal="left" vertical="top" wrapText="1"/>
    </xf>
    <xf numFmtId="169" fontId="22" fillId="6" borderId="1" xfId="71" applyNumberFormat="1" applyFont="1" applyFill="1" applyBorder="1" applyAlignment="1">
      <alignment horizontal="justify" wrapText="1"/>
    </xf>
    <xf numFmtId="4" fontId="22" fillId="6" borderId="1" xfId="0" applyNumberFormat="1" applyFont="1" applyFill="1" applyBorder="1" applyAlignment="1">
      <alignment vertical="center" wrapText="1"/>
    </xf>
    <xf numFmtId="0" fontId="22" fillId="0" borderId="1" xfId="0" applyFont="1" applyBorder="1" applyAlignment="1">
      <alignment horizontal="justify" wrapText="1"/>
    </xf>
    <xf numFmtId="0" fontId="22" fillId="0" borderId="1" xfId="0" applyFont="1" applyBorder="1" applyAlignment="1">
      <alignment horizontal="left" wrapText="1"/>
    </xf>
    <xf numFmtId="0" fontId="46" fillId="6" borderId="1" xfId="0" applyFont="1" applyFill="1" applyBorder="1" applyAlignment="1">
      <alignment horizontal="justify" wrapText="1"/>
    </xf>
    <xf numFmtId="169" fontId="22" fillId="0" borderId="1" xfId="71" applyNumberFormat="1" applyFont="1" applyBorder="1" applyAlignment="1">
      <alignment horizontal="justify" wrapText="1"/>
    </xf>
    <xf numFmtId="182" fontId="22" fillId="0" borderId="1" xfId="71" applyNumberFormat="1" applyFont="1" applyBorder="1" applyAlignment="1">
      <alignment horizontal="justify" wrapText="1"/>
    </xf>
    <xf numFmtId="172" fontId="22" fillId="6" borderId="1" xfId="0" applyNumberFormat="1" applyFont="1" applyFill="1" applyBorder="1" applyAlignment="1">
      <alignment horizontal="justify" wrapText="1"/>
    </xf>
    <xf numFmtId="169" fontId="22" fillId="6" borderId="0" xfId="71" applyNumberFormat="1" applyFont="1" applyFill="1" applyBorder="1" applyAlignment="1">
      <alignment horizontal="justify" wrapText="1"/>
    </xf>
    <xf numFmtId="4" fontId="22" fillId="6" borderId="0" xfId="0" applyNumberFormat="1" applyFont="1" applyFill="1" applyBorder="1" applyAlignment="1">
      <alignment vertical="center" wrapText="1"/>
    </xf>
    <xf numFmtId="172" fontId="22" fillId="6" borderId="0" xfId="0" applyNumberFormat="1" applyFont="1" applyFill="1" applyBorder="1" applyAlignment="1">
      <alignment horizontal="justify" wrapText="1"/>
    </xf>
    <xf numFmtId="0" fontId="0" fillId="0" borderId="1" xfId="0" applyFont="1" applyBorder="1"/>
    <xf numFmtId="0" fontId="15" fillId="6" borderId="1" xfId="0" applyFont="1" applyFill="1" applyBorder="1" applyAlignment="1">
      <alignment horizontal="right" vertical="top" wrapText="1"/>
    </xf>
    <xf numFmtId="180" fontId="15" fillId="0" borderId="1" xfId="0" applyNumberFormat="1" applyFont="1" applyFill="1" applyBorder="1" applyAlignment="1">
      <alignment horizontal="center" wrapText="1"/>
    </xf>
    <xf numFmtId="180" fontId="15" fillId="0" borderId="0" xfId="0" applyNumberFormat="1" applyFont="1" applyBorder="1" applyAlignment="1">
      <alignment horizontal="center" wrapText="1"/>
    </xf>
    <xf numFmtId="180" fontId="15" fillId="0" borderId="0" xfId="0" applyNumberFormat="1" applyFont="1" applyFill="1" applyBorder="1" applyAlignment="1">
      <alignment horizontal="center" wrapText="1"/>
    </xf>
    <xf numFmtId="4" fontId="159" fillId="0" borderId="1" xfId="0" applyNumberFormat="1" applyFont="1" applyBorder="1" applyAlignment="1">
      <alignment horizontal="center" vertical="center" wrapText="1"/>
    </xf>
    <xf numFmtId="0" fontId="15" fillId="0" borderId="0" xfId="0" applyFont="1" applyBorder="1" applyAlignment="1">
      <alignment horizontal="justify" wrapText="1"/>
    </xf>
    <xf numFmtId="49" fontId="159" fillId="0" borderId="1" xfId="0" applyNumberFormat="1" applyFont="1" applyBorder="1" applyAlignment="1">
      <alignment horizontal="center" wrapText="1"/>
    </xf>
    <xf numFmtId="49" fontId="92" fillId="0" borderId="1" xfId="0" applyNumberFormat="1" applyFont="1" applyBorder="1" applyAlignment="1">
      <alignment horizontal="center" wrapText="1"/>
    </xf>
    <xf numFmtId="4" fontId="92" fillId="3" borderId="1" xfId="0" applyNumberFormat="1" applyFont="1" applyFill="1" applyBorder="1" applyAlignment="1">
      <alignment horizontal="center" vertical="center" wrapText="1"/>
    </xf>
    <xf numFmtId="0" fontId="22" fillId="6" borderId="1" xfId="0" applyFont="1" applyFill="1" applyBorder="1" applyAlignment="1">
      <alignment horizontal="center" wrapText="1"/>
    </xf>
    <xf numFmtId="172" fontId="15" fillId="0" borderId="5" xfId="0" applyNumberFormat="1" applyFont="1" applyBorder="1" applyAlignment="1">
      <alignment horizontal="center" vertical="center" wrapText="1"/>
    </xf>
    <xf numFmtId="172" fontId="15" fillId="0" borderId="1" xfId="0" applyNumberFormat="1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2" fontId="15" fillId="0" borderId="1" xfId="0" applyNumberFormat="1" applyFont="1" applyBorder="1" applyAlignment="1">
      <alignment horizontal="justify" wrapText="1"/>
    </xf>
    <xf numFmtId="0" fontId="15" fillId="0" borderId="0" xfId="0" applyFont="1" applyFill="1" applyBorder="1" applyAlignment="1">
      <alignment horizontal="left" vertical="top" wrapText="1"/>
    </xf>
    <xf numFmtId="180" fontId="15" fillId="0" borderId="1" xfId="0" applyNumberFormat="1" applyFont="1" applyFill="1" applyBorder="1" applyAlignment="1">
      <alignment horizontal="center" vertical="center" wrapText="1"/>
    </xf>
    <xf numFmtId="49" fontId="22" fillId="6" borderId="1" xfId="0" applyNumberFormat="1" applyFont="1" applyFill="1" applyBorder="1" applyAlignment="1">
      <alignment horizontal="right" wrapText="1"/>
    </xf>
    <xf numFmtId="49" fontId="22" fillId="0" borderId="1" xfId="0" applyNumberFormat="1" applyFont="1" applyFill="1" applyBorder="1" applyAlignment="1">
      <alignment horizontal="right" wrapText="1"/>
    </xf>
    <xf numFmtId="49" fontId="15" fillId="6" borderId="1" xfId="0" applyNumberFormat="1" applyFont="1" applyFill="1" applyBorder="1" applyAlignment="1">
      <alignment horizontal="right" wrapText="1"/>
    </xf>
    <xf numFmtId="4" fontId="0" fillId="0" borderId="0" xfId="0" applyNumberFormat="1" applyFont="1"/>
    <xf numFmtId="43" fontId="15" fillId="0" borderId="1" xfId="71" applyFont="1" applyBorder="1" applyAlignment="1">
      <alignment horizontal="center" wrapText="1"/>
    </xf>
    <xf numFmtId="180" fontId="15" fillId="0" borderId="1" xfId="0" applyNumberFormat="1" applyFont="1" applyBorder="1" applyAlignment="1">
      <alignment horizontal="justify" wrapText="1"/>
    </xf>
    <xf numFmtId="178" fontId="15" fillId="0" borderId="1" xfId="71" applyNumberFormat="1" applyFont="1" applyBorder="1" applyAlignment="1">
      <alignment horizontal="center" vertical="top" wrapText="1"/>
    </xf>
    <xf numFmtId="178" fontId="159" fillId="0" borderId="1" xfId="71" applyNumberFormat="1" applyFont="1" applyFill="1" applyBorder="1" applyAlignment="1">
      <alignment horizontal="center" vertical="center" wrapText="1"/>
    </xf>
    <xf numFmtId="0" fontId="15" fillId="0" borderId="0" xfId="0" applyFont="1" applyFill="1"/>
    <xf numFmtId="0" fontId="15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top" wrapText="1"/>
    </xf>
    <xf numFmtId="0" fontId="15" fillId="0" borderId="0" xfId="0" applyFont="1" applyFill="1" applyBorder="1" applyAlignment="1">
      <alignment horizontal="center" vertical="top" wrapText="1"/>
    </xf>
    <xf numFmtId="0" fontId="15" fillId="0" borderId="5" xfId="0" applyFont="1" applyFill="1" applyBorder="1" applyAlignment="1">
      <alignment horizontal="left" vertical="top"/>
    </xf>
    <xf numFmtId="4" fontId="21" fillId="0" borderId="1" xfId="0" applyNumberFormat="1" applyFont="1" applyFill="1" applyBorder="1" applyAlignment="1">
      <alignment horizontal="center" wrapText="1"/>
    </xf>
    <xf numFmtId="0" fontId="16" fillId="0" borderId="0" xfId="0" applyFont="1" applyFill="1" applyBorder="1" applyAlignment="1">
      <alignment horizontal="center" vertical="center" wrapText="1"/>
    </xf>
    <xf numFmtId="0" fontId="0" fillId="0" borderId="0" xfId="0" applyFont="1" applyFill="1"/>
    <xf numFmtId="178" fontId="15" fillId="0" borderId="1" xfId="71" applyNumberFormat="1" applyFont="1" applyFill="1" applyBorder="1" applyAlignment="1">
      <alignment horizontal="center" vertical="center" wrapText="1"/>
    </xf>
    <xf numFmtId="178" fontId="21" fillId="0" borderId="1" xfId="71" applyNumberFormat="1" applyFont="1" applyFill="1" applyBorder="1" applyAlignment="1">
      <alignment horizontal="center" vertical="center" wrapText="1"/>
    </xf>
    <xf numFmtId="180" fontId="21" fillId="0" borderId="1" xfId="0" applyNumberFormat="1" applyFont="1" applyFill="1" applyBorder="1" applyAlignment="1">
      <alignment horizontal="center" vertical="center" wrapText="1"/>
    </xf>
    <xf numFmtId="178" fontId="15" fillId="0" borderId="1" xfId="71" applyNumberFormat="1" applyFont="1" applyBorder="1" applyAlignment="1">
      <alignment horizontal="center" vertical="center" wrapText="1"/>
    </xf>
    <xf numFmtId="43" fontId="15" fillId="0" borderId="1" xfId="71" applyFont="1" applyBorder="1" applyAlignment="1">
      <alignment horizontal="justify" wrapText="1"/>
    </xf>
    <xf numFmtId="43" fontId="15" fillId="0" borderId="5" xfId="71" applyFont="1" applyBorder="1" applyAlignment="1">
      <alignment horizontal="center" vertical="center" wrapText="1"/>
    </xf>
    <xf numFmtId="178" fontId="15" fillId="0" borderId="1" xfId="71" applyNumberFormat="1" applyFont="1" applyBorder="1" applyAlignment="1">
      <alignment horizontal="justify" wrapText="1"/>
    </xf>
    <xf numFmtId="178" fontId="15" fillId="0" borderId="5" xfId="71" applyNumberFormat="1" applyFont="1" applyBorder="1" applyAlignment="1">
      <alignment horizontal="center" vertical="center" wrapText="1"/>
    </xf>
    <xf numFmtId="184" fontId="15" fillId="0" borderId="1" xfId="71" applyNumberFormat="1" applyFont="1" applyBorder="1" applyAlignment="1">
      <alignment horizontal="justify" wrapText="1"/>
    </xf>
    <xf numFmtId="0" fontId="13" fillId="0" borderId="1" xfId="0" applyFont="1" applyBorder="1" applyAlignment="1">
      <alignment horizontal="left" vertical="top" wrapText="1"/>
    </xf>
    <xf numFmtId="0" fontId="12" fillId="2" borderId="1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left" vertical="top" wrapText="1"/>
    </xf>
    <xf numFmtId="0" fontId="15" fillId="2" borderId="5" xfId="0" applyFont="1" applyFill="1" applyBorder="1" applyAlignment="1">
      <alignment horizontal="center" vertical="top" wrapText="1"/>
    </xf>
    <xf numFmtId="0" fontId="15" fillId="2" borderId="7" xfId="0" applyFont="1" applyFill="1" applyBorder="1" applyAlignment="1">
      <alignment horizontal="center" vertical="top" wrapText="1"/>
    </xf>
    <xf numFmtId="0" fontId="15" fillId="4" borderId="5" xfId="0" applyFont="1" applyFill="1" applyBorder="1" applyAlignment="1">
      <alignment wrapText="1"/>
    </xf>
    <xf numFmtId="0" fontId="15" fillId="4" borderId="6" xfId="0" applyFont="1" applyFill="1" applyBorder="1" applyAlignment="1">
      <alignment wrapText="1"/>
    </xf>
    <xf numFmtId="0" fontId="15" fillId="4" borderId="7" xfId="0" applyFont="1" applyFill="1" applyBorder="1" applyAlignment="1">
      <alignment wrapText="1"/>
    </xf>
    <xf numFmtId="0" fontId="15" fillId="2" borderId="6" xfId="0" applyFont="1" applyFill="1" applyBorder="1" applyAlignment="1">
      <alignment vertical="top" wrapText="1"/>
    </xf>
    <xf numFmtId="0" fontId="15" fillId="2" borderId="7" xfId="0" applyFont="1" applyFill="1" applyBorder="1" applyAlignment="1">
      <alignment vertical="top" wrapText="1"/>
    </xf>
    <xf numFmtId="0" fontId="15" fillId="2" borderId="5" xfId="0" applyFont="1" applyFill="1" applyBorder="1" applyAlignment="1">
      <alignment vertical="top" wrapText="1"/>
    </xf>
    <xf numFmtId="0" fontId="15" fillId="3" borderId="2" xfId="0" applyFont="1" applyFill="1" applyBorder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5" fillId="3" borderId="4" xfId="0" applyFont="1" applyFill="1" applyBorder="1" applyAlignment="1">
      <alignment horizontal="center" vertical="center" wrapText="1"/>
    </xf>
    <xf numFmtId="0" fontId="15" fillId="6" borderId="2" xfId="0" applyFont="1" applyFill="1" applyBorder="1" applyAlignment="1">
      <alignment horizontal="center" vertical="center" wrapText="1"/>
    </xf>
    <xf numFmtId="0" fontId="15" fillId="6" borderId="3" xfId="0" applyFont="1" applyFill="1" applyBorder="1" applyAlignment="1">
      <alignment horizontal="center" vertical="center" wrapText="1"/>
    </xf>
    <xf numFmtId="0" fontId="15" fillId="6" borderId="4" xfId="0" applyFont="1" applyFill="1" applyBorder="1" applyAlignment="1">
      <alignment horizontal="center" vertical="center" wrapText="1"/>
    </xf>
    <xf numFmtId="0" fontId="22" fillId="6" borderId="2" xfId="0" applyFont="1" applyFill="1" applyBorder="1" applyAlignment="1">
      <alignment horizontal="center" vertical="top" wrapText="1"/>
    </xf>
    <xf numFmtId="0" fontId="22" fillId="6" borderId="4" xfId="0" applyFont="1" applyFill="1" applyBorder="1" applyAlignment="1">
      <alignment horizontal="center" vertical="top" wrapText="1"/>
    </xf>
    <xf numFmtId="0" fontId="15" fillId="2" borderId="2" xfId="0" applyFont="1" applyFill="1" applyBorder="1" applyAlignment="1">
      <alignment horizontal="center" vertical="top" wrapText="1"/>
    </xf>
    <xf numFmtId="0" fontId="15" fillId="2" borderId="3" xfId="0" applyFont="1" applyFill="1" applyBorder="1" applyAlignment="1">
      <alignment horizontal="center" vertical="top" wrapText="1"/>
    </xf>
    <xf numFmtId="0" fontId="15" fillId="2" borderId="4" xfId="0" applyFont="1" applyFill="1" applyBorder="1" applyAlignment="1">
      <alignment horizontal="center" vertical="top" wrapText="1"/>
    </xf>
    <xf numFmtId="0" fontId="15" fillId="0" borderId="2" xfId="0" applyFont="1" applyBorder="1" applyAlignment="1">
      <alignment horizontal="center" vertical="top" wrapText="1"/>
    </xf>
    <xf numFmtId="0" fontId="15" fillId="0" borderId="3" xfId="0" applyFont="1" applyBorder="1" applyAlignment="1">
      <alignment horizontal="center" vertical="top" wrapText="1"/>
    </xf>
    <xf numFmtId="0" fontId="15" fillId="0" borderId="4" xfId="0" applyFont="1" applyBorder="1" applyAlignment="1">
      <alignment horizontal="center" vertical="top" wrapText="1"/>
    </xf>
    <xf numFmtId="0" fontId="15" fillId="3" borderId="2" xfId="0" applyFont="1" applyFill="1" applyBorder="1" applyAlignment="1">
      <alignment horizontal="center" vertical="top" wrapText="1"/>
    </xf>
    <xf numFmtId="0" fontId="15" fillId="3" borderId="3" xfId="0" applyFont="1" applyFill="1" applyBorder="1" applyAlignment="1">
      <alignment horizontal="center" vertical="top" wrapText="1"/>
    </xf>
    <xf numFmtId="0" fontId="15" fillId="3" borderId="4" xfId="0" applyFont="1" applyFill="1" applyBorder="1" applyAlignment="1">
      <alignment horizontal="center" vertical="top" wrapText="1"/>
    </xf>
    <xf numFmtId="0" fontId="15" fillId="0" borderId="2" xfId="0" applyFont="1" applyFill="1" applyBorder="1" applyAlignment="1">
      <alignment horizontal="center" vertical="top" wrapText="1"/>
    </xf>
    <xf numFmtId="0" fontId="15" fillId="0" borderId="3" xfId="0" applyFont="1" applyFill="1" applyBorder="1" applyAlignment="1">
      <alignment horizontal="center" vertical="top" wrapText="1"/>
    </xf>
    <xf numFmtId="0" fontId="15" fillId="0" borderId="4" xfId="0" applyFont="1" applyFill="1" applyBorder="1" applyAlignment="1">
      <alignment horizontal="center" vertical="top" wrapText="1"/>
    </xf>
    <xf numFmtId="0" fontId="15" fillId="2" borderId="5" xfId="0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15" fillId="6" borderId="1" xfId="0" applyFont="1" applyFill="1" applyBorder="1" applyAlignment="1">
      <alignment horizontal="center" wrapText="1"/>
    </xf>
    <xf numFmtId="0" fontId="15" fillId="6" borderId="2" xfId="0" applyFont="1" applyFill="1" applyBorder="1" applyAlignment="1">
      <alignment horizontal="center" vertical="top" wrapText="1"/>
    </xf>
    <xf numFmtId="0" fontId="15" fillId="6" borderId="3" xfId="0" applyFont="1" applyFill="1" applyBorder="1" applyAlignment="1">
      <alignment horizontal="center" vertical="top" wrapText="1"/>
    </xf>
    <xf numFmtId="0" fontId="15" fillId="6" borderId="4" xfId="0" applyFont="1" applyFill="1" applyBorder="1" applyAlignment="1">
      <alignment horizontal="center" vertical="top" wrapText="1"/>
    </xf>
    <xf numFmtId="0" fontId="15" fillId="2" borderId="1" xfId="0" applyFont="1" applyFill="1" applyBorder="1" applyAlignment="1">
      <alignment horizontal="center" wrapText="1"/>
    </xf>
    <xf numFmtId="0" fontId="15" fillId="4" borderId="2" xfId="0" applyFont="1" applyFill="1" applyBorder="1" applyAlignment="1">
      <alignment horizontal="center" vertical="top" wrapText="1"/>
    </xf>
    <xf numFmtId="0" fontId="15" fillId="4" borderId="3" xfId="0" applyFont="1" applyFill="1" applyBorder="1" applyAlignment="1">
      <alignment horizontal="center" vertical="top" wrapText="1"/>
    </xf>
    <xf numFmtId="0" fontId="15" fillId="4" borderId="4" xfId="0" applyFont="1" applyFill="1" applyBorder="1" applyAlignment="1">
      <alignment horizontal="center" vertical="top" wrapText="1"/>
    </xf>
    <xf numFmtId="1" fontId="15" fillId="0" borderId="2" xfId="0" applyNumberFormat="1" applyFont="1" applyBorder="1" applyAlignment="1">
      <alignment horizontal="center" vertical="center" wrapText="1"/>
    </xf>
    <xf numFmtId="1" fontId="15" fillId="0" borderId="4" xfId="0" applyNumberFormat="1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wrapText="1"/>
    </xf>
    <xf numFmtId="0" fontId="15" fillId="5" borderId="2" xfId="0" applyFont="1" applyFill="1" applyBorder="1" applyAlignment="1">
      <alignment horizontal="center" wrapText="1"/>
    </xf>
    <xf numFmtId="0" fontId="15" fillId="5" borderId="4" xfId="0" applyFont="1" applyFill="1" applyBorder="1" applyAlignment="1">
      <alignment horizontal="center" wrapText="1"/>
    </xf>
    <xf numFmtId="0" fontId="130" fillId="80" borderId="0" xfId="0" applyFont="1" applyFill="1" applyBorder="1" applyAlignment="1">
      <alignment horizontal="left" vertical="center" wrapText="1"/>
    </xf>
    <xf numFmtId="0" fontId="16" fillId="0" borderId="15" xfId="0" applyFont="1" applyBorder="1" applyAlignment="1">
      <alignment horizontal="left" vertical="center" wrapText="1"/>
    </xf>
    <xf numFmtId="0" fontId="130" fillId="80" borderId="1" xfId="0" applyFont="1" applyFill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0" fontId="16" fillId="0" borderId="7" xfId="0" applyFont="1" applyBorder="1" applyAlignment="1">
      <alignment horizontal="left" vertical="center" wrapText="1"/>
    </xf>
    <xf numFmtId="4" fontId="16" fillId="0" borderId="2" xfId="0" applyNumberFormat="1" applyFont="1" applyBorder="1" applyAlignment="1">
      <alignment horizontal="center" vertical="center" wrapText="1"/>
    </xf>
    <xf numFmtId="4" fontId="16" fillId="0" borderId="14" xfId="0" applyNumberFormat="1" applyFont="1" applyBorder="1" applyAlignment="1">
      <alignment horizontal="center" vertical="center" wrapText="1"/>
    </xf>
    <xf numFmtId="0" fontId="16" fillId="0" borderId="47" xfId="0" applyFont="1" applyBorder="1" applyAlignment="1">
      <alignment horizontal="left" vertical="center" wrapText="1"/>
    </xf>
    <xf numFmtId="0" fontId="16" fillId="0" borderId="48" xfId="0" applyFont="1" applyBorder="1" applyAlignment="1">
      <alignment horizontal="left" vertical="center" wrapText="1"/>
    </xf>
    <xf numFmtId="0" fontId="16" fillId="0" borderId="12" xfId="0" applyFont="1" applyBorder="1" applyAlignment="1">
      <alignment horizontal="left" vertical="center" wrapText="1"/>
    </xf>
    <xf numFmtId="0" fontId="16" fillId="0" borderId="13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wrapText="1"/>
    </xf>
    <xf numFmtId="0" fontId="18" fillId="0" borderId="4" xfId="0" applyFont="1" applyBorder="1" applyAlignment="1">
      <alignment horizontal="center" wrapText="1"/>
    </xf>
    <xf numFmtId="0" fontId="15" fillId="2" borderId="1" xfId="0" applyFont="1" applyFill="1" applyBorder="1" applyAlignment="1">
      <alignment horizontal="left" vertical="top" wrapText="1"/>
    </xf>
    <xf numFmtId="0" fontId="15" fillId="5" borderId="5" xfId="0" applyFont="1" applyFill="1" applyBorder="1" applyAlignment="1">
      <alignment horizontal="center" wrapText="1"/>
    </xf>
    <xf numFmtId="0" fontId="15" fillId="5" borderId="7" xfId="0" applyFont="1" applyFill="1" applyBorder="1" applyAlignment="1">
      <alignment horizontal="center" wrapText="1"/>
    </xf>
    <xf numFmtId="0" fontId="15" fillId="5" borderId="15" xfId="0" applyFont="1" applyFill="1" applyBorder="1" applyAlignment="1">
      <alignment horizontal="center" vertical="center" wrapText="1"/>
    </xf>
    <xf numFmtId="0" fontId="15" fillId="5" borderId="13" xfId="0" applyFont="1" applyFill="1" applyBorder="1" applyAlignment="1">
      <alignment horizontal="center" vertical="center" wrapText="1"/>
    </xf>
    <xf numFmtId="0" fontId="15" fillId="5" borderId="9" xfId="0" applyFont="1" applyFill="1" applyBorder="1" applyAlignment="1">
      <alignment horizontal="center" vertical="center" wrapText="1"/>
    </xf>
    <xf numFmtId="0" fontId="15" fillId="5" borderId="14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15" xfId="0" applyFont="1" applyFill="1" applyBorder="1" applyAlignment="1">
      <alignment horizontal="left" vertical="center" wrapText="1"/>
    </xf>
    <xf numFmtId="0" fontId="130" fillId="80" borderId="6" xfId="0" applyFont="1" applyFill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top" wrapText="1"/>
    </xf>
    <xf numFmtId="0" fontId="16" fillId="0" borderId="7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wrapText="1"/>
    </xf>
    <xf numFmtId="0" fontId="16" fillId="0" borderId="3" xfId="0" applyFont="1" applyBorder="1" applyAlignment="1">
      <alignment horizontal="center" wrapText="1"/>
    </xf>
    <xf numFmtId="0" fontId="16" fillId="0" borderId="4" xfId="0" applyFont="1" applyBorder="1" applyAlignment="1">
      <alignment horizontal="center" wrapText="1"/>
    </xf>
    <xf numFmtId="0" fontId="16" fillId="0" borderId="8" xfId="0" applyFont="1" applyBorder="1" applyAlignment="1">
      <alignment horizontal="left" vertical="center" wrapText="1"/>
    </xf>
    <xf numFmtId="0" fontId="16" fillId="0" borderId="14" xfId="0" applyFont="1" applyBorder="1" applyAlignment="1">
      <alignment horizontal="left" vertical="center" wrapText="1"/>
    </xf>
    <xf numFmtId="4" fontId="16" fillId="0" borderId="4" xfId="0" applyNumberFormat="1" applyFont="1" applyBorder="1" applyAlignment="1">
      <alignment horizontal="center" vertical="center" wrapText="1"/>
    </xf>
    <xf numFmtId="178" fontId="16" fillId="0" borderId="2" xfId="71" applyNumberFormat="1" applyFont="1" applyBorder="1" applyAlignment="1">
      <alignment horizontal="center" vertical="center" wrapText="1"/>
    </xf>
    <xf numFmtId="178" fontId="16" fillId="0" borderId="3" xfId="71" applyNumberFormat="1" applyFont="1" applyBorder="1" applyAlignment="1">
      <alignment horizontal="center" vertical="center" wrapText="1"/>
    </xf>
    <xf numFmtId="178" fontId="16" fillId="0" borderId="4" xfId="71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top" wrapText="1"/>
    </xf>
    <xf numFmtId="0" fontId="22" fillId="0" borderId="6" xfId="0" applyFont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top" wrapText="1"/>
    </xf>
    <xf numFmtId="0" fontId="22" fillId="0" borderId="4" xfId="0" applyFont="1" applyBorder="1" applyAlignment="1">
      <alignment horizontal="center" vertical="top" wrapText="1"/>
    </xf>
    <xf numFmtId="0" fontId="22" fillId="0" borderId="2" xfId="0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top" wrapText="1"/>
    </xf>
    <xf numFmtId="0" fontId="22" fillId="0" borderId="25" xfId="0" applyFont="1" applyBorder="1" applyAlignment="1">
      <alignment horizontal="left" vertical="top" wrapText="1"/>
    </xf>
  </cellXfs>
  <cellStyles count="1689">
    <cellStyle name=" Verticals" xfId="82"/>
    <cellStyle name="_1_²ÜºÈÆø" xfId="83"/>
    <cellStyle name="_artabyuje" xfId="8"/>
    <cellStyle name="_Sheet2" xfId="84"/>
    <cellStyle name="_Sheet2_2016_Q2" xfId="85"/>
    <cellStyle name="_stamp14-16..." xfId="86"/>
    <cellStyle name="20% - Accent1 2" xfId="9"/>
    <cellStyle name="20% - Accent1 2 2" xfId="88"/>
    <cellStyle name="20% - Accent1 2 2 2" xfId="89"/>
    <cellStyle name="20% - Accent1 2 2 2 2" xfId="90"/>
    <cellStyle name="20% - Accent1 2 2 2 2 2" xfId="91"/>
    <cellStyle name="20% - Accent1 2 2 2 3" xfId="92"/>
    <cellStyle name="20% - Accent1 2 2 3" xfId="93"/>
    <cellStyle name="20% - Accent1 2 2 3 2" xfId="94"/>
    <cellStyle name="20% - Accent1 2 2 3 2 2" xfId="95"/>
    <cellStyle name="20% - Accent1 2 2 3 3" xfId="96"/>
    <cellStyle name="20% - Accent1 2 2 4" xfId="97"/>
    <cellStyle name="20% - Accent1 2 2 4 2" xfId="98"/>
    <cellStyle name="20% - Accent1 2 2 4 2 2" xfId="99"/>
    <cellStyle name="20% - Accent1 2 2 4 3" xfId="100"/>
    <cellStyle name="20% - Accent1 2 2 5" xfId="101"/>
    <cellStyle name="20% - Accent1 2 2 5 2" xfId="102"/>
    <cellStyle name="20% - Accent1 2 2 5 2 2" xfId="103"/>
    <cellStyle name="20% - Accent1 2 2 5 3" xfId="104"/>
    <cellStyle name="20% - Accent1 2 2 6" xfId="105"/>
    <cellStyle name="20% - Accent1 2 2 6 2" xfId="106"/>
    <cellStyle name="20% - Accent1 2 2 6 2 2" xfId="107"/>
    <cellStyle name="20% - Accent1 2 2 6 3" xfId="108"/>
    <cellStyle name="20% - Accent1 2 2 7" xfId="109"/>
    <cellStyle name="20% - Accent1 2 2 7 2" xfId="110"/>
    <cellStyle name="20% - Accent1 2 2 8" xfId="111"/>
    <cellStyle name="20% - Accent1 2 2 9" xfId="112"/>
    <cellStyle name="20% - Accent1 2 3" xfId="113"/>
    <cellStyle name="20% - Accent1 2 4" xfId="87"/>
    <cellStyle name="20% - Accent1 3" xfId="1444"/>
    <cellStyle name="20% - Accent1 4" xfId="1666"/>
    <cellStyle name="20% - Accent2 2" xfId="10"/>
    <cellStyle name="20% - Accent2 2 2" xfId="115"/>
    <cellStyle name="20% - Accent2 2 2 2" xfId="116"/>
    <cellStyle name="20% - Accent2 2 2 2 2" xfId="117"/>
    <cellStyle name="20% - Accent2 2 2 2 2 2" xfId="118"/>
    <cellStyle name="20% - Accent2 2 2 2 3" xfId="119"/>
    <cellStyle name="20% - Accent2 2 2 3" xfId="120"/>
    <cellStyle name="20% - Accent2 2 2 3 2" xfId="121"/>
    <cellStyle name="20% - Accent2 2 2 3 2 2" xfId="122"/>
    <cellStyle name="20% - Accent2 2 2 3 3" xfId="123"/>
    <cellStyle name="20% - Accent2 2 2 4" xfId="124"/>
    <cellStyle name="20% - Accent2 2 2 4 2" xfId="125"/>
    <cellStyle name="20% - Accent2 2 2 4 2 2" xfId="126"/>
    <cellStyle name="20% - Accent2 2 2 4 3" xfId="127"/>
    <cellStyle name="20% - Accent2 2 2 5" xfId="128"/>
    <cellStyle name="20% - Accent2 2 2 5 2" xfId="129"/>
    <cellStyle name="20% - Accent2 2 2 5 2 2" xfId="130"/>
    <cellStyle name="20% - Accent2 2 2 5 3" xfId="131"/>
    <cellStyle name="20% - Accent2 2 2 6" xfId="132"/>
    <cellStyle name="20% - Accent2 2 2 6 2" xfId="133"/>
    <cellStyle name="20% - Accent2 2 2 6 2 2" xfId="134"/>
    <cellStyle name="20% - Accent2 2 2 6 3" xfId="135"/>
    <cellStyle name="20% - Accent2 2 2 7" xfId="136"/>
    <cellStyle name="20% - Accent2 2 2 7 2" xfId="137"/>
    <cellStyle name="20% - Accent2 2 2 8" xfId="138"/>
    <cellStyle name="20% - Accent2 2 2 9" xfId="139"/>
    <cellStyle name="20% - Accent2 2 3" xfId="140"/>
    <cellStyle name="20% - Accent2 2 4" xfId="114"/>
    <cellStyle name="20% - Accent2 3" xfId="1448"/>
    <cellStyle name="20% - Accent2 4" xfId="1667"/>
    <cellStyle name="20% - Accent3 2" xfId="11"/>
    <cellStyle name="20% - Accent3 2 2" xfId="142"/>
    <cellStyle name="20% - Accent3 2 2 2" xfId="143"/>
    <cellStyle name="20% - Accent3 2 2 2 2" xfId="144"/>
    <cellStyle name="20% - Accent3 2 2 2 2 2" xfId="145"/>
    <cellStyle name="20% - Accent3 2 2 2 3" xfId="146"/>
    <cellStyle name="20% - Accent3 2 2 3" xfId="147"/>
    <cellStyle name="20% - Accent3 2 2 3 2" xfId="148"/>
    <cellStyle name="20% - Accent3 2 2 3 2 2" xfId="149"/>
    <cellStyle name="20% - Accent3 2 2 3 3" xfId="150"/>
    <cellStyle name="20% - Accent3 2 2 4" xfId="151"/>
    <cellStyle name="20% - Accent3 2 2 4 2" xfId="152"/>
    <cellStyle name="20% - Accent3 2 2 4 2 2" xfId="153"/>
    <cellStyle name="20% - Accent3 2 2 4 3" xfId="154"/>
    <cellStyle name="20% - Accent3 2 2 5" xfId="155"/>
    <cellStyle name="20% - Accent3 2 2 5 2" xfId="156"/>
    <cellStyle name="20% - Accent3 2 2 5 2 2" xfId="157"/>
    <cellStyle name="20% - Accent3 2 2 5 3" xfId="158"/>
    <cellStyle name="20% - Accent3 2 2 6" xfId="159"/>
    <cellStyle name="20% - Accent3 2 2 6 2" xfId="160"/>
    <cellStyle name="20% - Accent3 2 2 6 2 2" xfId="161"/>
    <cellStyle name="20% - Accent3 2 2 6 3" xfId="162"/>
    <cellStyle name="20% - Accent3 2 2 7" xfId="163"/>
    <cellStyle name="20% - Accent3 2 2 7 2" xfId="164"/>
    <cellStyle name="20% - Accent3 2 2 8" xfId="165"/>
    <cellStyle name="20% - Accent3 2 2 9" xfId="166"/>
    <cellStyle name="20% - Accent3 2 3" xfId="167"/>
    <cellStyle name="20% - Accent3 2 4" xfId="141"/>
    <cellStyle name="20% - Accent3 3" xfId="1452"/>
    <cellStyle name="20% - Accent3 4" xfId="1668"/>
    <cellStyle name="20% - Accent4 2" xfId="12"/>
    <cellStyle name="20% - Accent4 2 2" xfId="169"/>
    <cellStyle name="20% - Accent4 2 2 2" xfId="170"/>
    <cellStyle name="20% - Accent4 2 2 2 2" xfId="171"/>
    <cellStyle name="20% - Accent4 2 2 2 2 2" xfId="172"/>
    <cellStyle name="20% - Accent4 2 2 2 3" xfId="173"/>
    <cellStyle name="20% - Accent4 2 2 3" xfId="174"/>
    <cellStyle name="20% - Accent4 2 2 3 2" xfId="175"/>
    <cellStyle name="20% - Accent4 2 2 3 2 2" xfId="176"/>
    <cellStyle name="20% - Accent4 2 2 3 3" xfId="177"/>
    <cellStyle name="20% - Accent4 2 2 4" xfId="178"/>
    <cellStyle name="20% - Accent4 2 2 4 2" xfId="179"/>
    <cellStyle name="20% - Accent4 2 2 4 2 2" xfId="180"/>
    <cellStyle name="20% - Accent4 2 2 4 3" xfId="181"/>
    <cellStyle name="20% - Accent4 2 2 5" xfId="182"/>
    <cellStyle name="20% - Accent4 2 2 5 2" xfId="183"/>
    <cellStyle name="20% - Accent4 2 2 5 2 2" xfId="184"/>
    <cellStyle name="20% - Accent4 2 2 5 3" xfId="185"/>
    <cellStyle name="20% - Accent4 2 2 6" xfId="186"/>
    <cellStyle name="20% - Accent4 2 2 6 2" xfId="187"/>
    <cellStyle name="20% - Accent4 2 2 6 2 2" xfId="188"/>
    <cellStyle name="20% - Accent4 2 2 6 3" xfId="189"/>
    <cellStyle name="20% - Accent4 2 2 7" xfId="190"/>
    <cellStyle name="20% - Accent4 2 2 7 2" xfId="191"/>
    <cellStyle name="20% - Accent4 2 2 8" xfId="192"/>
    <cellStyle name="20% - Accent4 2 2 9" xfId="193"/>
    <cellStyle name="20% - Accent4 2 3" xfId="194"/>
    <cellStyle name="20% - Accent4 2 4" xfId="168"/>
    <cellStyle name="20% - Accent4 3" xfId="1456"/>
    <cellStyle name="20% - Accent4 4" xfId="1669"/>
    <cellStyle name="20% - Accent5 2" xfId="13"/>
    <cellStyle name="20% - Accent5 2 2" xfId="195"/>
    <cellStyle name="20% - Accent5 2 2 2" xfId="196"/>
    <cellStyle name="20% - Accent5 2 2 2 2" xfId="197"/>
    <cellStyle name="20% - Accent5 2 2 2 2 2" xfId="198"/>
    <cellStyle name="20% - Accent5 2 2 2 3" xfId="199"/>
    <cellStyle name="20% - Accent5 2 2 3" xfId="200"/>
    <cellStyle name="20% - Accent5 2 2 3 2" xfId="201"/>
    <cellStyle name="20% - Accent5 2 2 3 2 2" xfId="202"/>
    <cellStyle name="20% - Accent5 2 2 3 3" xfId="203"/>
    <cellStyle name="20% - Accent5 2 2 4" xfId="204"/>
    <cellStyle name="20% - Accent5 2 2 4 2" xfId="205"/>
    <cellStyle name="20% - Accent5 2 2 4 2 2" xfId="206"/>
    <cellStyle name="20% - Accent5 2 2 4 3" xfId="207"/>
    <cellStyle name="20% - Accent5 2 2 5" xfId="208"/>
    <cellStyle name="20% - Accent5 2 2 5 2" xfId="209"/>
    <cellStyle name="20% - Accent5 2 2 5 2 2" xfId="210"/>
    <cellStyle name="20% - Accent5 2 2 5 3" xfId="211"/>
    <cellStyle name="20% - Accent5 2 2 6" xfId="212"/>
    <cellStyle name="20% - Accent5 2 2 6 2" xfId="213"/>
    <cellStyle name="20% - Accent5 2 2 6 2 2" xfId="214"/>
    <cellStyle name="20% - Accent5 2 2 6 3" xfId="215"/>
    <cellStyle name="20% - Accent5 2 2 7" xfId="216"/>
    <cellStyle name="20% - Accent5 2 2 7 2" xfId="217"/>
    <cellStyle name="20% - Accent5 2 2 8" xfId="218"/>
    <cellStyle name="20% - Accent5 2 2 9" xfId="219"/>
    <cellStyle name="20% - Accent5 2 3" xfId="220"/>
    <cellStyle name="20% - Accent5 3" xfId="1460"/>
    <cellStyle name="20% - Accent6 2" xfId="14"/>
    <cellStyle name="20% - Accent6 2 2" xfId="222"/>
    <cellStyle name="20% - Accent6 2 2 2" xfId="223"/>
    <cellStyle name="20% - Accent6 2 2 2 2" xfId="224"/>
    <cellStyle name="20% - Accent6 2 2 2 2 2" xfId="225"/>
    <cellStyle name="20% - Accent6 2 2 2 3" xfId="226"/>
    <cellStyle name="20% - Accent6 2 2 3" xfId="227"/>
    <cellStyle name="20% - Accent6 2 2 3 2" xfId="228"/>
    <cellStyle name="20% - Accent6 2 2 3 2 2" xfId="229"/>
    <cellStyle name="20% - Accent6 2 2 3 3" xfId="230"/>
    <cellStyle name="20% - Accent6 2 2 4" xfId="231"/>
    <cellStyle name="20% - Accent6 2 2 4 2" xfId="232"/>
    <cellStyle name="20% - Accent6 2 2 4 2 2" xfId="233"/>
    <cellStyle name="20% - Accent6 2 2 4 3" xfId="234"/>
    <cellStyle name="20% - Accent6 2 2 5" xfId="235"/>
    <cellStyle name="20% - Accent6 2 2 5 2" xfId="236"/>
    <cellStyle name="20% - Accent6 2 2 5 2 2" xfId="237"/>
    <cellStyle name="20% - Accent6 2 2 5 3" xfId="238"/>
    <cellStyle name="20% - Accent6 2 2 6" xfId="239"/>
    <cellStyle name="20% - Accent6 2 2 6 2" xfId="240"/>
    <cellStyle name="20% - Accent6 2 2 6 2 2" xfId="241"/>
    <cellStyle name="20% - Accent6 2 2 6 3" xfId="242"/>
    <cellStyle name="20% - Accent6 2 2 7" xfId="243"/>
    <cellStyle name="20% - Accent6 2 2 7 2" xfId="244"/>
    <cellStyle name="20% - Accent6 2 2 8" xfId="245"/>
    <cellStyle name="20% - Accent6 2 2 9" xfId="246"/>
    <cellStyle name="20% - Accent6 2 3" xfId="247"/>
    <cellStyle name="20% - Accent6 2 4" xfId="221"/>
    <cellStyle name="20% - Accent6 3" xfId="1464"/>
    <cellStyle name="20% - Акцент1" xfId="1487"/>
    <cellStyle name="20% — акцент1" xfId="1488"/>
    <cellStyle name="20% - Акцент2" xfId="1489"/>
    <cellStyle name="20% — акцент2" xfId="1490"/>
    <cellStyle name="20% - Акцент3" xfId="1491"/>
    <cellStyle name="20% — акцент3" xfId="1492"/>
    <cellStyle name="20% - Акцент4" xfId="1493"/>
    <cellStyle name="20% — акцент4" xfId="1494"/>
    <cellStyle name="20% - Акцент5" xfId="1495"/>
    <cellStyle name="20% — акцент5" xfId="1496"/>
    <cellStyle name="20% - Акцент6" xfId="1497"/>
    <cellStyle name="20% — акцент6" xfId="1498"/>
    <cellStyle name="40% - Accent1 2" xfId="15"/>
    <cellStyle name="40% - Accent1 2 2" xfId="249"/>
    <cellStyle name="40% - Accent1 2 2 2" xfId="250"/>
    <cellStyle name="40% - Accent1 2 2 2 2" xfId="251"/>
    <cellStyle name="40% - Accent1 2 2 2 2 2" xfId="252"/>
    <cellStyle name="40% - Accent1 2 2 2 3" xfId="253"/>
    <cellStyle name="40% - Accent1 2 2 3" xfId="254"/>
    <cellStyle name="40% - Accent1 2 2 3 2" xfId="255"/>
    <cellStyle name="40% - Accent1 2 2 3 2 2" xfId="256"/>
    <cellStyle name="40% - Accent1 2 2 3 3" xfId="257"/>
    <cellStyle name="40% - Accent1 2 2 4" xfId="258"/>
    <cellStyle name="40% - Accent1 2 2 4 2" xfId="259"/>
    <cellStyle name="40% - Accent1 2 2 4 2 2" xfId="260"/>
    <cellStyle name="40% - Accent1 2 2 4 3" xfId="261"/>
    <cellStyle name="40% - Accent1 2 2 5" xfId="262"/>
    <cellStyle name="40% - Accent1 2 2 5 2" xfId="263"/>
    <cellStyle name="40% - Accent1 2 2 5 2 2" xfId="264"/>
    <cellStyle name="40% - Accent1 2 2 5 3" xfId="265"/>
    <cellStyle name="40% - Accent1 2 2 6" xfId="266"/>
    <cellStyle name="40% - Accent1 2 2 6 2" xfId="267"/>
    <cellStyle name="40% - Accent1 2 2 6 2 2" xfId="268"/>
    <cellStyle name="40% - Accent1 2 2 6 3" xfId="269"/>
    <cellStyle name="40% - Accent1 2 2 7" xfId="270"/>
    <cellStyle name="40% - Accent1 2 2 7 2" xfId="271"/>
    <cellStyle name="40% - Accent1 2 2 8" xfId="272"/>
    <cellStyle name="40% - Accent1 2 2 9" xfId="273"/>
    <cellStyle name="40% - Accent1 2 3" xfId="274"/>
    <cellStyle name="40% - Accent1 2 4" xfId="248"/>
    <cellStyle name="40% - Accent1 3" xfId="1445"/>
    <cellStyle name="40% - Accent2 2" xfId="16"/>
    <cellStyle name="40% - Accent2 2 2" xfId="275"/>
    <cellStyle name="40% - Accent2 2 2 2" xfId="276"/>
    <cellStyle name="40% - Accent2 2 2 2 2" xfId="277"/>
    <cellStyle name="40% - Accent2 2 2 2 2 2" xfId="278"/>
    <cellStyle name="40% - Accent2 2 2 2 3" xfId="279"/>
    <cellStyle name="40% - Accent2 2 2 3" xfId="280"/>
    <cellStyle name="40% - Accent2 2 2 3 2" xfId="281"/>
    <cellStyle name="40% - Accent2 2 2 3 2 2" xfId="282"/>
    <cellStyle name="40% - Accent2 2 2 3 3" xfId="283"/>
    <cellStyle name="40% - Accent2 2 2 4" xfId="284"/>
    <cellStyle name="40% - Accent2 2 2 4 2" xfId="285"/>
    <cellStyle name="40% - Accent2 2 2 4 2 2" xfId="286"/>
    <cellStyle name="40% - Accent2 2 2 4 3" xfId="287"/>
    <cellStyle name="40% - Accent2 2 2 5" xfId="288"/>
    <cellStyle name="40% - Accent2 2 2 5 2" xfId="289"/>
    <cellStyle name="40% - Accent2 2 2 5 2 2" xfId="290"/>
    <cellStyle name="40% - Accent2 2 2 5 3" xfId="291"/>
    <cellStyle name="40% - Accent2 2 2 6" xfId="292"/>
    <cellStyle name="40% - Accent2 2 2 6 2" xfId="293"/>
    <cellStyle name="40% - Accent2 2 2 6 2 2" xfId="294"/>
    <cellStyle name="40% - Accent2 2 2 6 3" xfId="295"/>
    <cellStyle name="40% - Accent2 2 2 7" xfId="296"/>
    <cellStyle name="40% - Accent2 2 2 7 2" xfId="297"/>
    <cellStyle name="40% - Accent2 2 2 8" xfId="298"/>
    <cellStyle name="40% - Accent2 2 2 9" xfId="299"/>
    <cellStyle name="40% - Accent2 2 3" xfId="300"/>
    <cellStyle name="40% - Accent2 3" xfId="1449"/>
    <cellStyle name="40% - Accent3 2" xfId="17"/>
    <cellStyle name="40% - Accent3 2 2" xfId="302"/>
    <cellStyle name="40% - Accent3 2 2 2" xfId="303"/>
    <cellStyle name="40% - Accent3 2 2 2 2" xfId="304"/>
    <cellStyle name="40% - Accent3 2 2 2 2 2" xfId="305"/>
    <cellStyle name="40% - Accent3 2 2 2 3" xfId="306"/>
    <cellStyle name="40% - Accent3 2 2 3" xfId="307"/>
    <cellStyle name="40% - Accent3 2 2 3 2" xfId="308"/>
    <cellStyle name="40% - Accent3 2 2 3 2 2" xfId="309"/>
    <cellStyle name="40% - Accent3 2 2 3 3" xfId="310"/>
    <cellStyle name="40% - Accent3 2 2 4" xfId="311"/>
    <cellStyle name="40% - Accent3 2 2 4 2" xfId="312"/>
    <cellStyle name="40% - Accent3 2 2 4 2 2" xfId="313"/>
    <cellStyle name="40% - Accent3 2 2 4 3" xfId="314"/>
    <cellStyle name="40% - Accent3 2 2 5" xfId="315"/>
    <cellStyle name="40% - Accent3 2 2 5 2" xfId="316"/>
    <cellStyle name="40% - Accent3 2 2 5 2 2" xfId="317"/>
    <cellStyle name="40% - Accent3 2 2 5 3" xfId="318"/>
    <cellStyle name="40% - Accent3 2 2 6" xfId="319"/>
    <cellStyle name="40% - Accent3 2 2 6 2" xfId="320"/>
    <cellStyle name="40% - Accent3 2 2 6 2 2" xfId="321"/>
    <cellStyle name="40% - Accent3 2 2 6 3" xfId="322"/>
    <cellStyle name="40% - Accent3 2 2 7" xfId="323"/>
    <cellStyle name="40% - Accent3 2 2 7 2" xfId="324"/>
    <cellStyle name="40% - Accent3 2 2 8" xfId="325"/>
    <cellStyle name="40% - Accent3 2 2 9" xfId="326"/>
    <cellStyle name="40% - Accent3 2 3" xfId="327"/>
    <cellStyle name="40% - Accent3 2 4" xfId="301"/>
    <cellStyle name="40% - Accent3 3" xfId="1453"/>
    <cellStyle name="40% - Accent3 4" xfId="1674"/>
    <cellStyle name="40% - Accent4 2" xfId="18"/>
    <cellStyle name="40% - Accent4 2 2" xfId="329"/>
    <cellStyle name="40% - Accent4 2 2 2" xfId="330"/>
    <cellStyle name="40% - Accent4 2 2 2 2" xfId="331"/>
    <cellStyle name="40% - Accent4 2 2 2 2 2" xfId="332"/>
    <cellStyle name="40% - Accent4 2 2 2 3" xfId="333"/>
    <cellStyle name="40% - Accent4 2 2 3" xfId="334"/>
    <cellStyle name="40% - Accent4 2 2 3 2" xfId="335"/>
    <cellStyle name="40% - Accent4 2 2 3 2 2" xfId="336"/>
    <cellStyle name="40% - Accent4 2 2 3 3" xfId="337"/>
    <cellStyle name="40% - Accent4 2 2 4" xfId="338"/>
    <cellStyle name="40% - Accent4 2 2 4 2" xfId="339"/>
    <cellStyle name="40% - Accent4 2 2 4 2 2" xfId="340"/>
    <cellStyle name="40% - Accent4 2 2 4 3" xfId="341"/>
    <cellStyle name="40% - Accent4 2 2 5" xfId="342"/>
    <cellStyle name="40% - Accent4 2 2 5 2" xfId="343"/>
    <cellStyle name="40% - Accent4 2 2 5 2 2" xfId="344"/>
    <cellStyle name="40% - Accent4 2 2 5 3" xfId="345"/>
    <cellStyle name="40% - Accent4 2 2 6" xfId="346"/>
    <cellStyle name="40% - Accent4 2 2 6 2" xfId="347"/>
    <cellStyle name="40% - Accent4 2 2 6 2 2" xfId="348"/>
    <cellStyle name="40% - Accent4 2 2 6 3" xfId="349"/>
    <cellStyle name="40% - Accent4 2 2 7" xfId="350"/>
    <cellStyle name="40% - Accent4 2 2 7 2" xfId="351"/>
    <cellStyle name="40% - Accent4 2 2 8" xfId="352"/>
    <cellStyle name="40% - Accent4 2 2 9" xfId="353"/>
    <cellStyle name="40% - Accent4 2 3" xfId="354"/>
    <cellStyle name="40% - Accent4 2 4" xfId="328"/>
    <cellStyle name="40% - Accent4 3" xfId="1457"/>
    <cellStyle name="40% - Accent5 2" xfId="19"/>
    <cellStyle name="40% - Accent5 2 2" xfId="356"/>
    <cellStyle name="40% - Accent5 2 2 2" xfId="357"/>
    <cellStyle name="40% - Accent5 2 2 2 2" xfId="358"/>
    <cellStyle name="40% - Accent5 2 2 2 2 2" xfId="359"/>
    <cellStyle name="40% - Accent5 2 2 2 3" xfId="360"/>
    <cellStyle name="40% - Accent5 2 2 3" xfId="361"/>
    <cellStyle name="40% - Accent5 2 2 3 2" xfId="362"/>
    <cellStyle name="40% - Accent5 2 2 3 2 2" xfId="363"/>
    <cellStyle name="40% - Accent5 2 2 3 3" xfId="364"/>
    <cellStyle name="40% - Accent5 2 2 4" xfId="365"/>
    <cellStyle name="40% - Accent5 2 2 4 2" xfId="366"/>
    <cellStyle name="40% - Accent5 2 2 4 2 2" xfId="367"/>
    <cellStyle name="40% - Accent5 2 2 4 3" xfId="368"/>
    <cellStyle name="40% - Accent5 2 2 5" xfId="369"/>
    <cellStyle name="40% - Accent5 2 2 5 2" xfId="370"/>
    <cellStyle name="40% - Accent5 2 2 5 2 2" xfId="371"/>
    <cellStyle name="40% - Accent5 2 2 5 3" xfId="372"/>
    <cellStyle name="40% - Accent5 2 2 6" xfId="373"/>
    <cellStyle name="40% - Accent5 2 2 6 2" xfId="374"/>
    <cellStyle name="40% - Accent5 2 2 6 2 2" xfId="375"/>
    <cellStyle name="40% - Accent5 2 2 6 3" xfId="376"/>
    <cellStyle name="40% - Accent5 2 2 7" xfId="377"/>
    <cellStyle name="40% - Accent5 2 2 7 2" xfId="378"/>
    <cellStyle name="40% - Accent5 2 2 8" xfId="379"/>
    <cellStyle name="40% - Accent5 2 2 9" xfId="380"/>
    <cellStyle name="40% - Accent5 2 3" xfId="381"/>
    <cellStyle name="40% - Accent5 2 4" xfId="355"/>
    <cellStyle name="40% - Accent5 3" xfId="1461"/>
    <cellStyle name="40% - Accent6 2" xfId="20"/>
    <cellStyle name="40% - Accent6 2 2" xfId="383"/>
    <cellStyle name="40% - Accent6 2 2 2" xfId="384"/>
    <cellStyle name="40% - Accent6 2 2 2 2" xfId="385"/>
    <cellStyle name="40% - Accent6 2 2 2 2 2" xfId="386"/>
    <cellStyle name="40% - Accent6 2 2 2 3" xfId="387"/>
    <cellStyle name="40% - Accent6 2 2 3" xfId="388"/>
    <cellStyle name="40% - Accent6 2 2 3 2" xfId="389"/>
    <cellStyle name="40% - Accent6 2 2 3 2 2" xfId="390"/>
    <cellStyle name="40% - Accent6 2 2 3 3" xfId="391"/>
    <cellStyle name="40% - Accent6 2 2 4" xfId="392"/>
    <cellStyle name="40% - Accent6 2 2 4 2" xfId="393"/>
    <cellStyle name="40% - Accent6 2 2 4 2 2" xfId="394"/>
    <cellStyle name="40% - Accent6 2 2 4 3" xfId="395"/>
    <cellStyle name="40% - Accent6 2 2 5" xfId="396"/>
    <cellStyle name="40% - Accent6 2 2 5 2" xfId="397"/>
    <cellStyle name="40% - Accent6 2 2 5 2 2" xfId="398"/>
    <cellStyle name="40% - Accent6 2 2 5 3" xfId="399"/>
    <cellStyle name="40% - Accent6 2 2 6" xfId="400"/>
    <cellStyle name="40% - Accent6 2 2 6 2" xfId="401"/>
    <cellStyle name="40% - Accent6 2 2 6 2 2" xfId="402"/>
    <cellStyle name="40% - Accent6 2 2 6 3" xfId="403"/>
    <cellStyle name="40% - Accent6 2 2 7" xfId="404"/>
    <cellStyle name="40% - Accent6 2 2 7 2" xfId="405"/>
    <cellStyle name="40% - Accent6 2 2 8" xfId="406"/>
    <cellStyle name="40% - Accent6 2 2 9" xfId="407"/>
    <cellStyle name="40% - Accent6 2 3" xfId="408"/>
    <cellStyle name="40% - Accent6 2 4" xfId="382"/>
    <cellStyle name="40% - Accent6 3" xfId="1465"/>
    <cellStyle name="40% - Акцент1" xfId="1499"/>
    <cellStyle name="40% — акцент1" xfId="1500"/>
    <cellStyle name="40% - Акцент2" xfId="1501"/>
    <cellStyle name="40% — акцент2" xfId="1502"/>
    <cellStyle name="40% - Акцент3" xfId="1503"/>
    <cellStyle name="40% — акцент3" xfId="1504"/>
    <cellStyle name="40% - Акцент4" xfId="1505"/>
    <cellStyle name="40% — акцент4" xfId="1506"/>
    <cellStyle name="40% - Акцент5" xfId="1507"/>
    <cellStyle name="40% — акцент5" xfId="1508"/>
    <cellStyle name="40% - Акцент6" xfId="1509"/>
    <cellStyle name="40% — акцент6" xfId="1510"/>
    <cellStyle name="60% - Accent1 2" xfId="21"/>
    <cellStyle name="60% - Accent1 2 2" xfId="410"/>
    <cellStyle name="60% - Accent1 2 3" xfId="411"/>
    <cellStyle name="60% - Accent1 2 4" xfId="409"/>
    <cellStyle name="60% - Accent1 3" xfId="1446"/>
    <cellStyle name="60% - Accent2 2" xfId="22"/>
    <cellStyle name="60% - Accent2 2 2" xfId="413"/>
    <cellStyle name="60% - Accent2 2 3" xfId="414"/>
    <cellStyle name="60% - Accent2 2 4" xfId="412"/>
    <cellStyle name="60% - Accent2 3" xfId="1450"/>
    <cellStyle name="60% - Accent3 2" xfId="23"/>
    <cellStyle name="60% - Accent3 2 2" xfId="416"/>
    <cellStyle name="60% - Accent3 2 3" xfId="417"/>
    <cellStyle name="60% - Accent3 2 4" xfId="415"/>
    <cellStyle name="60% - Accent3 3" xfId="1454"/>
    <cellStyle name="60% - Accent3 4" xfId="1677"/>
    <cellStyle name="60% - Accent4 2" xfId="24"/>
    <cellStyle name="60% - Accent4 2 2" xfId="419"/>
    <cellStyle name="60% - Accent4 2 3" xfId="420"/>
    <cellStyle name="60% - Accent4 2 4" xfId="418"/>
    <cellStyle name="60% - Accent4 3" xfId="1458"/>
    <cellStyle name="60% - Accent4 4" xfId="1678"/>
    <cellStyle name="60% - Accent5 2" xfId="25"/>
    <cellStyle name="60% - Accent5 2 2" xfId="422"/>
    <cellStyle name="60% - Accent5 2 3" xfId="423"/>
    <cellStyle name="60% - Accent5 2 4" xfId="421"/>
    <cellStyle name="60% - Accent5 3" xfId="1462"/>
    <cellStyle name="60% - Accent6 2" xfId="26"/>
    <cellStyle name="60% - Accent6 2 2" xfId="425"/>
    <cellStyle name="60% - Accent6 2 3" xfId="426"/>
    <cellStyle name="60% - Accent6 2 4" xfId="424"/>
    <cellStyle name="60% - Accent6 3" xfId="1466"/>
    <cellStyle name="60% - Accent6 4" xfId="1679"/>
    <cellStyle name="60% - Акцент1" xfId="1511"/>
    <cellStyle name="60% — акцент1" xfId="1512"/>
    <cellStyle name="60% - Акцент2" xfId="1513"/>
    <cellStyle name="60% — акцент2" xfId="1514"/>
    <cellStyle name="60% - Акцент3" xfId="1515"/>
    <cellStyle name="60% — акцент3" xfId="1516"/>
    <cellStyle name="60% - Акцент4" xfId="1517"/>
    <cellStyle name="60% — акцент4" xfId="1518"/>
    <cellStyle name="60% - Акцент5" xfId="1519"/>
    <cellStyle name="60% — акцент5" xfId="1520"/>
    <cellStyle name="60% - Акцент6" xfId="1521"/>
    <cellStyle name="60% — акцент6" xfId="1522"/>
    <cellStyle name="Accent1 - 20%" xfId="427"/>
    <cellStyle name="Accent1 - 40%" xfId="428"/>
    <cellStyle name="Accent1 - 60%" xfId="429"/>
    <cellStyle name="Accent1 10" xfId="430"/>
    <cellStyle name="Accent1 11" xfId="431"/>
    <cellStyle name="Accent1 12" xfId="432"/>
    <cellStyle name="Accent1 13" xfId="433"/>
    <cellStyle name="Accent1 14" xfId="434"/>
    <cellStyle name="Accent1 15" xfId="1443"/>
    <cellStyle name="Accent1 16" xfId="1468"/>
    <cellStyle name="Accent1 17" xfId="1473"/>
    <cellStyle name="Accent1 18" xfId="1680"/>
    <cellStyle name="Accent1 19" xfId="1676"/>
    <cellStyle name="Accent1 2" xfId="27"/>
    <cellStyle name="Accent1 2 2" xfId="436"/>
    <cellStyle name="Accent1 2 3" xfId="437"/>
    <cellStyle name="Accent1 2 4" xfId="435"/>
    <cellStyle name="Accent1 3" xfId="438"/>
    <cellStyle name="Accent1 4" xfId="439"/>
    <cellStyle name="Accent1 5" xfId="440"/>
    <cellStyle name="Accent1 6" xfId="441"/>
    <cellStyle name="Accent1 7" xfId="442"/>
    <cellStyle name="Accent1 8" xfId="443"/>
    <cellStyle name="Accent1 9" xfId="444"/>
    <cellStyle name="Accent2 - 20%" xfId="445"/>
    <cellStyle name="Accent2 - 40%" xfId="446"/>
    <cellStyle name="Accent2 - 60%" xfId="447"/>
    <cellStyle name="Accent2 10" xfId="448"/>
    <cellStyle name="Accent2 11" xfId="449"/>
    <cellStyle name="Accent2 12" xfId="450"/>
    <cellStyle name="Accent2 13" xfId="451"/>
    <cellStyle name="Accent2 14" xfId="452"/>
    <cellStyle name="Accent2 15" xfId="1447"/>
    <cellStyle name="Accent2 16" xfId="1470"/>
    <cellStyle name="Accent2 17" xfId="1476"/>
    <cellStyle name="Accent2 18" xfId="1681"/>
    <cellStyle name="Accent2 19" xfId="1675"/>
    <cellStyle name="Accent2 2" xfId="28"/>
    <cellStyle name="Accent2 2 2" xfId="454"/>
    <cellStyle name="Accent2 2 3" xfId="455"/>
    <cellStyle name="Accent2 2 4" xfId="453"/>
    <cellStyle name="Accent2 3" xfId="456"/>
    <cellStyle name="Accent2 4" xfId="457"/>
    <cellStyle name="Accent2 5" xfId="458"/>
    <cellStyle name="Accent2 6" xfId="459"/>
    <cellStyle name="Accent2 7" xfId="460"/>
    <cellStyle name="Accent2 8" xfId="461"/>
    <cellStyle name="Accent2 9" xfId="462"/>
    <cellStyle name="Accent3 - 20%" xfId="463"/>
    <cellStyle name="Accent3 - 40%" xfId="464"/>
    <cellStyle name="Accent3 - 60%" xfId="465"/>
    <cellStyle name="Accent3 10" xfId="466"/>
    <cellStyle name="Accent3 11" xfId="467"/>
    <cellStyle name="Accent3 12" xfId="468"/>
    <cellStyle name="Accent3 13" xfId="469"/>
    <cellStyle name="Accent3 14" xfId="470"/>
    <cellStyle name="Accent3 15" xfId="1451"/>
    <cellStyle name="Accent3 16" xfId="1471"/>
    <cellStyle name="Accent3 17" xfId="1469"/>
    <cellStyle name="Accent3 18" xfId="1682"/>
    <cellStyle name="Accent3 19" xfId="1673"/>
    <cellStyle name="Accent3 2" xfId="29"/>
    <cellStyle name="Accent3 2 2" xfId="472"/>
    <cellStyle name="Accent3 2 3" xfId="473"/>
    <cellStyle name="Accent3 2 4" xfId="471"/>
    <cellStyle name="Accent3 3" xfId="474"/>
    <cellStyle name="Accent3 4" xfId="475"/>
    <cellStyle name="Accent3 5" xfId="476"/>
    <cellStyle name="Accent3 6" xfId="477"/>
    <cellStyle name="Accent3 7" xfId="478"/>
    <cellStyle name="Accent3 8" xfId="479"/>
    <cellStyle name="Accent3 9" xfId="480"/>
    <cellStyle name="Accent4 - 20%" xfId="481"/>
    <cellStyle name="Accent4 - 40%" xfId="482"/>
    <cellStyle name="Accent4 - 60%" xfId="483"/>
    <cellStyle name="Accent4 10" xfId="484"/>
    <cellStyle name="Accent4 11" xfId="485"/>
    <cellStyle name="Accent4 12" xfId="486"/>
    <cellStyle name="Accent4 13" xfId="487"/>
    <cellStyle name="Accent4 14" xfId="488"/>
    <cellStyle name="Accent4 15" xfId="1455"/>
    <cellStyle name="Accent4 16" xfId="1474"/>
    <cellStyle name="Accent4 17" xfId="1472"/>
    <cellStyle name="Accent4 18" xfId="1683"/>
    <cellStyle name="Accent4 19" xfId="1672"/>
    <cellStyle name="Accent4 2" xfId="30"/>
    <cellStyle name="Accent4 2 2" xfId="490"/>
    <cellStyle name="Accent4 2 3" xfId="491"/>
    <cellStyle name="Accent4 2 4" xfId="489"/>
    <cellStyle name="Accent4 3" xfId="492"/>
    <cellStyle name="Accent4 4" xfId="493"/>
    <cellStyle name="Accent4 5" xfId="494"/>
    <cellStyle name="Accent4 6" xfId="495"/>
    <cellStyle name="Accent4 7" xfId="496"/>
    <cellStyle name="Accent4 8" xfId="497"/>
    <cellStyle name="Accent4 9" xfId="498"/>
    <cellStyle name="Accent5 - 20%" xfId="499"/>
    <cellStyle name="Accent5 - 40%" xfId="500"/>
    <cellStyle name="Accent5 - 60%" xfId="501"/>
    <cellStyle name="Accent5 10" xfId="502"/>
    <cellStyle name="Accent5 11" xfId="503"/>
    <cellStyle name="Accent5 12" xfId="504"/>
    <cellStyle name="Accent5 13" xfId="505"/>
    <cellStyle name="Accent5 14" xfId="506"/>
    <cellStyle name="Accent5 15" xfId="1459"/>
    <cellStyle name="Accent5 16" xfId="1475"/>
    <cellStyle name="Accent5 17" xfId="1479"/>
    <cellStyle name="Accent5 18" xfId="1684"/>
    <cellStyle name="Accent5 19" xfId="1671"/>
    <cellStyle name="Accent5 2" xfId="31"/>
    <cellStyle name="Accent5 2 2" xfId="508"/>
    <cellStyle name="Accent5 2 3" xfId="509"/>
    <cellStyle name="Accent5 2 4" xfId="507"/>
    <cellStyle name="Accent5 3" xfId="510"/>
    <cellStyle name="Accent5 4" xfId="511"/>
    <cellStyle name="Accent5 5" xfId="512"/>
    <cellStyle name="Accent5 6" xfId="513"/>
    <cellStyle name="Accent5 7" xfId="514"/>
    <cellStyle name="Accent5 8" xfId="515"/>
    <cellStyle name="Accent5 9" xfId="516"/>
    <cellStyle name="Accent6 - 20%" xfId="517"/>
    <cellStyle name="Accent6 - 40%" xfId="518"/>
    <cellStyle name="Accent6 - 60%" xfId="519"/>
    <cellStyle name="Accent6 10" xfId="520"/>
    <cellStyle name="Accent6 11" xfId="521"/>
    <cellStyle name="Accent6 12" xfId="522"/>
    <cellStyle name="Accent6 13" xfId="523"/>
    <cellStyle name="Accent6 14" xfId="524"/>
    <cellStyle name="Accent6 15" xfId="1463"/>
    <cellStyle name="Accent6 16" xfId="1477"/>
    <cellStyle name="Accent6 17" xfId="1480"/>
    <cellStyle name="Accent6 18" xfId="1685"/>
    <cellStyle name="Accent6 19" xfId="1670"/>
    <cellStyle name="Accent6 2" xfId="32"/>
    <cellStyle name="Accent6 2 2" xfId="526"/>
    <cellStyle name="Accent6 2 3" xfId="527"/>
    <cellStyle name="Accent6 2 4" xfId="525"/>
    <cellStyle name="Accent6 3" xfId="528"/>
    <cellStyle name="Accent6 4" xfId="529"/>
    <cellStyle name="Accent6 5" xfId="530"/>
    <cellStyle name="Accent6 6" xfId="531"/>
    <cellStyle name="Accent6 7" xfId="532"/>
    <cellStyle name="Accent6 8" xfId="533"/>
    <cellStyle name="Accent6 9" xfId="534"/>
    <cellStyle name="al_laroux_7_laroux_1_²ðò²Ê´²ÜÎ" xfId="535"/>
    <cellStyle name="Bad 2" xfId="33"/>
    <cellStyle name="Bad 2 2" xfId="537"/>
    <cellStyle name="Bad 2 3" xfId="538"/>
    <cellStyle name="Bad 2 4" xfId="536"/>
    <cellStyle name="Bad 3" xfId="1433"/>
    <cellStyle name="Bad 4" xfId="1523"/>
    <cellStyle name="Body" xfId="539"/>
    <cellStyle name="Calculation 2" xfId="34"/>
    <cellStyle name="Calculation 2 2" xfId="72"/>
    <cellStyle name="Calculation 2 2 2" xfId="541"/>
    <cellStyle name="Calculation 2 3" xfId="542"/>
    <cellStyle name="Calculation 2 4" xfId="540"/>
    <cellStyle name="Calculation 3" xfId="1437"/>
    <cellStyle name="Check Cell 2" xfId="35"/>
    <cellStyle name="Check Cell 2 2" xfId="544"/>
    <cellStyle name="Check Cell 2 3" xfId="545"/>
    <cellStyle name="Check Cell 2 4" xfId="543"/>
    <cellStyle name="Check Cell 3" xfId="1439"/>
    <cellStyle name="Comma" xfId="71" builtinId="3"/>
    <cellStyle name="Comma [0] 2" xfId="546"/>
    <cellStyle name="Comma [0] 2 2" xfId="547"/>
    <cellStyle name="Comma [0] 3" xfId="548"/>
    <cellStyle name="Comma [0] 3 2" xfId="549"/>
    <cellStyle name="Comma 10" xfId="550"/>
    <cellStyle name="Comma 11" xfId="551"/>
    <cellStyle name="Comma 12" xfId="552"/>
    <cellStyle name="Comma 12 2" xfId="553"/>
    <cellStyle name="Comma 12 2 2" xfId="554"/>
    <cellStyle name="Comma 12 3" xfId="555"/>
    <cellStyle name="Comma 12 4" xfId="556"/>
    <cellStyle name="Comma 13" xfId="557"/>
    <cellStyle name="Comma 14" xfId="558"/>
    <cellStyle name="Comma 15" xfId="79"/>
    <cellStyle name="Comma 15 2" xfId="559"/>
    <cellStyle name="Comma 16" xfId="560"/>
    <cellStyle name="Comma 17" xfId="561"/>
    <cellStyle name="Comma 18" xfId="562"/>
    <cellStyle name="Comma 18 2" xfId="563"/>
    <cellStyle name="Comma 19" xfId="564"/>
    <cellStyle name="Comma 19 2" xfId="565"/>
    <cellStyle name="Comma 2" xfId="37"/>
    <cellStyle name="Comma 2 2" xfId="38"/>
    <cellStyle name="Comma 2 2 2" xfId="566"/>
    <cellStyle name="Comma 2 2 2 2" xfId="567"/>
    <cellStyle name="Comma 2 2 3" xfId="568"/>
    <cellStyle name="Comma 2 2 4" xfId="569"/>
    <cellStyle name="Comma 2 2 5" xfId="570"/>
    <cellStyle name="Comma 2 2 6" xfId="571"/>
    <cellStyle name="Comma 2 2 6 2" xfId="572"/>
    <cellStyle name="Comma 2 2 7" xfId="573"/>
    <cellStyle name="Comma 2 3" xfId="39"/>
    <cellStyle name="Comma 2 3 2" xfId="575"/>
    <cellStyle name="Comma 2 3 3" xfId="576"/>
    <cellStyle name="Comma 2 3 3 2" xfId="577"/>
    <cellStyle name="Comma 2 3 4" xfId="578"/>
    <cellStyle name="Comma 2 3 5" xfId="574"/>
    <cellStyle name="Comma 2 4" xfId="579"/>
    <cellStyle name="Comma 2 4 2" xfId="580"/>
    <cellStyle name="Comma 2 5" xfId="581"/>
    <cellStyle name="Comma 2 6" xfId="582"/>
    <cellStyle name="Comma 2 7" xfId="583"/>
    <cellStyle name="Comma 20" xfId="584"/>
    <cellStyle name="Comma 20 2" xfId="585"/>
    <cellStyle name="Comma 21" xfId="586"/>
    <cellStyle name="Comma 21 2" xfId="587"/>
    <cellStyle name="Comma 22" xfId="588"/>
    <cellStyle name="Comma 23" xfId="589"/>
    <cellStyle name="Comma 24" xfId="590"/>
    <cellStyle name="Comma 25" xfId="591"/>
    <cellStyle name="Comma 26" xfId="592"/>
    <cellStyle name="Comma 26 2" xfId="593"/>
    <cellStyle name="Comma 27" xfId="594"/>
    <cellStyle name="Comma 27 2" xfId="595"/>
    <cellStyle name="Comma 28" xfId="596"/>
    <cellStyle name="Comma 28 2" xfId="597"/>
    <cellStyle name="Comma 29" xfId="598"/>
    <cellStyle name="Comma 3" xfId="40"/>
    <cellStyle name="Comma 3 2" xfId="600"/>
    <cellStyle name="Comma 3 3" xfId="601"/>
    <cellStyle name="Comma 3 3 2" xfId="602"/>
    <cellStyle name="Comma 3 3 3" xfId="603"/>
    <cellStyle name="Comma 3 4" xfId="604"/>
    <cellStyle name="Comma 3 5" xfId="605"/>
    <cellStyle name="Comma 3 6" xfId="606"/>
    <cellStyle name="Comma 3 7" xfId="599"/>
    <cellStyle name="Comma 3 8" xfId="1524"/>
    <cellStyle name="Comma 30" xfId="607"/>
    <cellStyle name="Comma 30 2" xfId="608"/>
    <cellStyle name="Comma 31" xfId="609"/>
    <cellStyle name="Comma 31 2" xfId="610"/>
    <cellStyle name="Comma 32" xfId="611"/>
    <cellStyle name="Comma 33" xfId="612"/>
    <cellStyle name="Comma 33 2" xfId="613"/>
    <cellStyle name="Comma 34" xfId="614"/>
    <cellStyle name="Comma 34 2" xfId="615"/>
    <cellStyle name="Comma 35" xfId="1482"/>
    <cellStyle name="Comma 4" xfId="41"/>
    <cellStyle name="Comma 4 2" xfId="617"/>
    <cellStyle name="Comma 4 2 2" xfId="618"/>
    <cellStyle name="Comma 4 3" xfId="619"/>
    <cellStyle name="Comma 4 4" xfId="620"/>
    <cellStyle name="Comma 4 5" xfId="616"/>
    <cellStyle name="Comma 5" xfId="42"/>
    <cellStyle name="Comma 5 2" xfId="622"/>
    <cellStyle name="Comma 5 2 2" xfId="623"/>
    <cellStyle name="Comma 5 3" xfId="624"/>
    <cellStyle name="Comma 5 4" xfId="625"/>
    <cellStyle name="Comma 5 5" xfId="621"/>
    <cellStyle name="Comma 6" xfId="43"/>
    <cellStyle name="Comma 6 2" xfId="627"/>
    <cellStyle name="Comma 6 3" xfId="626"/>
    <cellStyle name="Comma 7" xfId="44"/>
    <cellStyle name="Comma 7 10" xfId="629"/>
    <cellStyle name="Comma 7 10 2" xfId="630"/>
    <cellStyle name="Comma 7 11" xfId="631"/>
    <cellStyle name="Comma 7 12" xfId="632"/>
    <cellStyle name="Comma 7 13" xfId="628"/>
    <cellStyle name="Comma 7 2" xfId="633"/>
    <cellStyle name="Comma 7 3" xfId="634"/>
    <cellStyle name="Comma 7 4" xfId="635"/>
    <cellStyle name="Comma 7 4 2" xfId="636"/>
    <cellStyle name="Comma 7 4 2 2" xfId="637"/>
    <cellStyle name="Comma 7 4 2 2 2" xfId="638"/>
    <cellStyle name="Comma 7 4 2 3" xfId="639"/>
    <cellStyle name="Comma 7 4 3" xfId="640"/>
    <cellStyle name="Comma 7 4 3 2" xfId="641"/>
    <cellStyle name="Comma 7 4 3 2 2" xfId="642"/>
    <cellStyle name="Comma 7 4 3 3" xfId="643"/>
    <cellStyle name="Comma 7 4 4" xfId="644"/>
    <cellStyle name="Comma 7 4 4 2" xfId="645"/>
    <cellStyle name="Comma 7 4 4 2 2" xfId="646"/>
    <cellStyle name="Comma 7 4 4 3" xfId="647"/>
    <cellStyle name="Comma 7 4 5" xfId="648"/>
    <cellStyle name="Comma 7 4 5 2" xfId="649"/>
    <cellStyle name="Comma 7 4 5 2 2" xfId="650"/>
    <cellStyle name="Comma 7 4 5 3" xfId="651"/>
    <cellStyle name="Comma 7 4 6" xfId="652"/>
    <cellStyle name="Comma 7 4 6 2" xfId="653"/>
    <cellStyle name="Comma 7 4 6 2 2" xfId="654"/>
    <cellStyle name="Comma 7 4 6 3" xfId="655"/>
    <cellStyle name="Comma 7 4 7" xfId="656"/>
    <cellStyle name="Comma 7 4 7 2" xfId="657"/>
    <cellStyle name="Comma 7 4 8" xfId="658"/>
    <cellStyle name="Comma 7 4 9" xfId="659"/>
    <cellStyle name="Comma 7 5" xfId="660"/>
    <cellStyle name="Comma 7 5 2" xfId="661"/>
    <cellStyle name="Comma 7 5 2 2" xfId="662"/>
    <cellStyle name="Comma 7 5 2 2 2" xfId="663"/>
    <cellStyle name="Comma 7 5 2 3" xfId="664"/>
    <cellStyle name="Comma 7 5 3" xfId="665"/>
    <cellStyle name="Comma 7 5 3 2" xfId="666"/>
    <cellStyle name="Comma 7 5 4" xfId="667"/>
    <cellStyle name="Comma 7 6" xfId="668"/>
    <cellStyle name="Comma 7 6 2" xfId="669"/>
    <cellStyle name="Comma 7 6 2 2" xfId="670"/>
    <cellStyle name="Comma 7 6 3" xfId="671"/>
    <cellStyle name="Comma 7 7" xfId="672"/>
    <cellStyle name="Comma 7 7 2" xfId="673"/>
    <cellStyle name="Comma 7 7 2 2" xfId="674"/>
    <cellStyle name="Comma 7 7 3" xfId="675"/>
    <cellStyle name="Comma 7 8" xfId="676"/>
    <cellStyle name="Comma 7 8 2" xfId="677"/>
    <cellStyle name="Comma 7 8 2 2" xfId="678"/>
    <cellStyle name="Comma 7 8 3" xfId="679"/>
    <cellStyle name="Comma 7 9" xfId="680"/>
    <cellStyle name="Comma 7 9 2" xfId="681"/>
    <cellStyle name="Comma 7 9 2 2" xfId="682"/>
    <cellStyle name="Comma 7 9 3" xfId="683"/>
    <cellStyle name="Comma 8" xfId="45"/>
    <cellStyle name="Comma 8 2" xfId="684"/>
    <cellStyle name="Comma 9" xfId="36"/>
    <cellStyle name="Comma 9 10" xfId="685"/>
    <cellStyle name="Comma 9 2" xfId="686"/>
    <cellStyle name="Comma 9 2 2" xfId="687"/>
    <cellStyle name="Comma 9 2 2 2" xfId="688"/>
    <cellStyle name="Comma 9 2 3" xfId="689"/>
    <cellStyle name="Comma 9 3" xfId="690"/>
    <cellStyle name="Comma 9 3 2" xfId="691"/>
    <cellStyle name="Comma 9 3 2 2" xfId="692"/>
    <cellStyle name="Comma 9 3 3" xfId="693"/>
    <cellStyle name="Comma 9 4" xfId="694"/>
    <cellStyle name="Comma 9 4 2" xfId="695"/>
    <cellStyle name="Comma 9 4 2 2" xfId="696"/>
    <cellStyle name="Comma 9 4 3" xfId="697"/>
    <cellStyle name="Comma 9 5" xfId="698"/>
    <cellStyle name="Comma 9 5 2" xfId="699"/>
    <cellStyle name="Comma 9 5 2 2" xfId="700"/>
    <cellStyle name="Comma 9 5 3" xfId="701"/>
    <cellStyle name="Comma 9 6" xfId="702"/>
    <cellStyle name="Comma 9 6 2" xfId="703"/>
    <cellStyle name="Comma 9 6 2 2" xfId="704"/>
    <cellStyle name="Comma 9 6 3" xfId="705"/>
    <cellStyle name="Comma 9 7" xfId="706"/>
    <cellStyle name="Comma 9 7 2" xfId="707"/>
    <cellStyle name="Comma 9 8" xfId="708"/>
    <cellStyle name="Comma 9 9" xfId="709"/>
    <cellStyle name="Currency 2" xfId="710"/>
    <cellStyle name="Currency 3" xfId="1525"/>
    <cellStyle name="Currency 3 2" xfId="1526"/>
    <cellStyle name="Currency 3 3" xfId="1527"/>
    <cellStyle name="Currency 4" xfId="1528"/>
    <cellStyle name="Dezimal [0]_laroux" xfId="711"/>
    <cellStyle name="Dezimal_laroux" xfId="712"/>
    <cellStyle name="edRascen" xfId="1529"/>
    <cellStyle name="Emphasis 1" xfId="713"/>
    <cellStyle name="Emphasis 2" xfId="714"/>
    <cellStyle name="Emphasis 3" xfId="715"/>
    <cellStyle name="Euro" xfId="716"/>
    <cellStyle name="Euro 2" xfId="717"/>
    <cellStyle name="Explanatory Text 2" xfId="46"/>
    <cellStyle name="Explanatory Text 2 2" xfId="718"/>
    <cellStyle name="Explanatory Text 2 3" xfId="719"/>
    <cellStyle name="Explanatory Text 3" xfId="1441"/>
    <cellStyle name="Good 2" xfId="47"/>
    <cellStyle name="Good 2 2" xfId="721"/>
    <cellStyle name="Good 2 3" xfId="722"/>
    <cellStyle name="Good 2 4" xfId="720"/>
    <cellStyle name="Good 3" xfId="1432"/>
    <cellStyle name="Heading 1 2" xfId="48"/>
    <cellStyle name="Heading 1 2 2" xfId="724"/>
    <cellStyle name="Heading 1 2 3" xfId="725"/>
    <cellStyle name="Heading 1 2 4" xfId="723"/>
    <cellStyle name="Heading 1 3" xfId="1428"/>
    <cellStyle name="Heading 2 2" xfId="49"/>
    <cellStyle name="Heading 2 2 2" xfId="727"/>
    <cellStyle name="Heading 2 2 3" xfId="728"/>
    <cellStyle name="Heading 2 2 4" xfId="726"/>
    <cellStyle name="Heading 2 3" xfId="1429"/>
    <cellStyle name="Heading 3 2" xfId="50"/>
    <cellStyle name="Heading 3 2 2" xfId="730"/>
    <cellStyle name="Heading 3 2 3" xfId="731"/>
    <cellStyle name="Heading 3 2 4" xfId="729"/>
    <cellStyle name="Heading 3 3" xfId="1430"/>
    <cellStyle name="Heading 4 2" xfId="51"/>
    <cellStyle name="Heading 4 2 2" xfId="733"/>
    <cellStyle name="Heading 4 2 3" xfId="734"/>
    <cellStyle name="Heading 4 2 4" xfId="732"/>
    <cellStyle name="Heading 4 3" xfId="1431"/>
    <cellStyle name="Hyperlink 2" xfId="735"/>
    <cellStyle name="Hyperlink 3" xfId="736"/>
    <cellStyle name="Îáû÷íûé_AMD" xfId="737"/>
    <cellStyle name="Input 2" xfId="52"/>
    <cellStyle name="Input 2 2" xfId="73"/>
    <cellStyle name="Input 2 2 2" xfId="739"/>
    <cellStyle name="Input 2 3" xfId="740"/>
    <cellStyle name="Input 2 4" xfId="738"/>
    <cellStyle name="Input 3" xfId="1435"/>
    <cellStyle name="KPMG Heading 1" xfId="741"/>
    <cellStyle name="KPMG Heading 2" xfId="742"/>
    <cellStyle name="KPMG Heading 3" xfId="743"/>
    <cellStyle name="KPMG Heading 4" xfId="744"/>
    <cellStyle name="KPMG Normal" xfId="745"/>
    <cellStyle name="KPMG Normal Text" xfId="746"/>
    <cellStyle name="KPMG Normal_123" xfId="747"/>
    <cellStyle name="Linked Cell 2" xfId="53"/>
    <cellStyle name="Linked Cell 2 2" xfId="749"/>
    <cellStyle name="Linked Cell 2 3" xfId="750"/>
    <cellStyle name="Linked Cell 2 4" xfId="748"/>
    <cellStyle name="Linked Cell 3" xfId="1438"/>
    <cellStyle name="Milliers [0]_laroux" xfId="751"/>
    <cellStyle name="Milliers_laroux" xfId="752"/>
    <cellStyle name="Neutral 2" xfId="54"/>
    <cellStyle name="Neutral 2 2" xfId="754"/>
    <cellStyle name="Neutral 2 3" xfId="755"/>
    <cellStyle name="Neutral 2 4" xfId="753"/>
    <cellStyle name="Neutral 3" xfId="1434"/>
    <cellStyle name="Neutral 4" xfId="1530"/>
    <cellStyle name="no dec" xfId="756"/>
    <cellStyle name="Normal" xfId="0" builtinId="0"/>
    <cellStyle name="Normal - Style1" xfId="757"/>
    <cellStyle name="Normal 10" xfId="758"/>
    <cellStyle name="Normal 10 10" xfId="1532"/>
    <cellStyle name="Normal 10 11" xfId="1533"/>
    <cellStyle name="Normal 10 12" xfId="1534"/>
    <cellStyle name="Normal 10 13" xfId="1535"/>
    <cellStyle name="Normal 10 14" xfId="1531"/>
    <cellStyle name="Normal 10 2" xfId="759"/>
    <cellStyle name="Normal 10 2 2" xfId="1537"/>
    <cellStyle name="Normal 10 2 3" xfId="1536"/>
    <cellStyle name="Normal 10 3" xfId="760"/>
    <cellStyle name="Normal 10 3 2" xfId="1538"/>
    <cellStyle name="Normal 10 4" xfId="1539"/>
    <cellStyle name="Normal 10 5" xfId="1540"/>
    <cellStyle name="Normal 10 6" xfId="1541"/>
    <cellStyle name="Normal 10 7" xfId="1542"/>
    <cellStyle name="Normal 10 8" xfId="1543"/>
    <cellStyle name="Normal 10 9" xfId="1544"/>
    <cellStyle name="Normal 11" xfId="761"/>
    <cellStyle name="Normal 11 2" xfId="78"/>
    <cellStyle name="Normal 11 2 2" xfId="762"/>
    <cellStyle name="Normal 11 2 3" xfId="1546"/>
    <cellStyle name="Normal 11 3" xfId="763"/>
    <cellStyle name="Normal 11 3 2" xfId="1547"/>
    <cellStyle name="Normal 11 4" xfId="1548"/>
    <cellStyle name="Normal 11 5" xfId="1549"/>
    <cellStyle name="Normal 11 6" xfId="1550"/>
    <cellStyle name="Normal 11 7" xfId="1551"/>
    <cellStyle name="Normal 11 8" xfId="1552"/>
    <cellStyle name="Normal 11 9" xfId="1545"/>
    <cellStyle name="Normal 12" xfId="764"/>
    <cellStyle name="Normal 12 10" xfId="1554"/>
    <cellStyle name="Normal 12 10 2" xfId="1555"/>
    <cellStyle name="Normal 12 10 2 2" xfId="1556"/>
    <cellStyle name="Normal 12 10 3" xfId="1557"/>
    <cellStyle name="Normal 12 10 3 2" xfId="1558"/>
    <cellStyle name="Normal 12 10 3 2 2" xfId="1559"/>
    <cellStyle name="Normal 12 10 4" xfId="1560"/>
    <cellStyle name="Normal 12 10 5" xfId="1561"/>
    <cellStyle name="Normal 12 10 5 2" xfId="1562"/>
    <cellStyle name="Normal 12 11" xfId="1563"/>
    <cellStyle name="Normal 12 12" xfId="1564"/>
    <cellStyle name="Normal 12 13" xfId="1565"/>
    <cellStyle name="Normal 12 14" xfId="1566"/>
    <cellStyle name="Normal 12 15" xfId="1553"/>
    <cellStyle name="Normal 12 2" xfId="765"/>
    <cellStyle name="Normal 12 2 2" xfId="1568"/>
    <cellStyle name="Normal 12 2 3" xfId="1567"/>
    <cellStyle name="Normal 12 3" xfId="766"/>
    <cellStyle name="Normal 12 3 2" xfId="1569"/>
    <cellStyle name="Normal 12 4" xfId="1570"/>
    <cellStyle name="Normal 12 5" xfId="1571"/>
    <cellStyle name="Normal 12 6" xfId="1572"/>
    <cellStyle name="Normal 12 7" xfId="1573"/>
    <cellStyle name="Normal 12 8" xfId="1574"/>
    <cellStyle name="Normal 12 9" xfId="1575"/>
    <cellStyle name="Normal 13" xfId="767"/>
    <cellStyle name="Normal 13 2" xfId="768"/>
    <cellStyle name="Normal 13 2 2" xfId="1577"/>
    <cellStyle name="Normal 13 3" xfId="1576"/>
    <cellStyle name="Normal 14" xfId="769"/>
    <cellStyle name="Normal 14 2" xfId="770"/>
    <cellStyle name="Normal 14 2 2" xfId="1579"/>
    <cellStyle name="Normal 14 3" xfId="771"/>
    <cellStyle name="Normal 14 4" xfId="1578"/>
    <cellStyle name="Normal 15" xfId="772"/>
    <cellStyle name="Normal 15 2" xfId="773"/>
    <cellStyle name="Normal 15 3" xfId="774"/>
    <cellStyle name="Normal 15 4" xfId="1580"/>
    <cellStyle name="Normal 16" xfId="775"/>
    <cellStyle name="Normal 16 2" xfId="776"/>
    <cellStyle name="Normal 16 3" xfId="777"/>
    <cellStyle name="Normal 16 4" xfId="1581"/>
    <cellStyle name="Normal 17" xfId="778"/>
    <cellStyle name="Normal 17 2" xfId="779"/>
    <cellStyle name="Normal 17 2 2" xfId="780"/>
    <cellStyle name="Normal 17 2 2 2" xfId="781"/>
    <cellStyle name="Normal 17 2 2 2 2" xfId="782"/>
    <cellStyle name="Normal 17 2 2 3" xfId="783"/>
    <cellStyle name="Normal 17 2 3" xfId="784"/>
    <cellStyle name="Normal 17 2 3 2" xfId="785"/>
    <cellStyle name="Normal 17 2 3 2 2" xfId="786"/>
    <cellStyle name="Normal 17 2 3 3" xfId="787"/>
    <cellStyle name="Normal 17 2 4" xfId="788"/>
    <cellStyle name="Normal 17 2 4 2" xfId="789"/>
    <cellStyle name="Normal 17 2 4 2 2" xfId="790"/>
    <cellStyle name="Normal 17 2 4 3" xfId="791"/>
    <cellStyle name="Normal 17 2 5" xfId="792"/>
    <cellStyle name="Normal 17 2 5 2" xfId="793"/>
    <cellStyle name="Normal 17 2 5 2 2" xfId="794"/>
    <cellStyle name="Normal 17 2 5 3" xfId="795"/>
    <cellStyle name="Normal 17 2 6" xfId="796"/>
    <cellStyle name="Normal 17 2 6 2" xfId="797"/>
    <cellStyle name="Normal 17 2 6 2 2" xfId="798"/>
    <cellStyle name="Normal 17 2 6 3" xfId="799"/>
    <cellStyle name="Normal 17 2 7" xfId="800"/>
    <cellStyle name="Normal 17 2 7 2" xfId="801"/>
    <cellStyle name="Normal 17 2 8" xfId="802"/>
    <cellStyle name="Normal 17 2 9" xfId="803"/>
    <cellStyle name="Normal 17 3" xfId="804"/>
    <cellStyle name="Normal 17 4" xfId="1582"/>
    <cellStyle name="Normal 18" xfId="805"/>
    <cellStyle name="Normal 18 2" xfId="806"/>
    <cellStyle name="Normal 18 3" xfId="1583"/>
    <cellStyle name="Normal 19" xfId="807"/>
    <cellStyle name="Normal 2" xfId="1"/>
    <cellStyle name="Normal 2 10" xfId="808"/>
    <cellStyle name="Normal 2 11" xfId="809"/>
    <cellStyle name="Normal 2 12" xfId="810"/>
    <cellStyle name="Normal 2 12 2" xfId="811"/>
    <cellStyle name="Normal 2 13" xfId="812"/>
    <cellStyle name="Normal 2 14" xfId="1584"/>
    <cellStyle name="Normal 2 2" xfId="55"/>
    <cellStyle name="Normal 2 2 10" xfId="814"/>
    <cellStyle name="Normal 2 2 10 2" xfId="815"/>
    <cellStyle name="Normal 2 2 11" xfId="816"/>
    <cellStyle name="Normal 2 2 12" xfId="817"/>
    <cellStyle name="Normal 2 2 13" xfId="813"/>
    <cellStyle name="Normal 2 2 14" xfId="1585"/>
    <cellStyle name="Normal 2 2 2" xfId="818"/>
    <cellStyle name="Normal 2 2 2 2" xfId="1586"/>
    <cellStyle name="Normal 2 2 3" xfId="819"/>
    <cellStyle name="Normal 2 2 4" xfId="820"/>
    <cellStyle name="Normal 2 2 4 2" xfId="821"/>
    <cellStyle name="Normal 2 2 4 2 2" xfId="822"/>
    <cellStyle name="Normal 2 2 4 2 2 2" xfId="823"/>
    <cellStyle name="Normal 2 2 4 2 3" xfId="824"/>
    <cellStyle name="Normal 2 2 4 3" xfId="825"/>
    <cellStyle name="Normal 2 2 4 3 2" xfId="826"/>
    <cellStyle name="Normal 2 2 4 3 2 2" xfId="827"/>
    <cellStyle name="Normal 2 2 4 3 3" xfId="828"/>
    <cellStyle name="Normal 2 2 4 4" xfId="829"/>
    <cellStyle name="Normal 2 2 4 4 2" xfId="830"/>
    <cellStyle name="Normal 2 2 4 4 2 2" xfId="831"/>
    <cellStyle name="Normal 2 2 4 4 3" xfId="832"/>
    <cellStyle name="Normal 2 2 4 5" xfId="833"/>
    <cellStyle name="Normal 2 2 4 5 2" xfId="834"/>
    <cellStyle name="Normal 2 2 4 5 2 2" xfId="835"/>
    <cellStyle name="Normal 2 2 4 5 3" xfId="836"/>
    <cellStyle name="Normal 2 2 4 6" xfId="837"/>
    <cellStyle name="Normal 2 2 4 6 2" xfId="838"/>
    <cellStyle name="Normal 2 2 4 6 2 2" xfId="839"/>
    <cellStyle name="Normal 2 2 4 6 3" xfId="840"/>
    <cellStyle name="Normal 2 2 4 7" xfId="841"/>
    <cellStyle name="Normal 2 2 4 7 2" xfId="842"/>
    <cellStyle name="Normal 2 2 4 8" xfId="843"/>
    <cellStyle name="Normal 2 2 4 9" xfId="844"/>
    <cellStyle name="Normal 2 2 5" xfId="845"/>
    <cellStyle name="Normal 2 2 5 2" xfId="846"/>
    <cellStyle name="Normal 2 2 5 2 2" xfId="847"/>
    <cellStyle name="Normal 2 2 5 2 2 2" xfId="848"/>
    <cellStyle name="Normal 2 2 5 2 3" xfId="849"/>
    <cellStyle name="Normal 2 2 5 3" xfId="850"/>
    <cellStyle name="Normal 2 2 5 3 2" xfId="851"/>
    <cellStyle name="Normal 2 2 5 4" xfId="852"/>
    <cellStyle name="Normal 2 2 6" xfId="853"/>
    <cellStyle name="Normal 2 2 6 2" xfId="854"/>
    <cellStyle name="Normal 2 2 6 2 2" xfId="855"/>
    <cellStyle name="Normal 2 2 6 3" xfId="856"/>
    <cellStyle name="Normal 2 2 7" xfId="857"/>
    <cellStyle name="Normal 2 2 7 2" xfId="858"/>
    <cellStyle name="Normal 2 2 7 2 2" xfId="859"/>
    <cellStyle name="Normal 2 2 7 3" xfId="860"/>
    <cellStyle name="Normal 2 2 8" xfId="861"/>
    <cellStyle name="Normal 2 2 8 2" xfId="862"/>
    <cellStyle name="Normal 2 2 8 2 2" xfId="863"/>
    <cellStyle name="Normal 2 2 8 3" xfId="864"/>
    <cellStyle name="Normal 2 2 9" xfId="865"/>
    <cellStyle name="Normal 2 2 9 2" xfId="866"/>
    <cellStyle name="Normal 2 2 9 2 2" xfId="867"/>
    <cellStyle name="Normal 2 2 9 3" xfId="868"/>
    <cellStyle name="Normal 2 3" xfId="56"/>
    <cellStyle name="Normal 2 3 2" xfId="870"/>
    <cellStyle name="Normal 2 3 2 2" xfId="871"/>
    <cellStyle name="Normal 2 3 2 2 2" xfId="872"/>
    <cellStyle name="Normal 2 3 2 3" xfId="873"/>
    <cellStyle name="Normal 2 3 2 4" xfId="1588"/>
    <cellStyle name="Normal 2 3 3" xfId="874"/>
    <cellStyle name="Normal 2 3 3 2" xfId="875"/>
    <cellStyle name="Normal 2 3 3 3" xfId="1589"/>
    <cellStyle name="Normal 2 3 4" xfId="876"/>
    <cellStyle name="Normal 2 3 5" xfId="869"/>
    <cellStyle name="Normal 2 3 6" xfId="1587"/>
    <cellStyle name="Normal 2 4" xfId="877"/>
    <cellStyle name="Normal 2 4 2" xfId="878"/>
    <cellStyle name="Normal 2 4 3" xfId="879"/>
    <cellStyle name="Normal 2 4 4" xfId="1590"/>
    <cellStyle name="Normal 2 5" xfId="880"/>
    <cellStyle name="Normal 2 5 2" xfId="881"/>
    <cellStyle name="Normal 2 5 3" xfId="882"/>
    <cellStyle name="Normal 2 6" xfId="883"/>
    <cellStyle name="Normal 2 6 2" xfId="884"/>
    <cellStyle name="Normal 2 6 2 2" xfId="885"/>
    <cellStyle name="Normal 2 6 2 2 2" xfId="886"/>
    <cellStyle name="Normal 2 6 2 2 2 2" xfId="887"/>
    <cellStyle name="Normal 2 6 2 2 3" xfId="888"/>
    <cellStyle name="Normal 2 6 2 3" xfId="889"/>
    <cellStyle name="Normal 2 6 2 3 2" xfId="890"/>
    <cellStyle name="Normal 2 6 2 3 2 2" xfId="891"/>
    <cellStyle name="Normal 2 6 2 3 3" xfId="892"/>
    <cellStyle name="Normal 2 6 2 4" xfId="893"/>
    <cellStyle name="Normal 2 6 2 4 2" xfId="894"/>
    <cellStyle name="Normal 2 6 2 4 2 2" xfId="895"/>
    <cellStyle name="Normal 2 6 2 4 3" xfId="896"/>
    <cellStyle name="Normal 2 6 2 5" xfId="897"/>
    <cellStyle name="Normal 2 6 2 5 2" xfId="898"/>
    <cellStyle name="Normal 2 6 2 5 2 2" xfId="899"/>
    <cellStyle name="Normal 2 6 2 5 3" xfId="900"/>
    <cellStyle name="Normal 2 6 2 6" xfId="901"/>
    <cellStyle name="Normal 2 6 2 6 2" xfId="902"/>
    <cellStyle name="Normal 2 6 2 6 2 2" xfId="903"/>
    <cellStyle name="Normal 2 6 2 6 3" xfId="904"/>
    <cellStyle name="Normal 2 6 2 7" xfId="905"/>
    <cellStyle name="Normal 2 6 2 7 2" xfId="906"/>
    <cellStyle name="Normal 2 6 2 8" xfId="907"/>
    <cellStyle name="Normal 2 6 2 9" xfId="908"/>
    <cellStyle name="Normal 2 6 3" xfId="909"/>
    <cellStyle name="Normal 2 7" xfId="910"/>
    <cellStyle name="Normal 2 8" xfId="911"/>
    <cellStyle name="Normal 2 9" xfId="912"/>
    <cellStyle name="Normal 2_2" xfId="1591"/>
    <cellStyle name="Normal 20" xfId="913"/>
    <cellStyle name="Normal 21" xfId="914"/>
    <cellStyle name="Normal 22" xfId="915"/>
    <cellStyle name="Normal 23" xfId="916"/>
    <cellStyle name="Normal 23 2" xfId="917"/>
    <cellStyle name="Normal 23 2 2" xfId="918"/>
    <cellStyle name="Normal 23 2 2 2" xfId="919"/>
    <cellStyle name="Normal 23 2 3" xfId="920"/>
    <cellStyle name="Normal 23 3" xfId="921"/>
    <cellStyle name="Normal 23 3 2" xfId="922"/>
    <cellStyle name="Normal 23 3 2 2" xfId="923"/>
    <cellStyle name="Normal 23 3 3" xfId="924"/>
    <cellStyle name="Normal 23 4" xfId="925"/>
    <cellStyle name="Normal 23 4 2" xfId="926"/>
    <cellStyle name="Normal 23 4 2 2" xfId="927"/>
    <cellStyle name="Normal 23 4 3" xfId="928"/>
    <cellStyle name="Normal 23 5" xfId="929"/>
    <cellStyle name="Normal 23 5 2" xfId="930"/>
    <cellStyle name="Normal 23 5 2 2" xfId="931"/>
    <cellStyle name="Normal 23 5 3" xfId="932"/>
    <cellStyle name="Normal 23 6" xfId="933"/>
    <cellStyle name="Normal 23 6 2" xfId="934"/>
    <cellStyle name="Normal 23 6 2 2" xfId="935"/>
    <cellStyle name="Normal 23 6 3" xfId="936"/>
    <cellStyle name="Normal 23 7" xfId="937"/>
    <cellStyle name="Normal 23 7 2" xfId="938"/>
    <cellStyle name="Normal 23 8" xfId="939"/>
    <cellStyle name="Normal 23 9" xfId="940"/>
    <cellStyle name="Normal 24" xfId="941"/>
    <cellStyle name="Normal 24 2" xfId="942"/>
    <cellStyle name="Normal 24 2 2" xfId="943"/>
    <cellStyle name="Normal 24 2 2 2" xfId="944"/>
    <cellStyle name="Normal 24 2 3" xfId="945"/>
    <cellStyle name="Normal 24 3" xfId="946"/>
    <cellStyle name="Normal 24 3 2" xfId="947"/>
    <cellStyle name="Normal 24 3 2 2" xfId="948"/>
    <cellStyle name="Normal 24 3 3" xfId="949"/>
    <cellStyle name="Normal 24 4" xfId="950"/>
    <cellStyle name="Normal 24 4 2" xfId="951"/>
    <cellStyle name="Normal 24 4 2 2" xfId="952"/>
    <cellStyle name="Normal 24 4 3" xfId="953"/>
    <cellStyle name="Normal 24 5" xfId="954"/>
    <cellStyle name="Normal 24 5 2" xfId="955"/>
    <cellStyle name="Normal 24 5 2 2" xfId="956"/>
    <cellStyle name="Normal 24 5 3" xfId="957"/>
    <cellStyle name="Normal 24 6" xfId="958"/>
    <cellStyle name="Normal 24 6 2" xfId="959"/>
    <cellStyle name="Normal 24 6 2 2" xfId="960"/>
    <cellStyle name="Normal 24 6 3" xfId="961"/>
    <cellStyle name="Normal 24 7" xfId="962"/>
    <cellStyle name="Normal 24 7 2" xfId="963"/>
    <cellStyle name="Normal 24 8" xfId="964"/>
    <cellStyle name="Normal 24 9" xfId="965"/>
    <cellStyle name="Normal 25" xfId="966"/>
    <cellStyle name="Normal 25 2" xfId="967"/>
    <cellStyle name="Normal 25 2 2" xfId="968"/>
    <cellStyle name="Normal 25 2 2 2" xfId="969"/>
    <cellStyle name="Normal 25 2 3" xfId="970"/>
    <cellStyle name="Normal 25 3" xfId="971"/>
    <cellStyle name="Normal 25 3 2" xfId="972"/>
    <cellStyle name="Normal 25 3 2 2" xfId="973"/>
    <cellStyle name="Normal 25 3 3" xfId="974"/>
    <cellStyle name="Normal 25 4" xfId="975"/>
    <cellStyle name="Normal 25 4 2" xfId="976"/>
    <cellStyle name="Normal 25 4 2 2" xfId="977"/>
    <cellStyle name="Normal 25 4 3" xfId="978"/>
    <cellStyle name="Normal 25 5" xfId="979"/>
    <cellStyle name="Normal 25 5 2" xfId="980"/>
    <cellStyle name="Normal 25 5 2 2" xfId="981"/>
    <cellStyle name="Normal 25 5 3" xfId="982"/>
    <cellStyle name="Normal 25 6" xfId="983"/>
    <cellStyle name="Normal 25 6 2" xfId="984"/>
    <cellStyle name="Normal 25 6 2 2" xfId="985"/>
    <cellStyle name="Normal 25 6 3" xfId="986"/>
    <cellStyle name="Normal 25 7" xfId="987"/>
    <cellStyle name="Normal 25 7 2" xfId="988"/>
    <cellStyle name="Normal 25 8" xfId="989"/>
    <cellStyle name="Normal 25 9" xfId="990"/>
    <cellStyle name="Normal 26" xfId="991"/>
    <cellStyle name="Normal 26 2" xfId="992"/>
    <cellStyle name="Normal 26 2 2" xfId="993"/>
    <cellStyle name="Normal 26 2 2 2" xfId="994"/>
    <cellStyle name="Normal 26 2 3" xfId="995"/>
    <cellStyle name="Normal 26 3" xfId="996"/>
    <cellStyle name="Normal 26 3 2" xfId="997"/>
    <cellStyle name="Normal 26 3 2 2" xfId="998"/>
    <cellStyle name="Normal 26 3 3" xfId="999"/>
    <cellStyle name="Normal 26 4" xfId="1000"/>
    <cellStyle name="Normal 26 4 2" xfId="1001"/>
    <cellStyle name="Normal 26 4 2 2" xfId="1002"/>
    <cellStyle name="Normal 26 4 3" xfId="1003"/>
    <cellStyle name="Normal 26 5" xfId="1004"/>
    <cellStyle name="Normal 26 5 2" xfId="1005"/>
    <cellStyle name="Normal 26 5 2 2" xfId="1006"/>
    <cellStyle name="Normal 26 5 3" xfId="1007"/>
    <cellStyle name="Normal 26 6" xfId="1008"/>
    <cellStyle name="Normal 26 6 2" xfId="1009"/>
    <cellStyle name="Normal 26 6 2 2" xfId="1010"/>
    <cellStyle name="Normal 26 6 3" xfId="1011"/>
    <cellStyle name="Normal 26 7" xfId="1012"/>
    <cellStyle name="Normal 26 7 2" xfId="1013"/>
    <cellStyle name="Normal 26 8" xfId="1014"/>
    <cellStyle name="Normal 26 9" xfId="1015"/>
    <cellStyle name="Normal 27" xfId="1016"/>
    <cellStyle name="Normal 28" xfId="1017"/>
    <cellStyle name="Normal 29" xfId="1018"/>
    <cellStyle name="Normal 3" xfId="3"/>
    <cellStyle name="Normal 3 2" xfId="57"/>
    <cellStyle name="Normal 3 2 2" xfId="1021"/>
    <cellStyle name="Normal 3 2 2 2" xfId="1022"/>
    <cellStyle name="Normal 3 2 3" xfId="1023"/>
    <cellStyle name="Normal 3 2 4" xfId="1024"/>
    <cellStyle name="Normal 3 2 5" xfId="1025"/>
    <cellStyle name="Normal 3 2 6" xfId="1026"/>
    <cellStyle name="Normal 3 2 6 2" xfId="1027"/>
    <cellStyle name="Normal 3 2 7" xfId="1028"/>
    <cellStyle name="Normal 3 2 8" xfId="1020"/>
    <cellStyle name="Normal 3 3" xfId="1029"/>
    <cellStyle name="Normal 3 3 2" xfId="1030"/>
    <cellStyle name="Normal 3 3 3" xfId="1031"/>
    <cellStyle name="Normal 3 4" xfId="1032"/>
    <cellStyle name="Normal 3 5" xfId="1033"/>
    <cellStyle name="Normal 3 6" xfId="1034"/>
    <cellStyle name="Normal 3 7" xfId="1019"/>
    <cellStyle name="Normal 3 8" xfId="1592"/>
    <cellStyle name="Normal 30" xfId="1035"/>
    <cellStyle name="Normal 31" xfId="1036"/>
    <cellStyle name="Normal 32" xfId="1037"/>
    <cellStyle name="Normal 33" xfId="1038"/>
    <cellStyle name="Normal 34" xfId="1039"/>
    <cellStyle name="Normal 34 2" xfId="1040"/>
    <cellStyle name="Normal 34 2 2" xfId="1041"/>
    <cellStyle name="Normal 34 2 2 2" xfId="1042"/>
    <cellStyle name="Normal 34 2 3" xfId="1043"/>
    <cellStyle name="Normal 34 3" xfId="1044"/>
    <cellStyle name="Normal 34 3 2" xfId="1045"/>
    <cellStyle name="Normal 34 3 2 2" xfId="1046"/>
    <cellStyle name="Normal 34 3 3" xfId="1047"/>
    <cellStyle name="Normal 34 4" xfId="1048"/>
    <cellStyle name="Normal 34 4 2" xfId="1049"/>
    <cellStyle name="Normal 34 4 2 2" xfId="1050"/>
    <cellStyle name="Normal 34 4 3" xfId="1051"/>
    <cellStyle name="Normal 34 5" xfId="1052"/>
    <cellStyle name="Normal 34 5 2" xfId="1053"/>
    <cellStyle name="Normal 34 5 2 2" xfId="1054"/>
    <cellStyle name="Normal 34 5 3" xfId="1055"/>
    <cellStyle name="Normal 34 6" xfId="1056"/>
    <cellStyle name="Normal 34 6 2" xfId="1057"/>
    <cellStyle name="Normal 34 6 2 2" xfId="1058"/>
    <cellStyle name="Normal 34 6 3" xfId="1059"/>
    <cellStyle name="Normal 34 7" xfId="1060"/>
    <cellStyle name="Normal 34 7 2" xfId="1061"/>
    <cellStyle name="Normal 34 8" xfId="1062"/>
    <cellStyle name="Normal 34 9" xfId="1063"/>
    <cellStyle name="Normal 35" xfId="1064"/>
    <cellStyle name="Normal 36" xfId="1065"/>
    <cellStyle name="Normal 37" xfId="1066"/>
    <cellStyle name="Normal 374" xfId="1067"/>
    <cellStyle name="Normal 374 2" xfId="1068"/>
    <cellStyle name="Normal 38" xfId="1069"/>
    <cellStyle name="Normal 39" xfId="1070"/>
    <cellStyle name="Normal 4" xfId="58"/>
    <cellStyle name="Normal 4 2" xfId="59"/>
    <cellStyle name="Normal 4 2 2" xfId="1072"/>
    <cellStyle name="Normal 4 2 3" xfId="1073"/>
    <cellStyle name="Normal 4 2 4" xfId="1593"/>
    <cellStyle name="Normal 4 3" xfId="1074"/>
    <cellStyle name="Normal 4 3 2" xfId="1594"/>
    <cellStyle name="Normal 4 4" xfId="1075"/>
    <cellStyle name="Normal 4 5" xfId="1076"/>
    <cellStyle name="Normal 4 6" xfId="1071"/>
    <cellStyle name="Normal 4_01.07.15Վերաբաշխումների ցուցակ" xfId="1077"/>
    <cellStyle name="Normal 40" xfId="1078"/>
    <cellStyle name="Normal 41" xfId="1079"/>
    <cellStyle name="Normal 42" xfId="1080"/>
    <cellStyle name="Normal 43" xfId="1081"/>
    <cellStyle name="Normal 43 2" xfId="1082"/>
    <cellStyle name="Normal 43 2 2" xfId="1083"/>
    <cellStyle name="Normal 43 2 2 2" xfId="1084"/>
    <cellStyle name="Normal 43 2 3" xfId="1085"/>
    <cellStyle name="Normal 43 3" xfId="1086"/>
    <cellStyle name="Normal 43 3 2" xfId="1087"/>
    <cellStyle name="Normal 43 3 2 2" xfId="1088"/>
    <cellStyle name="Normal 43 3 3" xfId="1089"/>
    <cellStyle name="Normal 43 4" xfId="1090"/>
    <cellStyle name="Normal 43 5" xfId="1091"/>
    <cellStyle name="Normal 43 5 2" xfId="1092"/>
    <cellStyle name="Normal 43 6" xfId="1093"/>
    <cellStyle name="Normal 43 7" xfId="1094"/>
    <cellStyle name="Normal 44" xfId="1095"/>
    <cellStyle name="Normal 44 2" xfId="1096"/>
    <cellStyle name="Normal 44 2 2" xfId="1097"/>
    <cellStyle name="Normal 44 2 2 2" xfId="1098"/>
    <cellStyle name="Normal 44 2 3" xfId="1099"/>
    <cellStyle name="Normal 44 3" xfId="1100"/>
    <cellStyle name="Normal 44 3 2" xfId="1101"/>
    <cellStyle name="Normal 44 3 2 2" xfId="1102"/>
    <cellStyle name="Normal 44 3 3" xfId="1103"/>
    <cellStyle name="Normal 44 4" xfId="1104"/>
    <cellStyle name="Normal 44 5" xfId="1105"/>
    <cellStyle name="Normal 44 5 2" xfId="1106"/>
    <cellStyle name="Normal 44 6" xfId="1107"/>
    <cellStyle name="Normal 44 7" xfId="1108"/>
    <cellStyle name="Normal 45" xfId="1109"/>
    <cellStyle name="Normal 45 2" xfId="1110"/>
    <cellStyle name="Normal 45 2 2" xfId="1111"/>
    <cellStyle name="Normal 45 2 2 2" xfId="1112"/>
    <cellStyle name="Normal 45 2 3" xfId="1113"/>
    <cellStyle name="Normal 45 3" xfId="1114"/>
    <cellStyle name="Normal 45 3 2" xfId="1115"/>
    <cellStyle name="Normal 45 3 2 2" xfId="1116"/>
    <cellStyle name="Normal 45 3 3" xfId="1117"/>
    <cellStyle name="Normal 45 4" xfId="1118"/>
    <cellStyle name="Normal 45 5" xfId="1119"/>
    <cellStyle name="Normal 45 5 2" xfId="1120"/>
    <cellStyle name="Normal 45 6" xfId="1121"/>
    <cellStyle name="Normal 46" xfId="1122"/>
    <cellStyle name="Normal 46 2" xfId="1123"/>
    <cellStyle name="Normal 46 2 2" xfId="1124"/>
    <cellStyle name="Normal 46 2 2 2" xfId="1125"/>
    <cellStyle name="Normal 46 2 3" xfId="1126"/>
    <cellStyle name="Normal 46 3" xfId="1127"/>
    <cellStyle name="Normal 46 3 2" xfId="1128"/>
    <cellStyle name="Normal 46 3 2 2" xfId="1129"/>
    <cellStyle name="Normal 46 3 3" xfId="1130"/>
    <cellStyle name="Normal 46 4" xfId="1131"/>
    <cellStyle name="Normal 46 5" xfId="1132"/>
    <cellStyle name="Normal 46 5 2" xfId="1133"/>
    <cellStyle name="Normal 46 6" xfId="1134"/>
    <cellStyle name="Normal 47" xfId="1135"/>
    <cellStyle name="Normal 47 2" xfId="1136"/>
    <cellStyle name="Normal 47 2 2" xfId="1137"/>
    <cellStyle name="Normal 47 2 2 2" xfId="1138"/>
    <cellStyle name="Normal 47 2 3" xfId="1139"/>
    <cellStyle name="Normal 47 3" xfId="1140"/>
    <cellStyle name="Normal 47 3 2" xfId="1141"/>
    <cellStyle name="Normal 47 3 2 2" xfId="1142"/>
    <cellStyle name="Normal 47 3 3" xfId="1143"/>
    <cellStyle name="Normal 47 4" xfId="1144"/>
    <cellStyle name="Normal 47 4 2" xfId="1145"/>
    <cellStyle name="Normal 47 5" xfId="1146"/>
    <cellStyle name="Normal 48" xfId="1147"/>
    <cellStyle name="Normal 48 2" xfId="1148"/>
    <cellStyle name="Normal 48 2 2" xfId="1149"/>
    <cellStyle name="Normal 48 2 2 2" xfId="1150"/>
    <cellStyle name="Normal 48 2 3" xfId="1151"/>
    <cellStyle name="Normal 48 3" xfId="1152"/>
    <cellStyle name="Normal 48 3 2" xfId="1153"/>
    <cellStyle name="Normal 48 3 2 2" xfId="1154"/>
    <cellStyle name="Normal 48 3 3" xfId="1155"/>
    <cellStyle name="Normal 48 4" xfId="1156"/>
    <cellStyle name="Normal 48 4 2" xfId="1157"/>
    <cellStyle name="Normal 48 5" xfId="1158"/>
    <cellStyle name="Normal 49" xfId="1159"/>
    <cellStyle name="Normal 49 2" xfId="1160"/>
    <cellStyle name="Normal 49 2 2" xfId="1161"/>
    <cellStyle name="Normal 49 3" xfId="1162"/>
    <cellStyle name="Normal 5" xfId="60"/>
    <cellStyle name="Normal 5 2" xfId="1164"/>
    <cellStyle name="Normal 5 2 2" xfId="1165"/>
    <cellStyle name="Normal 5 2 2 2" xfId="1166"/>
    <cellStyle name="Normal 5 2 3" xfId="1167"/>
    <cellStyle name="Normal 5 2 4" xfId="1596"/>
    <cellStyle name="Normal 5 3" xfId="1168"/>
    <cellStyle name="Normal 5 3 2" xfId="1169"/>
    <cellStyle name="Normal 5 4" xfId="1170"/>
    <cellStyle name="Normal 5 5" xfId="1171"/>
    <cellStyle name="Normal 5 6" xfId="1163"/>
    <cellStyle name="Normal 5 7" xfId="1595"/>
    <cellStyle name="Normal 50" xfId="1172"/>
    <cellStyle name="Normal 51" xfId="1173"/>
    <cellStyle name="Normal 52" xfId="1426"/>
    <cellStyle name="Normal 53" xfId="80"/>
    <cellStyle name="Normal 54" xfId="1174"/>
    <cellStyle name="Normal 54 2" xfId="1175"/>
    <cellStyle name="Normal 54 3" xfId="1176"/>
    <cellStyle name="Normal 55" xfId="1467"/>
    <cellStyle name="Normal 56" xfId="1478"/>
    <cellStyle name="Normal 57" xfId="1481"/>
    <cellStyle name="Normal 58" xfId="1483"/>
    <cellStyle name="Normal 59" xfId="1484"/>
    <cellStyle name="Normal 6" xfId="61"/>
    <cellStyle name="Normal 6 2" xfId="1178"/>
    <cellStyle name="Normal 6 2 2" xfId="1179"/>
    <cellStyle name="Normal 6 2 3" xfId="1180"/>
    <cellStyle name="Normal 6 2 3 2" xfId="1181"/>
    <cellStyle name="Normal 6 2 4" xfId="1182"/>
    <cellStyle name="Normal 6 3" xfId="1183"/>
    <cellStyle name="Normal 6 4" xfId="1184"/>
    <cellStyle name="Normal 6 5" xfId="1185"/>
    <cellStyle name="Normal 6 6" xfId="1177"/>
    <cellStyle name="Normal 60" xfId="1485"/>
    <cellStyle name="Normal 61" xfId="1486"/>
    <cellStyle name="Normal 62" xfId="1665"/>
    <cellStyle name="Normal 63" xfId="1688"/>
    <cellStyle name="Normal 67" xfId="1186"/>
    <cellStyle name="Normal 7" xfId="62"/>
    <cellStyle name="Normal 7 10" xfId="1188"/>
    <cellStyle name="Normal 7 10 2" xfId="1189"/>
    <cellStyle name="Normal 7 10 3" xfId="1598"/>
    <cellStyle name="Normal 7 11" xfId="1190"/>
    <cellStyle name="Normal 7 11 2" xfId="1599"/>
    <cellStyle name="Normal 7 12" xfId="1191"/>
    <cellStyle name="Normal 7 12 2" xfId="1600"/>
    <cellStyle name="Normal 7 13" xfId="1187"/>
    <cellStyle name="Normal 7 13 2" xfId="1601"/>
    <cellStyle name="Normal 7 14" xfId="1424"/>
    <cellStyle name="Normal 7 14 2" xfId="1602"/>
    <cellStyle name="Normal 7 15" xfId="1597"/>
    <cellStyle name="Normal 7 2" xfId="74"/>
    <cellStyle name="Normal 7 2 2" xfId="1192"/>
    <cellStyle name="Normal 7 2 3" xfId="1603"/>
    <cellStyle name="Normal 7 3" xfId="1193"/>
    <cellStyle name="Normal 7 3 2" xfId="1605"/>
    <cellStyle name="Normal 7 3 3" xfId="1604"/>
    <cellStyle name="Normal 7 4" xfId="1194"/>
    <cellStyle name="Normal 7 4 10" xfId="1606"/>
    <cellStyle name="Normal 7 4 2" xfId="1195"/>
    <cellStyle name="Normal 7 4 2 2" xfId="1196"/>
    <cellStyle name="Normal 7 4 2 2 2" xfId="1197"/>
    <cellStyle name="Normal 7 4 2 3" xfId="1198"/>
    <cellStyle name="Normal 7 4 2 4" xfId="1607"/>
    <cellStyle name="Normal 7 4 3" xfId="1199"/>
    <cellStyle name="Normal 7 4 3 2" xfId="1200"/>
    <cellStyle name="Normal 7 4 3 2 2" xfId="1201"/>
    <cellStyle name="Normal 7 4 3 3" xfId="1202"/>
    <cellStyle name="Normal 7 4 4" xfId="1203"/>
    <cellStyle name="Normal 7 4 4 2" xfId="1204"/>
    <cellStyle name="Normal 7 4 4 2 2" xfId="1205"/>
    <cellStyle name="Normal 7 4 4 3" xfId="1206"/>
    <cellStyle name="Normal 7 4 5" xfId="1207"/>
    <cellStyle name="Normal 7 4 5 2" xfId="1208"/>
    <cellStyle name="Normal 7 4 5 2 2" xfId="1209"/>
    <cellStyle name="Normal 7 4 5 3" xfId="1210"/>
    <cellStyle name="Normal 7 4 6" xfId="1211"/>
    <cellStyle name="Normal 7 4 6 2" xfId="1212"/>
    <cellStyle name="Normal 7 4 6 2 2" xfId="1213"/>
    <cellStyle name="Normal 7 4 6 3" xfId="1214"/>
    <cellStyle name="Normal 7 4 7" xfId="1215"/>
    <cellStyle name="Normal 7 4 7 2" xfId="1216"/>
    <cellStyle name="Normal 7 4 8" xfId="1217"/>
    <cellStyle name="Normal 7 4 9" xfId="1218"/>
    <cellStyle name="Normal 7 5" xfId="1219"/>
    <cellStyle name="Normal 7 5 2" xfId="1220"/>
    <cellStyle name="Normal 7 5 2 2" xfId="1221"/>
    <cellStyle name="Normal 7 5 2 2 2" xfId="1222"/>
    <cellStyle name="Normal 7 5 2 3" xfId="1223"/>
    <cellStyle name="Normal 7 5 3" xfId="1224"/>
    <cellStyle name="Normal 7 5 3 2" xfId="1225"/>
    <cellStyle name="Normal 7 5 4" xfId="1226"/>
    <cellStyle name="Normal 7 5 5" xfId="1608"/>
    <cellStyle name="Normal 7 6" xfId="1227"/>
    <cellStyle name="Normal 7 6 2" xfId="1228"/>
    <cellStyle name="Normal 7 6 2 2" xfId="1229"/>
    <cellStyle name="Normal 7 6 3" xfId="1230"/>
    <cellStyle name="Normal 7 6 4" xfId="1609"/>
    <cellStyle name="Normal 7 7" xfId="1231"/>
    <cellStyle name="Normal 7 7 2" xfId="1232"/>
    <cellStyle name="Normal 7 7 2 2" xfId="1233"/>
    <cellStyle name="Normal 7 7 3" xfId="1234"/>
    <cellStyle name="Normal 7 7 4" xfId="1610"/>
    <cellStyle name="Normal 7 8" xfId="1235"/>
    <cellStyle name="Normal 7 8 2" xfId="1236"/>
    <cellStyle name="Normal 7 8 2 2" xfId="1237"/>
    <cellStyle name="Normal 7 8 3" xfId="1238"/>
    <cellStyle name="Normal 7 8 4" xfId="1611"/>
    <cellStyle name="Normal 7 9" xfId="1239"/>
    <cellStyle name="Normal 7 9 2" xfId="1240"/>
    <cellStyle name="Normal 7 9 2 2" xfId="1241"/>
    <cellStyle name="Normal 7 9 3" xfId="1242"/>
    <cellStyle name="Normal 7 9 4" xfId="1612"/>
    <cellStyle name="Normal 73" xfId="1243"/>
    <cellStyle name="Normal 78" xfId="1244"/>
    <cellStyle name="Normal 78 2" xfId="1245"/>
    <cellStyle name="Normal 8" xfId="7"/>
    <cellStyle name="Normal 8 10" xfId="1613"/>
    <cellStyle name="Normal 8 11" xfId="1614"/>
    <cellStyle name="Normal 8 12" xfId="1615"/>
    <cellStyle name="Normal 8 13" xfId="1616"/>
    <cellStyle name="Normal 8 14" xfId="1617"/>
    <cellStyle name="Normal 8 2" xfId="1247"/>
    <cellStyle name="Normal 8 2 10" xfId="1619"/>
    <cellStyle name="Normal 8 2 11" xfId="1620"/>
    <cellStyle name="Normal 8 2 12" xfId="1621"/>
    <cellStyle name="Normal 8 2 13" xfId="1622"/>
    <cellStyle name="Normal 8 2 14" xfId="1618"/>
    <cellStyle name="Normal 8 2 2" xfId="1623"/>
    <cellStyle name="Normal 8 2 3" xfId="1624"/>
    <cellStyle name="Normal 8 2 4" xfId="1625"/>
    <cellStyle name="Normal 8 2 5" xfId="1626"/>
    <cellStyle name="Normal 8 2 6" xfId="1627"/>
    <cellStyle name="Normal 8 2 7" xfId="1628"/>
    <cellStyle name="Normal 8 2 8" xfId="1629"/>
    <cellStyle name="Normal 8 2 9" xfId="1630"/>
    <cellStyle name="Normal 8 3" xfId="1248"/>
    <cellStyle name="Normal 8 3 2" xfId="1632"/>
    <cellStyle name="Normal 8 3 3" xfId="1631"/>
    <cellStyle name="Normal 8 4" xfId="1246"/>
    <cellStyle name="Normal 8 4 2" xfId="1634"/>
    <cellStyle name="Normal 8 4 3" xfId="1633"/>
    <cellStyle name="Normal 8 5" xfId="1635"/>
    <cellStyle name="Normal 8 6" xfId="1636"/>
    <cellStyle name="Normal 8 7" xfId="1637"/>
    <cellStyle name="Normal 8 8" xfId="1638"/>
    <cellStyle name="Normal 8 9" xfId="1639"/>
    <cellStyle name="Normal 9" xfId="1249"/>
    <cellStyle name="Normal 9 2" xfId="1250"/>
    <cellStyle name="Normal 9 3" xfId="1251"/>
    <cellStyle name="Normal 90" xfId="1252"/>
    <cellStyle name="Normal 96" xfId="1253"/>
    <cellStyle name="Normal 96 2" xfId="1254"/>
    <cellStyle name="Note" xfId="1425" builtinId="10" customBuiltin="1"/>
    <cellStyle name="Note 2" xfId="63"/>
    <cellStyle name="Note 2 2" xfId="75"/>
    <cellStyle name="Note 2 2 2" xfId="1256"/>
    <cellStyle name="Note 2 3" xfId="1257"/>
    <cellStyle name="Note 2 4" xfId="1255"/>
    <cellStyle name="Note 3" xfId="1258"/>
    <cellStyle name="Note 3 2" xfId="1259"/>
    <cellStyle name="Note 3 3" xfId="1260"/>
    <cellStyle name="Note 3 3 2" xfId="1261"/>
    <cellStyle name="Note 3 4" xfId="1262"/>
    <cellStyle name="Note 4" xfId="1686"/>
    <cellStyle name="Output 2" xfId="64"/>
    <cellStyle name="Output 2 2" xfId="76"/>
    <cellStyle name="Output 2 2 2" xfId="1264"/>
    <cellStyle name="Output 2 3" xfId="1265"/>
    <cellStyle name="Output 2 4" xfId="1263"/>
    <cellStyle name="Output 3" xfId="1436"/>
    <cellStyle name="Percent 2" xfId="2"/>
    <cellStyle name="Percent 2 2" xfId="65"/>
    <cellStyle name="Percent 2 2 2" xfId="1267"/>
    <cellStyle name="Percent 2 2 3" xfId="1268"/>
    <cellStyle name="Percent 2 2 4" xfId="1266"/>
    <cellStyle name="Percent 2 3" xfId="6"/>
    <cellStyle name="Percent 2 3 2" xfId="1269"/>
    <cellStyle name="Percent 2 4" xfId="1270"/>
    <cellStyle name="Percent 2 5" xfId="81"/>
    <cellStyle name="Percent 2 5 2" xfId="1271"/>
    <cellStyle name="Percent 2 6" xfId="1272"/>
    <cellStyle name="Percent 3" xfId="1273"/>
    <cellStyle name="Percent 3 2" xfId="1274"/>
    <cellStyle name="Percent 3 3" xfId="1275"/>
    <cellStyle name="Percent 3 4" xfId="1276"/>
    <cellStyle name="Percent 3 5" xfId="1277"/>
    <cellStyle name="Percent 4" xfId="1278"/>
    <cellStyle name="Percent 4 2" xfId="1279"/>
    <cellStyle name="Percent 4 2 2" xfId="1280"/>
    <cellStyle name="Percent 4 2 3" xfId="1281"/>
    <cellStyle name="Percent 4 2 3 2" xfId="1282"/>
    <cellStyle name="Percent 4 2 4" xfId="1283"/>
    <cellStyle name="Percent 5" xfId="1284"/>
    <cellStyle name="Percent 5 2" xfId="1285"/>
    <cellStyle name="Percent 6" xfId="1286"/>
    <cellStyle name="Percent 7" xfId="1287"/>
    <cellStyle name="Percent 7 2" xfId="1288"/>
    <cellStyle name="Percent 8" xfId="1289"/>
    <cellStyle name="Percent 8 2" xfId="1290"/>
    <cellStyle name="Publication" xfId="1291"/>
    <cellStyle name="Sheet Title" xfId="1292"/>
    <cellStyle name="SN_241" xfId="4"/>
    <cellStyle name="Standard_laroux" xfId="1293"/>
    <cellStyle name="Style 1" xfId="66"/>
    <cellStyle name="Style 1 2" xfId="1294"/>
    <cellStyle name="Style 1 2 2" xfId="1295"/>
    <cellStyle name="Style 1 2_01.07.15Վերաբաշխումների ցուցակ" xfId="1296"/>
    <cellStyle name="Style 1 3" xfId="1640"/>
    <cellStyle name="Style 2" xfId="1297"/>
    <cellStyle name="Title 2" xfId="67"/>
    <cellStyle name="Title 2 2" xfId="1298"/>
    <cellStyle name="Title 3" xfId="1427"/>
    <cellStyle name="Title 4" xfId="1687"/>
    <cellStyle name="Total 2" xfId="68"/>
    <cellStyle name="Total 2 2" xfId="77"/>
    <cellStyle name="Total 2 2 2" xfId="1300"/>
    <cellStyle name="Total 2 3" xfId="1301"/>
    <cellStyle name="Total 2 4" xfId="1299"/>
    <cellStyle name="Total 3" xfId="1442"/>
    <cellStyle name="ux" xfId="1302"/>
    <cellStyle name="Währung [0]_laroux" xfId="1303"/>
    <cellStyle name="Währung_laroux" xfId="1304"/>
    <cellStyle name="Warning Text 2" xfId="69"/>
    <cellStyle name="Warning Text 2 2" xfId="1306"/>
    <cellStyle name="Warning Text 2 3" xfId="1307"/>
    <cellStyle name="Warning Text 2 4" xfId="1305"/>
    <cellStyle name="Warning Text 3" xfId="1440"/>
    <cellStyle name="Акцент1" xfId="1641"/>
    <cellStyle name="Акцент2" xfId="1642"/>
    <cellStyle name="Акцент3" xfId="1643"/>
    <cellStyle name="Акцент4" xfId="1644"/>
    <cellStyle name="Акцент5" xfId="1645"/>
    <cellStyle name="Акцент6" xfId="1646"/>
    <cellStyle name="Беззащитный" xfId="1308"/>
    <cellStyle name="Ввод " xfId="1647"/>
    <cellStyle name="Вывод" xfId="1648"/>
    <cellStyle name="Вычисление" xfId="1649"/>
    <cellStyle name="Заголовок 1" xfId="1650"/>
    <cellStyle name="Заголовок 2" xfId="1651"/>
    <cellStyle name="Заголовок 3" xfId="1652"/>
    <cellStyle name="Заголовок 4" xfId="1653"/>
    <cellStyle name="Защитный" xfId="1309"/>
    <cellStyle name="Итог" xfId="1654"/>
    <cellStyle name="Контрольная ячейка" xfId="1655"/>
    <cellStyle name="Название" xfId="1656"/>
    <cellStyle name="Обычный 2" xfId="70"/>
    <cellStyle name="Обычный 2 10" xfId="1311"/>
    <cellStyle name="Обычный 2 11" xfId="1312"/>
    <cellStyle name="Обычный 2 12" xfId="1310"/>
    <cellStyle name="Обычный 2 2" xfId="1313"/>
    <cellStyle name="Обычный 2 2 2" xfId="1657"/>
    <cellStyle name="Обычный 2 3" xfId="1314"/>
    <cellStyle name="Обычный 2 3 2" xfId="1315"/>
    <cellStyle name="Обычный 2 3 2 2" xfId="1316"/>
    <cellStyle name="Обычный 2 3 2 2 2" xfId="1317"/>
    <cellStyle name="Обычный 2 3 2 3" xfId="1318"/>
    <cellStyle name="Обычный 2 3 3" xfId="1319"/>
    <cellStyle name="Обычный 2 3 3 2" xfId="1320"/>
    <cellStyle name="Обычный 2 3 3 2 2" xfId="1321"/>
    <cellStyle name="Обычный 2 3 3 3" xfId="1322"/>
    <cellStyle name="Обычный 2 3 4" xfId="1323"/>
    <cellStyle name="Обычный 2 3 4 2" xfId="1324"/>
    <cellStyle name="Обычный 2 3 4 2 2" xfId="1325"/>
    <cellStyle name="Обычный 2 3 4 3" xfId="1326"/>
    <cellStyle name="Обычный 2 3 5" xfId="1327"/>
    <cellStyle name="Обычный 2 3 5 2" xfId="1328"/>
    <cellStyle name="Обычный 2 3 5 2 2" xfId="1329"/>
    <cellStyle name="Обычный 2 3 5 3" xfId="1330"/>
    <cellStyle name="Обычный 2 3 6" xfId="1331"/>
    <cellStyle name="Обычный 2 3 6 2" xfId="1332"/>
    <cellStyle name="Обычный 2 3 6 2 2" xfId="1333"/>
    <cellStyle name="Обычный 2 3 6 3" xfId="1334"/>
    <cellStyle name="Обычный 2 3 7" xfId="1335"/>
    <cellStyle name="Обычный 2 3 7 2" xfId="1336"/>
    <cellStyle name="Обычный 2 3 8" xfId="1337"/>
    <cellStyle name="Обычный 2 3 9" xfId="1338"/>
    <cellStyle name="Обычный 2 4" xfId="1339"/>
    <cellStyle name="Обычный 2 4 2" xfId="1340"/>
    <cellStyle name="Обычный 2 4 2 2" xfId="1341"/>
    <cellStyle name="Обычный 2 4 2 2 2" xfId="1342"/>
    <cellStyle name="Обычный 2 4 2 3" xfId="1343"/>
    <cellStyle name="Обычный 2 4 3" xfId="1344"/>
    <cellStyle name="Обычный 2 4 3 2" xfId="1345"/>
    <cellStyle name="Обычный 2 4 4" xfId="1346"/>
    <cellStyle name="Обычный 2 5" xfId="1347"/>
    <cellStyle name="Обычный 2 5 2" xfId="1348"/>
    <cellStyle name="Обычный 2 5 2 2" xfId="1349"/>
    <cellStyle name="Обычный 2 5 3" xfId="1350"/>
    <cellStyle name="Обычный 2 6" xfId="1351"/>
    <cellStyle name="Обычный 2 6 2" xfId="1352"/>
    <cellStyle name="Обычный 2 6 2 2" xfId="1353"/>
    <cellStyle name="Обычный 2 6 3" xfId="1354"/>
    <cellStyle name="Обычный 2 7" xfId="1355"/>
    <cellStyle name="Обычный 2 7 2" xfId="1356"/>
    <cellStyle name="Обычный 2 7 2 2" xfId="1357"/>
    <cellStyle name="Обычный 2 7 3" xfId="1358"/>
    <cellStyle name="Обычный 2 8" xfId="1359"/>
    <cellStyle name="Обычный 2 8 2" xfId="1360"/>
    <cellStyle name="Обычный 2 8 2 2" xfId="1361"/>
    <cellStyle name="Обычный 2 8 3" xfId="1362"/>
    <cellStyle name="Обычный 2 9" xfId="1363"/>
    <cellStyle name="Обычный 2 9 2" xfId="1364"/>
    <cellStyle name="Обычный 3" xfId="1365"/>
    <cellStyle name="Обычный 3 2" xfId="1658"/>
    <cellStyle name="Обычный 4" xfId="1659"/>
    <cellStyle name="Пояснение" xfId="1660"/>
    <cellStyle name="Примечание" xfId="1661"/>
    <cellStyle name="Связанная ячейка" xfId="1662"/>
    <cellStyle name="Стиль 1" xfId="5"/>
    <cellStyle name="Стиль 1 2" xfId="1366"/>
    <cellStyle name="Текст предупреждения" xfId="1663"/>
    <cellStyle name="Финансовый 2" xfId="1367"/>
    <cellStyle name="Финансовый 2 10" xfId="1368"/>
    <cellStyle name="Финансовый 2 11" xfId="1369"/>
    <cellStyle name="Финансовый 2 2" xfId="1370"/>
    <cellStyle name="Финансовый 2 3" xfId="1371"/>
    <cellStyle name="Финансовый 2 3 2" xfId="1372"/>
    <cellStyle name="Финансовый 2 3 2 2" xfId="1373"/>
    <cellStyle name="Финансовый 2 3 2 2 2" xfId="1374"/>
    <cellStyle name="Финансовый 2 3 2 3" xfId="1375"/>
    <cellStyle name="Финансовый 2 3 3" xfId="1376"/>
    <cellStyle name="Финансовый 2 3 3 2" xfId="1377"/>
    <cellStyle name="Финансовый 2 3 3 2 2" xfId="1378"/>
    <cellStyle name="Финансовый 2 3 3 3" xfId="1379"/>
    <cellStyle name="Финансовый 2 3 4" xfId="1380"/>
    <cellStyle name="Финансовый 2 3 4 2" xfId="1381"/>
    <cellStyle name="Финансовый 2 3 4 2 2" xfId="1382"/>
    <cellStyle name="Финансовый 2 3 4 3" xfId="1383"/>
    <cellStyle name="Финансовый 2 3 5" xfId="1384"/>
    <cellStyle name="Финансовый 2 3 5 2" xfId="1385"/>
    <cellStyle name="Финансовый 2 3 5 2 2" xfId="1386"/>
    <cellStyle name="Финансовый 2 3 5 3" xfId="1387"/>
    <cellStyle name="Финансовый 2 3 6" xfId="1388"/>
    <cellStyle name="Финансовый 2 3 6 2" xfId="1389"/>
    <cellStyle name="Финансовый 2 3 6 2 2" xfId="1390"/>
    <cellStyle name="Финансовый 2 3 6 3" xfId="1391"/>
    <cellStyle name="Финансовый 2 3 7" xfId="1392"/>
    <cellStyle name="Финансовый 2 3 7 2" xfId="1393"/>
    <cellStyle name="Финансовый 2 3 8" xfId="1394"/>
    <cellStyle name="Финансовый 2 3 9" xfId="1395"/>
    <cellStyle name="Финансовый 2 4" xfId="1396"/>
    <cellStyle name="Финансовый 2 4 2" xfId="1397"/>
    <cellStyle name="Финансовый 2 4 2 2" xfId="1398"/>
    <cellStyle name="Финансовый 2 4 2 2 2" xfId="1399"/>
    <cellStyle name="Финансовый 2 4 2 3" xfId="1400"/>
    <cellStyle name="Финансовый 2 4 3" xfId="1401"/>
    <cellStyle name="Финансовый 2 4 3 2" xfId="1402"/>
    <cellStyle name="Финансовый 2 4 4" xfId="1403"/>
    <cellStyle name="Финансовый 2 5" xfId="1404"/>
    <cellStyle name="Финансовый 2 5 2" xfId="1405"/>
    <cellStyle name="Финансовый 2 5 2 2" xfId="1406"/>
    <cellStyle name="Финансовый 2 5 3" xfId="1407"/>
    <cellStyle name="Финансовый 2 6" xfId="1408"/>
    <cellStyle name="Финансовый 2 6 2" xfId="1409"/>
    <cellStyle name="Финансовый 2 6 2 2" xfId="1410"/>
    <cellStyle name="Финансовый 2 6 3" xfId="1411"/>
    <cellStyle name="Финансовый 2 7" xfId="1412"/>
    <cellStyle name="Финансовый 2 7 2" xfId="1413"/>
    <cellStyle name="Финансовый 2 7 2 2" xfId="1414"/>
    <cellStyle name="Финансовый 2 7 3" xfId="1415"/>
    <cellStyle name="Финансовый 2 8" xfId="1416"/>
    <cellStyle name="Финансовый 2 8 2" xfId="1417"/>
    <cellStyle name="Финансовый 2 8 2 2" xfId="1418"/>
    <cellStyle name="Финансовый 2 8 3" xfId="1419"/>
    <cellStyle name="Финансовый 2 9" xfId="1420"/>
    <cellStyle name="Финансовый 2 9 2" xfId="1421"/>
    <cellStyle name="Финансовый 3" xfId="1422"/>
    <cellStyle name="Финансовый 4" xfId="1423"/>
    <cellStyle name="Хороший" xfId="166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4"/>
  <sheetViews>
    <sheetView zoomScale="85" zoomScaleNormal="85" workbookViewId="0"/>
  </sheetViews>
  <sheetFormatPr defaultRowHeight="15"/>
  <cols>
    <col min="1" max="1" width="4" customWidth="1"/>
    <col min="2" max="2" width="42.28515625" customWidth="1"/>
    <col min="3" max="3" width="73.85546875" customWidth="1"/>
    <col min="6" max="6" width="34.7109375" bestFit="1" customWidth="1"/>
    <col min="7" max="7" width="20" customWidth="1"/>
  </cols>
  <sheetData>
    <row r="1" spans="2:7">
      <c r="B1" s="5" t="s">
        <v>0</v>
      </c>
    </row>
    <row r="2" spans="2:7" ht="9" customHeight="1" thickBot="1">
      <c r="B2" s="5"/>
    </row>
    <row r="3" spans="2:7" ht="15.75" thickBot="1">
      <c r="B3" s="6" t="s">
        <v>1</v>
      </c>
      <c r="C3" s="7" t="s">
        <v>522</v>
      </c>
    </row>
    <row r="4" spans="2:7">
      <c r="B4" s="8"/>
      <c r="C4" s="8"/>
    </row>
    <row r="5" spans="2:7">
      <c r="B5" s="5" t="s">
        <v>2</v>
      </c>
    </row>
    <row r="6" spans="2:7" ht="11.25" customHeight="1">
      <c r="B6" s="5"/>
    </row>
    <row r="7" spans="2:7" ht="26.25" customHeight="1">
      <c r="B7" s="574" t="s">
        <v>4</v>
      </c>
      <c r="C7" s="574"/>
    </row>
    <row r="8" spans="2:7" ht="182.25" customHeight="1">
      <c r="B8" s="573" t="s">
        <v>554</v>
      </c>
      <c r="C8" s="573"/>
    </row>
    <row r="9" spans="2:7">
      <c r="B9" s="574" t="s">
        <v>5</v>
      </c>
      <c r="C9" s="574"/>
      <c r="F9" s="96"/>
      <c r="G9" s="96"/>
    </row>
    <row r="10" spans="2:7">
      <c r="B10" s="573"/>
      <c r="C10" s="573"/>
      <c r="F10" s="96"/>
      <c r="G10" s="96"/>
    </row>
    <row r="11" spans="2:7">
      <c r="B11" s="575" t="s">
        <v>6</v>
      </c>
      <c r="C11" s="575"/>
      <c r="F11" s="96"/>
      <c r="G11" s="96"/>
    </row>
    <row r="12" spans="2:7">
      <c r="B12" s="573"/>
      <c r="C12" s="573"/>
      <c r="F12" s="96"/>
      <c r="G12" s="96"/>
    </row>
    <row r="13" spans="2:7">
      <c r="B13" s="574" t="s">
        <v>3</v>
      </c>
      <c r="C13" s="574"/>
    </row>
    <row r="14" spans="2:7">
      <c r="B14" s="573"/>
      <c r="C14" s="573"/>
    </row>
  </sheetData>
  <mergeCells count="8">
    <mergeCell ref="B12:C12"/>
    <mergeCell ref="B13:C13"/>
    <mergeCell ref="B14:C14"/>
    <mergeCell ref="B7:C7"/>
    <mergeCell ref="B8:C8"/>
    <mergeCell ref="B9:C9"/>
    <mergeCell ref="B10:C10"/>
    <mergeCell ref="B11:C1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1039"/>
  <sheetViews>
    <sheetView zoomScaleNormal="100" workbookViewId="0"/>
  </sheetViews>
  <sheetFormatPr defaultRowHeight="15"/>
  <cols>
    <col min="1" max="1" width="4" customWidth="1"/>
    <col min="2" max="2" width="10" customWidth="1"/>
    <col min="3" max="3" width="9.5703125" customWidth="1"/>
    <col min="4" max="4" width="60.42578125" style="384" customWidth="1"/>
    <col min="5" max="5" width="15.140625" customWidth="1"/>
    <col min="6" max="6" width="14.5703125" customWidth="1"/>
    <col min="7" max="7" width="17.42578125" customWidth="1"/>
    <col min="8" max="8" width="17.85546875" customWidth="1"/>
    <col min="9" max="9" width="17.5703125" customWidth="1"/>
    <col min="10" max="10" width="15.42578125" customWidth="1"/>
    <col min="11" max="12" width="14.28515625" customWidth="1"/>
  </cols>
  <sheetData>
    <row r="2" spans="2:12" ht="15" customHeight="1">
      <c r="B2" s="5" t="s">
        <v>17</v>
      </c>
      <c r="C2" s="9"/>
      <c r="D2" s="9"/>
      <c r="E2" s="2"/>
      <c r="F2" s="2"/>
      <c r="G2" s="2"/>
      <c r="H2" s="2"/>
      <c r="I2" s="2"/>
      <c r="J2" s="2"/>
      <c r="K2" s="2"/>
      <c r="L2" s="2"/>
    </row>
    <row r="3" spans="2:12">
      <c r="B3" s="5"/>
      <c r="C3" s="9"/>
      <c r="D3" s="9"/>
      <c r="E3" s="2"/>
      <c r="F3" s="2"/>
      <c r="G3" s="2"/>
      <c r="H3" s="2"/>
      <c r="I3" s="2"/>
      <c r="J3" s="2"/>
      <c r="K3" s="2"/>
      <c r="L3" s="2"/>
    </row>
    <row r="4" spans="2:12" ht="33" customHeight="1">
      <c r="B4" s="576" t="s">
        <v>18</v>
      </c>
      <c r="C4" s="577"/>
      <c r="D4" s="181" t="s">
        <v>522</v>
      </c>
      <c r="F4" s="2"/>
      <c r="G4" s="2"/>
      <c r="H4" s="2"/>
      <c r="I4" s="2"/>
      <c r="J4" s="2"/>
      <c r="K4" s="2"/>
      <c r="L4" s="2"/>
    </row>
    <row r="5" spans="2:12">
      <c r="B5" s="9"/>
      <c r="C5" s="9"/>
      <c r="D5" s="9"/>
      <c r="E5" s="2"/>
      <c r="F5" s="2"/>
      <c r="G5" s="2"/>
      <c r="H5" s="2"/>
      <c r="I5" s="2"/>
      <c r="J5" s="126"/>
      <c r="K5" s="2"/>
      <c r="L5" s="2"/>
    </row>
    <row r="6" spans="2:12">
      <c r="B6" s="5" t="s">
        <v>19</v>
      </c>
      <c r="C6" s="9"/>
      <c r="D6" s="9"/>
      <c r="E6" s="2"/>
      <c r="F6" s="2"/>
      <c r="G6" s="2"/>
      <c r="H6" s="2"/>
      <c r="I6" s="2"/>
      <c r="J6" s="2"/>
      <c r="K6" s="2"/>
      <c r="L6" s="2"/>
    </row>
    <row r="7" spans="2:12">
      <c r="B7" s="5"/>
      <c r="C7" s="9"/>
      <c r="D7" s="9"/>
      <c r="E7" s="126"/>
      <c r="F7" s="126"/>
      <c r="G7" s="126"/>
      <c r="H7" s="126"/>
      <c r="I7" s="126"/>
      <c r="J7" s="126"/>
      <c r="K7" s="126"/>
      <c r="L7" s="126"/>
    </row>
    <row r="8" spans="2:12" ht="25.5">
      <c r="B8" s="43" t="s">
        <v>20</v>
      </c>
      <c r="C8" s="44"/>
      <c r="D8" s="350" t="s">
        <v>21</v>
      </c>
      <c r="E8" s="183" t="s">
        <v>801</v>
      </c>
      <c r="F8" s="183" t="s">
        <v>770</v>
      </c>
      <c r="G8" s="62" t="s">
        <v>771</v>
      </c>
      <c r="H8" s="62" t="s">
        <v>792</v>
      </c>
      <c r="I8" s="62" t="s">
        <v>793</v>
      </c>
      <c r="J8" s="183" t="s">
        <v>794</v>
      </c>
      <c r="K8" s="183" t="s">
        <v>27</v>
      </c>
      <c r="L8" s="183" t="s">
        <v>802</v>
      </c>
    </row>
    <row r="9" spans="2:12">
      <c r="B9" s="45"/>
      <c r="C9" s="46"/>
      <c r="D9" s="351"/>
      <c r="E9" s="47" t="s">
        <v>28</v>
      </c>
      <c r="F9" s="47" t="s">
        <v>28</v>
      </c>
      <c r="G9" s="63" t="s">
        <v>28</v>
      </c>
      <c r="H9" s="63" t="s">
        <v>28</v>
      </c>
      <c r="I9" s="63" t="s">
        <v>28</v>
      </c>
      <c r="J9" s="47" t="s">
        <v>28</v>
      </c>
      <c r="K9" s="47" t="s">
        <v>28</v>
      </c>
      <c r="L9" s="47" t="s">
        <v>28</v>
      </c>
    </row>
    <row r="10" spans="2:12">
      <c r="B10" s="48" t="s">
        <v>29</v>
      </c>
      <c r="C10" s="49"/>
      <c r="D10" s="349"/>
      <c r="E10" s="49"/>
      <c r="F10" s="49"/>
      <c r="G10" s="49"/>
      <c r="H10" s="49"/>
      <c r="I10" s="49"/>
      <c r="J10" s="49"/>
      <c r="K10" s="49"/>
      <c r="L10" s="50"/>
    </row>
    <row r="11" spans="2:12">
      <c r="B11" s="41">
        <v>1001</v>
      </c>
      <c r="C11" s="52"/>
      <c r="D11" s="11" t="s">
        <v>30</v>
      </c>
      <c r="E11" s="84"/>
      <c r="F11" s="84"/>
      <c r="G11" s="84"/>
      <c r="H11" s="84"/>
      <c r="I11" s="84"/>
      <c r="J11" s="84"/>
      <c r="K11" s="84"/>
      <c r="L11" s="84"/>
    </row>
    <row r="12" spans="2:12" ht="38.25">
      <c r="B12" s="42"/>
      <c r="C12" s="53"/>
      <c r="D12" s="69" t="s">
        <v>663</v>
      </c>
      <c r="E12" s="85"/>
      <c r="F12" s="85"/>
      <c r="G12" s="85"/>
      <c r="H12" s="85"/>
      <c r="I12" s="85"/>
      <c r="J12" s="85"/>
      <c r="K12" s="85"/>
      <c r="L12" s="85"/>
    </row>
    <row r="13" spans="2:12">
      <c r="B13" s="42"/>
      <c r="C13" s="53"/>
      <c r="D13" s="11" t="s">
        <v>31</v>
      </c>
      <c r="E13" s="85"/>
      <c r="F13" s="85"/>
      <c r="G13" s="85"/>
      <c r="H13" s="85"/>
      <c r="I13" s="85"/>
      <c r="J13" s="85"/>
      <c r="K13" s="85"/>
      <c r="L13" s="85"/>
    </row>
    <row r="14" spans="2:12" ht="38.25">
      <c r="B14" s="42"/>
      <c r="C14" s="53"/>
      <c r="D14" s="69" t="s">
        <v>662</v>
      </c>
      <c r="E14" s="85"/>
      <c r="F14" s="85"/>
      <c r="G14" s="85"/>
      <c r="H14" s="85"/>
      <c r="I14" s="85"/>
      <c r="J14" s="85"/>
      <c r="K14" s="85"/>
      <c r="L14" s="85"/>
    </row>
    <row r="15" spans="2:12">
      <c r="B15" s="42"/>
      <c r="C15" s="53"/>
      <c r="D15" s="11" t="s">
        <v>32</v>
      </c>
      <c r="E15" s="85"/>
      <c r="F15" s="85"/>
      <c r="G15" s="85"/>
      <c r="H15" s="85"/>
      <c r="I15" s="85"/>
      <c r="J15" s="85"/>
      <c r="K15" s="85"/>
      <c r="L15" s="85"/>
    </row>
    <row r="16" spans="2:12" ht="38.25">
      <c r="B16" s="51"/>
      <c r="C16" s="54"/>
      <c r="D16" s="69" t="s">
        <v>664</v>
      </c>
      <c r="E16" s="86">
        <f>E24+E31</f>
        <v>1254918.82</v>
      </c>
      <c r="F16" s="86">
        <f t="shared" ref="F16:L16" si="0">F24+F31</f>
        <v>1481450.9</v>
      </c>
      <c r="G16" s="86">
        <f t="shared" si="0"/>
        <v>0</v>
      </c>
      <c r="H16" s="86">
        <f t="shared" si="0"/>
        <v>0</v>
      </c>
      <c r="I16" s="86">
        <f t="shared" si="0"/>
        <v>0</v>
      </c>
      <c r="J16" s="86">
        <f t="shared" si="0"/>
        <v>1558490.4424310557</v>
      </c>
      <c r="K16" s="86">
        <f t="shared" si="0"/>
        <v>1443088.9051257963</v>
      </c>
      <c r="L16" s="86">
        <f t="shared" si="0"/>
        <v>1443153.408945896</v>
      </c>
    </row>
    <row r="17" spans="2:12">
      <c r="B17" s="162" t="s">
        <v>33</v>
      </c>
      <c r="C17" s="56"/>
      <c r="D17" s="336"/>
      <c r="E17" s="87"/>
      <c r="F17" s="87"/>
      <c r="G17" s="87"/>
      <c r="H17" s="87"/>
      <c r="I17" s="87"/>
      <c r="J17" s="87"/>
      <c r="K17" s="87"/>
      <c r="L17" s="88"/>
    </row>
    <row r="18" spans="2:12">
      <c r="B18" s="55"/>
      <c r="C18" s="56"/>
      <c r="D18" s="336" t="s">
        <v>34</v>
      </c>
      <c r="E18" s="87"/>
      <c r="F18" s="87"/>
      <c r="G18" s="87"/>
      <c r="H18" s="87"/>
      <c r="I18" s="87"/>
      <c r="J18" s="87"/>
      <c r="K18" s="87"/>
      <c r="L18" s="88"/>
    </row>
    <row r="19" spans="2:12">
      <c r="B19" s="58"/>
      <c r="C19" s="41">
        <v>11001</v>
      </c>
      <c r="D19" s="11" t="s">
        <v>35</v>
      </c>
      <c r="E19" s="440"/>
      <c r="F19" s="440"/>
      <c r="G19" s="440"/>
      <c r="H19" s="440"/>
      <c r="I19" s="440"/>
      <c r="J19" s="440"/>
      <c r="K19" s="440"/>
      <c r="L19" s="440"/>
    </row>
    <row r="20" spans="2:12" ht="25.5">
      <c r="B20" s="59"/>
      <c r="C20" s="42"/>
      <c r="D20" s="69" t="s">
        <v>661</v>
      </c>
      <c r="E20" s="442"/>
      <c r="F20" s="442"/>
      <c r="G20" s="442"/>
      <c r="H20" s="442"/>
      <c r="I20" s="442"/>
      <c r="J20" s="442"/>
      <c r="K20" s="442"/>
      <c r="L20" s="442"/>
    </row>
    <row r="21" spans="2:12">
      <c r="B21" s="59"/>
      <c r="C21" s="42"/>
      <c r="D21" s="11" t="s">
        <v>36</v>
      </c>
      <c r="E21" s="442"/>
      <c r="F21" s="442"/>
      <c r="G21" s="442"/>
      <c r="H21" s="442"/>
      <c r="I21" s="442"/>
      <c r="J21" s="442"/>
      <c r="K21" s="442"/>
      <c r="L21" s="442"/>
    </row>
    <row r="22" spans="2:12" ht="63.75">
      <c r="B22" s="59"/>
      <c r="C22" s="42"/>
      <c r="D22" s="69" t="s">
        <v>665</v>
      </c>
      <c r="E22" s="442"/>
      <c r="F22" s="442"/>
      <c r="G22" s="442"/>
      <c r="H22" s="442"/>
      <c r="I22" s="442"/>
      <c r="J22" s="442"/>
      <c r="K22" s="442"/>
      <c r="L22" s="442"/>
    </row>
    <row r="23" spans="2:12">
      <c r="B23" s="59"/>
      <c r="C23" s="42"/>
      <c r="D23" s="11" t="s">
        <v>37</v>
      </c>
      <c r="E23" s="442"/>
      <c r="F23" s="442"/>
      <c r="G23" s="442"/>
      <c r="H23" s="442"/>
      <c r="I23" s="442"/>
      <c r="J23" s="442"/>
      <c r="K23" s="442"/>
      <c r="L23" s="442"/>
    </row>
    <row r="24" spans="2:12">
      <c r="B24" s="64"/>
      <c r="C24" s="51"/>
      <c r="D24" s="69" t="s">
        <v>318</v>
      </c>
      <c r="E24" s="444">
        <f>+'Հավելված 3 Մաս 4'!D25</f>
        <v>1240263.48</v>
      </c>
      <c r="F24" s="444">
        <f>+'Հավելված 3 Մաս 4'!E25</f>
        <v>1474065.9</v>
      </c>
      <c r="G24" s="444">
        <f>+'Հավելված 3 Մաս 4'!F25</f>
        <v>0</v>
      </c>
      <c r="H24" s="444">
        <f>+'Հավելված 3 Մաս 4'!G25</f>
        <v>0</v>
      </c>
      <c r="I24" s="444">
        <f>+'Հավելված 3 Մաս 4'!H25</f>
        <v>0</v>
      </c>
      <c r="J24" s="444">
        <f>+'Հավելված 3 Մաս 4'!I25</f>
        <v>1528550.4424310557</v>
      </c>
      <c r="K24" s="444">
        <f>+'Հավելված 3 Մաս 4'!J25</f>
        <v>1433088.9051257963</v>
      </c>
      <c r="L24" s="444">
        <f>+'Հավելված 3 Մաս 4'!K25</f>
        <v>1433153.408945896</v>
      </c>
    </row>
    <row r="25" spans="2:12">
      <c r="B25" s="55"/>
      <c r="C25" s="56"/>
      <c r="D25" s="336" t="s">
        <v>38</v>
      </c>
      <c r="E25" s="87"/>
      <c r="F25" s="87"/>
      <c r="G25" s="87"/>
      <c r="H25" s="87"/>
      <c r="I25" s="87"/>
      <c r="J25" s="87"/>
      <c r="K25" s="87"/>
      <c r="L25" s="88"/>
    </row>
    <row r="26" spans="2:12">
      <c r="B26" s="58"/>
      <c r="C26" s="41">
        <v>31001</v>
      </c>
      <c r="D26" s="11" t="s">
        <v>35</v>
      </c>
      <c r="E26" s="84"/>
      <c r="F26" s="84"/>
      <c r="G26" s="84"/>
      <c r="H26" s="84"/>
      <c r="I26" s="84"/>
      <c r="J26" s="84"/>
      <c r="K26" s="84"/>
      <c r="L26" s="84"/>
    </row>
    <row r="27" spans="2:12" ht="38.25">
      <c r="B27" s="59"/>
      <c r="C27" s="42"/>
      <c r="D27" s="70" t="s">
        <v>553</v>
      </c>
      <c r="E27" s="85"/>
      <c r="F27" s="85"/>
      <c r="G27" s="85"/>
      <c r="H27" s="85"/>
      <c r="I27" s="85"/>
      <c r="J27" s="85"/>
      <c r="K27" s="85"/>
      <c r="L27" s="85"/>
    </row>
    <row r="28" spans="2:12">
      <c r="B28" s="59"/>
      <c r="C28" s="42"/>
      <c r="D28" s="11" t="s">
        <v>36</v>
      </c>
      <c r="E28" s="85"/>
      <c r="F28" s="85"/>
      <c r="G28" s="85"/>
      <c r="H28" s="85"/>
      <c r="I28" s="85"/>
      <c r="J28" s="85"/>
      <c r="K28" s="85"/>
      <c r="L28" s="85"/>
    </row>
    <row r="29" spans="2:12" ht="38.25">
      <c r="B29" s="59"/>
      <c r="C29" s="42"/>
      <c r="D29" s="70" t="s">
        <v>552</v>
      </c>
      <c r="E29" s="85"/>
      <c r="F29" s="85"/>
      <c r="G29" s="85"/>
      <c r="H29" s="85"/>
      <c r="I29" s="85"/>
      <c r="J29" s="85"/>
      <c r="K29" s="85"/>
      <c r="L29" s="85"/>
    </row>
    <row r="30" spans="2:12">
      <c r="B30" s="59"/>
      <c r="C30" s="42"/>
      <c r="D30" s="11" t="s">
        <v>37</v>
      </c>
      <c r="E30" s="85"/>
      <c r="F30" s="85"/>
      <c r="G30" s="85"/>
      <c r="H30" s="85"/>
      <c r="I30" s="85"/>
      <c r="J30" s="85"/>
      <c r="K30" s="85"/>
      <c r="L30" s="85"/>
    </row>
    <row r="31" spans="2:12" ht="25.5">
      <c r="B31" s="64"/>
      <c r="C31" s="51"/>
      <c r="D31" s="70" t="s">
        <v>319</v>
      </c>
      <c r="E31" s="86">
        <f>+'Հավելված 3 Մաս 4'!D46</f>
        <v>14655.34</v>
      </c>
      <c r="F31" s="86">
        <f>+'Հավելված 3 Մաս 4'!E46</f>
        <v>7385</v>
      </c>
      <c r="G31" s="86">
        <f>+'Հավելված 3 Մաս 4'!F46</f>
        <v>0</v>
      </c>
      <c r="H31" s="86">
        <f>+'Հավելված 3 Մաս 4'!G46</f>
        <v>0</v>
      </c>
      <c r="I31" s="86">
        <f>+'Հավելված 3 Մաս 4'!H46</f>
        <v>0</v>
      </c>
      <c r="J31" s="86">
        <f>+'Հավելված 3 Մաս 4'!I46</f>
        <v>29940</v>
      </c>
      <c r="K31" s="86">
        <f>+'Հավելված 3 Մաս 4'!J46</f>
        <v>10000</v>
      </c>
      <c r="L31" s="86">
        <f>+'Հավելված 3 Մաս 4'!K46</f>
        <v>10000</v>
      </c>
    </row>
    <row r="32" spans="2:12" s="96" customFormat="1">
      <c r="B32" s="578" t="s">
        <v>7</v>
      </c>
      <c r="C32" s="579"/>
      <c r="D32" s="579"/>
      <c r="E32" s="579"/>
      <c r="F32" s="579"/>
      <c r="G32" s="579"/>
      <c r="H32" s="579"/>
      <c r="I32" s="579"/>
      <c r="J32" s="579"/>
      <c r="K32" s="579"/>
      <c r="L32" s="580"/>
    </row>
    <row r="33" spans="2:12" s="96" customFormat="1">
      <c r="B33" s="361">
        <v>1004</v>
      </c>
      <c r="C33" s="358"/>
      <c r="D33" s="11" t="s">
        <v>1012</v>
      </c>
      <c r="E33" s="440"/>
      <c r="F33" s="440"/>
      <c r="G33" s="440"/>
      <c r="H33" s="440"/>
      <c r="I33" s="440"/>
      <c r="J33" s="440"/>
      <c r="K33" s="440"/>
      <c r="L33" s="440"/>
    </row>
    <row r="34" spans="2:12" s="96" customFormat="1">
      <c r="B34" s="362"/>
      <c r="C34" s="359"/>
      <c r="D34" s="212" t="s">
        <v>740</v>
      </c>
      <c r="E34" s="442"/>
      <c r="F34" s="442"/>
      <c r="G34" s="442"/>
      <c r="H34" s="442"/>
      <c r="I34" s="442"/>
      <c r="J34" s="442"/>
      <c r="K34" s="442"/>
      <c r="L34" s="442"/>
    </row>
    <row r="35" spans="2:12" s="96" customFormat="1">
      <c r="B35" s="362"/>
      <c r="C35" s="359"/>
      <c r="D35" s="11" t="s">
        <v>1011</v>
      </c>
      <c r="E35" s="442"/>
      <c r="F35" s="442"/>
      <c r="G35" s="442"/>
      <c r="H35" s="442"/>
      <c r="I35" s="442"/>
      <c r="J35" s="442"/>
      <c r="K35" s="442"/>
      <c r="L35" s="442"/>
    </row>
    <row r="36" spans="2:12" s="96" customFormat="1" ht="25.5">
      <c r="B36" s="362"/>
      <c r="C36" s="359"/>
      <c r="D36" s="212" t="s">
        <v>1019</v>
      </c>
      <c r="E36" s="442"/>
      <c r="F36" s="442"/>
      <c r="G36" s="442"/>
      <c r="H36" s="442"/>
      <c r="I36" s="442"/>
      <c r="J36" s="442"/>
      <c r="K36" s="442"/>
      <c r="L36" s="442"/>
    </row>
    <row r="37" spans="2:12" s="96" customFormat="1">
      <c r="B37" s="362"/>
      <c r="C37" s="359"/>
      <c r="D37" s="11" t="s">
        <v>1009</v>
      </c>
      <c r="E37" s="442"/>
      <c r="F37" s="442"/>
      <c r="G37" s="442"/>
      <c r="H37" s="442"/>
      <c r="I37" s="442"/>
      <c r="J37" s="442"/>
      <c r="K37" s="442"/>
      <c r="L37" s="442"/>
    </row>
    <row r="38" spans="2:12" s="96" customFormat="1" ht="25.5">
      <c r="B38" s="363"/>
      <c r="C38" s="360"/>
      <c r="D38" s="253" t="s">
        <v>1018</v>
      </c>
      <c r="E38" s="444">
        <f t="shared" ref="E38:K38" si="1">E46+E52+E58+E64+E70+E76+E82+E88+E94+E100+E106+E113+E119+E125+E131+E137+E143</f>
        <v>21397649.270000003</v>
      </c>
      <c r="F38" s="444">
        <f t="shared" si="1"/>
        <v>33355648</v>
      </c>
      <c r="G38" s="444">
        <f t="shared" si="1"/>
        <v>0</v>
      </c>
      <c r="H38" s="444">
        <f t="shared" si="1"/>
        <v>0</v>
      </c>
      <c r="I38" s="444">
        <f t="shared" si="1"/>
        <v>0</v>
      </c>
      <c r="J38" s="444">
        <f t="shared" si="1"/>
        <v>44091651.200000003</v>
      </c>
      <c r="K38" s="444">
        <f t="shared" si="1"/>
        <v>34328751.299999997</v>
      </c>
      <c r="L38" s="444">
        <f>L46+L52+L58+L64+L70+L76+L82+L88+L94+L100+L106+L113+L119+L125+L131+L137+L143</f>
        <v>23549640.600000001</v>
      </c>
    </row>
    <row r="39" spans="2:12" s="96" customFormat="1">
      <c r="B39" s="162" t="s">
        <v>33</v>
      </c>
      <c r="C39" s="356"/>
      <c r="D39" s="356"/>
      <c r="E39" s="356"/>
      <c r="F39" s="356"/>
      <c r="G39" s="356"/>
      <c r="H39" s="356"/>
      <c r="I39" s="356"/>
      <c r="J39" s="356"/>
      <c r="K39" s="356"/>
      <c r="L39" s="357"/>
    </row>
    <row r="40" spans="2:12" s="96" customFormat="1">
      <c r="B40" s="355"/>
      <c r="C40" s="356"/>
      <c r="D40" s="356" t="s">
        <v>34</v>
      </c>
      <c r="E40" s="356"/>
      <c r="F40" s="356"/>
      <c r="G40" s="356"/>
      <c r="H40" s="356"/>
      <c r="I40" s="356"/>
      <c r="J40" s="356"/>
      <c r="K40" s="356"/>
      <c r="L40" s="357"/>
    </row>
    <row r="41" spans="2:12" s="96" customFormat="1">
      <c r="B41" s="364"/>
      <c r="C41" s="361">
        <v>11001</v>
      </c>
      <c r="D41" s="11" t="s">
        <v>35</v>
      </c>
      <c r="E41" s="447"/>
      <c r="F41" s="447"/>
      <c r="G41" s="447"/>
      <c r="H41" s="447"/>
      <c r="I41" s="447"/>
      <c r="J41" s="447"/>
      <c r="K41" s="447"/>
      <c r="L41" s="447"/>
    </row>
    <row r="42" spans="2:12" s="96" customFormat="1" ht="25.5">
      <c r="B42" s="365"/>
      <c r="C42" s="359"/>
      <c r="D42" s="212" t="s">
        <v>1017</v>
      </c>
      <c r="E42" s="448"/>
      <c r="F42" s="448"/>
      <c r="G42" s="448"/>
      <c r="H42" s="448"/>
      <c r="I42" s="448"/>
      <c r="J42" s="448"/>
      <c r="K42" s="448"/>
      <c r="L42" s="448"/>
    </row>
    <row r="43" spans="2:12" s="96" customFormat="1">
      <c r="B43" s="365"/>
      <c r="C43" s="359"/>
      <c r="D43" s="11" t="s">
        <v>36</v>
      </c>
      <c r="E43" s="448"/>
      <c r="F43" s="448"/>
      <c r="G43" s="448"/>
      <c r="H43" s="448"/>
      <c r="I43" s="448"/>
      <c r="J43" s="448"/>
      <c r="K43" s="448"/>
      <c r="L43" s="448"/>
    </row>
    <row r="44" spans="2:12" s="96" customFormat="1" ht="38.25">
      <c r="B44" s="365"/>
      <c r="C44" s="359"/>
      <c r="D44" s="212" t="s">
        <v>1016</v>
      </c>
      <c r="E44" s="448"/>
      <c r="F44" s="448"/>
      <c r="G44" s="448"/>
      <c r="H44" s="448"/>
      <c r="I44" s="448"/>
      <c r="J44" s="448"/>
      <c r="K44" s="448"/>
      <c r="L44" s="448"/>
    </row>
    <row r="45" spans="2:12" s="96" customFormat="1">
      <c r="B45" s="365"/>
      <c r="C45" s="359"/>
      <c r="D45" s="11" t="s">
        <v>37</v>
      </c>
      <c r="E45" s="448"/>
      <c r="F45" s="448"/>
      <c r="G45" s="448"/>
      <c r="H45" s="448"/>
      <c r="I45" s="448"/>
      <c r="J45" s="448"/>
      <c r="K45" s="448"/>
      <c r="L45" s="448"/>
    </row>
    <row r="46" spans="2:12" s="96" customFormat="1">
      <c r="B46" s="366"/>
      <c r="C46" s="360"/>
      <c r="D46" s="212" t="s">
        <v>1015</v>
      </c>
      <c r="E46" s="444">
        <f>+'Հավելված 3 Մաս 4'!D83</f>
        <v>1218231.5</v>
      </c>
      <c r="F46" s="444">
        <f>+'Հավելված 3 Մաս 4'!E83</f>
        <v>1089329.5</v>
      </c>
      <c r="G46" s="444">
        <f>+'Հավելված 3 Մաս 4'!F83</f>
        <v>0</v>
      </c>
      <c r="H46" s="444">
        <f>+'Հավելված 3 Մաս 4'!G83</f>
        <v>0</v>
      </c>
      <c r="I46" s="444">
        <f>+'Հավելված 3 Մաս 4'!H83</f>
        <v>0</v>
      </c>
      <c r="J46" s="444">
        <f>+'Հավելված 3 Մաս 4'!I83</f>
        <v>1943232</v>
      </c>
      <c r="K46" s="444">
        <f>+'Հավելված 3 Մաս 4'!J83</f>
        <v>1943232</v>
      </c>
      <c r="L46" s="444">
        <f>+'Հավելված 3 Մաս 4'!K83</f>
        <v>1943232</v>
      </c>
    </row>
    <row r="47" spans="2:12" s="96" customFormat="1">
      <c r="B47" s="364"/>
      <c r="C47" s="361">
        <v>11002</v>
      </c>
      <c r="D47" s="11" t="s">
        <v>813</v>
      </c>
      <c r="E47" s="447"/>
      <c r="F47" s="447"/>
      <c r="G47" s="447"/>
      <c r="H47" s="447"/>
      <c r="I47" s="447"/>
      <c r="J47" s="447"/>
      <c r="K47" s="447"/>
      <c r="L47" s="447"/>
    </row>
    <row r="48" spans="2:12" s="96" customFormat="1" ht="25.5">
      <c r="B48" s="365"/>
      <c r="C48" s="359"/>
      <c r="D48" s="212" t="s">
        <v>885</v>
      </c>
      <c r="E48" s="448"/>
      <c r="F48" s="448"/>
      <c r="G48" s="448"/>
      <c r="H48" s="448"/>
      <c r="I48" s="448"/>
      <c r="J48" s="448"/>
      <c r="K48" s="448"/>
      <c r="L48" s="448"/>
    </row>
    <row r="49" spans="2:12" s="96" customFormat="1">
      <c r="B49" s="365"/>
      <c r="C49" s="359"/>
      <c r="D49" s="11" t="s">
        <v>1005</v>
      </c>
      <c r="E49" s="448"/>
      <c r="F49" s="448"/>
      <c r="G49" s="448"/>
      <c r="H49" s="448"/>
      <c r="I49" s="448"/>
      <c r="J49" s="448"/>
      <c r="K49" s="448"/>
      <c r="L49" s="448"/>
    </row>
    <row r="50" spans="2:12" s="96" customFormat="1" ht="38.25">
      <c r="B50" s="365"/>
      <c r="C50" s="359"/>
      <c r="D50" s="212" t="s">
        <v>884</v>
      </c>
      <c r="E50" s="448"/>
      <c r="F50" s="448"/>
      <c r="G50" s="448"/>
      <c r="H50" s="448"/>
      <c r="I50" s="448"/>
      <c r="J50" s="448"/>
      <c r="K50" s="448"/>
      <c r="L50" s="448"/>
    </row>
    <row r="51" spans="2:12" s="96" customFormat="1">
      <c r="B51" s="365"/>
      <c r="C51" s="359"/>
      <c r="D51" s="11" t="s">
        <v>810</v>
      </c>
      <c r="E51" s="448"/>
      <c r="F51" s="448"/>
      <c r="G51" s="448"/>
      <c r="H51" s="448"/>
      <c r="I51" s="448"/>
      <c r="J51" s="448"/>
      <c r="K51" s="448"/>
      <c r="L51" s="448"/>
    </row>
    <row r="52" spans="2:12" s="96" customFormat="1">
      <c r="B52" s="366"/>
      <c r="C52" s="360"/>
      <c r="D52" s="212" t="s">
        <v>1015</v>
      </c>
      <c r="E52" s="444">
        <f>+'Հավելված 3 Մաս 4'!D101</f>
        <v>10922844.6</v>
      </c>
      <c r="F52" s="444">
        <f>+'Հավելված 3 Մաս 4'!E101</f>
        <v>2856008</v>
      </c>
      <c r="G52" s="444">
        <f>+'Հավելված 3 Մաս 4'!F101</f>
        <v>0</v>
      </c>
      <c r="H52" s="444">
        <f>+'Հավելված 3 Մաս 4'!G101</f>
        <v>0</v>
      </c>
      <c r="I52" s="444">
        <f>+'Հավելված 3 Մաս 4'!H101</f>
        <v>0</v>
      </c>
      <c r="J52" s="444">
        <f>+'Հավելված 3 Մաս 4'!I101</f>
        <v>6737202</v>
      </c>
      <c r="K52" s="444">
        <f>+'Հավելված 3 Մաս 4'!J101</f>
        <v>6737202</v>
      </c>
      <c r="L52" s="444">
        <f>+'Հավելված 3 Մաս 4'!K101</f>
        <v>6737202</v>
      </c>
    </row>
    <row r="53" spans="2:12" s="96" customFormat="1">
      <c r="B53" s="364"/>
      <c r="C53" s="361">
        <v>11005</v>
      </c>
      <c r="D53" s="11" t="s">
        <v>813</v>
      </c>
      <c r="E53" s="447"/>
      <c r="F53" s="447"/>
      <c r="G53" s="447"/>
      <c r="H53" s="447"/>
      <c r="I53" s="447"/>
      <c r="J53" s="447"/>
      <c r="K53" s="447"/>
      <c r="L53" s="447"/>
    </row>
    <row r="54" spans="2:12" s="96" customFormat="1" ht="38.25">
      <c r="B54" s="365"/>
      <c r="C54" s="359"/>
      <c r="D54" s="212" t="s">
        <v>876</v>
      </c>
      <c r="E54" s="448"/>
      <c r="F54" s="448"/>
      <c r="G54" s="448"/>
      <c r="H54" s="448"/>
      <c r="I54" s="448"/>
      <c r="J54" s="448"/>
      <c r="K54" s="448"/>
      <c r="L54" s="448"/>
    </row>
    <row r="55" spans="2:12" s="96" customFormat="1">
      <c r="B55" s="365"/>
      <c r="C55" s="359"/>
      <c r="D55" s="11" t="s">
        <v>1005</v>
      </c>
      <c r="E55" s="448"/>
      <c r="F55" s="448"/>
      <c r="G55" s="448"/>
      <c r="H55" s="448"/>
      <c r="I55" s="448"/>
      <c r="J55" s="448"/>
      <c r="K55" s="448"/>
      <c r="L55" s="448"/>
    </row>
    <row r="56" spans="2:12" s="96" customFormat="1" ht="38.25">
      <c r="B56" s="365"/>
      <c r="C56" s="359"/>
      <c r="D56" s="212" t="s">
        <v>875</v>
      </c>
      <c r="E56" s="448"/>
      <c r="F56" s="448"/>
      <c r="G56" s="448"/>
      <c r="H56" s="448"/>
      <c r="I56" s="448"/>
      <c r="J56" s="448"/>
      <c r="K56" s="448"/>
      <c r="L56" s="448"/>
    </row>
    <row r="57" spans="2:12" s="96" customFormat="1">
      <c r="B57" s="365"/>
      <c r="C57" s="359"/>
      <c r="D57" s="11" t="s">
        <v>810</v>
      </c>
      <c r="E57" s="448"/>
      <c r="F57" s="448"/>
      <c r="G57" s="448"/>
      <c r="H57" s="448"/>
      <c r="I57" s="448"/>
      <c r="J57" s="448"/>
      <c r="K57" s="448"/>
      <c r="L57" s="448"/>
    </row>
    <row r="58" spans="2:12" s="96" customFormat="1">
      <c r="B58" s="366"/>
      <c r="C58" s="360"/>
      <c r="D58" s="212" t="s">
        <v>1015</v>
      </c>
      <c r="E58" s="444">
        <f>+'Հավելված 3 Մաս 4'!D114</f>
        <v>213165.9</v>
      </c>
      <c r="F58" s="444">
        <f>+'Հավելված 3 Մաս 4'!E114</f>
        <v>686388.2</v>
      </c>
      <c r="G58" s="444">
        <f>+'Հավելված 3 Մաս 4'!F114</f>
        <v>0</v>
      </c>
      <c r="H58" s="444">
        <f>+'Հավելված 3 Մաս 4'!G114</f>
        <v>0</v>
      </c>
      <c r="I58" s="444">
        <f>+'Հավելված 3 Մաս 4'!H114</f>
        <v>0</v>
      </c>
      <c r="J58" s="444">
        <f>+'Հավելված 3 Մաս 4'!I114</f>
        <v>842971.8</v>
      </c>
      <c r="K58" s="444">
        <f>+'Հավելված 3 Մաս 4'!J114</f>
        <v>464173.1</v>
      </c>
      <c r="L58" s="444">
        <f>+'Հավելված 3 Մաս 4'!K114</f>
        <v>152506.79999999999</v>
      </c>
    </row>
    <row r="59" spans="2:12" s="96" customFormat="1">
      <c r="B59" s="364"/>
      <c r="C59" s="361">
        <v>11006</v>
      </c>
      <c r="D59" s="11" t="s">
        <v>813</v>
      </c>
      <c r="E59" s="447"/>
      <c r="F59" s="447"/>
      <c r="G59" s="447"/>
      <c r="H59" s="447"/>
      <c r="I59" s="447"/>
      <c r="J59" s="447"/>
      <c r="K59" s="447"/>
      <c r="L59" s="447"/>
    </row>
    <row r="60" spans="2:12" s="96" customFormat="1" ht="38.25">
      <c r="B60" s="365"/>
      <c r="C60" s="359"/>
      <c r="D60" s="212" t="s">
        <v>874</v>
      </c>
      <c r="E60" s="448"/>
      <c r="F60" s="448"/>
      <c r="G60" s="448"/>
      <c r="H60" s="448"/>
      <c r="I60" s="448"/>
      <c r="J60" s="448"/>
      <c r="K60" s="448"/>
      <c r="L60" s="448"/>
    </row>
    <row r="61" spans="2:12" s="96" customFormat="1">
      <c r="B61" s="365"/>
      <c r="C61" s="359"/>
      <c r="D61" s="11" t="s">
        <v>1005</v>
      </c>
      <c r="E61" s="448"/>
      <c r="F61" s="448"/>
      <c r="G61" s="448"/>
      <c r="H61" s="448"/>
      <c r="I61" s="448"/>
      <c r="J61" s="448"/>
      <c r="K61" s="448"/>
      <c r="L61" s="448"/>
    </row>
    <row r="62" spans="2:12" s="96" customFormat="1" ht="38.25">
      <c r="B62" s="365"/>
      <c r="C62" s="359"/>
      <c r="D62" s="212" t="s">
        <v>873</v>
      </c>
      <c r="E62" s="448"/>
      <c r="F62" s="448"/>
      <c r="G62" s="448"/>
      <c r="H62" s="448"/>
      <c r="I62" s="448"/>
      <c r="J62" s="448"/>
      <c r="K62" s="448"/>
      <c r="L62" s="448"/>
    </row>
    <row r="63" spans="2:12" s="96" customFormat="1">
      <c r="B63" s="365"/>
      <c r="C63" s="359"/>
      <c r="D63" s="11" t="s">
        <v>810</v>
      </c>
      <c r="E63" s="448"/>
      <c r="F63" s="448"/>
      <c r="G63" s="448"/>
      <c r="H63" s="448"/>
      <c r="I63" s="448"/>
      <c r="J63" s="448"/>
      <c r="K63" s="448"/>
      <c r="L63" s="448"/>
    </row>
    <row r="64" spans="2:12" s="96" customFormat="1">
      <c r="B64" s="366"/>
      <c r="C64" s="360"/>
      <c r="D64" s="212" t="s">
        <v>1015</v>
      </c>
      <c r="E64" s="444">
        <f>+'Հավելված 3 Մաս 4'!D127</f>
        <v>346444.01</v>
      </c>
      <c r="F64" s="444">
        <f>+'Հավելված 3 Մաս 4'!E127</f>
        <v>350618.7</v>
      </c>
      <c r="G64" s="444">
        <f>+'Հավելված 3 Մաս 4'!F127</f>
        <v>0</v>
      </c>
      <c r="H64" s="444">
        <f>+'Հավելված 3 Մաս 4'!G127</f>
        <v>0</v>
      </c>
      <c r="I64" s="444">
        <f>+'Հավելված 3 Մաս 4'!H127</f>
        <v>0</v>
      </c>
      <c r="J64" s="444">
        <f>+'Հավելված 3 Մաս 4'!I127</f>
        <v>463403.4</v>
      </c>
      <c r="K64" s="444">
        <f>+'Հավելված 3 Մաս 4'!J127</f>
        <v>148238.39999999999</v>
      </c>
      <c r="L64" s="444">
        <f>+'Հավելված 3 Մաս 4'!K127</f>
        <v>0</v>
      </c>
    </row>
    <row r="65" spans="2:12" s="96" customFormat="1">
      <c r="B65" s="364"/>
      <c r="C65" s="361">
        <v>11007</v>
      </c>
      <c r="D65" s="11" t="s">
        <v>813</v>
      </c>
      <c r="E65" s="447"/>
      <c r="F65" s="447"/>
      <c r="G65" s="447"/>
      <c r="H65" s="447"/>
      <c r="I65" s="447"/>
      <c r="J65" s="447"/>
      <c r="K65" s="447"/>
      <c r="L65" s="447"/>
    </row>
    <row r="66" spans="2:12" s="96" customFormat="1" ht="42" customHeight="1">
      <c r="B66" s="365"/>
      <c r="C66" s="359"/>
      <c r="D66" s="212" t="s">
        <v>872</v>
      </c>
      <c r="E66" s="448"/>
      <c r="F66" s="448"/>
      <c r="G66" s="448"/>
      <c r="H66" s="448"/>
      <c r="I66" s="448"/>
      <c r="J66" s="448"/>
      <c r="K66" s="448"/>
      <c r="L66" s="448"/>
    </row>
    <row r="67" spans="2:12" s="96" customFormat="1">
      <c r="B67" s="365"/>
      <c r="C67" s="359"/>
      <c r="D67" s="11" t="s">
        <v>1005</v>
      </c>
      <c r="E67" s="448"/>
      <c r="F67" s="448"/>
      <c r="G67" s="448"/>
      <c r="H67" s="448"/>
      <c r="I67" s="448"/>
      <c r="J67" s="448"/>
      <c r="K67" s="448"/>
      <c r="L67" s="448"/>
    </row>
    <row r="68" spans="2:12" s="96" customFormat="1" ht="42.75" customHeight="1">
      <c r="B68" s="365"/>
      <c r="C68" s="359"/>
      <c r="D68" s="212" t="s">
        <v>871</v>
      </c>
      <c r="E68" s="448"/>
      <c r="F68" s="448"/>
      <c r="G68" s="448"/>
      <c r="H68" s="448"/>
      <c r="I68" s="448"/>
      <c r="J68" s="448"/>
      <c r="K68" s="448"/>
      <c r="L68" s="448"/>
    </row>
    <row r="69" spans="2:12" s="96" customFormat="1">
      <c r="B69" s="365"/>
      <c r="C69" s="359"/>
      <c r="D69" s="11" t="s">
        <v>810</v>
      </c>
      <c r="E69" s="448"/>
      <c r="F69" s="448"/>
      <c r="G69" s="448"/>
      <c r="H69" s="448"/>
      <c r="I69" s="448"/>
      <c r="J69" s="448"/>
      <c r="K69" s="448"/>
      <c r="L69" s="448"/>
    </row>
    <row r="70" spans="2:12" s="96" customFormat="1">
      <c r="B70" s="366"/>
      <c r="C70" s="360"/>
      <c r="D70" s="212" t="s">
        <v>1015</v>
      </c>
      <c r="E70" s="444">
        <f>+'Հավելված 3 Մաս 4'!D140</f>
        <v>344043.27</v>
      </c>
      <c r="F70" s="444">
        <f>+'Հավելված 3 Մաս 4'!E140</f>
        <v>1079210.8999999999</v>
      </c>
      <c r="G70" s="444">
        <f>+'Հավելված 3 Մաս 4'!F140</f>
        <v>0</v>
      </c>
      <c r="H70" s="444">
        <f>+'Հավելված 3 Մաս 4'!G140</f>
        <v>0</v>
      </c>
      <c r="I70" s="444">
        <f>+'Հավելված 3 Մաս 4'!H140</f>
        <v>0</v>
      </c>
      <c r="J70" s="444">
        <f>+'Հավելված 3 Մաս 4'!I140</f>
        <v>673183.2</v>
      </c>
      <c r="K70" s="444">
        <f>+'Հավելված 3 Մաս 4'!J140</f>
        <v>673183.2</v>
      </c>
      <c r="L70" s="444">
        <f>+'Հավելված 3 Մաս 4'!K140</f>
        <v>536277</v>
      </c>
    </row>
    <row r="71" spans="2:12" s="96" customFormat="1">
      <c r="B71" s="364"/>
      <c r="C71" s="361">
        <v>11008</v>
      </c>
      <c r="D71" s="11" t="s">
        <v>813</v>
      </c>
      <c r="E71" s="447"/>
      <c r="F71" s="447"/>
      <c r="G71" s="447"/>
      <c r="H71" s="447"/>
      <c r="I71" s="447"/>
      <c r="J71" s="447"/>
      <c r="K71" s="447"/>
      <c r="L71" s="447"/>
    </row>
    <row r="72" spans="2:12" s="96" customFormat="1" ht="51">
      <c r="B72" s="365"/>
      <c r="C72" s="359"/>
      <c r="D72" s="212" t="s">
        <v>869</v>
      </c>
      <c r="E72" s="448"/>
      <c r="F72" s="448"/>
      <c r="G72" s="448"/>
      <c r="H72" s="448"/>
      <c r="I72" s="448"/>
      <c r="J72" s="448"/>
      <c r="K72" s="448"/>
      <c r="L72" s="448"/>
    </row>
    <row r="73" spans="2:12" s="96" customFormat="1">
      <c r="B73" s="365"/>
      <c r="C73" s="359"/>
      <c r="D73" s="11" t="s">
        <v>1005</v>
      </c>
      <c r="E73" s="448"/>
      <c r="F73" s="448"/>
      <c r="G73" s="448"/>
      <c r="H73" s="448"/>
      <c r="I73" s="448"/>
      <c r="J73" s="448"/>
      <c r="K73" s="448"/>
      <c r="L73" s="448"/>
    </row>
    <row r="74" spans="2:12" s="96" customFormat="1" ht="43.5" customHeight="1">
      <c r="B74" s="365"/>
      <c r="C74" s="359"/>
      <c r="D74" s="212" t="s">
        <v>1315</v>
      </c>
      <c r="E74" s="448"/>
      <c r="F74" s="448"/>
      <c r="G74" s="448"/>
      <c r="H74" s="448"/>
      <c r="I74" s="448"/>
      <c r="J74" s="448"/>
      <c r="K74" s="448"/>
      <c r="L74" s="448"/>
    </row>
    <row r="75" spans="2:12" s="96" customFormat="1">
      <c r="B75" s="365"/>
      <c r="C75" s="359"/>
      <c r="D75" s="11" t="s">
        <v>810</v>
      </c>
      <c r="E75" s="448"/>
      <c r="F75" s="448"/>
      <c r="G75" s="448"/>
      <c r="H75" s="448"/>
      <c r="I75" s="448"/>
      <c r="J75" s="448"/>
      <c r="K75" s="448"/>
      <c r="L75" s="448"/>
    </row>
    <row r="76" spans="2:12" s="96" customFormat="1">
      <c r="B76" s="366"/>
      <c r="C76" s="360"/>
      <c r="D76" s="212" t="s">
        <v>1015</v>
      </c>
      <c r="E76" s="444">
        <f>+'Հավելված 3 Մաս 4'!D153</f>
        <v>0</v>
      </c>
      <c r="F76" s="444">
        <f>+'Հավելված 3 Մաս 4'!E153</f>
        <v>285478.8</v>
      </c>
      <c r="G76" s="444">
        <f>+'Հավելված 3 Մաս 4'!F153</f>
        <v>0</v>
      </c>
      <c r="H76" s="444">
        <f>+'Հավելված 3 Մաս 4'!G153</f>
        <v>0</v>
      </c>
      <c r="I76" s="444">
        <f>+'Հավելված 3 Մաս 4'!H153</f>
        <v>0</v>
      </c>
      <c r="J76" s="444">
        <f>+'Հավելված 3 Մաս 4'!I153</f>
        <v>200343.9</v>
      </c>
      <c r="K76" s="444">
        <f>+'Հավելված 3 Մաս 4'!J153</f>
        <v>89041.7</v>
      </c>
      <c r="L76" s="444">
        <f>+'Հավելված 3 Մաս 4'!K153</f>
        <v>119957.3</v>
      </c>
    </row>
    <row r="77" spans="2:12" s="96" customFormat="1">
      <c r="B77" s="364"/>
      <c r="C77" s="361">
        <v>11009</v>
      </c>
      <c r="D77" s="11" t="s">
        <v>813</v>
      </c>
      <c r="E77" s="447"/>
      <c r="F77" s="447"/>
      <c r="G77" s="447"/>
      <c r="H77" s="447"/>
      <c r="I77" s="447"/>
      <c r="J77" s="447"/>
      <c r="K77" s="447"/>
      <c r="L77" s="447"/>
    </row>
    <row r="78" spans="2:12" s="96" customFormat="1" ht="38.25">
      <c r="B78" s="365"/>
      <c r="C78" s="359"/>
      <c r="D78" s="212" t="s">
        <v>867</v>
      </c>
      <c r="E78" s="448"/>
      <c r="F78" s="448"/>
      <c r="G78" s="448"/>
      <c r="H78" s="448"/>
      <c r="I78" s="448"/>
      <c r="J78" s="448"/>
      <c r="K78" s="448"/>
      <c r="L78" s="448"/>
    </row>
    <row r="79" spans="2:12" s="96" customFormat="1">
      <c r="B79" s="365"/>
      <c r="C79" s="359"/>
      <c r="D79" s="11" t="s">
        <v>1005</v>
      </c>
      <c r="E79" s="448"/>
      <c r="F79" s="448"/>
      <c r="G79" s="448"/>
      <c r="H79" s="448"/>
      <c r="I79" s="448"/>
      <c r="J79" s="448"/>
      <c r="K79" s="448"/>
      <c r="L79" s="448"/>
    </row>
    <row r="80" spans="2:12" s="96" customFormat="1" ht="51">
      <c r="B80" s="365"/>
      <c r="C80" s="359"/>
      <c r="D80" s="212" t="s">
        <v>866</v>
      </c>
      <c r="E80" s="448"/>
      <c r="F80" s="448"/>
      <c r="G80" s="448"/>
      <c r="H80" s="448"/>
      <c r="I80" s="448"/>
      <c r="J80" s="448"/>
      <c r="K80" s="448"/>
      <c r="L80" s="448"/>
    </row>
    <row r="81" spans="2:12" s="96" customFormat="1">
      <c r="B81" s="365"/>
      <c r="C81" s="359"/>
      <c r="D81" s="11" t="s">
        <v>810</v>
      </c>
      <c r="E81" s="448"/>
      <c r="F81" s="448"/>
      <c r="G81" s="448"/>
      <c r="H81" s="448"/>
      <c r="I81" s="448"/>
      <c r="J81" s="448"/>
      <c r="K81" s="448"/>
      <c r="L81" s="448"/>
    </row>
    <row r="82" spans="2:12" s="96" customFormat="1">
      <c r="B82" s="366"/>
      <c r="C82" s="360"/>
      <c r="D82" s="212" t="s">
        <v>1015</v>
      </c>
      <c r="E82" s="444">
        <f>+'Հավելված 3 Մաս 4'!D166</f>
        <v>0</v>
      </c>
      <c r="F82" s="444">
        <f>+'Հավելված 3 Մաս 4'!E166</f>
        <v>113383.2</v>
      </c>
      <c r="G82" s="444">
        <f>+'Հավելված 3 Մաս 4'!F166</f>
        <v>0</v>
      </c>
      <c r="H82" s="444">
        <f>+'Հավելված 3 Մաս 4'!G166</f>
        <v>0</v>
      </c>
      <c r="I82" s="444">
        <f>+'Հավելված 3 Մաս 4'!H166</f>
        <v>0</v>
      </c>
      <c r="J82" s="444">
        <f>+'Հավելված 3 Մաս 4'!I166</f>
        <v>77368.399999999994</v>
      </c>
      <c r="K82" s="444">
        <f>+'Հավելված 3 Մաս 4'!J166</f>
        <v>0</v>
      </c>
      <c r="L82" s="444">
        <f>+'Հավելված 3 Մաս 4'!K166</f>
        <v>0</v>
      </c>
    </row>
    <row r="83" spans="2:12" s="96" customFormat="1">
      <c r="B83" s="364"/>
      <c r="C83" s="361">
        <v>11010</v>
      </c>
      <c r="D83" s="11" t="s">
        <v>813</v>
      </c>
      <c r="E83" s="447"/>
      <c r="F83" s="447"/>
      <c r="G83" s="447"/>
      <c r="H83" s="447"/>
      <c r="I83" s="447"/>
      <c r="J83" s="447"/>
      <c r="K83" s="447"/>
      <c r="L83" s="447"/>
    </row>
    <row r="84" spans="2:12" s="96" customFormat="1" ht="63.75">
      <c r="B84" s="365"/>
      <c r="C84" s="359"/>
      <c r="D84" s="212" t="s">
        <v>865</v>
      </c>
      <c r="E84" s="448"/>
      <c r="F84" s="448"/>
      <c r="G84" s="448"/>
      <c r="H84" s="448"/>
      <c r="I84" s="448"/>
      <c r="J84" s="448"/>
      <c r="K84" s="448"/>
      <c r="L84" s="448"/>
    </row>
    <row r="85" spans="2:12" s="96" customFormat="1">
      <c r="B85" s="365"/>
      <c r="C85" s="359"/>
      <c r="D85" s="11" t="s">
        <v>1005</v>
      </c>
      <c r="E85" s="448"/>
      <c r="F85" s="448"/>
      <c r="G85" s="448"/>
      <c r="H85" s="448"/>
      <c r="I85" s="448"/>
      <c r="J85" s="448"/>
      <c r="K85" s="448"/>
      <c r="L85" s="448"/>
    </row>
    <row r="86" spans="2:12" s="96" customFormat="1" ht="63.75">
      <c r="B86" s="365"/>
      <c r="C86" s="359"/>
      <c r="D86" s="212" t="s">
        <v>864</v>
      </c>
      <c r="E86" s="448"/>
      <c r="F86" s="448"/>
      <c r="G86" s="448"/>
      <c r="H86" s="448"/>
      <c r="I86" s="448"/>
      <c r="J86" s="448"/>
      <c r="K86" s="448"/>
      <c r="L86" s="448"/>
    </row>
    <row r="87" spans="2:12" s="96" customFormat="1">
      <c r="B87" s="365"/>
      <c r="C87" s="359"/>
      <c r="D87" s="11" t="s">
        <v>810</v>
      </c>
      <c r="E87" s="448"/>
      <c r="F87" s="448"/>
      <c r="G87" s="448"/>
      <c r="H87" s="448"/>
      <c r="I87" s="448"/>
      <c r="J87" s="448"/>
      <c r="K87" s="448"/>
      <c r="L87" s="448"/>
    </row>
    <row r="88" spans="2:12" s="96" customFormat="1">
      <c r="B88" s="366"/>
      <c r="C88" s="360"/>
      <c r="D88" s="212" t="s">
        <v>1015</v>
      </c>
      <c r="E88" s="444">
        <f>+'Հավելված 3 Մաս 4'!D179</f>
        <v>0</v>
      </c>
      <c r="F88" s="444">
        <f>+'Հավելված 3 Մաս 4'!E179</f>
        <v>35284.5</v>
      </c>
      <c r="G88" s="444">
        <f>+'Հավելված 3 Մաս 4'!F179</f>
        <v>0</v>
      </c>
      <c r="H88" s="444">
        <f>+'Հավելված 3 Մաս 4'!G179</f>
        <v>0</v>
      </c>
      <c r="I88" s="444">
        <f>+'Հավելված 3 Մաս 4'!H179</f>
        <v>0</v>
      </c>
      <c r="J88" s="444">
        <f>+'Հավելված 3 Մաս 4'!I179</f>
        <v>61984.800000000003</v>
      </c>
      <c r="K88" s="444">
        <f>+'Հավելված 3 Մաս 4'!J179</f>
        <v>61984.800000000003</v>
      </c>
      <c r="L88" s="444">
        <f>+'Հավելված 3 Մաս 4'!K179</f>
        <v>0</v>
      </c>
    </row>
    <row r="89" spans="2:12" s="96" customFormat="1">
      <c r="B89" s="364"/>
      <c r="C89" s="361">
        <v>11011</v>
      </c>
      <c r="D89" s="11" t="s">
        <v>813</v>
      </c>
      <c r="E89" s="447"/>
      <c r="F89" s="447"/>
      <c r="G89" s="447"/>
      <c r="H89" s="447"/>
      <c r="I89" s="447"/>
      <c r="J89" s="447"/>
      <c r="K89" s="447"/>
      <c r="L89" s="447"/>
    </row>
    <row r="90" spans="2:12" s="96" customFormat="1" ht="51">
      <c r="B90" s="365"/>
      <c r="C90" s="359"/>
      <c r="D90" s="212" t="s">
        <v>863</v>
      </c>
      <c r="E90" s="448"/>
      <c r="F90" s="448"/>
      <c r="G90" s="448"/>
      <c r="H90" s="448"/>
      <c r="I90" s="448"/>
      <c r="J90" s="448"/>
      <c r="K90" s="448"/>
      <c r="L90" s="448"/>
    </row>
    <row r="91" spans="2:12" s="96" customFormat="1">
      <c r="B91" s="365"/>
      <c r="C91" s="359"/>
      <c r="D91" s="11" t="s">
        <v>1005</v>
      </c>
      <c r="E91" s="448"/>
      <c r="F91" s="448"/>
      <c r="G91" s="448"/>
      <c r="H91" s="448"/>
      <c r="I91" s="448"/>
      <c r="J91" s="448"/>
      <c r="K91" s="448"/>
      <c r="L91" s="448"/>
    </row>
    <row r="92" spans="2:12" s="96" customFormat="1" ht="51">
      <c r="B92" s="365"/>
      <c r="C92" s="359"/>
      <c r="D92" s="212" t="s">
        <v>862</v>
      </c>
      <c r="E92" s="448"/>
      <c r="F92" s="448"/>
      <c r="G92" s="448"/>
      <c r="H92" s="448"/>
      <c r="I92" s="448"/>
      <c r="J92" s="448"/>
      <c r="K92" s="448"/>
      <c r="L92" s="448"/>
    </row>
    <row r="93" spans="2:12" s="96" customFormat="1">
      <c r="B93" s="365"/>
      <c r="C93" s="359"/>
      <c r="D93" s="11" t="s">
        <v>810</v>
      </c>
      <c r="E93" s="448"/>
      <c r="F93" s="448"/>
      <c r="G93" s="448"/>
      <c r="H93" s="448"/>
      <c r="I93" s="448"/>
      <c r="J93" s="448"/>
      <c r="K93" s="448"/>
      <c r="L93" s="448"/>
    </row>
    <row r="94" spans="2:12" s="96" customFormat="1">
      <c r="B94" s="366"/>
      <c r="C94" s="360"/>
      <c r="D94" s="212" t="s">
        <v>1015</v>
      </c>
      <c r="E94" s="444">
        <f>+'Հավելված 3 Մաս 4'!D192</f>
        <v>0</v>
      </c>
      <c r="F94" s="444">
        <f>+'Հավելված 3 Մաս 4'!E192</f>
        <v>577636.5</v>
      </c>
      <c r="G94" s="444">
        <f>+'Հավելված 3 Մաս 4'!F192</f>
        <v>0</v>
      </c>
      <c r="H94" s="444">
        <f>+'Հավելված 3 Մաս 4'!G192</f>
        <v>0</v>
      </c>
      <c r="I94" s="444">
        <f>+'Հավելված 3 Մաս 4'!H192</f>
        <v>0</v>
      </c>
      <c r="J94" s="444">
        <f>+'Հավելված 3 Մաս 4'!I192</f>
        <v>577636.5</v>
      </c>
      <c r="K94" s="444">
        <f>+'Հավելված 3 Մաս 4'!J192</f>
        <v>0</v>
      </c>
      <c r="L94" s="444">
        <f>+'Հավելված 3 Մաս 4'!K192</f>
        <v>0</v>
      </c>
    </row>
    <row r="95" spans="2:12" s="96" customFormat="1">
      <c r="B95" s="364"/>
      <c r="C95" s="361">
        <v>12001</v>
      </c>
      <c r="D95" s="11" t="s">
        <v>813</v>
      </c>
      <c r="E95" s="447"/>
      <c r="F95" s="447"/>
      <c r="G95" s="447"/>
      <c r="H95" s="447"/>
      <c r="I95" s="447"/>
      <c r="J95" s="447"/>
      <c r="K95" s="447"/>
      <c r="L95" s="447"/>
    </row>
    <row r="96" spans="2:12" s="96" customFormat="1">
      <c r="B96" s="365"/>
      <c r="C96" s="359"/>
      <c r="D96" s="212" t="s">
        <v>859</v>
      </c>
      <c r="E96" s="448"/>
      <c r="F96" s="448"/>
      <c r="G96" s="448"/>
      <c r="H96" s="448"/>
      <c r="I96" s="448"/>
      <c r="J96" s="448"/>
      <c r="K96" s="448"/>
      <c r="L96" s="448"/>
    </row>
    <row r="97" spans="2:12" s="96" customFormat="1">
      <c r="B97" s="365"/>
      <c r="C97" s="359"/>
      <c r="D97" s="11" t="s">
        <v>1005</v>
      </c>
      <c r="E97" s="448"/>
      <c r="F97" s="448"/>
      <c r="G97" s="448"/>
      <c r="H97" s="448"/>
      <c r="I97" s="448"/>
      <c r="J97" s="448"/>
      <c r="K97" s="448"/>
      <c r="L97" s="448"/>
    </row>
    <row r="98" spans="2:12" s="96" customFormat="1" ht="38.25">
      <c r="B98" s="365"/>
      <c r="C98" s="359"/>
      <c r="D98" s="212" t="s">
        <v>858</v>
      </c>
      <c r="E98" s="448"/>
      <c r="F98" s="448"/>
      <c r="G98" s="448"/>
      <c r="H98" s="448"/>
      <c r="I98" s="448"/>
      <c r="J98" s="448"/>
      <c r="K98" s="448"/>
      <c r="L98" s="448"/>
    </row>
    <row r="99" spans="2:12" s="96" customFormat="1">
      <c r="B99" s="365"/>
      <c r="C99" s="359"/>
      <c r="D99" s="11" t="s">
        <v>810</v>
      </c>
      <c r="E99" s="448"/>
      <c r="F99" s="448"/>
      <c r="G99" s="448"/>
      <c r="H99" s="448"/>
      <c r="I99" s="448"/>
      <c r="J99" s="448"/>
      <c r="K99" s="448"/>
      <c r="L99" s="448"/>
    </row>
    <row r="100" spans="2:12" s="96" customFormat="1">
      <c r="B100" s="366"/>
      <c r="C100" s="360"/>
      <c r="D100" s="212" t="s">
        <v>376</v>
      </c>
      <c r="E100" s="444">
        <f>+'Հավելված 3 Մաս 4'!D205</f>
        <v>3798977.5</v>
      </c>
      <c r="F100" s="444">
        <f>+'Հավելված 3 Մաս 4'!E205</f>
        <v>1795808.6</v>
      </c>
      <c r="G100" s="444">
        <f>+'Հավելված 3 Մաս 4'!F205</f>
        <v>0</v>
      </c>
      <c r="H100" s="444">
        <f>+'Հավելված 3 Մաս 4'!G205</f>
        <v>0</v>
      </c>
      <c r="I100" s="444">
        <f>+'Հավելված 3 Մաս 4'!H205</f>
        <v>0</v>
      </c>
      <c r="J100" s="444">
        <f>+'Հավելված 3 Մաս 4'!I205</f>
        <v>6060338</v>
      </c>
      <c r="K100" s="444">
        <f>+'Հավելված 3 Մաս 4'!J205</f>
        <v>6060338</v>
      </c>
      <c r="L100" s="444">
        <f>+'Հավելված 3 Մաս 4'!K205</f>
        <v>6060338</v>
      </c>
    </row>
    <row r="101" spans="2:12" s="96" customFormat="1">
      <c r="B101" s="364"/>
      <c r="C101" s="361">
        <v>12002</v>
      </c>
      <c r="D101" s="11" t="s">
        <v>813</v>
      </c>
      <c r="E101" s="447"/>
      <c r="F101" s="447"/>
      <c r="G101" s="447"/>
      <c r="H101" s="447"/>
      <c r="I101" s="447"/>
      <c r="J101" s="447"/>
      <c r="K101" s="447"/>
      <c r="L101" s="447"/>
    </row>
    <row r="102" spans="2:12" s="96" customFormat="1" ht="51">
      <c r="B102" s="365"/>
      <c r="C102" s="359"/>
      <c r="D102" s="212" t="s">
        <v>855</v>
      </c>
      <c r="E102" s="448"/>
      <c r="F102" s="448"/>
      <c r="G102" s="448"/>
      <c r="H102" s="448"/>
      <c r="I102" s="448"/>
      <c r="J102" s="448"/>
      <c r="K102" s="448"/>
      <c r="L102" s="448"/>
    </row>
    <row r="103" spans="2:12" s="96" customFormat="1">
      <c r="B103" s="365"/>
      <c r="C103" s="359"/>
      <c r="D103" s="11" t="s">
        <v>1005</v>
      </c>
      <c r="E103" s="448"/>
      <c r="F103" s="448"/>
      <c r="G103" s="448"/>
      <c r="H103" s="448"/>
      <c r="I103" s="448"/>
      <c r="J103" s="448"/>
      <c r="K103" s="448"/>
      <c r="L103" s="448"/>
    </row>
    <row r="104" spans="2:12" s="96" customFormat="1" ht="38.25">
      <c r="B104" s="365"/>
      <c r="C104" s="359"/>
      <c r="D104" s="212" t="s">
        <v>854</v>
      </c>
      <c r="E104" s="448"/>
      <c r="F104" s="448"/>
      <c r="G104" s="448"/>
      <c r="H104" s="448"/>
      <c r="I104" s="448"/>
      <c r="J104" s="448"/>
      <c r="K104" s="448"/>
      <c r="L104" s="448"/>
    </row>
    <row r="105" spans="2:12" s="96" customFormat="1">
      <c r="B105" s="365"/>
      <c r="C105" s="359"/>
      <c r="D105" s="11" t="s">
        <v>810</v>
      </c>
      <c r="E105" s="448"/>
      <c r="F105" s="448"/>
      <c r="G105" s="448"/>
      <c r="H105" s="448"/>
      <c r="I105" s="448"/>
      <c r="J105" s="448"/>
      <c r="K105" s="448"/>
      <c r="L105" s="448"/>
    </row>
    <row r="106" spans="2:12" s="96" customFormat="1">
      <c r="B106" s="366"/>
      <c r="C106" s="360"/>
      <c r="D106" s="212" t="s">
        <v>376</v>
      </c>
      <c r="E106" s="444">
        <f>+'Հավելված 3 Մաս 4'!D218</f>
        <v>0</v>
      </c>
      <c r="F106" s="444">
        <f>+'Հավելված 3 Մաս 4'!E218</f>
        <v>1018200.7</v>
      </c>
      <c r="G106" s="444">
        <f>+'Հավելված 3 Մաս 4'!F218</f>
        <v>0</v>
      </c>
      <c r="H106" s="444">
        <f>+'Հավելված 3 Մաս 4'!G218</f>
        <v>0</v>
      </c>
      <c r="I106" s="444">
        <f>+'Հավելված 3 Մաս 4'!H218</f>
        <v>0</v>
      </c>
      <c r="J106" s="444">
        <f>+'Հավելված 3 Մաս 4'!I218</f>
        <v>1999700.4</v>
      </c>
      <c r="K106" s="444">
        <f>+'Հավելված 3 Մաս 4'!J218</f>
        <v>1999700.4</v>
      </c>
      <c r="L106" s="444">
        <f>+'Հավելված 3 Մաս 4'!K218</f>
        <v>0</v>
      </c>
    </row>
    <row r="107" spans="2:12" s="96" customFormat="1">
      <c r="B107" s="355"/>
      <c r="C107" s="356"/>
      <c r="D107" s="356" t="s">
        <v>1014</v>
      </c>
      <c r="E107" s="356"/>
      <c r="F107" s="356"/>
      <c r="G107" s="356"/>
      <c r="H107" s="356"/>
      <c r="I107" s="356"/>
      <c r="J107" s="356"/>
      <c r="K107" s="356"/>
      <c r="L107" s="357"/>
    </row>
    <row r="108" spans="2:12" s="96" customFormat="1">
      <c r="B108" s="364"/>
      <c r="C108" s="361">
        <v>31001</v>
      </c>
      <c r="D108" s="11" t="s">
        <v>813</v>
      </c>
      <c r="E108" s="447"/>
      <c r="F108" s="447"/>
      <c r="G108" s="447"/>
      <c r="H108" s="447"/>
      <c r="I108" s="447"/>
      <c r="J108" s="447"/>
      <c r="K108" s="447"/>
      <c r="L108" s="447"/>
    </row>
    <row r="109" spans="2:12" s="96" customFormat="1" ht="25.5">
      <c r="B109" s="365"/>
      <c r="C109" s="359"/>
      <c r="D109" s="212" t="s">
        <v>851</v>
      </c>
      <c r="E109" s="448"/>
      <c r="F109" s="448"/>
      <c r="G109" s="448"/>
      <c r="H109" s="448"/>
      <c r="I109" s="448"/>
      <c r="J109" s="448"/>
      <c r="K109" s="448"/>
      <c r="L109" s="448"/>
    </row>
    <row r="110" spans="2:12" s="96" customFormat="1">
      <c r="B110" s="365"/>
      <c r="C110" s="359"/>
      <c r="D110" s="11" t="s">
        <v>1005</v>
      </c>
      <c r="E110" s="448"/>
      <c r="F110" s="448"/>
      <c r="G110" s="448"/>
      <c r="H110" s="448"/>
      <c r="I110" s="448"/>
      <c r="J110" s="448"/>
      <c r="K110" s="448"/>
      <c r="L110" s="448"/>
    </row>
    <row r="111" spans="2:12" s="96" customFormat="1" ht="25.5">
      <c r="B111" s="365"/>
      <c r="C111" s="359"/>
      <c r="D111" s="212" t="s">
        <v>850</v>
      </c>
      <c r="E111" s="448"/>
      <c r="F111" s="448"/>
      <c r="G111" s="448"/>
      <c r="H111" s="448"/>
      <c r="I111" s="448"/>
      <c r="J111" s="448"/>
      <c r="K111" s="448"/>
      <c r="L111" s="448"/>
    </row>
    <row r="112" spans="2:12" s="96" customFormat="1">
      <c r="B112" s="365"/>
      <c r="C112" s="359"/>
      <c r="D112" s="11" t="s">
        <v>810</v>
      </c>
      <c r="E112" s="448"/>
      <c r="F112" s="448"/>
      <c r="G112" s="448"/>
      <c r="H112" s="448"/>
      <c r="I112" s="448"/>
      <c r="J112" s="448"/>
      <c r="K112" s="448"/>
      <c r="L112" s="448"/>
    </row>
    <row r="113" spans="2:12" s="96" customFormat="1" ht="25.5">
      <c r="B113" s="366"/>
      <c r="C113" s="360"/>
      <c r="D113" s="212" t="s">
        <v>319</v>
      </c>
      <c r="E113" s="444">
        <f>+'Հավելված 3 Մաս 4'!D234</f>
        <v>2892415.71</v>
      </c>
      <c r="F113" s="444">
        <f>+'Հավելված 3 Մաս 4'!E234</f>
        <v>5821513.5999999996</v>
      </c>
      <c r="G113" s="444">
        <f>+'Հավելված 3 Մաս 4'!F234</f>
        <v>0</v>
      </c>
      <c r="H113" s="444">
        <f>+'Հավելված 3 Մաս 4'!G234</f>
        <v>0</v>
      </c>
      <c r="I113" s="444">
        <f>+'Հավելված 3 Մաս 4'!H234</f>
        <v>0</v>
      </c>
      <c r="J113" s="444">
        <f>+'Հավելված 3 Մաս 4'!I234</f>
        <v>7912459.7999999998</v>
      </c>
      <c r="K113" s="444">
        <f>+'Հավելված 3 Մաս 4'!J234</f>
        <v>3643845.8</v>
      </c>
      <c r="L113" s="444">
        <f>+'Հավելված 3 Մաս 4'!K234</f>
        <v>0</v>
      </c>
    </row>
    <row r="114" spans="2:12" s="96" customFormat="1">
      <c r="B114" s="364"/>
      <c r="C114" s="361">
        <v>31004</v>
      </c>
      <c r="D114" s="11" t="s">
        <v>813</v>
      </c>
      <c r="E114" s="447"/>
      <c r="F114" s="447"/>
      <c r="G114" s="447"/>
      <c r="H114" s="447"/>
      <c r="I114" s="447"/>
      <c r="J114" s="447"/>
      <c r="K114" s="447"/>
      <c r="L114" s="447"/>
    </row>
    <row r="115" spans="2:12" s="96" customFormat="1" ht="51">
      <c r="B115" s="365"/>
      <c r="C115" s="359"/>
      <c r="D115" s="212" t="s">
        <v>844</v>
      </c>
      <c r="E115" s="448"/>
      <c r="F115" s="448"/>
      <c r="G115" s="448"/>
      <c r="H115" s="448"/>
      <c r="I115" s="448"/>
      <c r="J115" s="448"/>
      <c r="K115" s="448"/>
      <c r="L115" s="448"/>
    </row>
    <row r="116" spans="2:12" s="96" customFormat="1">
      <c r="B116" s="365"/>
      <c r="C116" s="359"/>
      <c r="D116" s="11" t="s">
        <v>1005</v>
      </c>
      <c r="E116" s="448"/>
      <c r="F116" s="448"/>
      <c r="G116" s="448"/>
      <c r="H116" s="448"/>
      <c r="I116" s="448"/>
      <c r="J116" s="448"/>
      <c r="K116" s="448"/>
      <c r="L116" s="448"/>
    </row>
    <row r="117" spans="2:12" s="96" customFormat="1" ht="38.25">
      <c r="B117" s="365"/>
      <c r="C117" s="359"/>
      <c r="D117" s="212" t="s">
        <v>843</v>
      </c>
      <c r="E117" s="448"/>
      <c r="F117" s="448"/>
      <c r="G117" s="448"/>
      <c r="H117" s="448"/>
      <c r="I117" s="448"/>
      <c r="J117" s="448"/>
      <c r="K117" s="448"/>
      <c r="L117" s="448"/>
    </row>
    <row r="118" spans="2:12" s="96" customFormat="1">
      <c r="B118" s="365"/>
      <c r="C118" s="359"/>
      <c r="D118" s="11" t="s">
        <v>810</v>
      </c>
      <c r="E118" s="448"/>
      <c r="F118" s="448"/>
      <c r="G118" s="448"/>
      <c r="H118" s="448"/>
      <c r="I118" s="448"/>
      <c r="J118" s="448"/>
      <c r="K118" s="448"/>
      <c r="L118" s="448"/>
    </row>
    <row r="119" spans="2:12" s="96" customFormat="1" ht="25.5">
      <c r="B119" s="366"/>
      <c r="C119" s="360"/>
      <c r="D119" s="212" t="s">
        <v>319</v>
      </c>
      <c r="E119" s="444">
        <f>+'Հավելված 3 Մաս 4'!D247</f>
        <v>0</v>
      </c>
      <c r="F119" s="444">
        <f>+'Հավելված 3 Մաս 4'!E247</f>
        <v>7740000</v>
      </c>
      <c r="G119" s="444">
        <f>+'Հավելված 3 Մաս 4'!F247</f>
        <v>0</v>
      </c>
      <c r="H119" s="444">
        <f>+'Հավելված 3 Մաս 4'!G247</f>
        <v>0</v>
      </c>
      <c r="I119" s="444">
        <f>+'Հավելված 3 Մաս 4'!H247</f>
        <v>0</v>
      </c>
      <c r="J119" s="444">
        <f>+'Հավելված 3 Մաս 4'!I247</f>
        <v>5899601</v>
      </c>
      <c r="K119" s="444">
        <f>+'Հավելված 3 Մաս 4'!J247</f>
        <v>6862325</v>
      </c>
      <c r="L119" s="444">
        <f>+'Հավելված 3 Մաս 4'!K247</f>
        <v>3682744.1</v>
      </c>
    </row>
    <row r="120" spans="2:12" s="96" customFormat="1">
      <c r="B120" s="364"/>
      <c r="C120" s="361">
        <v>31005</v>
      </c>
      <c r="D120" s="11" t="s">
        <v>813</v>
      </c>
      <c r="E120" s="447"/>
      <c r="F120" s="447"/>
      <c r="G120" s="447"/>
      <c r="H120" s="447"/>
      <c r="I120" s="447"/>
      <c r="J120" s="447"/>
      <c r="K120" s="447"/>
      <c r="L120" s="447"/>
    </row>
    <row r="121" spans="2:12" s="96" customFormat="1" ht="38.25">
      <c r="B121" s="365"/>
      <c r="C121" s="359"/>
      <c r="D121" s="212" t="s">
        <v>841</v>
      </c>
      <c r="E121" s="448"/>
      <c r="F121" s="448"/>
      <c r="G121" s="448"/>
      <c r="H121" s="448"/>
      <c r="I121" s="448"/>
      <c r="J121" s="448"/>
      <c r="K121" s="448"/>
      <c r="L121" s="448"/>
    </row>
    <row r="122" spans="2:12" s="96" customFormat="1">
      <c r="B122" s="365"/>
      <c r="C122" s="359"/>
      <c r="D122" s="11" t="s">
        <v>1005</v>
      </c>
      <c r="E122" s="448"/>
      <c r="F122" s="448"/>
      <c r="G122" s="448"/>
      <c r="H122" s="448"/>
      <c r="I122" s="448"/>
      <c r="J122" s="448"/>
      <c r="K122" s="448"/>
      <c r="L122" s="448"/>
    </row>
    <row r="123" spans="2:12" s="96" customFormat="1" ht="25.5">
      <c r="B123" s="365"/>
      <c r="C123" s="359"/>
      <c r="D123" s="212" t="s">
        <v>840</v>
      </c>
      <c r="E123" s="448"/>
      <c r="F123" s="448"/>
      <c r="G123" s="448"/>
      <c r="H123" s="448"/>
      <c r="I123" s="448"/>
      <c r="J123" s="448"/>
      <c r="K123" s="448"/>
      <c r="L123" s="448"/>
    </row>
    <row r="124" spans="2:12" s="96" customFormat="1">
      <c r="B124" s="365"/>
      <c r="C124" s="359"/>
      <c r="D124" s="11" t="s">
        <v>810</v>
      </c>
      <c r="E124" s="448"/>
      <c r="F124" s="448"/>
      <c r="G124" s="448"/>
      <c r="H124" s="448"/>
      <c r="I124" s="448"/>
      <c r="J124" s="448"/>
      <c r="K124" s="448"/>
      <c r="L124" s="448"/>
    </row>
    <row r="125" spans="2:12" s="96" customFormat="1" ht="25.5">
      <c r="B125" s="366"/>
      <c r="C125" s="360"/>
      <c r="D125" s="212" t="s">
        <v>319</v>
      </c>
      <c r="E125" s="444">
        <f>+'Հավելված 3 Մաս 4'!D261</f>
        <v>1630566.78</v>
      </c>
      <c r="F125" s="444">
        <f>+'Հավելված 3 Մաս 4'!E261</f>
        <v>7448702.2999999998</v>
      </c>
      <c r="G125" s="444">
        <f>+'Հավելված 3 Մաս 4'!F261</f>
        <v>0</v>
      </c>
      <c r="H125" s="444">
        <f>+'Հավելված 3 Մաս 4'!G261</f>
        <v>0</v>
      </c>
      <c r="I125" s="444">
        <f>+'Հավելված 3 Մաս 4'!H261</f>
        <v>0</v>
      </c>
      <c r="J125" s="444">
        <f>+'Հավելված 3 Մաս 4'!I261</f>
        <v>7559063</v>
      </c>
      <c r="K125" s="444">
        <f>+'Հավելված 3 Մաս 4'!J261</f>
        <v>3083975.1</v>
      </c>
      <c r="L125" s="444">
        <f>+'Հավելված 3 Մաս 4'!K261</f>
        <v>908004.5</v>
      </c>
    </row>
    <row r="126" spans="2:12" s="96" customFormat="1">
      <c r="B126" s="364"/>
      <c r="C126" s="361">
        <v>31006</v>
      </c>
      <c r="D126" s="11" t="s">
        <v>813</v>
      </c>
      <c r="E126" s="447"/>
      <c r="F126" s="447"/>
      <c r="G126" s="447"/>
      <c r="H126" s="447"/>
      <c r="I126" s="447"/>
      <c r="J126" s="447"/>
      <c r="K126" s="447"/>
      <c r="L126" s="447"/>
    </row>
    <row r="127" spans="2:12" s="96" customFormat="1" ht="54.75" customHeight="1">
      <c r="B127" s="365"/>
      <c r="C127" s="359"/>
      <c r="D127" s="212" t="s">
        <v>836</v>
      </c>
      <c r="E127" s="448"/>
      <c r="F127" s="448"/>
      <c r="G127" s="448"/>
      <c r="H127" s="448"/>
      <c r="I127" s="448"/>
      <c r="J127" s="448"/>
      <c r="K127" s="448"/>
      <c r="L127" s="448"/>
    </row>
    <row r="128" spans="2:12" s="96" customFormat="1">
      <c r="B128" s="365"/>
      <c r="C128" s="359"/>
      <c r="D128" s="11" t="s">
        <v>1005</v>
      </c>
      <c r="E128" s="448"/>
      <c r="F128" s="448"/>
      <c r="G128" s="448"/>
      <c r="H128" s="448"/>
      <c r="I128" s="448"/>
      <c r="J128" s="448"/>
      <c r="K128" s="448"/>
      <c r="L128" s="448"/>
    </row>
    <row r="129" spans="2:12" s="96" customFormat="1" ht="39" customHeight="1">
      <c r="B129" s="365"/>
      <c r="C129" s="359"/>
      <c r="D129" s="212" t="s">
        <v>1013</v>
      </c>
      <c r="E129" s="448"/>
      <c r="F129" s="448"/>
      <c r="G129" s="448"/>
      <c r="H129" s="448"/>
      <c r="I129" s="448"/>
      <c r="J129" s="448"/>
      <c r="K129" s="448"/>
      <c r="L129" s="448"/>
    </row>
    <row r="130" spans="2:12" s="96" customFormat="1">
      <c r="B130" s="365"/>
      <c r="C130" s="359"/>
      <c r="D130" s="11" t="s">
        <v>810</v>
      </c>
      <c r="E130" s="448"/>
      <c r="F130" s="448"/>
      <c r="G130" s="448"/>
      <c r="H130" s="448"/>
      <c r="I130" s="448"/>
      <c r="J130" s="448"/>
      <c r="K130" s="448"/>
      <c r="L130" s="448"/>
    </row>
    <row r="131" spans="2:12" s="96" customFormat="1" ht="25.5">
      <c r="B131" s="366"/>
      <c r="C131" s="360"/>
      <c r="D131" s="212" t="s">
        <v>319</v>
      </c>
      <c r="E131" s="444">
        <f>+'Հավելված 3 Մաս 4'!D275</f>
        <v>0</v>
      </c>
      <c r="F131" s="444">
        <f>+'Հավելված 3 Մաս 4'!E275</f>
        <v>2043800</v>
      </c>
      <c r="G131" s="444">
        <f>+'Հավելված 3 Մաս 4'!F275</f>
        <v>0</v>
      </c>
      <c r="H131" s="444">
        <f>+'Հավելված 3 Մաս 4'!G275</f>
        <v>0</v>
      </c>
      <c r="I131" s="444">
        <f>+'Հավելված 3 Մաս 4'!H275</f>
        <v>0</v>
      </c>
      <c r="J131" s="444">
        <f>+'Հավելված 3 Մաս 4'!I275</f>
        <v>966193.4</v>
      </c>
      <c r="K131" s="444">
        <f>+'Հավելված 3 Մաս 4'!J275</f>
        <v>879071.9</v>
      </c>
      <c r="L131" s="444">
        <f>+'Հավելված 3 Մաս 4'!K275</f>
        <v>3409378.9</v>
      </c>
    </row>
    <row r="132" spans="2:12" s="96" customFormat="1">
      <c r="B132" s="364"/>
      <c r="C132" s="361">
        <v>31007</v>
      </c>
      <c r="D132" s="11" t="s">
        <v>813</v>
      </c>
      <c r="E132" s="447"/>
      <c r="F132" s="447"/>
      <c r="G132" s="447"/>
      <c r="H132" s="447"/>
      <c r="I132" s="447"/>
      <c r="J132" s="447"/>
      <c r="K132" s="447"/>
      <c r="L132" s="447"/>
    </row>
    <row r="133" spans="2:12" s="96" customFormat="1" ht="25.5">
      <c r="B133" s="365"/>
      <c r="C133" s="359"/>
      <c r="D133" s="212" t="s">
        <v>831</v>
      </c>
      <c r="E133" s="448"/>
      <c r="F133" s="448"/>
      <c r="G133" s="448"/>
      <c r="H133" s="448"/>
      <c r="I133" s="448"/>
      <c r="J133" s="448"/>
      <c r="K133" s="448"/>
      <c r="L133" s="448"/>
    </row>
    <row r="134" spans="2:12" s="96" customFormat="1">
      <c r="B134" s="365"/>
      <c r="C134" s="359"/>
      <c r="D134" s="11" t="s">
        <v>1005</v>
      </c>
      <c r="E134" s="448"/>
      <c r="F134" s="448"/>
      <c r="G134" s="448"/>
      <c r="H134" s="448"/>
      <c r="I134" s="448"/>
      <c r="J134" s="448"/>
      <c r="K134" s="448"/>
      <c r="L134" s="448"/>
    </row>
    <row r="135" spans="2:12" s="96" customFormat="1" ht="25.5">
      <c r="B135" s="365"/>
      <c r="C135" s="359"/>
      <c r="D135" s="212" t="s">
        <v>830</v>
      </c>
      <c r="E135" s="448"/>
      <c r="F135" s="448"/>
      <c r="G135" s="448"/>
      <c r="H135" s="448"/>
      <c r="I135" s="448"/>
      <c r="J135" s="448"/>
      <c r="K135" s="448"/>
      <c r="L135" s="448"/>
    </row>
    <row r="136" spans="2:12" s="96" customFormat="1">
      <c r="B136" s="365"/>
      <c r="C136" s="359"/>
      <c r="D136" s="11" t="s">
        <v>810</v>
      </c>
      <c r="E136" s="448"/>
      <c r="F136" s="448"/>
      <c r="G136" s="448"/>
      <c r="H136" s="448"/>
      <c r="I136" s="448"/>
      <c r="J136" s="448"/>
      <c r="K136" s="448"/>
      <c r="L136" s="448"/>
    </row>
    <row r="137" spans="2:12" s="96" customFormat="1" ht="25.5">
      <c r="B137" s="366"/>
      <c r="C137" s="360"/>
      <c r="D137" s="212" t="s">
        <v>319</v>
      </c>
      <c r="E137" s="444">
        <f>+'Հավելված 3 Մաս 4'!D288</f>
        <v>30960</v>
      </c>
      <c r="F137" s="444">
        <f>+'Հավելված 3 Մաս 4'!E288</f>
        <v>360000</v>
      </c>
      <c r="G137" s="444">
        <f>+'Հավելված 3 Մաս 4'!F288</f>
        <v>0</v>
      </c>
      <c r="H137" s="444">
        <f>+'Հավելված 3 Մաս 4'!G288</f>
        <v>0</v>
      </c>
      <c r="I137" s="444">
        <f>+'Հավելված 3 Մաս 4'!H288</f>
        <v>0</v>
      </c>
      <c r="J137" s="444">
        <f>+'Հավելված 3 Մաս 4'!I288</f>
        <v>787000</v>
      </c>
      <c r="K137" s="444">
        <f>+'Հավելված 3 Մաս 4'!J288</f>
        <v>352470.3</v>
      </c>
      <c r="L137" s="444">
        <f>+'Հավելված 3 Մաս 4'!K288</f>
        <v>0</v>
      </c>
    </row>
    <row r="138" spans="2:12" s="96" customFormat="1">
      <c r="B138" s="361"/>
      <c r="C138" s="361">
        <v>31010</v>
      </c>
      <c r="D138" s="11" t="s">
        <v>813</v>
      </c>
      <c r="E138" s="447"/>
      <c r="F138" s="447"/>
      <c r="G138" s="447"/>
      <c r="H138" s="447"/>
      <c r="I138" s="447"/>
      <c r="J138" s="447"/>
      <c r="K138" s="447"/>
      <c r="L138" s="447"/>
    </row>
    <row r="139" spans="2:12" s="96" customFormat="1">
      <c r="B139" s="362"/>
      <c r="C139" s="359"/>
      <c r="D139" s="212" t="s">
        <v>828</v>
      </c>
      <c r="E139" s="448"/>
      <c r="F139" s="448"/>
      <c r="G139" s="448"/>
      <c r="H139" s="448"/>
      <c r="I139" s="448"/>
      <c r="J139" s="448"/>
      <c r="K139" s="448"/>
      <c r="L139" s="448"/>
    </row>
    <row r="140" spans="2:12" s="96" customFormat="1">
      <c r="B140" s="362"/>
      <c r="C140" s="359"/>
      <c r="D140" s="11" t="s">
        <v>1005</v>
      </c>
      <c r="E140" s="448"/>
      <c r="F140" s="448"/>
      <c r="G140" s="448"/>
      <c r="H140" s="448"/>
      <c r="I140" s="448"/>
      <c r="J140" s="448"/>
      <c r="K140" s="448"/>
      <c r="L140" s="448"/>
    </row>
    <row r="141" spans="2:12" s="96" customFormat="1" ht="25.5">
      <c r="B141" s="362"/>
      <c r="C141" s="359"/>
      <c r="D141" s="212" t="s">
        <v>827</v>
      </c>
      <c r="E141" s="448"/>
      <c r="F141" s="448"/>
      <c r="G141" s="448"/>
      <c r="H141" s="448"/>
      <c r="I141" s="448"/>
      <c r="J141" s="448"/>
      <c r="K141" s="448"/>
      <c r="L141" s="448"/>
    </row>
    <row r="142" spans="2:12" s="96" customFormat="1">
      <c r="B142" s="362"/>
      <c r="C142" s="359"/>
      <c r="D142" s="11" t="s">
        <v>810</v>
      </c>
      <c r="E142" s="448"/>
      <c r="F142" s="448"/>
      <c r="G142" s="448"/>
      <c r="H142" s="448"/>
      <c r="I142" s="448"/>
      <c r="J142" s="448"/>
      <c r="K142" s="448"/>
      <c r="L142" s="448"/>
    </row>
    <row r="143" spans="2:12" s="96" customFormat="1" ht="25.5">
      <c r="B143" s="363"/>
      <c r="C143" s="360"/>
      <c r="D143" s="212" t="s">
        <v>319</v>
      </c>
      <c r="E143" s="444">
        <f>+'Հավելված 3 Մաս 4'!D302</f>
        <v>0</v>
      </c>
      <c r="F143" s="444">
        <f>+'Հավելված 3 Մաս 4'!E302</f>
        <v>54284.5</v>
      </c>
      <c r="G143" s="444">
        <f>+'Հավելված 3 Մաս 4'!F302</f>
        <v>0</v>
      </c>
      <c r="H143" s="444">
        <f>+'Հավելված 3 Մաս 4'!G302</f>
        <v>0</v>
      </c>
      <c r="I143" s="444">
        <f>+'Հավելված 3 Մաս 4'!H302</f>
        <v>0</v>
      </c>
      <c r="J143" s="444">
        <f>+'Հավելված 3 Մաս 4'!I302</f>
        <v>1329969.6000000001</v>
      </c>
      <c r="K143" s="444">
        <f>+'Հավելված 3 Մաս 4'!J302</f>
        <v>1329969.6000000001</v>
      </c>
      <c r="L143" s="444">
        <f>+'Հավելված 3 Մաս 4'!K302</f>
        <v>0</v>
      </c>
    </row>
    <row r="144" spans="2:12" s="96" customFormat="1">
      <c r="B144" s="578" t="s">
        <v>7</v>
      </c>
      <c r="C144" s="579"/>
      <c r="D144" s="579"/>
      <c r="E144" s="579"/>
      <c r="F144" s="579"/>
      <c r="G144" s="579"/>
      <c r="H144" s="579"/>
      <c r="I144" s="579"/>
      <c r="J144" s="579"/>
      <c r="K144" s="579"/>
      <c r="L144" s="580"/>
    </row>
    <row r="145" spans="2:12" s="96" customFormat="1">
      <c r="B145" s="361">
        <v>1017</v>
      </c>
      <c r="C145" s="358"/>
      <c r="D145" s="11" t="s">
        <v>1012</v>
      </c>
      <c r="E145" s="447"/>
      <c r="F145" s="447"/>
      <c r="G145" s="447"/>
      <c r="H145" s="447"/>
      <c r="I145" s="447"/>
      <c r="J145" s="447"/>
      <c r="K145" s="447"/>
      <c r="L145" s="447"/>
    </row>
    <row r="146" spans="2:12" s="96" customFormat="1">
      <c r="B146" s="362"/>
      <c r="C146" s="359"/>
      <c r="D146" s="212" t="s">
        <v>749</v>
      </c>
      <c r="E146" s="448"/>
      <c r="F146" s="448"/>
      <c r="G146" s="448"/>
      <c r="H146" s="448"/>
      <c r="I146" s="448"/>
      <c r="J146" s="448"/>
      <c r="K146" s="448"/>
      <c r="L146" s="448"/>
    </row>
    <row r="147" spans="2:12" s="96" customFormat="1">
      <c r="B147" s="362"/>
      <c r="C147" s="359"/>
      <c r="D147" s="11" t="s">
        <v>1011</v>
      </c>
      <c r="E147" s="448"/>
      <c r="F147" s="448"/>
      <c r="G147" s="448"/>
      <c r="H147" s="448"/>
      <c r="I147" s="448"/>
      <c r="J147" s="448"/>
      <c r="K147" s="448"/>
      <c r="L147" s="448"/>
    </row>
    <row r="148" spans="2:12" s="96" customFormat="1" ht="25.5">
      <c r="B148" s="362"/>
      <c r="C148" s="359"/>
      <c r="D148" s="212" t="s">
        <v>1010</v>
      </c>
      <c r="E148" s="448"/>
      <c r="F148" s="448"/>
      <c r="G148" s="448"/>
      <c r="H148" s="448"/>
      <c r="I148" s="448"/>
      <c r="J148" s="448"/>
      <c r="K148" s="448"/>
      <c r="L148" s="448"/>
    </row>
    <row r="149" spans="2:12" s="96" customFormat="1">
      <c r="B149" s="362"/>
      <c r="C149" s="359"/>
      <c r="D149" s="11" t="s">
        <v>1009</v>
      </c>
      <c r="E149" s="448"/>
      <c r="F149" s="448"/>
      <c r="G149" s="448"/>
      <c r="H149" s="448"/>
      <c r="I149" s="448"/>
      <c r="J149" s="448"/>
      <c r="K149" s="448"/>
      <c r="L149" s="448"/>
    </row>
    <row r="150" spans="2:12" s="96" customFormat="1" ht="25.5">
      <c r="B150" s="363"/>
      <c r="C150" s="360"/>
      <c r="D150" s="212" t="s">
        <v>1008</v>
      </c>
      <c r="E150" s="444">
        <f t="shared" ref="E150:L150" si="2">E158</f>
        <v>205800</v>
      </c>
      <c r="F150" s="444">
        <f t="shared" si="2"/>
        <v>205800</v>
      </c>
      <c r="G150" s="444">
        <f t="shared" si="2"/>
        <v>0</v>
      </c>
      <c r="H150" s="444">
        <f t="shared" si="2"/>
        <v>0</v>
      </c>
      <c r="I150" s="444">
        <f t="shared" si="2"/>
        <v>0</v>
      </c>
      <c r="J150" s="444">
        <f t="shared" si="2"/>
        <v>228780</v>
      </c>
      <c r="K150" s="444">
        <f t="shared" si="2"/>
        <v>228780</v>
      </c>
      <c r="L150" s="444">
        <f t="shared" si="2"/>
        <v>228780</v>
      </c>
    </row>
    <row r="151" spans="2:12" s="96" customFormat="1">
      <c r="B151" s="162" t="s">
        <v>1007</v>
      </c>
      <c r="C151" s="356"/>
      <c r="D151" s="356"/>
      <c r="E151" s="356"/>
      <c r="F151" s="356"/>
      <c r="G151" s="356"/>
      <c r="H151" s="356"/>
      <c r="I151" s="356"/>
      <c r="J151" s="356"/>
      <c r="K151" s="356"/>
      <c r="L151" s="357"/>
    </row>
    <row r="152" spans="2:12" s="96" customFormat="1">
      <c r="B152" s="355"/>
      <c r="C152" s="356"/>
      <c r="D152" s="356" t="s">
        <v>1006</v>
      </c>
      <c r="E152" s="356"/>
      <c r="F152" s="356"/>
      <c r="G152" s="356"/>
      <c r="H152" s="356"/>
      <c r="I152" s="356"/>
      <c r="J152" s="356"/>
      <c r="K152" s="356"/>
      <c r="L152" s="357"/>
    </row>
    <row r="153" spans="2:12" s="96" customFormat="1">
      <c r="B153" s="364"/>
      <c r="C153" s="361">
        <v>11001</v>
      </c>
      <c r="D153" s="11" t="s">
        <v>813</v>
      </c>
      <c r="E153" s="440"/>
      <c r="F153" s="440"/>
      <c r="G153" s="440"/>
      <c r="H153" s="440"/>
      <c r="I153" s="440"/>
      <c r="J153" s="440"/>
      <c r="K153" s="440"/>
      <c r="L153" s="440"/>
    </row>
    <row r="154" spans="2:12" s="96" customFormat="1">
      <c r="B154" s="365"/>
      <c r="C154" s="362"/>
      <c r="D154" s="212" t="s">
        <v>812</v>
      </c>
      <c r="E154" s="442"/>
      <c r="F154" s="442"/>
      <c r="G154" s="442"/>
      <c r="H154" s="442"/>
      <c r="I154" s="442"/>
      <c r="J154" s="442"/>
      <c r="K154" s="442"/>
      <c r="L154" s="442"/>
    </row>
    <row r="155" spans="2:12" s="96" customFormat="1">
      <c r="B155" s="365"/>
      <c r="C155" s="362"/>
      <c r="D155" s="11" t="s">
        <v>1005</v>
      </c>
      <c r="E155" s="442"/>
      <c r="F155" s="442"/>
      <c r="G155" s="442"/>
      <c r="H155" s="442"/>
      <c r="I155" s="442"/>
      <c r="J155" s="442"/>
      <c r="K155" s="442"/>
      <c r="L155" s="442"/>
    </row>
    <row r="156" spans="2:12" s="96" customFormat="1" ht="38.25">
      <c r="B156" s="365"/>
      <c r="C156" s="362"/>
      <c r="D156" s="212" t="s">
        <v>811</v>
      </c>
      <c r="E156" s="442"/>
      <c r="F156" s="442"/>
      <c r="G156" s="442"/>
      <c r="H156" s="442"/>
      <c r="I156" s="442"/>
      <c r="J156" s="442"/>
      <c r="K156" s="442"/>
      <c r="L156" s="442"/>
    </row>
    <row r="157" spans="2:12" s="96" customFormat="1">
      <c r="B157" s="365"/>
      <c r="C157" s="362"/>
      <c r="D157" s="11" t="s">
        <v>810</v>
      </c>
      <c r="E157" s="442"/>
      <c r="F157" s="442"/>
      <c r="G157" s="442"/>
      <c r="H157" s="442"/>
      <c r="I157" s="442"/>
      <c r="J157" s="442"/>
      <c r="K157" s="442"/>
      <c r="L157" s="442"/>
    </row>
    <row r="158" spans="2:12" s="96" customFormat="1">
      <c r="B158" s="366"/>
      <c r="C158" s="363"/>
      <c r="D158" s="253" t="s">
        <v>861</v>
      </c>
      <c r="E158" s="444">
        <f>+'Հավելված 3 Մաս 4'!D320</f>
        <v>205800</v>
      </c>
      <c r="F158" s="444">
        <f>+'Հավելված 3 Մաս 4'!E320</f>
        <v>205800</v>
      </c>
      <c r="G158" s="444">
        <f>+'Հավելված 3 Մաս 4'!F320</f>
        <v>0</v>
      </c>
      <c r="H158" s="444">
        <f>+'Հավելված 3 Մաս 4'!G320</f>
        <v>0</v>
      </c>
      <c r="I158" s="444">
        <f>+'Հավելված 3 Մաս 4'!H320</f>
        <v>0</v>
      </c>
      <c r="J158" s="444">
        <f>+'Հավելված 3 Մաս 4'!I320</f>
        <v>228780</v>
      </c>
      <c r="K158" s="444">
        <f>+'Հավելված 3 Մաս 4'!J320</f>
        <v>228780</v>
      </c>
      <c r="L158" s="444">
        <f>+'Հավելված 3 Մաս 4'!K320</f>
        <v>228780</v>
      </c>
    </row>
    <row r="159" spans="2:12" s="96" customFormat="1">
      <c r="B159" s="48" t="s">
        <v>29</v>
      </c>
      <c r="C159" s="49"/>
      <c r="D159" s="349"/>
      <c r="E159" s="89"/>
      <c r="F159" s="89"/>
      <c r="G159" s="89"/>
      <c r="H159" s="89"/>
      <c r="I159" s="89"/>
      <c r="J159" s="89"/>
      <c r="K159" s="89"/>
      <c r="L159" s="90"/>
    </row>
    <row r="160" spans="2:12" s="96" customFormat="1">
      <c r="B160" s="163">
        <v>1019</v>
      </c>
      <c r="C160" s="52"/>
      <c r="D160" s="11" t="s">
        <v>30</v>
      </c>
      <c r="E160" s="166"/>
      <c r="F160" s="166"/>
      <c r="G160" s="166"/>
      <c r="H160" s="166"/>
      <c r="I160" s="166"/>
      <c r="J160" s="166"/>
      <c r="K160" s="166"/>
      <c r="L160" s="166"/>
    </row>
    <row r="161" spans="2:12" s="96" customFormat="1">
      <c r="B161" s="165"/>
      <c r="C161" s="53"/>
      <c r="D161" s="212" t="s">
        <v>669</v>
      </c>
      <c r="E161" s="167"/>
      <c r="F161" s="167"/>
      <c r="G161" s="167"/>
      <c r="H161" s="167"/>
      <c r="I161" s="167"/>
      <c r="J161" s="167"/>
      <c r="K161" s="167"/>
      <c r="L161" s="167"/>
    </row>
    <row r="162" spans="2:12" s="96" customFormat="1">
      <c r="B162" s="165"/>
      <c r="C162" s="53"/>
      <c r="D162" s="11" t="s">
        <v>31</v>
      </c>
      <c r="E162" s="167"/>
      <c r="F162" s="167"/>
      <c r="G162" s="167"/>
      <c r="H162" s="167"/>
      <c r="I162" s="167"/>
      <c r="J162" s="167"/>
      <c r="K162" s="167"/>
      <c r="L162" s="167"/>
    </row>
    <row r="163" spans="2:12" s="96" customFormat="1" ht="25.5">
      <c r="B163" s="165"/>
      <c r="C163" s="53"/>
      <c r="D163" s="80" t="s">
        <v>670</v>
      </c>
      <c r="E163" s="167"/>
      <c r="F163" s="167"/>
      <c r="G163" s="167"/>
      <c r="H163" s="167"/>
      <c r="I163" s="167"/>
      <c r="J163" s="167"/>
      <c r="K163" s="167"/>
      <c r="L163" s="167"/>
    </row>
    <row r="164" spans="2:12" s="96" customFormat="1">
      <c r="B164" s="165"/>
      <c r="C164" s="53"/>
      <c r="D164" s="11" t="s">
        <v>32</v>
      </c>
      <c r="E164" s="167"/>
      <c r="F164" s="167"/>
      <c r="G164" s="167"/>
      <c r="H164" s="167"/>
      <c r="I164" s="167"/>
      <c r="J164" s="167"/>
      <c r="K164" s="167"/>
      <c r="L164" s="167"/>
    </row>
    <row r="165" spans="2:12" s="96" customFormat="1" ht="38.25">
      <c r="B165" s="164"/>
      <c r="C165" s="54"/>
      <c r="D165" s="69" t="s">
        <v>671</v>
      </c>
      <c r="E165" s="168">
        <f t="shared" ref="E165:L165" si="3">+E173+E179+E185+E191</f>
        <v>2789066.49</v>
      </c>
      <c r="F165" s="168">
        <f t="shared" si="3"/>
        <v>4558684.54</v>
      </c>
      <c r="G165" s="168">
        <f t="shared" si="3"/>
        <v>367315.05000000005</v>
      </c>
      <c r="H165" s="168">
        <f t="shared" si="3"/>
        <v>1262276.81</v>
      </c>
      <c r="I165" s="168">
        <f t="shared" si="3"/>
        <v>2204276.2000000002</v>
      </c>
      <c r="J165" s="168">
        <f t="shared" si="3"/>
        <v>2716756.54</v>
      </c>
      <c r="K165" s="168">
        <f t="shared" si="3"/>
        <v>0</v>
      </c>
      <c r="L165" s="168">
        <f t="shared" si="3"/>
        <v>0</v>
      </c>
    </row>
    <row r="166" spans="2:12" s="96" customFormat="1">
      <c r="B166" s="162" t="s">
        <v>33</v>
      </c>
      <c r="C166" s="56"/>
      <c r="D166" s="336"/>
      <c r="E166" s="87"/>
      <c r="F166" s="87"/>
      <c r="G166" s="87"/>
      <c r="H166" s="87"/>
      <c r="I166" s="87"/>
      <c r="J166" s="87"/>
      <c r="K166" s="87"/>
      <c r="L166" s="88"/>
    </row>
    <row r="167" spans="2:12" s="96" customFormat="1">
      <c r="B167" s="55"/>
      <c r="C167" s="56"/>
      <c r="D167" s="336" t="s">
        <v>34</v>
      </c>
      <c r="E167" s="87"/>
      <c r="F167" s="87"/>
      <c r="G167" s="87"/>
      <c r="H167" s="87"/>
      <c r="I167" s="87"/>
      <c r="J167" s="87"/>
      <c r="K167" s="87"/>
      <c r="L167" s="88"/>
    </row>
    <row r="168" spans="2:12" s="96" customFormat="1">
      <c r="B168" s="58"/>
      <c r="C168" s="163">
        <v>11001</v>
      </c>
      <c r="D168" s="11" t="s">
        <v>618</v>
      </c>
      <c r="E168" s="166"/>
      <c r="F168" s="166"/>
      <c r="G168" s="166"/>
      <c r="H168" s="166"/>
      <c r="I168" s="166"/>
      <c r="J168" s="166"/>
      <c r="K168" s="166"/>
      <c r="L168" s="166"/>
    </row>
    <row r="169" spans="2:12" s="96" customFormat="1" ht="25.5">
      <c r="B169" s="59"/>
      <c r="C169" s="165"/>
      <c r="D169" s="212" t="s">
        <v>672</v>
      </c>
      <c r="E169" s="167"/>
      <c r="F169" s="167"/>
      <c r="G169" s="167"/>
      <c r="H169" s="167"/>
      <c r="I169" s="167"/>
      <c r="J169" s="167"/>
      <c r="K169" s="167"/>
      <c r="L169" s="167"/>
    </row>
    <row r="170" spans="2:12" s="96" customFormat="1">
      <c r="B170" s="59"/>
      <c r="C170" s="165"/>
      <c r="D170" s="11" t="s">
        <v>609</v>
      </c>
      <c r="E170" s="167"/>
      <c r="F170" s="167"/>
      <c r="G170" s="167"/>
      <c r="H170" s="167"/>
      <c r="I170" s="167"/>
      <c r="J170" s="167"/>
      <c r="K170" s="167"/>
      <c r="L170" s="167"/>
    </row>
    <row r="171" spans="2:12" s="96" customFormat="1" ht="38.25">
      <c r="B171" s="59"/>
      <c r="C171" s="165"/>
      <c r="D171" s="69" t="s">
        <v>673</v>
      </c>
      <c r="E171" s="167"/>
      <c r="F171" s="167"/>
      <c r="G171" s="167"/>
      <c r="H171" s="167"/>
      <c r="I171" s="167"/>
      <c r="J171" s="167"/>
      <c r="K171" s="167"/>
      <c r="L171" s="167"/>
    </row>
    <row r="172" spans="2:12" s="96" customFormat="1">
      <c r="B172" s="59"/>
      <c r="C172" s="165"/>
      <c r="D172" s="11" t="s">
        <v>611</v>
      </c>
      <c r="E172" s="167"/>
      <c r="F172" s="167"/>
      <c r="G172" s="167"/>
      <c r="H172" s="167"/>
      <c r="I172" s="167"/>
      <c r="J172" s="167"/>
      <c r="K172" s="167"/>
      <c r="L172" s="167"/>
    </row>
    <row r="173" spans="2:12" s="96" customFormat="1">
      <c r="B173" s="64"/>
      <c r="C173" s="164"/>
      <c r="D173" s="78" t="s">
        <v>674</v>
      </c>
      <c r="E173" s="168">
        <f>+'Հավելված 3 Մաս 4'!D343</f>
        <v>286652.74</v>
      </c>
      <c r="F173" s="168">
        <f>+'Հավելված 3 Մաս 4'!E343</f>
        <v>293414.59000000003</v>
      </c>
      <c r="G173" s="168">
        <f>+'Հավելված 3 Մաս 4'!F343</f>
        <v>98607.23</v>
      </c>
      <c r="H173" s="168">
        <f>+'Հավելված 3 Մաս 4'!G343</f>
        <v>186147.45</v>
      </c>
      <c r="I173" s="168">
        <f>+'Հավելված 3 Մաս 4'!H343</f>
        <v>273536.38</v>
      </c>
      <c r="J173" s="168">
        <f>+'Հավելված 3 Մաս 4'!I343</f>
        <v>361920.2</v>
      </c>
      <c r="K173" s="168">
        <f>+'Հավելված 3 Մաս 4'!J343</f>
        <v>0</v>
      </c>
      <c r="L173" s="168">
        <f>+'Հավելված 3 Մաս 4'!K343</f>
        <v>0</v>
      </c>
    </row>
    <row r="174" spans="2:12" s="96" customFormat="1">
      <c r="B174" s="58"/>
      <c r="C174" s="163">
        <v>11002</v>
      </c>
      <c r="D174" s="11" t="s">
        <v>618</v>
      </c>
      <c r="E174" s="166"/>
      <c r="F174" s="166"/>
      <c r="G174" s="166"/>
      <c r="H174" s="166"/>
      <c r="I174" s="166"/>
      <c r="J174" s="166"/>
      <c r="K174" s="166"/>
      <c r="L174" s="166"/>
    </row>
    <row r="175" spans="2:12" s="96" customFormat="1" ht="38.25">
      <c r="B175" s="59"/>
      <c r="C175" s="165"/>
      <c r="D175" s="212" t="s">
        <v>675</v>
      </c>
      <c r="E175" s="167"/>
      <c r="F175" s="167"/>
      <c r="G175" s="167"/>
      <c r="H175" s="167"/>
      <c r="I175" s="167"/>
      <c r="J175" s="167"/>
      <c r="K175" s="167"/>
      <c r="L175" s="167"/>
    </row>
    <row r="176" spans="2:12" s="96" customFormat="1">
      <c r="B176" s="59"/>
      <c r="C176" s="165"/>
      <c r="D176" s="11" t="s">
        <v>609</v>
      </c>
      <c r="E176" s="167"/>
      <c r="F176" s="167"/>
      <c r="G176" s="167"/>
      <c r="H176" s="167"/>
      <c r="I176" s="167"/>
      <c r="J176" s="167"/>
      <c r="K176" s="167"/>
      <c r="L176" s="167"/>
    </row>
    <row r="177" spans="2:12" s="96" customFormat="1" ht="51">
      <c r="B177" s="59"/>
      <c r="C177" s="165"/>
      <c r="D177" s="80" t="s">
        <v>676</v>
      </c>
      <c r="E177" s="167"/>
      <c r="F177" s="167"/>
      <c r="G177" s="167"/>
      <c r="H177" s="167"/>
      <c r="I177" s="167"/>
      <c r="J177" s="167"/>
      <c r="K177" s="167"/>
      <c r="L177" s="167"/>
    </row>
    <row r="178" spans="2:12" s="96" customFormat="1">
      <c r="B178" s="59"/>
      <c r="C178" s="165"/>
      <c r="D178" s="11" t="s">
        <v>611</v>
      </c>
      <c r="E178" s="167"/>
      <c r="F178" s="167"/>
      <c r="G178" s="167"/>
      <c r="H178" s="167"/>
      <c r="I178" s="167"/>
      <c r="J178" s="167"/>
      <c r="K178" s="167"/>
      <c r="L178" s="167"/>
    </row>
    <row r="179" spans="2:12" s="96" customFormat="1">
      <c r="B179" s="64"/>
      <c r="C179" s="164"/>
      <c r="D179" s="69" t="s">
        <v>674</v>
      </c>
      <c r="E179" s="168">
        <f>+'Հավելված 3 Մաս 4'!D356</f>
        <v>4383.1000000000004</v>
      </c>
      <c r="F179" s="168">
        <f>+'Հավելված 3 Մաս 4'!E356</f>
        <v>4859.8999999999996</v>
      </c>
      <c r="G179" s="168">
        <f>+'Հավելված 3 Մաս 4'!F356</f>
        <v>2556.25</v>
      </c>
      <c r="H179" s="168">
        <f>+'Հավելված 3 Մաս 4'!G356</f>
        <v>3403.5</v>
      </c>
      <c r="I179" s="168">
        <f>+'Հավելված 3 Մաս 4'!H356</f>
        <v>4000.75</v>
      </c>
      <c r="J179" s="168">
        <f>+'Հավելված 3 Մաս 4'!I356</f>
        <v>4598</v>
      </c>
      <c r="K179" s="168">
        <f>+'Հավելված 3 Մաս 4'!J356</f>
        <v>0</v>
      </c>
      <c r="L179" s="168">
        <f>+'Հավելված 3 Մաս 4'!K356</f>
        <v>0</v>
      </c>
    </row>
    <row r="180" spans="2:12" s="96" customFormat="1">
      <c r="B180" s="58"/>
      <c r="C180" s="163">
        <v>12001</v>
      </c>
      <c r="D180" s="11" t="s">
        <v>618</v>
      </c>
      <c r="E180" s="166"/>
      <c r="F180" s="166"/>
      <c r="G180" s="166"/>
      <c r="H180" s="166"/>
      <c r="I180" s="166"/>
      <c r="J180" s="166"/>
      <c r="K180" s="166"/>
      <c r="L180" s="166"/>
    </row>
    <row r="181" spans="2:12" s="96" customFormat="1" ht="63.75">
      <c r="B181" s="59"/>
      <c r="C181" s="165"/>
      <c r="D181" s="80" t="s">
        <v>677</v>
      </c>
      <c r="E181" s="167"/>
      <c r="F181" s="167"/>
      <c r="G181" s="167"/>
      <c r="H181" s="167"/>
      <c r="I181" s="167"/>
      <c r="J181" s="167"/>
      <c r="K181" s="167"/>
      <c r="L181" s="167"/>
    </row>
    <row r="182" spans="2:12" s="96" customFormat="1">
      <c r="B182" s="59"/>
      <c r="C182" s="165"/>
      <c r="D182" s="11" t="s">
        <v>609</v>
      </c>
      <c r="E182" s="167"/>
      <c r="F182" s="167"/>
      <c r="G182" s="167"/>
      <c r="H182" s="167"/>
      <c r="I182" s="167"/>
      <c r="J182" s="167"/>
      <c r="K182" s="167"/>
      <c r="L182" s="167"/>
    </row>
    <row r="183" spans="2:12" s="96" customFormat="1" ht="63.75">
      <c r="B183" s="59"/>
      <c r="C183" s="165"/>
      <c r="D183" s="80" t="s">
        <v>678</v>
      </c>
      <c r="E183" s="167"/>
      <c r="F183" s="167"/>
      <c r="G183" s="167"/>
      <c r="H183" s="167"/>
      <c r="I183" s="167"/>
      <c r="J183" s="167"/>
      <c r="K183" s="167"/>
      <c r="L183" s="167"/>
    </row>
    <row r="184" spans="2:12" s="96" customFormat="1">
      <c r="B184" s="59"/>
      <c r="C184" s="165"/>
      <c r="D184" s="11" t="s">
        <v>611</v>
      </c>
      <c r="E184" s="167"/>
      <c r="F184" s="167"/>
      <c r="G184" s="167"/>
      <c r="H184" s="167"/>
      <c r="I184" s="167"/>
      <c r="J184" s="167"/>
      <c r="K184" s="167"/>
      <c r="L184" s="167"/>
    </row>
    <row r="185" spans="2:12" s="96" customFormat="1">
      <c r="B185" s="64"/>
      <c r="C185" s="164"/>
      <c r="D185" s="69" t="s">
        <v>626</v>
      </c>
      <c r="E185" s="168">
        <f>+'Հավելված 3 Մաս 4'!D377</f>
        <v>2070381.03</v>
      </c>
      <c r="F185" s="168">
        <f>+'Հավելված 3 Մաս 4'!E377</f>
        <v>3738638.75</v>
      </c>
      <c r="G185" s="168">
        <f>+'Հավելված 3 Մաս 4'!F377</f>
        <v>211441.73</v>
      </c>
      <c r="H185" s="168">
        <f>+'Հավելված 3 Մաս 4'!G377</f>
        <v>874986.18</v>
      </c>
      <c r="I185" s="168">
        <f>+'Հավելված 3 Մաս 4'!H377</f>
        <v>1541809.55</v>
      </c>
      <c r="J185" s="168">
        <f>+'Հավելված 3 Մաս 4'!I377</f>
        <v>1866438.97</v>
      </c>
      <c r="K185" s="168">
        <f>+'Հավելված 3 Մաս 4'!J377</f>
        <v>0</v>
      </c>
      <c r="L185" s="168">
        <f>+'Հավելված 3 Մաս 4'!K377</f>
        <v>0</v>
      </c>
    </row>
    <row r="186" spans="2:12" s="96" customFormat="1">
      <c r="B186" s="58"/>
      <c r="C186" s="163">
        <v>12003</v>
      </c>
      <c r="D186" s="79" t="s">
        <v>607</v>
      </c>
      <c r="E186" s="166"/>
      <c r="F186" s="166"/>
      <c r="G186" s="166"/>
      <c r="H186" s="166"/>
      <c r="I186" s="166"/>
      <c r="J186" s="166"/>
      <c r="K186" s="166"/>
      <c r="L186" s="166"/>
    </row>
    <row r="187" spans="2:12" s="96" customFormat="1" ht="63.75">
      <c r="B187" s="59"/>
      <c r="C187" s="165"/>
      <c r="D187" s="80" t="s">
        <v>798</v>
      </c>
      <c r="E187" s="167"/>
      <c r="F187" s="167"/>
      <c r="G187" s="167"/>
      <c r="H187" s="167"/>
      <c r="I187" s="167"/>
      <c r="J187" s="167"/>
      <c r="K187" s="167"/>
      <c r="L187" s="167"/>
    </row>
    <row r="188" spans="2:12" s="96" customFormat="1">
      <c r="B188" s="59"/>
      <c r="C188" s="165"/>
      <c r="D188" s="79" t="s">
        <v>609</v>
      </c>
      <c r="E188" s="167"/>
      <c r="F188" s="167"/>
      <c r="G188" s="167"/>
      <c r="H188" s="167"/>
      <c r="I188" s="167"/>
      <c r="J188" s="167"/>
      <c r="K188" s="167"/>
      <c r="L188" s="167"/>
    </row>
    <row r="189" spans="2:12" s="96" customFormat="1" ht="38.25">
      <c r="B189" s="59"/>
      <c r="C189" s="165"/>
      <c r="D189" s="69" t="s">
        <v>679</v>
      </c>
      <c r="E189" s="167"/>
      <c r="F189" s="167"/>
      <c r="G189" s="167"/>
      <c r="H189" s="167"/>
      <c r="I189" s="167"/>
      <c r="J189" s="167"/>
      <c r="K189" s="167"/>
      <c r="L189" s="167"/>
    </row>
    <row r="190" spans="2:12" s="96" customFormat="1">
      <c r="B190" s="59"/>
      <c r="C190" s="165"/>
      <c r="D190" s="79" t="s">
        <v>611</v>
      </c>
      <c r="E190" s="167"/>
      <c r="F190" s="167"/>
      <c r="G190" s="167"/>
      <c r="H190" s="167"/>
      <c r="I190" s="167"/>
      <c r="J190" s="167"/>
      <c r="K190" s="167"/>
      <c r="L190" s="167"/>
    </row>
    <row r="191" spans="2:12" s="96" customFormat="1">
      <c r="B191" s="64"/>
      <c r="C191" s="164"/>
      <c r="D191" s="69" t="s">
        <v>626</v>
      </c>
      <c r="E191" s="168">
        <f>+'Հավելված 3 Մաս 4'!D396</f>
        <v>427649.62</v>
      </c>
      <c r="F191" s="168">
        <f>+'Հավելված 3 Մաս 4'!E396</f>
        <v>521771.3</v>
      </c>
      <c r="G191" s="168">
        <f>+'Հավելված 3 Մաս 4'!F396</f>
        <v>54709.84</v>
      </c>
      <c r="H191" s="168">
        <f>+'Հավելված 3 Մաս 4'!G396</f>
        <v>197739.68</v>
      </c>
      <c r="I191" s="168">
        <f>+'Հավելված 3 Մաս 4'!H396</f>
        <v>384929.52</v>
      </c>
      <c r="J191" s="168">
        <f>+'Հավելված 3 Մաս 4'!I396</f>
        <v>483799.37</v>
      </c>
      <c r="K191" s="168">
        <f>+'Հավելված 3 Մաս 4'!J396</f>
        <v>0</v>
      </c>
      <c r="L191" s="168">
        <f>+'Հավելված 3 Մաս 4'!K396</f>
        <v>0</v>
      </c>
    </row>
    <row r="192" spans="2:12" s="96" customFormat="1">
      <c r="B192" s="578" t="s">
        <v>7</v>
      </c>
      <c r="C192" s="579"/>
      <c r="D192" s="579"/>
      <c r="E192" s="579"/>
      <c r="F192" s="579"/>
      <c r="G192" s="579"/>
      <c r="H192" s="579"/>
      <c r="I192" s="579"/>
      <c r="J192" s="579"/>
      <c r="K192" s="579"/>
      <c r="L192" s="580"/>
    </row>
    <row r="193" spans="2:12" s="96" customFormat="1">
      <c r="B193" s="361">
        <v>1027</v>
      </c>
      <c r="C193" s="358"/>
      <c r="D193" s="11" t="s">
        <v>1012</v>
      </c>
      <c r="E193" s="449"/>
      <c r="F193" s="449"/>
      <c r="G193" s="449"/>
      <c r="H193" s="449"/>
      <c r="I193" s="449"/>
      <c r="J193" s="449"/>
      <c r="K193" s="449"/>
      <c r="L193" s="449"/>
    </row>
    <row r="194" spans="2:12" s="96" customFormat="1">
      <c r="B194" s="362"/>
      <c r="C194" s="359"/>
      <c r="D194" s="212" t="s">
        <v>753</v>
      </c>
      <c r="E194" s="450"/>
      <c r="F194" s="450"/>
      <c r="G194" s="450"/>
      <c r="H194" s="450"/>
      <c r="I194" s="450"/>
      <c r="J194" s="450"/>
      <c r="K194" s="450"/>
      <c r="L194" s="450"/>
    </row>
    <row r="195" spans="2:12" s="96" customFormat="1">
      <c r="B195" s="362"/>
      <c r="C195" s="359"/>
      <c r="D195" s="11" t="s">
        <v>1011</v>
      </c>
      <c r="E195" s="450"/>
      <c r="F195" s="450"/>
      <c r="G195" s="450"/>
      <c r="H195" s="450"/>
      <c r="I195" s="450"/>
      <c r="J195" s="450"/>
      <c r="K195" s="450"/>
      <c r="L195" s="450"/>
    </row>
    <row r="196" spans="2:12" s="96" customFormat="1" ht="25.5">
      <c r="B196" s="362"/>
      <c r="C196" s="359"/>
      <c r="D196" s="212" t="s">
        <v>1021</v>
      </c>
      <c r="E196" s="450"/>
      <c r="F196" s="450"/>
      <c r="G196" s="450"/>
      <c r="H196" s="450"/>
      <c r="I196" s="450"/>
      <c r="J196" s="450"/>
      <c r="K196" s="450"/>
      <c r="L196" s="450"/>
    </row>
    <row r="197" spans="2:12" s="96" customFormat="1">
      <c r="B197" s="362"/>
      <c r="C197" s="359"/>
      <c r="D197" s="11" t="s">
        <v>1009</v>
      </c>
      <c r="E197" s="450"/>
      <c r="F197" s="450"/>
      <c r="G197" s="450"/>
      <c r="H197" s="450"/>
      <c r="I197" s="450"/>
      <c r="J197" s="450"/>
      <c r="K197" s="450"/>
      <c r="L197" s="450"/>
    </row>
    <row r="198" spans="2:12" s="96" customFormat="1" ht="25.5">
      <c r="B198" s="363"/>
      <c r="C198" s="360"/>
      <c r="D198" s="253" t="s">
        <v>1020</v>
      </c>
      <c r="E198" s="451">
        <f>E206</f>
        <v>323725.36</v>
      </c>
      <c r="F198" s="451">
        <f>F206</f>
        <v>336497.3</v>
      </c>
      <c r="G198" s="451">
        <f t="shared" ref="G198:I198" si="4">G206</f>
        <v>0</v>
      </c>
      <c r="H198" s="451">
        <f t="shared" si="4"/>
        <v>0</v>
      </c>
      <c r="I198" s="451">
        <f t="shared" si="4"/>
        <v>0</v>
      </c>
      <c r="J198" s="451">
        <f>J206</f>
        <v>336497.3</v>
      </c>
      <c r="K198" s="451">
        <f>K206</f>
        <v>336497.3</v>
      </c>
      <c r="L198" s="451">
        <f>L206</f>
        <v>336497.3</v>
      </c>
    </row>
    <row r="199" spans="2:12" s="454" customFormat="1">
      <c r="B199" s="162" t="s">
        <v>1007</v>
      </c>
      <c r="C199" s="356"/>
      <c r="D199" s="452"/>
      <c r="E199" s="452"/>
      <c r="F199" s="452"/>
      <c r="G199" s="452"/>
      <c r="H199" s="452"/>
      <c r="I199" s="452"/>
      <c r="J199" s="452"/>
      <c r="K199" s="452"/>
      <c r="L199" s="453"/>
    </row>
    <row r="200" spans="2:12" s="96" customFormat="1">
      <c r="B200" s="355"/>
      <c r="C200" s="356"/>
      <c r="D200" s="356" t="s">
        <v>1006</v>
      </c>
      <c r="E200" s="356"/>
      <c r="F200" s="356"/>
      <c r="G200" s="356"/>
      <c r="H200" s="356"/>
      <c r="I200" s="356"/>
      <c r="J200" s="356"/>
      <c r="K200" s="356"/>
      <c r="L200" s="357"/>
    </row>
    <row r="201" spans="2:12" s="96" customFormat="1">
      <c r="B201" s="364"/>
      <c r="C201" s="361">
        <v>11001</v>
      </c>
      <c r="D201" s="11" t="s">
        <v>813</v>
      </c>
      <c r="E201" s="449"/>
      <c r="F201" s="440"/>
      <c r="G201" s="440"/>
      <c r="H201" s="440"/>
      <c r="I201" s="440"/>
      <c r="J201" s="440"/>
      <c r="K201" s="440"/>
      <c r="L201" s="440"/>
    </row>
    <row r="202" spans="2:12" s="96" customFormat="1">
      <c r="B202" s="365"/>
      <c r="C202" s="362"/>
      <c r="D202" s="212" t="s">
        <v>902</v>
      </c>
      <c r="E202" s="450"/>
      <c r="F202" s="442"/>
      <c r="G202" s="442"/>
      <c r="H202" s="442"/>
      <c r="I202" s="442"/>
      <c r="J202" s="442"/>
      <c r="K202" s="442"/>
      <c r="L202" s="442"/>
    </row>
    <row r="203" spans="2:12" s="96" customFormat="1">
      <c r="B203" s="365"/>
      <c r="C203" s="362"/>
      <c r="D203" s="11" t="s">
        <v>1005</v>
      </c>
      <c r="E203" s="450"/>
      <c r="F203" s="442"/>
      <c r="G203" s="442"/>
      <c r="H203" s="442"/>
      <c r="I203" s="442"/>
      <c r="J203" s="442"/>
      <c r="K203" s="442"/>
      <c r="L203" s="442"/>
    </row>
    <row r="204" spans="2:12" s="96" customFormat="1" ht="38.25">
      <c r="B204" s="365"/>
      <c r="C204" s="362"/>
      <c r="D204" s="212" t="s">
        <v>903</v>
      </c>
      <c r="E204" s="450"/>
      <c r="F204" s="442"/>
      <c r="G204" s="442"/>
      <c r="H204" s="442"/>
      <c r="I204" s="442"/>
      <c r="J204" s="442"/>
      <c r="K204" s="442"/>
      <c r="L204" s="442"/>
    </row>
    <row r="205" spans="2:12" s="96" customFormat="1">
      <c r="B205" s="365"/>
      <c r="C205" s="362"/>
      <c r="D205" s="11" t="s">
        <v>810</v>
      </c>
      <c r="E205" s="450"/>
      <c r="F205" s="442"/>
      <c r="G205" s="442"/>
      <c r="H205" s="442"/>
      <c r="I205" s="442"/>
      <c r="J205" s="442"/>
      <c r="K205" s="442"/>
      <c r="L205" s="442"/>
    </row>
    <row r="206" spans="2:12" s="96" customFormat="1">
      <c r="B206" s="366"/>
      <c r="C206" s="363"/>
      <c r="D206" s="253" t="s">
        <v>861</v>
      </c>
      <c r="E206" s="451">
        <f>+'Հավելված 3 Մաս 4'!D415</f>
        <v>323725.36</v>
      </c>
      <c r="F206" s="451">
        <f>+'Հավելված 3 Մաս 4'!E415</f>
        <v>336497.3</v>
      </c>
      <c r="G206" s="451">
        <f>+'Հավելված 3 Մաս 4'!F415</f>
        <v>0</v>
      </c>
      <c r="H206" s="451">
        <f>+'Հավելված 3 Մաս 4'!G415</f>
        <v>0</v>
      </c>
      <c r="I206" s="451">
        <f>+'Հավելված 3 Մաս 4'!H415</f>
        <v>0</v>
      </c>
      <c r="J206" s="451">
        <f>+'Հավելված 3 Մաս 4'!I415</f>
        <v>336497.3</v>
      </c>
      <c r="K206" s="451">
        <f>+'Հավելված 3 Մաս 4'!J415</f>
        <v>336497.3</v>
      </c>
      <c r="L206" s="451">
        <f>+'Հավելված 3 Մաս 4'!K415</f>
        <v>336497.3</v>
      </c>
    </row>
    <row r="207" spans="2:12">
      <c r="B207" s="48" t="s">
        <v>29</v>
      </c>
      <c r="C207" s="49"/>
      <c r="D207" s="349"/>
      <c r="E207" s="89"/>
      <c r="F207" s="89"/>
      <c r="G207" s="89"/>
      <c r="H207" s="89"/>
      <c r="I207" s="89"/>
      <c r="J207" s="89"/>
      <c r="K207" s="89"/>
      <c r="L207" s="90"/>
    </row>
    <row r="208" spans="2:12">
      <c r="B208" s="41">
        <v>1038</v>
      </c>
      <c r="C208" s="52"/>
      <c r="D208" s="11" t="s">
        <v>30</v>
      </c>
      <c r="E208" s="84"/>
      <c r="F208" s="84"/>
      <c r="G208" s="84"/>
      <c r="H208" s="84"/>
      <c r="I208" s="84"/>
      <c r="J208" s="84"/>
      <c r="K208" s="84"/>
      <c r="L208" s="84"/>
    </row>
    <row r="209" spans="2:12" ht="38.25">
      <c r="B209" s="42"/>
      <c r="C209" s="53"/>
      <c r="D209" s="69" t="s">
        <v>320</v>
      </c>
      <c r="E209" s="85"/>
      <c r="F209" s="85"/>
      <c r="G209" s="85"/>
      <c r="H209" s="85"/>
      <c r="I209" s="85"/>
      <c r="J209" s="85"/>
      <c r="K209" s="85"/>
      <c r="L209" s="85"/>
    </row>
    <row r="210" spans="2:12">
      <c r="B210" s="42"/>
      <c r="C210" s="53"/>
      <c r="D210" s="11" t="s">
        <v>31</v>
      </c>
      <c r="E210" s="85"/>
      <c r="F210" s="85"/>
      <c r="G210" s="85"/>
      <c r="H210" s="85"/>
      <c r="I210" s="85"/>
      <c r="J210" s="85"/>
      <c r="K210" s="85"/>
      <c r="L210" s="85"/>
    </row>
    <row r="211" spans="2:12" ht="38.25">
      <c r="B211" s="42"/>
      <c r="C211" s="53"/>
      <c r="D211" s="69" t="s">
        <v>321</v>
      </c>
      <c r="E211" s="85"/>
      <c r="F211" s="85"/>
      <c r="G211" s="85"/>
      <c r="H211" s="85"/>
      <c r="I211" s="85"/>
      <c r="J211" s="85"/>
      <c r="K211" s="85"/>
      <c r="L211" s="85"/>
    </row>
    <row r="212" spans="2:12">
      <c r="B212" s="42"/>
      <c r="C212" s="53"/>
      <c r="D212" s="11" t="s">
        <v>32</v>
      </c>
      <c r="E212" s="85"/>
      <c r="F212" s="85"/>
      <c r="G212" s="85"/>
      <c r="H212" s="85"/>
      <c r="I212" s="85"/>
      <c r="J212" s="85"/>
      <c r="K212" s="85"/>
      <c r="L212" s="85"/>
    </row>
    <row r="213" spans="2:12" ht="25.5">
      <c r="B213" s="51"/>
      <c r="C213" s="54"/>
      <c r="D213" s="69" t="s">
        <v>322</v>
      </c>
      <c r="E213" s="86">
        <f t="shared" ref="E213:L213" si="5">+E221</f>
        <v>26142.46</v>
      </c>
      <c r="F213" s="86">
        <f t="shared" si="5"/>
        <v>48797.1</v>
      </c>
      <c r="G213" s="86">
        <f t="shared" si="5"/>
        <v>0</v>
      </c>
      <c r="H213" s="86" t="str">
        <f t="shared" si="5"/>
        <v xml:space="preserve"> 4,879.70 </v>
      </c>
      <c r="I213" s="86" t="str">
        <f t="shared" si="5"/>
        <v xml:space="preserve"> 29,278.30 </v>
      </c>
      <c r="J213" s="86">
        <f t="shared" si="5"/>
        <v>48797.1</v>
      </c>
      <c r="K213" s="86">
        <f t="shared" si="5"/>
        <v>48797.1</v>
      </c>
      <c r="L213" s="86">
        <f t="shared" si="5"/>
        <v>48797.1</v>
      </c>
    </row>
    <row r="214" spans="2:12">
      <c r="B214" s="162" t="s">
        <v>33</v>
      </c>
      <c r="C214" s="56"/>
      <c r="D214" s="336"/>
      <c r="E214" s="87"/>
      <c r="F214" s="87"/>
      <c r="G214" s="87"/>
      <c r="H214" s="87"/>
      <c r="I214" s="87"/>
      <c r="J214" s="87"/>
      <c r="K214" s="87"/>
      <c r="L214" s="88"/>
    </row>
    <row r="215" spans="2:12">
      <c r="B215" s="55"/>
      <c r="C215" s="56"/>
      <c r="D215" s="336" t="s">
        <v>34</v>
      </c>
      <c r="E215" s="87"/>
      <c r="F215" s="87"/>
      <c r="G215" s="87"/>
      <c r="H215" s="87"/>
      <c r="I215" s="87"/>
      <c r="J215" s="87"/>
      <c r="K215" s="87"/>
      <c r="L215" s="88"/>
    </row>
    <row r="216" spans="2:12">
      <c r="B216" s="58"/>
      <c r="C216" s="41">
        <v>11001</v>
      </c>
      <c r="D216" s="11" t="s">
        <v>35</v>
      </c>
      <c r="E216" s="84"/>
      <c r="F216" s="84"/>
      <c r="G216" s="84"/>
      <c r="H216" s="84"/>
      <c r="I216" s="84"/>
      <c r="J216" s="84"/>
      <c r="K216" s="84"/>
      <c r="L216" s="84"/>
    </row>
    <row r="217" spans="2:12">
      <c r="B217" s="59"/>
      <c r="C217" s="42"/>
      <c r="D217" s="212" t="s">
        <v>323</v>
      </c>
      <c r="E217" s="85"/>
      <c r="F217" s="85"/>
      <c r="G217" s="85"/>
      <c r="H217" s="85"/>
      <c r="I217" s="85"/>
      <c r="J217" s="85"/>
      <c r="K217" s="85"/>
      <c r="L217" s="85"/>
    </row>
    <row r="218" spans="2:12">
      <c r="B218" s="59"/>
      <c r="C218" s="42"/>
      <c r="D218" s="11" t="s">
        <v>36</v>
      </c>
      <c r="E218" s="85"/>
      <c r="F218" s="85"/>
      <c r="G218" s="85"/>
      <c r="H218" s="85"/>
      <c r="I218" s="85"/>
      <c r="J218" s="85"/>
      <c r="K218" s="85"/>
      <c r="L218" s="85"/>
    </row>
    <row r="219" spans="2:12" ht="38.25">
      <c r="B219" s="59"/>
      <c r="C219" s="42"/>
      <c r="D219" s="69" t="s">
        <v>324</v>
      </c>
      <c r="E219" s="85"/>
      <c r="F219" s="85"/>
      <c r="G219" s="85"/>
      <c r="H219" s="85"/>
      <c r="I219" s="85"/>
      <c r="J219" s="85"/>
      <c r="K219" s="85"/>
      <c r="L219" s="85"/>
    </row>
    <row r="220" spans="2:12">
      <c r="B220" s="59"/>
      <c r="C220" s="42"/>
      <c r="D220" s="11" t="s">
        <v>37</v>
      </c>
      <c r="E220" s="85"/>
      <c r="F220" s="85"/>
      <c r="G220" s="85"/>
      <c r="H220" s="85"/>
      <c r="I220" s="85"/>
      <c r="J220" s="85"/>
      <c r="K220" s="85"/>
      <c r="L220" s="85"/>
    </row>
    <row r="221" spans="2:12">
      <c r="B221" s="64"/>
      <c r="C221" s="51"/>
      <c r="D221" s="69" t="s">
        <v>318</v>
      </c>
      <c r="E221" s="86">
        <f>+'Հավելված 3 Մաս 4'!D439</f>
        <v>26142.46</v>
      </c>
      <c r="F221" s="86">
        <f>+'Հավելված 3 Մաս 4'!E439</f>
        <v>48797.1</v>
      </c>
      <c r="G221" s="86">
        <f>+'Հավելված 3 Մաս 4'!F439</f>
        <v>0</v>
      </c>
      <c r="H221" s="86" t="str">
        <f>+'Հավելված 3 Մաս 4'!G439</f>
        <v xml:space="preserve"> 4,879.70 </v>
      </c>
      <c r="I221" s="86" t="str">
        <f>+'Հավելված 3 Մաս 4'!H439</f>
        <v xml:space="preserve"> 29,278.30 </v>
      </c>
      <c r="J221" s="86">
        <f>+'Հավելված 3 Մաս 4'!I439</f>
        <v>48797.1</v>
      </c>
      <c r="K221" s="86">
        <f>+'Հավելված 3 Մաս 4'!J439</f>
        <v>48797.1</v>
      </c>
      <c r="L221" s="86">
        <f>+'Հավելված 3 Մաս 4'!K439</f>
        <v>48797.1</v>
      </c>
    </row>
    <row r="222" spans="2:12" s="68" customFormat="1">
      <c r="B222" s="48" t="s">
        <v>29</v>
      </c>
      <c r="C222" s="49"/>
      <c r="D222" s="349"/>
      <c r="E222" s="89"/>
      <c r="F222" s="89"/>
      <c r="G222" s="89"/>
      <c r="H222" s="89"/>
      <c r="I222" s="89"/>
      <c r="J222" s="89"/>
      <c r="K222" s="89"/>
      <c r="L222" s="90"/>
    </row>
    <row r="223" spans="2:12" s="68" customFormat="1">
      <c r="B223" s="41">
        <v>1040</v>
      </c>
      <c r="C223" s="52"/>
      <c r="D223" s="11" t="s">
        <v>30</v>
      </c>
      <c r="E223" s="84"/>
      <c r="F223" s="84"/>
      <c r="G223" s="84"/>
      <c r="H223" s="84"/>
      <c r="I223" s="84"/>
      <c r="J223" s="84"/>
      <c r="K223" s="84"/>
      <c r="L223" s="84"/>
    </row>
    <row r="224" spans="2:12" s="68" customFormat="1">
      <c r="B224" s="42"/>
      <c r="C224" s="53"/>
      <c r="D224" s="69" t="s">
        <v>325</v>
      </c>
      <c r="E224" s="85"/>
      <c r="F224" s="85"/>
      <c r="G224" s="85"/>
      <c r="H224" s="85"/>
      <c r="I224" s="85"/>
      <c r="J224" s="85"/>
      <c r="K224" s="85"/>
      <c r="L224" s="85"/>
    </row>
    <row r="225" spans="2:12" s="68" customFormat="1">
      <c r="B225" s="42"/>
      <c r="C225" s="53"/>
      <c r="D225" s="11" t="s">
        <v>31</v>
      </c>
      <c r="E225" s="85"/>
      <c r="F225" s="85"/>
      <c r="G225" s="85"/>
      <c r="H225" s="85"/>
      <c r="I225" s="85"/>
      <c r="J225" s="85"/>
      <c r="K225" s="85"/>
      <c r="L225" s="85"/>
    </row>
    <row r="226" spans="2:12" s="68" customFormat="1" ht="25.5">
      <c r="B226" s="42"/>
      <c r="C226" s="53"/>
      <c r="D226" s="69" t="s">
        <v>326</v>
      </c>
      <c r="E226" s="85"/>
      <c r="F226" s="85"/>
      <c r="G226" s="85"/>
      <c r="H226" s="85"/>
      <c r="I226" s="85"/>
      <c r="J226" s="85"/>
      <c r="K226" s="85"/>
      <c r="L226" s="85"/>
    </row>
    <row r="227" spans="2:12" s="68" customFormat="1">
      <c r="B227" s="42"/>
      <c r="C227" s="53"/>
      <c r="D227" s="11" t="s">
        <v>32</v>
      </c>
      <c r="E227" s="85"/>
      <c r="F227" s="85"/>
      <c r="G227" s="85"/>
      <c r="H227" s="85"/>
      <c r="I227" s="85"/>
      <c r="J227" s="85"/>
      <c r="K227" s="85"/>
      <c r="L227" s="85"/>
    </row>
    <row r="228" spans="2:12" s="68" customFormat="1">
      <c r="B228" s="51"/>
      <c r="C228" s="54"/>
      <c r="D228" s="69" t="s">
        <v>327</v>
      </c>
      <c r="E228" s="86">
        <f t="shared" ref="E228:L228" si="6">+E236+E242+E248+E254+E260+E266+E272+E278</f>
        <v>178387.06</v>
      </c>
      <c r="F228" s="86">
        <f t="shared" si="6"/>
        <v>16277094.699999999</v>
      </c>
      <c r="G228" s="86">
        <f t="shared" si="6"/>
        <v>2676761.1700000004</v>
      </c>
      <c r="H228" s="86">
        <f t="shared" si="6"/>
        <v>5691426.1100000003</v>
      </c>
      <c r="I228" s="86">
        <f t="shared" si="6"/>
        <v>8706091.0499999989</v>
      </c>
      <c r="J228" s="86">
        <f t="shared" si="6"/>
        <v>8491174.6999999993</v>
      </c>
      <c r="K228" s="86">
        <f t="shared" si="6"/>
        <v>6223547.5</v>
      </c>
      <c r="L228" s="86">
        <f t="shared" si="6"/>
        <v>2606407</v>
      </c>
    </row>
    <row r="229" spans="2:12" s="68" customFormat="1">
      <c r="B229" s="162" t="s">
        <v>33</v>
      </c>
      <c r="C229" s="56"/>
      <c r="D229" s="336"/>
      <c r="E229" s="87"/>
      <c r="F229" s="87"/>
      <c r="G229" s="87"/>
      <c r="H229" s="87"/>
      <c r="I229" s="87"/>
      <c r="J229" s="87"/>
      <c r="K229" s="87"/>
      <c r="L229" s="88"/>
    </row>
    <row r="230" spans="2:12" s="68" customFormat="1">
      <c r="B230" s="55"/>
      <c r="C230" s="56"/>
      <c r="D230" s="336" t="s">
        <v>38</v>
      </c>
      <c r="E230" s="87"/>
      <c r="F230" s="87"/>
      <c r="G230" s="87"/>
      <c r="H230" s="87"/>
      <c r="I230" s="87"/>
      <c r="J230" s="87"/>
      <c r="K230" s="87"/>
      <c r="L230" s="88"/>
    </row>
    <row r="231" spans="2:12" s="68" customFormat="1">
      <c r="B231" s="58"/>
      <c r="C231" s="41">
        <v>42001</v>
      </c>
      <c r="D231" s="11" t="s">
        <v>35</v>
      </c>
      <c r="E231" s="84"/>
      <c r="F231" s="84"/>
      <c r="G231" s="84"/>
      <c r="H231" s="84"/>
      <c r="I231" s="84"/>
      <c r="J231" s="84"/>
      <c r="K231" s="84"/>
      <c r="L231" s="84"/>
    </row>
    <row r="232" spans="2:12" s="68" customFormat="1" ht="38.25">
      <c r="B232" s="59"/>
      <c r="C232" s="42"/>
      <c r="D232" s="70" t="s">
        <v>330</v>
      </c>
      <c r="E232" s="85"/>
      <c r="F232" s="85"/>
      <c r="G232" s="85"/>
      <c r="H232" s="85"/>
      <c r="I232" s="85"/>
      <c r="J232" s="85"/>
      <c r="K232" s="85"/>
      <c r="L232" s="85"/>
    </row>
    <row r="233" spans="2:12" s="68" customFormat="1">
      <c r="B233" s="59"/>
      <c r="C233" s="42"/>
      <c r="D233" s="11" t="s">
        <v>36</v>
      </c>
      <c r="E233" s="85"/>
      <c r="F233" s="85"/>
      <c r="G233" s="85"/>
      <c r="H233" s="85"/>
      <c r="I233" s="85"/>
      <c r="J233" s="85"/>
      <c r="K233" s="85"/>
      <c r="L233" s="85"/>
    </row>
    <row r="234" spans="2:12" s="68" customFormat="1" ht="25.5">
      <c r="B234" s="59"/>
      <c r="C234" s="42"/>
      <c r="D234" s="70" t="s">
        <v>331</v>
      </c>
      <c r="E234" s="85"/>
      <c r="F234" s="85"/>
      <c r="G234" s="85"/>
      <c r="H234" s="85"/>
      <c r="I234" s="85"/>
      <c r="J234" s="85"/>
      <c r="K234" s="85"/>
      <c r="L234" s="85"/>
    </row>
    <row r="235" spans="2:12" s="68" customFormat="1">
      <c r="B235" s="59"/>
      <c r="C235" s="42"/>
      <c r="D235" s="11" t="s">
        <v>37</v>
      </c>
      <c r="E235" s="85"/>
      <c r="F235" s="85"/>
      <c r="G235" s="85"/>
      <c r="H235" s="85"/>
      <c r="I235" s="85"/>
      <c r="J235" s="85"/>
      <c r="K235" s="85"/>
      <c r="L235" s="85"/>
    </row>
    <row r="236" spans="2:12" s="68" customFormat="1" ht="25.5">
      <c r="B236" s="64"/>
      <c r="C236" s="51"/>
      <c r="D236" s="70" t="s">
        <v>332</v>
      </c>
      <c r="E236" s="86">
        <f>+'Հավելված 3 Մաս 4'!D460</f>
        <v>0</v>
      </c>
      <c r="F236" s="86">
        <f>+'Հավելված 3 Մաս 4'!E460</f>
        <v>2670530.1</v>
      </c>
      <c r="G236" s="86">
        <f>+'Հավելված 3 Մաս 4'!F460</f>
        <v>176913</v>
      </c>
      <c r="H236" s="86">
        <f>+'Հավելված 3 Մաս 4'!G460</f>
        <v>353826</v>
      </c>
      <c r="I236" s="86">
        <f>+'Հավելված 3 Մաս 4'!H460</f>
        <v>530739</v>
      </c>
      <c r="J236" s="86">
        <f>+'Հավելված 3 Մաս 4'!I460</f>
        <v>707652</v>
      </c>
      <c r="K236" s="86">
        <f>+'Հավելված 3 Մաս 4'!J460</f>
        <v>64332</v>
      </c>
      <c r="L236" s="86">
        <f>+'Հավելված 3 Մաս 4'!K460</f>
        <v>0</v>
      </c>
    </row>
    <row r="237" spans="2:12" s="68" customFormat="1">
      <c r="B237" s="58"/>
      <c r="C237" s="41">
        <v>42002</v>
      </c>
      <c r="D237" s="11" t="s">
        <v>35</v>
      </c>
      <c r="E237" s="84"/>
      <c r="F237" s="84"/>
      <c r="G237" s="84"/>
      <c r="H237" s="84"/>
      <c r="I237" s="84"/>
      <c r="J237" s="84"/>
      <c r="K237" s="84"/>
      <c r="L237" s="84"/>
    </row>
    <row r="238" spans="2:12" s="68" customFormat="1" ht="38.25">
      <c r="B238" s="59"/>
      <c r="C238" s="42"/>
      <c r="D238" s="69" t="s">
        <v>333</v>
      </c>
      <c r="E238" s="85"/>
      <c r="F238" s="85"/>
      <c r="G238" s="85"/>
      <c r="H238" s="85"/>
      <c r="I238" s="85"/>
      <c r="J238" s="85"/>
      <c r="K238" s="85"/>
      <c r="L238" s="85"/>
    </row>
    <row r="239" spans="2:12" s="68" customFormat="1">
      <c r="B239" s="59"/>
      <c r="C239" s="42"/>
      <c r="D239" s="11" t="s">
        <v>36</v>
      </c>
      <c r="E239" s="85"/>
      <c r="F239" s="85"/>
      <c r="G239" s="85"/>
      <c r="H239" s="85"/>
      <c r="I239" s="85"/>
      <c r="J239" s="85"/>
      <c r="K239" s="85"/>
      <c r="L239" s="85"/>
    </row>
    <row r="240" spans="2:12" s="68" customFormat="1" ht="25.5">
      <c r="B240" s="59"/>
      <c r="C240" s="42"/>
      <c r="D240" s="69" t="s">
        <v>331</v>
      </c>
      <c r="E240" s="85"/>
      <c r="F240" s="85"/>
      <c r="G240" s="85"/>
      <c r="H240" s="85"/>
      <c r="I240" s="85"/>
      <c r="J240" s="85"/>
      <c r="K240" s="85"/>
      <c r="L240" s="85"/>
    </row>
    <row r="241" spans="2:12" s="68" customFormat="1">
      <c r="B241" s="59"/>
      <c r="C241" s="42"/>
      <c r="D241" s="11" t="s">
        <v>37</v>
      </c>
      <c r="E241" s="85"/>
      <c r="F241" s="85"/>
      <c r="G241" s="85"/>
      <c r="H241" s="85"/>
      <c r="I241" s="85"/>
      <c r="J241" s="85"/>
      <c r="K241" s="85"/>
      <c r="L241" s="85"/>
    </row>
    <row r="242" spans="2:12" s="68" customFormat="1" ht="25.5">
      <c r="B242" s="64"/>
      <c r="C242" s="51"/>
      <c r="D242" s="69" t="s">
        <v>332</v>
      </c>
      <c r="E242" s="86">
        <f>+'Հավելված 3 Մաս 4'!D478</f>
        <v>0</v>
      </c>
      <c r="F242" s="86">
        <f>+'Հավելված 3 Մաս 4'!E478</f>
        <v>3099282.7</v>
      </c>
      <c r="G242" s="86">
        <f>+'Հավելված 3 Մաս 4'!F478</f>
        <v>637804.80000000005</v>
      </c>
      <c r="H242" s="86">
        <f>+'Հավելված 3 Մաս 4'!G478</f>
        <v>1435060.8</v>
      </c>
      <c r="I242" s="86">
        <f>+'Հավելված 3 Մաս 4'!H478</f>
        <v>2232316.7999999998</v>
      </c>
      <c r="J242" s="86">
        <f>+'Հավելված 3 Մաս 4'!I478</f>
        <v>2039654.3999999999</v>
      </c>
      <c r="K242" s="86">
        <f>+'Հավելված 3 Մաս 4'!J478</f>
        <v>1784697.6</v>
      </c>
      <c r="L242" s="86">
        <f>+'Հավելված 3 Մաս 4'!K478</f>
        <v>764870.4</v>
      </c>
    </row>
    <row r="243" spans="2:12" s="68" customFormat="1">
      <c r="B243" s="58"/>
      <c r="C243" s="41">
        <v>42003</v>
      </c>
      <c r="D243" s="11" t="s">
        <v>35</v>
      </c>
      <c r="E243" s="84"/>
      <c r="F243" s="84"/>
      <c r="G243" s="84"/>
      <c r="H243" s="84"/>
      <c r="I243" s="84"/>
      <c r="J243" s="84"/>
      <c r="K243" s="84"/>
      <c r="L243" s="84"/>
    </row>
    <row r="244" spans="2:12" s="68" customFormat="1" ht="25.5">
      <c r="B244" s="59"/>
      <c r="C244" s="42"/>
      <c r="D244" s="69" t="s">
        <v>334</v>
      </c>
      <c r="E244" s="85"/>
      <c r="F244" s="85"/>
      <c r="G244" s="85"/>
      <c r="H244" s="85"/>
      <c r="I244" s="85"/>
      <c r="J244" s="85"/>
      <c r="K244" s="85"/>
      <c r="L244" s="85"/>
    </row>
    <row r="245" spans="2:12" s="68" customFormat="1">
      <c r="B245" s="59"/>
      <c r="C245" s="42"/>
      <c r="D245" s="11" t="s">
        <v>36</v>
      </c>
      <c r="E245" s="85"/>
      <c r="F245" s="85"/>
      <c r="G245" s="85"/>
      <c r="H245" s="85"/>
      <c r="I245" s="85"/>
      <c r="J245" s="85"/>
      <c r="K245" s="85"/>
      <c r="L245" s="85"/>
    </row>
    <row r="246" spans="2:12" s="68" customFormat="1" ht="25.5">
      <c r="B246" s="59"/>
      <c r="C246" s="42"/>
      <c r="D246" s="69" t="s">
        <v>331</v>
      </c>
      <c r="E246" s="85"/>
      <c r="F246" s="85"/>
      <c r="G246" s="85"/>
      <c r="H246" s="85"/>
      <c r="I246" s="85"/>
      <c r="J246" s="85"/>
      <c r="K246" s="85"/>
      <c r="L246" s="85"/>
    </row>
    <row r="247" spans="2:12" s="68" customFormat="1">
      <c r="B247" s="59"/>
      <c r="C247" s="42"/>
      <c r="D247" s="11" t="s">
        <v>37</v>
      </c>
      <c r="E247" s="85"/>
      <c r="F247" s="85"/>
      <c r="G247" s="85"/>
      <c r="H247" s="85"/>
      <c r="I247" s="85"/>
      <c r="J247" s="85"/>
      <c r="K247" s="85"/>
      <c r="L247" s="85"/>
    </row>
    <row r="248" spans="2:12" s="68" customFormat="1" ht="25.5">
      <c r="B248" s="64"/>
      <c r="C248" s="51"/>
      <c r="D248" s="69" t="s">
        <v>332</v>
      </c>
      <c r="E248" s="86">
        <f>+'Հավելված 3 Մաս 4'!D496</f>
        <v>0</v>
      </c>
      <c r="F248" s="86">
        <f>+'Հավելված 3 Մաս 4'!E496</f>
        <v>3099282.7</v>
      </c>
      <c r="G248" s="86">
        <f>+'Հավելված 3 Մաս 4'!F496</f>
        <v>637804.80000000005</v>
      </c>
      <c r="H248" s="86">
        <f>+'Հավելված 3 Մաս 4'!G496</f>
        <v>1435060.8</v>
      </c>
      <c r="I248" s="86">
        <f>+'Հավելված 3 Մաս 4'!H496</f>
        <v>2232316.7999999998</v>
      </c>
      <c r="J248" s="86">
        <f>+'Հավելված 3 Մաս 4'!I496</f>
        <v>2039654.3999999999</v>
      </c>
      <c r="K248" s="86">
        <f>+'Հավելված 3 Մաս 4'!J496</f>
        <v>1784697.6</v>
      </c>
      <c r="L248" s="86">
        <f>+'Հավելված 3 Մաս 4'!K496</f>
        <v>764870.4</v>
      </c>
    </row>
    <row r="249" spans="2:12" s="68" customFormat="1">
      <c r="B249" s="58"/>
      <c r="C249" s="41">
        <v>32004</v>
      </c>
      <c r="D249" s="11" t="s">
        <v>35</v>
      </c>
      <c r="E249" s="84"/>
      <c r="F249" s="84"/>
      <c r="G249" s="84"/>
      <c r="H249" s="84"/>
      <c r="I249" s="84"/>
      <c r="J249" s="84"/>
      <c r="K249" s="84"/>
      <c r="L249" s="84"/>
    </row>
    <row r="250" spans="2:12" s="68" customFormat="1" ht="38.25">
      <c r="B250" s="59"/>
      <c r="C250" s="42"/>
      <c r="D250" s="69" t="s">
        <v>335</v>
      </c>
      <c r="E250" s="85"/>
      <c r="F250" s="85"/>
      <c r="G250" s="85"/>
      <c r="H250" s="85"/>
      <c r="I250" s="85"/>
      <c r="J250" s="85"/>
      <c r="K250" s="85"/>
      <c r="L250" s="85"/>
    </row>
    <row r="251" spans="2:12" s="68" customFormat="1">
      <c r="B251" s="59"/>
      <c r="C251" s="42"/>
      <c r="D251" s="11" t="s">
        <v>36</v>
      </c>
      <c r="E251" s="85"/>
      <c r="F251" s="85"/>
      <c r="G251" s="85"/>
      <c r="H251" s="85"/>
      <c r="I251" s="85"/>
      <c r="J251" s="85"/>
      <c r="K251" s="85"/>
      <c r="L251" s="85"/>
    </row>
    <row r="252" spans="2:12" s="68" customFormat="1" ht="25.5">
      <c r="B252" s="59"/>
      <c r="C252" s="42"/>
      <c r="D252" s="69" t="s">
        <v>336</v>
      </c>
      <c r="E252" s="85"/>
      <c r="F252" s="85"/>
      <c r="G252" s="85"/>
      <c r="H252" s="85"/>
      <c r="I252" s="85"/>
      <c r="J252" s="85"/>
      <c r="K252" s="85"/>
      <c r="L252" s="85"/>
    </row>
    <row r="253" spans="2:12" s="68" customFormat="1">
      <c r="B253" s="59"/>
      <c r="C253" s="42"/>
      <c r="D253" s="11" t="s">
        <v>37</v>
      </c>
      <c r="E253" s="85"/>
      <c r="F253" s="85"/>
      <c r="G253" s="85"/>
      <c r="H253" s="85"/>
      <c r="I253" s="85"/>
      <c r="J253" s="85"/>
      <c r="K253" s="85"/>
      <c r="L253" s="85"/>
    </row>
    <row r="254" spans="2:12" s="68" customFormat="1" ht="25.5">
      <c r="B254" s="64"/>
      <c r="C254" s="51"/>
      <c r="D254" s="69" t="s">
        <v>332</v>
      </c>
      <c r="E254" s="86">
        <f>+'Հավելված 3 Մաս 4'!D512</f>
        <v>106313.66</v>
      </c>
      <c r="F254" s="86">
        <f>+'Հավելված 3 Մաս 4'!E512</f>
        <v>2670530.1</v>
      </c>
      <c r="G254" s="86">
        <f>+'Հավելված 3 Մաս 4'!F512</f>
        <v>176913</v>
      </c>
      <c r="H254" s="86">
        <f>+'Հավելված 3 Մաս 4'!G512</f>
        <v>353826</v>
      </c>
      <c r="I254" s="86">
        <f>+'Հավելված 3 Մաս 4'!H512</f>
        <v>530739</v>
      </c>
      <c r="J254" s="86">
        <f>+'Հավելված 3 Մաս 4'!I512</f>
        <v>707652</v>
      </c>
      <c r="K254" s="86">
        <f>+'Հավելված 3 Մաս 4'!J512</f>
        <v>64332</v>
      </c>
      <c r="L254" s="86">
        <f>+'Հավելված 3 Մաս 4'!K512</f>
        <v>0</v>
      </c>
    </row>
    <row r="255" spans="2:12" s="68" customFormat="1">
      <c r="B255" s="58"/>
      <c r="C255" s="41">
        <v>32005</v>
      </c>
      <c r="D255" s="11" t="s">
        <v>35</v>
      </c>
      <c r="E255" s="84"/>
      <c r="F255" s="84"/>
      <c r="G255" s="84"/>
      <c r="H255" s="84"/>
      <c r="I255" s="84"/>
      <c r="J255" s="84"/>
      <c r="K255" s="84"/>
      <c r="L255" s="84"/>
    </row>
    <row r="256" spans="2:12" s="68" customFormat="1" ht="38.25">
      <c r="B256" s="59"/>
      <c r="C256" s="42"/>
      <c r="D256" s="69" t="s">
        <v>337</v>
      </c>
      <c r="E256" s="85"/>
      <c r="F256" s="85"/>
      <c r="G256" s="85"/>
      <c r="H256" s="85"/>
      <c r="I256" s="85"/>
      <c r="J256" s="85"/>
      <c r="K256" s="85"/>
      <c r="L256" s="85"/>
    </row>
    <row r="257" spans="2:12" s="68" customFormat="1">
      <c r="B257" s="59"/>
      <c r="C257" s="42"/>
      <c r="D257" s="11" t="s">
        <v>36</v>
      </c>
      <c r="E257" s="85"/>
      <c r="F257" s="85"/>
      <c r="G257" s="85"/>
      <c r="H257" s="85"/>
      <c r="I257" s="85"/>
      <c r="J257" s="85"/>
      <c r="K257" s="85"/>
      <c r="L257" s="85"/>
    </row>
    <row r="258" spans="2:12" s="68" customFormat="1" ht="25.5">
      <c r="B258" s="59"/>
      <c r="C258" s="42"/>
      <c r="D258" s="69" t="s">
        <v>331</v>
      </c>
      <c r="E258" s="85"/>
      <c r="F258" s="85"/>
      <c r="G258" s="85"/>
      <c r="H258" s="85"/>
      <c r="I258" s="85"/>
      <c r="J258" s="85"/>
      <c r="K258" s="85"/>
      <c r="L258" s="85"/>
    </row>
    <row r="259" spans="2:12" s="68" customFormat="1">
      <c r="B259" s="59"/>
      <c r="C259" s="42"/>
      <c r="D259" s="11" t="s">
        <v>37</v>
      </c>
      <c r="E259" s="85"/>
      <c r="F259" s="85"/>
      <c r="G259" s="85"/>
      <c r="H259" s="85"/>
      <c r="I259" s="85"/>
      <c r="J259" s="85"/>
      <c r="K259" s="85"/>
      <c r="L259" s="85"/>
    </row>
    <row r="260" spans="2:12" s="68" customFormat="1" ht="25.5">
      <c r="B260" s="64"/>
      <c r="C260" s="51"/>
      <c r="D260" s="69" t="s">
        <v>332</v>
      </c>
      <c r="E260" s="86">
        <f>+'Հավելված 3 Մաս 4'!D538</f>
        <v>72073.399999999994</v>
      </c>
      <c r="F260" s="86">
        <f>+'Հավելված 3 Մաս 4'!E538</f>
        <v>530681.9</v>
      </c>
      <c r="G260" s="86">
        <f>+'Հավելված 3 Մաս 4'!F538</f>
        <v>276575.84999999998</v>
      </c>
      <c r="H260" s="86">
        <f>+'Հավելված 3 Մաս 4'!G538</f>
        <v>387206.19</v>
      </c>
      <c r="I260" s="86">
        <f>+'Հավելված 3 Մաս 4'!H538</f>
        <v>497836.53</v>
      </c>
      <c r="J260" s="86">
        <f>+'Հավելված 3 Մաս 4'!I538</f>
        <v>323145.09999999998</v>
      </c>
      <c r="K260" s="86">
        <f>+'Հավելված 3 Մաս 4'!J538</f>
        <v>277816.3</v>
      </c>
      <c r="L260" s="86">
        <f>+'Հավելված 3 Մաս 4'!K538</f>
        <v>120578.2</v>
      </c>
    </row>
    <row r="261" spans="2:12" s="68" customFormat="1">
      <c r="B261" s="58"/>
      <c r="C261" s="41">
        <v>32006</v>
      </c>
      <c r="D261" s="11" t="s">
        <v>35</v>
      </c>
      <c r="E261" s="84"/>
      <c r="F261" s="84"/>
      <c r="G261" s="84"/>
      <c r="H261" s="84"/>
      <c r="I261" s="84"/>
      <c r="J261" s="84"/>
      <c r="K261" s="84"/>
      <c r="L261" s="84"/>
    </row>
    <row r="262" spans="2:12" s="68" customFormat="1" ht="38.25">
      <c r="B262" s="59"/>
      <c r="C262" s="42"/>
      <c r="D262" s="69" t="s">
        <v>338</v>
      </c>
      <c r="E262" s="85"/>
      <c r="F262" s="85"/>
      <c r="G262" s="85"/>
      <c r="H262" s="85"/>
      <c r="I262" s="85"/>
      <c r="J262" s="85"/>
      <c r="K262" s="85"/>
      <c r="L262" s="85"/>
    </row>
    <row r="263" spans="2:12" s="68" customFormat="1">
      <c r="B263" s="59"/>
      <c r="C263" s="42"/>
      <c r="D263" s="11" t="s">
        <v>36</v>
      </c>
      <c r="E263" s="85"/>
      <c r="F263" s="85"/>
      <c r="G263" s="85"/>
      <c r="H263" s="85"/>
      <c r="I263" s="85"/>
      <c r="J263" s="85"/>
      <c r="K263" s="85"/>
      <c r="L263" s="85"/>
    </row>
    <row r="264" spans="2:12" s="68" customFormat="1" ht="25.5">
      <c r="B264" s="59"/>
      <c r="C264" s="42"/>
      <c r="D264" s="69" t="s">
        <v>331</v>
      </c>
      <c r="E264" s="85"/>
      <c r="F264" s="85"/>
      <c r="G264" s="85"/>
      <c r="H264" s="85"/>
      <c r="I264" s="85"/>
      <c r="J264" s="85"/>
      <c r="K264" s="85"/>
      <c r="L264" s="85"/>
    </row>
    <row r="265" spans="2:12" s="68" customFormat="1">
      <c r="B265" s="59"/>
      <c r="C265" s="42"/>
      <c r="D265" s="11" t="s">
        <v>37</v>
      </c>
      <c r="E265" s="85"/>
      <c r="F265" s="85"/>
      <c r="G265" s="85"/>
      <c r="H265" s="85"/>
      <c r="I265" s="85"/>
      <c r="J265" s="85"/>
      <c r="K265" s="85"/>
      <c r="L265" s="85"/>
    </row>
    <row r="266" spans="2:12" s="68" customFormat="1" ht="25.5">
      <c r="B266" s="64"/>
      <c r="C266" s="51"/>
      <c r="D266" s="69" t="s">
        <v>332</v>
      </c>
      <c r="E266" s="86">
        <f>+'Հավելված 3 Մաս 4'!D556</f>
        <v>0</v>
      </c>
      <c r="F266" s="86">
        <f>+'Հավելված 3 Մաս 4'!E556</f>
        <v>3059481.6</v>
      </c>
      <c r="G266" s="86">
        <f>+'Հավելված 3 Մաս 4'!F556</f>
        <v>637804.80000000005</v>
      </c>
      <c r="H266" s="86">
        <f>+'Հավելված 3 Մաս 4'!G556</f>
        <v>1435060.8</v>
      </c>
      <c r="I266" s="86">
        <f>+'Հավելված 3 Մաս 4'!H556</f>
        <v>2232316.7999999998</v>
      </c>
      <c r="J266" s="86">
        <f>+'Հավելված 3 Մաս 4'!I556</f>
        <v>2039654.3999999999</v>
      </c>
      <c r="K266" s="86">
        <f>+'Հավելված 3 Մաս 4'!J556</f>
        <v>1784697.6</v>
      </c>
      <c r="L266" s="86">
        <f>+'Հավելված 3 Մաս 4'!K556</f>
        <v>764870.4</v>
      </c>
    </row>
    <row r="267" spans="2:12" s="68" customFormat="1">
      <c r="B267" s="58"/>
      <c r="C267" s="41">
        <v>32007</v>
      </c>
      <c r="D267" s="11" t="s">
        <v>35</v>
      </c>
      <c r="E267" s="84"/>
      <c r="F267" s="84"/>
      <c r="G267" s="84"/>
      <c r="H267" s="84"/>
      <c r="I267" s="84"/>
      <c r="J267" s="84"/>
      <c r="K267" s="84"/>
      <c r="L267" s="84"/>
    </row>
    <row r="268" spans="2:12" s="68" customFormat="1" ht="38.25">
      <c r="B268" s="59"/>
      <c r="C268" s="42"/>
      <c r="D268" s="69" t="s">
        <v>339</v>
      </c>
      <c r="E268" s="85"/>
      <c r="F268" s="85"/>
      <c r="G268" s="85"/>
      <c r="H268" s="85"/>
      <c r="I268" s="85"/>
      <c r="J268" s="85"/>
      <c r="K268" s="85"/>
      <c r="L268" s="85"/>
    </row>
    <row r="269" spans="2:12" s="68" customFormat="1">
      <c r="B269" s="59"/>
      <c r="C269" s="42"/>
      <c r="D269" s="11" t="s">
        <v>36</v>
      </c>
      <c r="E269" s="85"/>
      <c r="F269" s="85"/>
      <c r="G269" s="85"/>
      <c r="H269" s="85"/>
      <c r="I269" s="85"/>
      <c r="J269" s="85"/>
      <c r="K269" s="85"/>
      <c r="L269" s="85"/>
    </row>
    <row r="270" spans="2:12" s="68" customFormat="1" ht="25.5">
      <c r="B270" s="59"/>
      <c r="C270" s="42"/>
      <c r="D270" s="69" t="s">
        <v>331</v>
      </c>
      <c r="E270" s="85"/>
      <c r="F270" s="85"/>
      <c r="G270" s="85"/>
      <c r="H270" s="85"/>
      <c r="I270" s="85"/>
      <c r="J270" s="85"/>
      <c r="K270" s="85"/>
      <c r="L270" s="85"/>
    </row>
    <row r="271" spans="2:12" s="68" customFormat="1">
      <c r="B271" s="59"/>
      <c r="C271" s="42"/>
      <c r="D271" s="11" t="s">
        <v>37</v>
      </c>
      <c r="E271" s="85"/>
      <c r="F271" s="85"/>
      <c r="G271" s="85"/>
      <c r="H271" s="85"/>
      <c r="I271" s="85"/>
      <c r="J271" s="85"/>
      <c r="K271" s="85"/>
      <c r="L271" s="85"/>
    </row>
    <row r="272" spans="2:12" s="68" customFormat="1" ht="25.5">
      <c r="B272" s="64"/>
      <c r="C272" s="51"/>
      <c r="D272" s="69" t="s">
        <v>332</v>
      </c>
      <c r="E272" s="86">
        <f>+'Հավելված 3 Մաս 4'!D574</f>
        <v>0</v>
      </c>
      <c r="F272" s="86">
        <f>+'Հավելված 3 Մաս 4'!E574</f>
        <v>764870.4</v>
      </c>
      <c r="G272" s="86">
        <f>+'Հավելված 3 Մաս 4'!F574</f>
        <v>101982.72</v>
      </c>
      <c r="H272" s="86">
        <f>+'Հավելված 3 Մաս 4'!G574</f>
        <v>229461.12</v>
      </c>
      <c r="I272" s="86">
        <f>+'Հավելված 3 Մաս 4'!H574</f>
        <v>356939.52000000002</v>
      </c>
      <c r="J272" s="86">
        <f>+'Հավելված 3 Մաս 4'!I574</f>
        <v>509913.59999999998</v>
      </c>
      <c r="K272" s="86">
        <f>+'Հավելված 3 Մաս 4'!J574</f>
        <v>446174.39999999997</v>
      </c>
      <c r="L272" s="86">
        <f>+'Հավելված 3 Մաս 4'!K574</f>
        <v>191217.59999999998</v>
      </c>
    </row>
    <row r="273" spans="2:12" s="68" customFormat="1">
      <c r="B273" s="58"/>
      <c r="C273" s="41">
        <v>12002</v>
      </c>
      <c r="D273" s="11" t="s">
        <v>35</v>
      </c>
      <c r="E273" s="84"/>
      <c r="F273" s="84"/>
      <c r="G273" s="84"/>
      <c r="H273" s="84"/>
      <c r="I273" s="84"/>
      <c r="J273" s="84"/>
      <c r="K273" s="84"/>
      <c r="L273" s="84"/>
    </row>
    <row r="274" spans="2:12" s="68" customFormat="1" ht="45.75" customHeight="1">
      <c r="B274" s="59"/>
      <c r="C274" s="42"/>
      <c r="D274" s="69" t="s">
        <v>1314</v>
      </c>
      <c r="E274" s="85"/>
      <c r="F274" s="85"/>
      <c r="G274" s="85"/>
      <c r="H274" s="85"/>
      <c r="I274" s="85"/>
      <c r="J274" s="85"/>
      <c r="K274" s="85"/>
      <c r="L274" s="85"/>
    </row>
    <row r="275" spans="2:12" s="68" customFormat="1">
      <c r="B275" s="59"/>
      <c r="C275" s="42"/>
      <c r="D275" s="11" t="s">
        <v>36</v>
      </c>
      <c r="E275" s="85"/>
      <c r="F275" s="85"/>
      <c r="G275" s="85"/>
      <c r="H275" s="85"/>
      <c r="I275" s="85"/>
      <c r="J275" s="85"/>
      <c r="K275" s="85"/>
      <c r="L275" s="85"/>
    </row>
    <row r="276" spans="2:12" s="68" customFormat="1" ht="25.5">
      <c r="B276" s="59"/>
      <c r="C276" s="42"/>
      <c r="D276" s="69" t="s">
        <v>331</v>
      </c>
      <c r="E276" s="85"/>
      <c r="F276" s="85"/>
      <c r="G276" s="85"/>
      <c r="H276" s="85"/>
      <c r="I276" s="85"/>
      <c r="J276" s="85"/>
      <c r="K276" s="85"/>
      <c r="L276" s="85"/>
    </row>
    <row r="277" spans="2:12" s="68" customFormat="1">
      <c r="B277" s="59"/>
      <c r="C277" s="42"/>
      <c r="D277" s="11" t="s">
        <v>37</v>
      </c>
      <c r="E277" s="85"/>
      <c r="F277" s="85"/>
      <c r="G277" s="85"/>
      <c r="H277" s="85"/>
      <c r="I277" s="85"/>
      <c r="J277" s="85"/>
      <c r="K277" s="85"/>
      <c r="L277" s="85"/>
    </row>
    <row r="278" spans="2:12" s="68" customFormat="1" ht="25.5">
      <c r="B278" s="64"/>
      <c r="C278" s="51"/>
      <c r="D278" s="69" t="s">
        <v>332</v>
      </c>
      <c r="E278" s="86">
        <f>+'Հավելված 3 Մաս 4'!D592</f>
        <v>0</v>
      </c>
      <c r="F278" s="86">
        <f>+'Հավելված 3 Մաս 4'!E592</f>
        <v>382435.2</v>
      </c>
      <c r="G278" s="86">
        <f>+'Հավելված 3 Մաս 4'!F592</f>
        <v>30962.2</v>
      </c>
      <c r="H278" s="86">
        <f>+'Հավելված 3 Մաս 4'!G592</f>
        <v>61924.4</v>
      </c>
      <c r="I278" s="86">
        <f>+'Հավելված 3 Մաս 4'!H592</f>
        <v>92886.6</v>
      </c>
      <c r="J278" s="86">
        <f>+'Հավելված 3 Մաս 4'!I592</f>
        <v>123848.8</v>
      </c>
      <c r="K278" s="86">
        <f>+'Հավելված 3 Մաս 4'!J592</f>
        <v>16800</v>
      </c>
      <c r="L278" s="86">
        <f>+'Հավելված 3 Մաս 4'!K592</f>
        <v>0</v>
      </c>
    </row>
    <row r="279" spans="2:12" s="96" customFormat="1">
      <c r="B279" s="48" t="s">
        <v>29</v>
      </c>
      <c r="C279" s="49"/>
      <c r="D279" s="349"/>
      <c r="E279" s="89"/>
      <c r="F279" s="89"/>
      <c r="G279" s="89"/>
      <c r="H279" s="89"/>
      <c r="I279" s="89"/>
      <c r="J279" s="89"/>
      <c r="K279" s="89"/>
      <c r="L279" s="90"/>
    </row>
    <row r="280" spans="2:12" s="96" customFormat="1">
      <c r="B280" s="128">
        <v>1049</v>
      </c>
      <c r="C280" s="52"/>
      <c r="D280" s="11" t="s">
        <v>30</v>
      </c>
      <c r="E280" s="131"/>
      <c r="F280" s="131"/>
      <c r="G280" s="131"/>
      <c r="H280" s="131"/>
      <c r="I280" s="131"/>
      <c r="J280" s="131"/>
      <c r="K280" s="131"/>
      <c r="L280" s="131"/>
    </row>
    <row r="281" spans="2:12" s="96" customFormat="1">
      <c r="B281" s="130"/>
      <c r="C281" s="53"/>
      <c r="D281" s="181" t="s">
        <v>523</v>
      </c>
      <c r="E281" s="132"/>
      <c r="F281" s="132"/>
      <c r="G281" s="132"/>
      <c r="H281" s="132"/>
      <c r="I281" s="132"/>
      <c r="J281" s="132"/>
      <c r="K281" s="132"/>
      <c r="L281" s="132"/>
    </row>
    <row r="282" spans="2:12" s="96" customFormat="1">
      <c r="B282" s="130"/>
      <c r="C282" s="53"/>
      <c r="D282" s="11" t="s">
        <v>31</v>
      </c>
      <c r="E282" s="132"/>
      <c r="F282" s="132"/>
      <c r="G282" s="132"/>
      <c r="H282" s="132"/>
      <c r="I282" s="132"/>
      <c r="J282" s="132"/>
      <c r="K282" s="132"/>
      <c r="L282" s="132"/>
    </row>
    <row r="283" spans="2:12" s="96" customFormat="1" ht="25.5">
      <c r="B283" s="130"/>
      <c r="C283" s="53"/>
      <c r="D283" s="70" t="s">
        <v>532</v>
      </c>
      <c r="E283" s="132"/>
      <c r="F283" s="132"/>
      <c r="G283" s="132"/>
      <c r="H283" s="132"/>
      <c r="I283" s="132"/>
      <c r="J283" s="132"/>
      <c r="K283" s="132"/>
      <c r="L283" s="132"/>
    </row>
    <row r="284" spans="2:12" s="96" customFormat="1">
      <c r="B284" s="130"/>
      <c r="C284" s="53"/>
      <c r="D284" s="11" t="s">
        <v>32</v>
      </c>
      <c r="E284" s="132"/>
      <c r="F284" s="132"/>
      <c r="G284" s="132"/>
      <c r="H284" s="132"/>
      <c r="I284" s="132"/>
      <c r="J284" s="132"/>
      <c r="K284" s="132"/>
      <c r="L284" s="132"/>
    </row>
    <row r="285" spans="2:12" s="96" customFormat="1" ht="38.25">
      <c r="B285" s="129"/>
      <c r="C285" s="54"/>
      <c r="D285" s="70" t="s">
        <v>533</v>
      </c>
      <c r="E285" s="133">
        <f>E293+E299+E305+E311+E317+E323+E329+E335+E341+E347+E353+E359+E365+E372+E378+E384+E390+E396+E402+E408+E414+E420+E426+E432</f>
        <v>31158192.460000005</v>
      </c>
      <c r="F285" s="133">
        <f t="shared" ref="F285:L285" si="7">F293+F299+F305+F311+F317+F323+F329+F335+F341+F347+F353+F359+F365+F372+F378+F384+F390+F396+F402+F408+F414+F420+F426+F432</f>
        <v>65997207.900000006</v>
      </c>
      <c r="G285" s="133">
        <f t="shared" si="7"/>
        <v>138476</v>
      </c>
      <c r="H285" s="133">
        <f t="shared" si="7"/>
        <v>318370</v>
      </c>
      <c r="I285" s="133">
        <f t="shared" si="7"/>
        <v>498340</v>
      </c>
      <c r="J285" s="133">
        <f t="shared" si="7"/>
        <v>128009500.41600001</v>
      </c>
      <c r="K285" s="133">
        <f t="shared" si="7"/>
        <v>143661994.764</v>
      </c>
      <c r="L285" s="133">
        <f t="shared" si="7"/>
        <v>86136325.728</v>
      </c>
    </row>
    <row r="286" spans="2:12" s="96" customFormat="1">
      <c r="B286" s="162" t="s">
        <v>33</v>
      </c>
      <c r="C286" s="56"/>
      <c r="D286" s="336"/>
      <c r="E286" s="87"/>
      <c r="F286" s="87"/>
      <c r="G286" s="87"/>
      <c r="H286" s="87"/>
      <c r="I286" s="87"/>
      <c r="J286" s="87"/>
      <c r="K286" s="87"/>
      <c r="L286" s="88"/>
    </row>
    <row r="287" spans="2:12" s="96" customFormat="1">
      <c r="B287" s="55"/>
      <c r="C287" s="56"/>
      <c r="D287" s="336" t="s">
        <v>34</v>
      </c>
      <c r="E287" s="87"/>
      <c r="F287" s="87"/>
      <c r="G287" s="87"/>
      <c r="H287" s="87"/>
      <c r="I287" s="87"/>
      <c r="J287" s="87"/>
      <c r="K287" s="87"/>
      <c r="L287" s="88"/>
    </row>
    <row r="288" spans="2:12" s="96" customFormat="1">
      <c r="B288" s="58"/>
      <c r="C288" s="134">
        <v>11001</v>
      </c>
      <c r="D288" s="11" t="s">
        <v>35</v>
      </c>
      <c r="E288" s="137"/>
      <c r="F288" s="137"/>
      <c r="G288" s="137"/>
      <c r="H288" s="137"/>
      <c r="I288" s="137"/>
      <c r="J288" s="137"/>
      <c r="K288" s="137"/>
      <c r="L288" s="137"/>
    </row>
    <row r="289" spans="2:12" s="96" customFormat="1" ht="38.25">
      <c r="B289" s="59"/>
      <c r="C289" s="135"/>
      <c r="D289" s="70" t="str">
        <f>+'Հավելված 3 Մաս 4'!C604</f>
        <v xml:space="preserve"> ØÇçå»ï³Ï³Ý ¨ Ñ³Ýñ³å»ï³Ï³Ý Ýß³Ý³ÏáõÃÛ³Ý ³íïá×³Ý³å³ñÑÝ»ñÇ å³Ñå³ÝÙ³Ý ¨ ³Ýíï³Ý· »ñÃ¨»ÏáõÃÛ³Ý Í³é³ÛáõÃÛáõÝÝ»ñ </v>
      </c>
      <c r="E289" s="138"/>
      <c r="F289" s="138"/>
      <c r="G289" s="138"/>
      <c r="H289" s="138"/>
      <c r="I289" s="138"/>
      <c r="J289" s="138"/>
      <c r="K289" s="138"/>
      <c r="L289" s="138"/>
    </row>
    <row r="290" spans="2:12" s="96" customFormat="1">
      <c r="B290" s="59"/>
      <c r="C290" s="135"/>
      <c r="D290" s="11" t="s">
        <v>36</v>
      </c>
      <c r="E290" s="138"/>
      <c r="F290" s="138"/>
      <c r="G290" s="138"/>
      <c r="H290" s="138"/>
      <c r="I290" s="138"/>
      <c r="J290" s="138"/>
      <c r="K290" s="138"/>
      <c r="L290" s="138"/>
    </row>
    <row r="291" spans="2:12" s="96" customFormat="1" ht="42.75" customHeight="1">
      <c r="B291" s="59"/>
      <c r="C291" s="135"/>
      <c r="D291" s="70" t="str">
        <f>+'Հավելված 3 Մաս 4'!C605</f>
        <v xml:space="preserve"> ÐáÕ³ÛÇÝ å³ëï³éÇ՝ »ñÃ¨»Ï»ÉÇ Ù³ëÇ՝ ³ñÑ»ëï³Ï³Ý Ï³éáõÛóÝ»ñÇ ¨ Ï³Ñ³íáñÙ³Ý ï³ññ»ñÇ ÝáñÙ³ïÇí Ù³Ï³ñ¹³ÏáõÙ å³Ñå³ÝáõÙ ¨ ß³Ñ³·áñÍáõÙ_x000D_
 </v>
      </c>
      <c r="E291" s="138"/>
      <c r="F291" s="138"/>
      <c r="G291" s="138"/>
      <c r="H291" s="138"/>
      <c r="I291" s="138"/>
      <c r="J291" s="138"/>
      <c r="K291" s="138"/>
      <c r="L291" s="138"/>
    </row>
    <row r="292" spans="2:12" s="96" customFormat="1">
      <c r="B292" s="59"/>
      <c r="C292" s="135"/>
      <c r="D292" s="11" t="s">
        <v>37</v>
      </c>
      <c r="E292" s="138"/>
      <c r="F292" s="138"/>
      <c r="G292" s="138"/>
      <c r="H292" s="138"/>
      <c r="I292" s="138"/>
      <c r="J292" s="138"/>
      <c r="K292" s="138"/>
      <c r="L292" s="138"/>
    </row>
    <row r="293" spans="2:12" s="96" customFormat="1">
      <c r="B293" s="64"/>
      <c r="C293" s="136"/>
      <c r="D293" s="181" t="s">
        <v>345</v>
      </c>
      <c r="E293" s="139">
        <f>+'Հավելված 3 Մաս 4'!D618</f>
        <v>8542191.5999999996</v>
      </c>
      <c r="F293" s="139">
        <f>+'Հավելված 3 Մաս 4'!E618</f>
        <v>10377048.199999999</v>
      </c>
      <c r="G293" s="139">
        <f>+'Հավելված 3 Մաս 4'!F618</f>
        <v>0</v>
      </c>
      <c r="H293" s="139">
        <f>+'Հավելված 3 Մաս 4'!G618</f>
        <v>0</v>
      </c>
      <c r="I293" s="139">
        <f>+'Հավելված 3 Մաս 4'!H618</f>
        <v>0</v>
      </c>
      <c r="J293" s="139">
        <f>+'Հավելված 3 Մաս 4'!I618</f>
        <v>10895900.6</v>
      </c>
      <c r="K293" s="139">
        <f>+'Հավելված 3 Մաս 4'!J618</f>
        <v>11440700</v>
      </c>
      <c r="L293" s="139">
        <f>+'Հավելված 3 Մաս 4'!K618</f>
        <v>12012735</v>
      </c>
    </row>
    <row r="294" spans="2:12" s="96" customFormat="1">
      <c r="B294" s="58"/>
      <c r="C294" s="128">
        <v>11002</v>
      </c>
      <c r="D294" s="11" t="s">
        <v>35</v>
      </c>
      <c r="E294" s="131"/>
      <c r="F294" s="131"/>
      <c r="G294" s="131"/>
      <c r="H294" s="131"/>
      <c r="I294" s="131"/>
      <c r="J294" s="131"/>
      <c r="K294" s="131"/>
      <c r="L294" s="131"/>
    </row>
    <row r="295" spans="2:12" s="96" customFormat="1" ht="25.5">
      <c r="B295" s="59"/>
      <c r="C295" s="130"/>
      <c r="D295" s="70" t="s">
        <v>525</v>
      </c>
      <c r="E295" s="132"/>
      <c r="F295" s="132"/>
      <c r="G295" s="132"/>
      <c r="H295" s="132"/>
      <c r="I295" s="132"/>
      <c r="J295" s="132"/>
      <c r="K295" s="132"/>
      <c r="L295" s="132"/>
    </row>
    <row r="296" spans="2:12" s="96" customFormat="1">
      <c r="B296" s="59"/>
      <c r="C296" s="130"/>
      <c r="D296" s="11" t="s">
        <v>36</v>
      </c>
      <c r="E296" s="132"/>
      <c r="F296" s="132"/>
      <c r="G296" s="132"/>
      <c r="H296" s="132"/>
      <c r="I296" s="132"/>
      <c r="J296" s="132"/>
      <c r="K296" s="132"/>
      <c r="L296" s="132"/>
    </row>
    <row r="297" spans="2:12" s="96" customFormat="1" ht="38.25">
      <c r="B297" s="59"/>
      <c r="C297" s="130"/>
      <c r="D297" s="70" t="s">
        <v>531</v>
      </c>
      <c r="E297" s="132"/>
      <c r="F297" s="132"/>
      <c r="G297" s="132"/>
      <c r="H297" s="132"/>
      <c r="I297" s="132"/>
      <c r="J297" s="132"/>
      <c r="K297" s="132"/>
      <c r="L297" s="132"/>
    </row>
    <row r="298" spans="2:12" s="96" customFormat="1">
      <c r="B298" s="59"/>
      <c r="C298" s="130"/>
      <c r="D298" s="11" t="s">
        <v>37</v>
      </c>
      <c r="E298" s="132"/>
      <c r="F298" s="132"/>
      <c r="G298" s="132"/>
      <c r="H298" s="132"/>
      <c r="I298" s="132"/>
      <c r="J298" s="132"/>
      <c r="K298" s="132"/>
      <c r="L298" s="132"/>
    </row>
    <row r="299" spans="2:12" s="96" customFormat="1">
      <c r="B299" s="64"/>
      <c r="C299" s="129"/>
      <c r="D299" s="181" t="s">
        <v>345</v>
      </c>
      <c r="E299" s="133">
        <f>+'Հավելված 3 Մաս 4'!D783+'Հավելված 3 Մաս 4'!D768+'Հավելված 3 Մաս 4'!D753+'Հավելված 3 Մաս 4'!D738+'Հավելված 3 Մաս 4'!D723+'Հավելված 3 Մաս 4'!D708+'Հավելված 3 Մաս 4'!D693+'Հավելված 3 Մաս 4'!D678+'Հավելված 3 Մաս 4'!D663+'Հավելված 3 Մաս 4'!D648</f>
        <v>1261791.1399999999</v>
      </c>
      <c r="F299" s="133">
        <f>+'Հավելված 3 Մաս 4'!E783+'Հավելված 3 Մաս 4'!E768+'Հավելված 3 Մաս 4'!E753+'Հավելված 3 Մաս 4'!E738+'Հավելված 3 Մաս 4'!E723+'Հավելված 3 Մաս 4'!E708+'Հավելված 3 Մաս 4'!E693+'Հավելված 3 Մաս 4'!E678+'Հավելված 3 Մաս 4'!E663+'Հավելված 3 Մաս 4'!E648</f>
        <v>1396472.7</v>
      </c>
      <c r="G299" s="133">
        <f>+'Հավելված 3 Մաս 4'!F783+'Հավելված 3 Մաս 4'!F768+'Հավելված 3 Մաս 4'!F753+'Հավելված 3 Մաս 4'!F738+'Հավելված 3 Մաս 4'!F723+'Հավելված 3 Մաս 4'!F708+'Հավելված 3 Մաս 4'!F693+'Հավելված 3 Մաս 4'!F678+'Հավելված 3 Մաս 4'!F663+'Հավելված 3 Մաս 4'!F648</f>
        <v>138476</v>
      </c>
      <c r="H299" s="133">
        <f>+'Հավելված 3 Մաս 4'!G783+'Հավելված 3 Մաս 4'!G768+'Հավելված 3 Մաս 4'!G753+'Հավելված 3 Մաս 4'!G738+'Հավելված 3 Մաս 4'!G723+'Հավելված 3 Մաս 4'!G708+'Հավելված 3 Մաս 4'!G693+'Հավելված 3 Մաս 4'!G678+'Հավելված 3 Մաս 4'!G663+'Հավելված 3 Մաս 4'!G648</f>
        <v>318370</v>
      </c>
      <c r="I299" s="133">
        <f>+'Հավելված 3 Մաս 4'!H783+'Հավելված 3 Մաս 4'!H768+'Հավելված 3 Մաս 4'!H753+'Հավելված 3 Մաս 4'!H738+'Հավելված 3 Մաս 4'!H723+'Հավելված 3 Մաս 4'!H708+'Հավելված 3 Մաս 4'!H693+'Հավելված 3 Մաս 4'!H678+'Հավելված 3 Մաս 4'!H663+'Հավելված 3 Մաս 4'!H648</f>
        <v>498340</v>
      </c>
      <c r="J299" s="133">
        <f>+'Հավելված 3 Մաս 4'!I783+'Հավելված 3 Մաս 4'!I768+'Հավելված 3 Մաս 4'!I753+'Հավելված 3 Մաս 4'!I738+'Հավելված 3 Մաս 4'!I723+'Հավելված 3 Մաս 4'!I708+'Հավելված 3 Մաս 4'!I693+'Հավելված 3 Մաս 4'!I678+'Հավելված 3 Մաս 4'!I663+'Հավելված 3 Մաս 4'!I648</f>
        <v>1538540.6</v>
      </c>
      <c r="K299" s="133">
        <f>+'Հավելված 3 Մաս 4'!J783+'Հավելված 3 Մաս 4'!J768+'Հավելված 3 Մաս 4'!J753+'Հավելված 3 Մաս 4'!J738+'Հավելված 3 Մաս 4'!J723+'Հավելված 3 Մաս 4'!J708+'Հավելված 3 Մաս 4'!J693+'Հավելված 3 Մաս 4'!J678+'Հավելված 3 Մաս 4'!J663+'Հավելված 3 Մաս 4'!J648</f>
        <v>1687324.5</v>
      </c>
      <c r="L299" s="133">
        <f>+'Հավելված 3 Մաս 4'!K783+'Հավելված 3 Մաս 4'!K768+'Հավելված 3 Մաս 4'!K753+'Հավելված 3 Մաս 4'!K738+'Հավելված 3 Մաս 4'!K723+'Հավելված 3 Մաս 4'!K708+'Հավելված 3 Մաս 4'!K693+'Հավելված 3 Մաս 4'!K678+'Հավելված 3 Մաս 4'!K663+'Հավելված 3 Մաս 4'!K648</f>
        <v>1825144.5</v>
      </c>
    </row>
    <row r="300" spans="2:12" s="96" customFormat="1">
      <c r="B300" s="58"/>
      <c r="C300" s="134">
        <v>11003</v>
      </c>
      <c r="D300" s="11" t="s">
        <v>35</v>
      </c>
      <c r="E300" s="137"/>
      <c r="F300" s="137"/>
      <c r="G300" s="137"/>
      <c r="H300" s="137"/>
      <c r="I300" s="137"/>
      <c r="J300" s="137"/>
      <c r="K300" s="137"/>
      <c r="L300" s="137"/>
    </row>
    <row r="301" spans="2:12" s="96" customFormat="1" ht="25.5">
      <c r="B301" s="59"/>
      <c r="C301" s="135"/>
      <c r="D301" s="70" t="str">
        <f>+'Հավելված 3 Մաս 4'!C790</f>
        <v xml:space="preserve">Ð³Û³ëï³ÝÇ Ð³Ýñ³å»ïáõÃÛáõÝáõÙ ÑëÏÇã ë³ñù»ñÇ (Ãí³ÛÇÝ ï³Ëá·ñ³ýÇ) Ñ³Ù³Ï³ñ·Ç Ï³ñ·³íáñáõÙ </v>
      </c>
      <c r="E301" s="138"/>
      <c r="F301" s="138"/>
      <c r="G301" s="138"/>
      <c r="H301" s="138"/>
      <c r="I301" s="138"/>
      <c r="J301" s="138"/>
      <c r="K301" s="138"/>
      <c r="L301" s="138"/>
    </row>
    <row r="302" spans="2:12" s="96" customFormat="1">
      <c r="B302" s="59"/>
      <c r="C302" s="135"/>
      <c r="D302" s="11" t="s">
        <v>36</v>
      </c>
      <c r="E302" s="138"/>
      <c r="F302" s="138"/>
      <c r="G302" s="138"/>
      <c r="H302" s="138"/>
      <c r="I302" s="138"/>
      <c r="J302" s="138"/>
      <c r="K302" s="138"/>
      <c r="L302" s="138"/>
    </row>
    <row r="303" spans="2:12" s="96" customFormat="1" ht="42" customHeight="1">
      <c r="B303" s="59"/>
      <c r="C303" s="135"/>
      <c r="D303" s="70" t="str">
        <f>+'Հավելված 3 Մաս 4'!C791</f>
        <v xml:space="preserve"> Ð³Û³ëï³ÝÇ Ð³Ýñ³å»ïáõÃÛáõÝáõÙ ÑëÏÇã ë³ñù»ñÇ (Ãí³ÛÇÝ ï³Ëá·ñ³ýÇ)  Ñ³Ù³Ï³ñ·Ç ³ÝÁÝ¹Ñ³ï ¨ ³ÝË³÷³Ý ³ßË³ï³ÝùÇ ³å³ÑáíÙ³Ý Ýå³ï³Ïáí ï³ËáÝ»ï Ï³åÇ ³å³ÑáíáõÙ </v>
      </c>
      <c r="E303" s="138"/>
      <c r="F303" s="138"/>
      <c r="G303" s="138"/>
      <c r="H303" s="138"/>
      <c r="I303" s="138"/>
      <c r="J303" s="138"/>
      <c r="K303" s="138"/>
      <c r="L303" s="138"/>
    </row>
    <row r="304" spans="2:12" s="96" customFormat="1">
      <c r="B304" s="59"/>
      <c r="C304" s="135"/>
      <c r="D304" s="11" t="s">
        <v>37</v>
      </c>
      <c r="E304" s="138"/>
      <c r="F304" s="138"/>
      <c r="G304" s="138"/>
      <c r="H304" s="138"/>
      <c r="I304" s="138"/>
      <c r="J304" s="138"/>
      <c r="K304" s="138"/>
      <c r="L304" s="138"/>
    </row>
    <row r="305" spans="2:12" s="96" customFormat="1">
      <c r="B305" s="64"/>
      <c r="C305" s="136"/>
      <c r="D305" s="181" t="s">
        <v>345</v>
      </c>
      <c r="E305" s="139">
        <f>+'Հավելված 3 Մաս 4'!D796</f>
        <v>16110</v>
      </c>
      <c r="F305" s="139">
        <f>+'Հավելված 3 Մաս 4'!E796</f>
        <v>15934.8</v>
      </c>
      <c r="G305" s="139">
        <f>+'Հավելված 3 Մաս 4'!F796</f>
        <v>0</v>
      </c>
      <c r="H305" s="139">
        <f>+'Հավելված 3 Մաս 4'!G796</f>
        <v>0</v>
      </c>
      <c r="I305" s="139">
        <f>+'Հավելված 3 Մաս 4'!H796</f>
        <v>0</v>
      </c>
      <c r="J305" s="139">
        <f>+'Հավելված 3 Մաս 4'!I796</f>
        <v>15934.8</v>
      </c>
      <c r="K305" s="139">
        <f>+'Հավելված 3 Մաս 4'!J796</f>
        <v>15934.8</v>
      </c>
      <c r="L305" s="139">
        <f>+'Հավելված 3 Մաս 4'!K796</f>
        <v>15934.8</v>
      </c>
    </row>
    <row r="306" spans="2:12" s="96" customFormat="1">
      <c r="B306" s="58"/>
      <c r="C306" s="134">
        <v>11004</v>
      </c>
      <c r="D306" s="11" t="s">
        <v>35</v>
      </c>
      <c r="E306" s="137"/>
      <c r="F306" s="137"/>
      <c r="G306" s="137"/>
      <c r="H306" s="137"/>
      <c r="I306" s="137"/>
      <c r="J306" s="137"/>
      <c r="K306" s="137"/>
      <c r="L306" s="137"/>
    </row>
    <row r="307" spans="2:12" s="96" customFormat="1" ht="25.5">
      <c r="B307" s="59"/>
      <c r="C307" s="135"/>
      <c r="D307" s="70" t="str">
        <f>+'Հավելված 3 Մաս 4'!C803</f>
        <v>²íïáÙáµÇÉ³ÛÇÝ ×³Ý³å³ñÑÝ»ñÇ ó³ÝóÇ ÑëÏáÕáõÃÛáõÝ` áõëáõÙÝ³ëÇñáõÃÛáõÝÝ»ñ ¨ ÷áñÓ³ùÝÝáõÃÛáõÝÝ»ñ</v>
      </c>
      <c r="E307" s="138"/>
      <c r="F307" s="138"/>
      <c r="G307" s="138"/>
      <c r="H307" s="138"/>
      <c r="I307" s="138"/>
      <c r="J307" s="138"/>
      <c r="K307" s="138"/>
      <c r="L307" s="138"/>
    </row>
    <row r="308" spans="2:12" s="96" customFormat="1">
      <c r="B308" s="59"/>
      <c r="C308" s="135"/>
      <c r="D308" s="11" t="s">
        <v>36</v>
      </c>
      <c r="E308" s="138"/>
      <c r="F308" s="138"/>
      <c r="G308" s="138"/>
      <c r="H308" s="138"/>
      <c r="I308" s="138"/>
      <c r="J308" s="138"/>
      <c r="K308" s="138"/>
      <c r="L308" s="138"/>
    </row>
    <row r="309" spans="2:12" s="96" customFormat="1" ht="153">
      <c r="B309" s="59"/>
      <c r="C309" s="135"/>
      <c r="D309" s="70" t="str">
        <f>+'Հավելված 3 Մաս 4'!C804</f>
        <v>ØÇçå»ï³Ï³Ý ¨ Ñ³Ýñ³å»ï³Ï³Ý Ýß³Ý³ÏáõÃÛ³Ý ³íïáÙáµÇÉ³ÛÇÝ ×³Ý³å³ñÑÝ»ñÇ` ÇÝÅ»Ý»ñ³Ï³Ý Ï³éáõÛóÝ»ñÇ Ýå³ï³Ï³ÛÇÝ û·ï³·áñÍÙ³Ý, å³Ñå³ÝÙ³Ý, ï»ËÝÇÏ³Ï³Ý ã³÷³ÝÇßÝ»ñÇ ëïáõ·Ù³Ý ¨ ³ßË³ï³ÝùÝ»ñÇ ³ñ¹ÛáõÝùÝ»ñÇ ÁÝ¹áõÝÙ³Ý,  ÐÐ å»ï³Ï³Ý Ýß³Ý³ÏáõÃÛ³Ý ³íïá×³Ý³å³ñÑÝ»ñÇ ¨ ïñ³Ýëåáñï³ÛÇÝ ûµÛ»ÏïÝ»ñÇ ÑÇÙÝ³Ýáñá·Ù³Ý Íñ³·ñ»ñÇ Çñ³Ï³Ý³óÙ³Ý /Ý³Ë³·Í³ÛÇÝ ³ßË³ï³ÝùÝ»ñÇ, ï»ËÝÇÏ³Ï³Ý ¨ Ñ»ÕÇÝ³Ï³ÛÇÝ Í³é³ÛáõÃÛáõÝÝ»ñÇ ï»ËÝÇÏ³Ï³Ý µÝáõÃ³·ñ»ñÇ, ·ÝÙ³Ý Ñ³Ûï»ñÇ ï»ËÝÇÏ³Ï³Ý Ù³ë»ñÇ Ùß³ÏÙ³Ý ¨ Ý»ñÏ³Û³óí³Í ³ñ¹ÛáõÝùÝ»ñÇ ÁÝ¹áõÝÙ³Ý, ßÇÝ³ñ³ñ³Ï³Ý ³ßË³ï³ÝùÝ»ñÇ ³ñ¹ÛáõÝùÝ»ñÇ ÁÝ¹áõÝÙ³Ý/ ³ßË³ï³ÝùÝ»ñÇ Ù³ëÝ³·Çï³Ï³Ý ³ç³ÏóáõÃÛ³Ý Í³é³ÛáõÃÛáõÝ</v>
      </c>
      <c r="E309" s="138"/>
      <c r="F309" s="138"/>
      <c r="G309" s="138"/>
      <c r="H309" s="138"/>
      <c r="I309" s="138"/>
      <c r="J309" s="138"/>
      <c r="K309" s="138"/>
      <c r="L309" s="138"/>
    </row>
    <row r="310" spans="2:12" s="96" customFormat="1">
      <c r="B310" s="59"/>
      <c r="C310" s="135"/>
      <c r="D310" s="11" t="s">
        <v>37</v>
      </c>
      <c r="E310" s="138"/>
      <c r="F310" s="138"/>
      <c r="G310" s="138"/>
      <c r="H310" s="138"/>
      <c r="I310" s="138"/>
      <c r="J310" s="138"/>
      <c r="K310" s="138"/>
      <c r="L310" s="138"/>
    </row>
    <row r="311" spans="2:12" s="96" customFormat="1">
      <c r="B311" s="64"/>
      <c r="C311" s="136"/>
      <c r="D311" s="181" t="s">
        <v>345</v>
      </c>
      <c r="E311" s="139">
        <f>+'Հավելված 3 Մաս 4'!D813</f>
        <v>218088.9</v>
      </c>
      <c r="F311" s="139">
        <f>+'Հավելված 3 Մաս 4'!E813</f>
        <v>218088.9</v>
      </c>
      <c r="G311" s="139">
        <f>+'Հավելված 3 Մաս 4'!F813</f>
        <v>0</v>
      </c>
      <c r="H311" s="139">
        <f>+'Հավելված 3 Մաս 4'!G813</f>
        <v>0</v>
      </c>
      <c r="I311" s="139">
        <f>+'Հավելված 3 Մաս 4'!H813</f>
        <v>0</v>
      </c>
      <c r="J311" s="139">
        <f>+'Հավելված 3 Մաս 4'!I813</f>
        <v>253360.32</v>
      </c>
      <c r="K311" s="139">
        <f>+'Հավելված 3 Մաս 4'!J813</f>
        <v>253360.32</v>
      </c>
      <c r="L311" s="139">
        <f>+'Հավելված 3 Մաս 4'!K813</f>
        <v>253360.32</v>
      </c>
    </row>
    <row r="312" spans="2:12" s="96" customFormat="1">
      <c r="B312" s="58"/>
      <c r="C312" s="134">
        <v>11005</v>
      </c>
      <c r="D312" s="11" t="s">
        <v>35</v>
      </c>
      <c r="E312" s="137"/>
      <c r="F312" s="137"/>
      <c r="G312" s="137"/>
      <c r="H312" s="137"/>
      <c r="I312" s="137"/>
      <c r="J312" s="137"/>
      <c r="K312" s="137"/>
      <c r="L312" s="137"/>
    </row>
    <row r="313" spans="2:12" s="96" customFormat="1" ht="25.5">
      <c r="B313" s="59"/>
      <c r="C313" s="135"/>
      <c r="D313" s="70" t="str">
        <f>+'Հավելված 3 Մաս 4'!C820</f>
        <v>Î»Ýë³Ï³Ý Ýß³Ý³ÏáõÃÛ³Ý ×³Ý³å³ñÑ³ÛÇÝ ó³ÝóÇ µ³ñ»É³íÙ³Ý Íñ³·ñÇ Ñ³Ù³Ï³ñ·áõÙ ¨ Ï³é³í³ñáõÙ</v>
      </c>
      <c r="E313" s="138"/>
      <c r="F313" s="138"/>
      <c r="G313" s="138"/>
      <c r="H313" s="138"/>
      <c r="I313" s="138"/>
      <c r="J313" s="138"/>
      <c r="K313" s="138"/>
      <c r="L313" s="138"/>
    </row>
    <row r="314" spans="2:12" s="96" customFormat="1">
      <c r="B314" s="59"/>
      <c r="C314" s="135"/>
      <c r="D314" s="11" t="s">
        <v>36</v>
      </c>
      <c r="E314" s="138"/>
      <c r="F314" s="138"/>
      <c r="G314" s="138"/>
      <c r="H314" s="138"/>
      <c r="I314" s="138"/>
      <c r="J314" s="138"/>
      <c r="K314" s="138"/>
      <c r="L314" s="138"/>
    </row>
    <row r="315" spans="2:12" s="96" customFormat="1">
      <c r="B315" s="59"/>
      <c r="C315" s="135"/>
      <c r="D315" s="70" t="str">
        <f>+'Հավելված 3 Մաս 4'!C821</f>
        <v xml:space="preserve">ÊáñÑñ¹³ïí³Ï³Ý Í³é³ÛáõÃÛáõÝÝ»ñ </v>
      </c>
      <c r="E315" s="138"/>
      <c r="F315" s="138"/>
      <c r="G315" s="138"/>
      <c r="H315" s="138"/>
      <c r="I315" s="138"/>
      <c r="J315" s="138"/>
      <c r="K315" s="138"/>
      <c r="L315" s="138"/>
    </row>
    <row r="316" spans="2:12" s="96" customFormat="1">
      <c r="B316" s="59"/>
      <c r="C316" s="135"/>
      <c r="D316" s="11" t="s">
        <v>37</v>
      </c>
      <c r="E316" s="138"/>
      <c r="F316" s="138"/>
      <c r="G316" s="138"/>
      <c r="H316" s="138"/>
      <c r="I316" s="138"/>
      <c r="J316" s="138"/>
      <c r="K316" s="138"/>
      <c r="L316" s="138"/>
    </row>
    <row r="317" spans="2:12" s="96" customFormat="1">
      <c r="B317" s="64"/>
      <c r="C317" s="136"/>
      <c r="D317" s="181" t="s">
        <v>345</v>
      </c>
      <c r="E317" s="139">
        <f>+'Հավելված 3 Մաս 4'!D826</f>
        <v>1720</v>
      </c>
      <c r="F317" s="139">
        <f>+'Հավելված 3 Մաս 4'!E826</f>
        <v>95674.8</v>
      </c>
      <c r="G317" s="139">
        <f>+'Հավելված 3 Մաս 4'!F826</f>
        <v>0</v>
      </c>
      <c r="H317" s="139">
        <f>+'Հավելված 3 Մաս 4'!G826</f>
        <v>0</v>
      </c>
      <c r="I317" s="139">
        <f>+'Հավելված 3 Մաս 4'!H826</f>
        <v>0</v>
      </c>
      <c r="J317" s="139">
        <f>+'Հավելված 3 Մաս 4'!I826</f>
        <v>9073.2000000000007</v>
      </c>
      <c r="K317" s="139">
        <f>+'Հավելված 3 Մաս 4'!J826</f>
        <v>0</v>
      </c>
      <c r="L317" s="139">
        <f>+'Հավելված 3 Մաս 4'!K826</f>
        <v>0</v>
      </c>
    </row>
    <row r="318" spans="2:12" s="96" customFormat="1">
      <c r="B318" s="58"/>
      <c r="C318" s="134">
        <v>11006</v>
      </c>
      <c r="D318" s="11" t="s">
        <v>35</v>
      </c>
      <c r="E318" s="137"/>
      <c r="F318" s="137"/>
      <c r="G318" s="137"/>
      <c r="H318" s="137"/>
      <c r="I318" s="137"/>
      <c r="J318" s="137"/>
      <c r="K318" s="137"/>
      <c r="L318" s="137"/>
    </row>
    <row r="319" spans="2:12" s="96" customFormat="1" ht="25.5">
      <c r="B319" s="59"/>
      <c r="C319" s="135"/>
      <c r="D319" s="70" t="str">
        <f>+'Հավելված 3 Մաս 4'!C833</f>
        <v>Î»Ýë³Ï³Ý Ýß³Ý³ÏáõÃÛ³Ý ×³Ý³å³ñÑ³ÛÇÝ ó³ÝóÇ µ³ñ»É³íÙ³Ý Íñ³·ñÇ Ñ³Ù³Ï³ñ·áõÙ ¨ Ï³é³í³ñáõÙ</v>
      </c>
      <c r="E319" s="138"/>
      <c r="F319" s="138"/>
      <c r="G319" s="138"/>
      <c r="H319" s="138"/>
      <c r="I319" s="138"/>
      <c r="J319" s="138"/>
      <c r="K319" s="138"/>
      <c r="L319" s="138"/>
    </row>
    <row r="320" spans="2:12" s="96" customFormat="1">
      <c r="B320" s="59"/>
      <c r="C320" s="135"/>
      <c r="D320" s="11" t="s">
        <v>36</v>
      </c>
      <c r="E320" s="138"/>
      <c r="F320" s="138"/>
      <c r="G320" s="138"/>
      <c r="H320" s="138"/>
      <c r="I320" s="138"/>
      <c r="J320" s="138"/>
      <c r="K320" s="138"/>
      <c r="L320" s="138"/>
    </row>
    <row r="321" spans="2:12" s="96" customFormat="1">
      <c r="B321" s="59"/>
      <c r="C321" s="135"/>
      <c r="D321" s="70" t="str">
        <f>+'Հավելված 3 Մաս 4'!C834</f>
        <v>ÊáñÑñ¹³ïí³Ï³Ý Í³é³ÛáõÃÛáõÝÝ»ñ ¨ å³Ñå³ÝÙ³Ý Í³Ëë»ñ</v>
      </c>
      <c r="E321" s="138"/>
      <c r="F321" s="138"/>
      <c r="G321" s="138"/>
      <c r="H321" s="138"/>
      <c r="I321" s="138"/>
      <c r="J321" s="138"/>
      <c r="K321" s="138"/>
      <c r="L321" s="138"/>
    </row>
    <row r="322" spans="2:12" s="96" customFormat="1">
      <c r="B322" s="59"/>
      <c r="C322" s="135"/>
      <c r="D322" s="11" t="s">
        <v>37</v>
      </c>
      <c r="E322" s="138"/>
      <c r="F322" s="138"/>
      <c r="G322" s="138"/>
      <c r="H322" s="138"/>
      <c r="I322" s="138"/>
      <c r="J322" s="138"/>
      <c r="K322" s="138"/>
      <c r="L322" s="138"/>
    </row>
    <row r="323" spans="2:12" s="96" customFormat="1">
      <c r="B323" s="64"/>
      <c r="C323" s="136"/>
      <c r="D323" s="181" t="s">
        <v>345</v>
      </c>
      <c r="E323" s="139">
        <f>+'Հավելված 3 Մաս 4'!D839</f>
        <v>666060.52</v>
      </c>
      <c r="F323" s="139">
        <f>+'Հավելված 3 Մաս 4'!E839</f>
        <v>349245.1</v>
      </c>
      <c r="G323" s="139">
        <f>+'Հավելված 3 Մաս 4'!F839</f>
        <v>0</v>
      </c>
      <c r="H323" s="139">
        <f>+'Հավելված 3 Մաս 4'!G839</f>
        <v>0</v>
      </c>
      <c r="I323" s="139">
        <f>+'Հավելված 3 Մաս 4'!H839</f>
        <v>0</v>
      </c>
      <c r="J323" s="139">
        <f>+'Հավելված 3 Մաս 4'!I839</f>
        <v>534826.4</v>
      </c>
      <c r="K323" s="139">
        <f>+'Հավելված 3 Մաս 4'!J839</f>
        <v>0</v>
      </c>
      <c r="L323" s="139">
        <f>+'Հավելված 3 Մաս 4'!K839</f>
        <v>0</v>
      </c>
    </row>
    <row r="324" spans="2:12" s="96" customFormat="1">
      <c r="B324" s="58"/>
      <c r="C324" s="134">
        <v>11007</v>
      </c>
      <c r="D324" s="11" t="s">
        <v>35</v>
      </c>
      <c r="E324" s="137"/>
      <c r="F324" s="137"/>
      <c r="G324" s="137"/>
      <c r="H324" s="137"/>
      <c r="I324" s="137"/>
      <c r="J324" s="137"/>
      <c r="K324" s="137"/>
      <c r="L324" s="137"/>
    </row>
    <row r="325" spans="2:12" s="96" customFormat="1" ht="51">
      <c r="B325" s="59"/>
      <c r="C325" s="135"/>
      <c r="D325" s="70" t="str">
        <f>+'Հավելված 3 Մաս 4'!C846</f>
        <v>²ëÇ³Ï³Ý ½³ñ·³óÙ³Ý µ³ÝÏÇ ³ç³ÏóáõÃÛ³Ùµ Çñ³Ï³Ý³óíáÕ Ð³Û³ëï³Ý-ìñ³ëï³Ý ë³ÑÙ³Ý³ÛÇÝ ï³ñ³Í³ßñç³Ý³ÛÇÝ ×³Ý³å³ñÑÇ (Ø6 ì³Ý³Óáñ-´³·ñ³ï³ß»Ý) µ³ñ»É³íÙ³Ý Íñ³·ñÇ Ñ³Ù³Ï³ñ·áõÙ ¨ Ï³é³í³ñáõÙ</v>
      </c>
      <c r="E325" s="138"/>
      <c r="F325" s="138"/>
      <c r="G325" s="138"/>
      <c r="H325" s="138"/>
      <c r="I325" s="138"/>
      <c r="J325" s="138"/>
      <c r="K325" s="138"/>
      <c r="L325" s="138"/>
    </row>
    <row r="326" spans="2:12" s="96" customFormat="1">
      <c r="B326" s="59"/>
      <c r="C326" s="135"/>
      <c r="D326" s="11" t="s">
        <v>36</v>
      </c>
      <c r="E326" s="138"/>
      <c r="F326" s="138"/>
      <c r="G326" s="138"/>
      <c r="H326" s="138"/>
      <c r="I326" s="138"/>
      <c r="J326" s="138"/>
      <c r="K326" s="138"/>
      <c r="L326" s="138"/>
    </row>
    <row r="327" spans="2:12" s="96" customFormat="1">
      <c r="B327" s="59"/>
      <c r="C327" s="135"/>
      <c r="D327" s="70" t="str">
        <f>+'Հավելված 3 Մաս 4'!C847</f>
        <v>ÊáñÑñ¹³ïí³Ï³Ý Í³é³ÛáõÃÛáõÝÝ»ñ ¨ å³Ñå³ÝÙ³Ý Í³Ëë»ñ</v>
      </c>
      <c r="E327" s="138"/>
      <c r="F327" s="138"/>
      <c r="G327" s="138"/>
      <c r="H327" s="138"/>
      <c r="I327" s="138"/>
      <c r="J327" s="138"/>
      <c r="K327" s="138"/>
      <c r="L327" s="138"/>
    </row>
    <row r="328" spans="2:12" s="96" customFormat="1">
      <c r="B328" s="59"/>
      <c r="C328" s="135"/>
      <c r="D328" s="11" t="s">
        <v>37</v>
      </c>
      <c r="E328" s="138"/>
      <c r="F328" s="138"/>
      <c r="G328" s="138"/>
      <c r="H328" s="138"/>
      <c r="I328" s="138"/>
      <c r="J328" s="138"/>
      <c r="K328" s="138"/>
      <c r="L328" s="138"/>
    </row>
    <row r="329" spans="2:12" s="96" customFormat="1">
      <c r="B329" s="64"/>
      <c r="C329" s="136"/>
      <c r="D329" s="181" t="s">
        <v>345</v>
      </c>
      <c r="E329" s="139">
        <f>+'Հավելված 3 Մաս 4'!D852</f>
        <v>523767.9</v>
      </c>
      <c r="F329" s="139">
        <f>+'Հավելված 3 Մաս 4'!E852</f>
        <v>912468.39999999991</v>
      </c>
      <c r="G329" s="139">
        <f>+'Հավելված 3 Մաս 4'!F852</f>
        <v>0</v>
      </c>
      <c r="H329" s="139">
        <f>+'Հավելված 3 Մաս 4'!G852</f>
        <v>0</v>
      </c>
      <c r="I329" s="139">
        <f>+'Հավելված 3 Մաս 4'!H852</f>
        <v>0</v>
      </c>
      <c r="J329" s="139">
        <f>+'Հավելված 3 Մաս 4'!I852</f>
        <v>4553405.1160000004</v>
      </c>
      <c r="K329" s="139">
        <f>+'Հավելված 3 Մաս 4'!J852</f>
        <v>0</v>
      </c>
      <c r="L329" s="139">
        <f>+'Հավելված 3 Մաս 4'!K852</f>
        <v>0</v>
      </c>
    </row>
    <row r="330" spans="2:12" s="96" customFormat="1">
      <c r="B330" s="58"/>
      <c r="C330" s="134">
        <v>11008</v>
      </c>
      <c r="D330" s="11" t="s">
        <v>35</v>
      </c>
      <c r="E330" s="137"/>
      <c r="F330" s="137"/>
      <c r="G330" s="137"/>
      <c r="H330" s="137"/>
      <c r="I330" s="137"/>
      <c r="J330" s="137"/>
      <c r="K330" s="137"/>
      <c r="L330" s="137"/>
    </row>
    <row r="331" spans="2:12" s="96" customFormat="1" ht="51">
      <c r="B331" s="59"/>
      <c r="C331" s="135"/>
      <c r="D331" s="70" t="str">
        <f>+'Հավելված 3 Մաս 4'!C859</f>
        <v xml:space="preserve"> ºíñáå³Ï³Ý Ý»ñ¹ñáõÙ³ÛÇÝ  µ³ÝÏÇ ³ç³ÏóáõÃÛ³Ùµ Çñ³Ï³Ý³óíáÕ Ø6 ì³Ý³Óáñ-²É³í»ñ¹Ç-ìñ³ëï³ÝÇ ë³ÑÙ³Ý ÙÇçå»ï³Ï³Ý Ýß³Ý³ÏáõÃÛ³Ý ×³Ý³å³ñÑÇ í»ñ³Ï³Ý·ÝÙ³Ý Íñ³·ñÇ Ñ³Ù³Ï³ñ·áõÙ ¨ Ï³é³í³ñáõÙ </v>
      </c>
      <c r="E331" s="138"/>
      <c r="F331" s="138"/>
      <c r="G331" s="138"/>
      <c r="H331" s="138"/>
      <c r="I331" s="138"/>
      <c r="J331" s="138"/>
      <c r="K331" s="138"/>
      <c r="L331" s="138"/>
    </row>
    <row r="332" spans="2:12" s="96" customFormat="1">
      <c r="B332" s="59"/>
      <c r="C332" s="135"/>
      <c r="D332" s="11" t="s">
        <v>36</v>
      </c>
      <c r="E332" s="138"/>
      <c r="F332" s="138"/>
      <c r="G332" s="138"/>
      <c r="H332" s="138"/>
      <c r="I332" s="138"/>
      <c r="J332" s="138"/>
      <c r="K332" s="138"/>
      <c r="L332" s="138"/>
    </row>
    <row r="333" spans="2:12" s="96" customFormat="1" ht="63.75">
      <c r="B333" s="59"/>
      <c r="C333" s="135"/>
      <c r="D333" s="70" t="str">
        <f>+'Հավելված 3 Մաս 4'!C860</f>
        <v xml:space="preserve"> ºíñáå³Ï³Ý Ý»ñ¹ñáõÙ³ÛÇÝ  µ³ÝÏÇ ³ç³ÏóáõÃÛ³Ùµ Çñ³Ï³Ý³óíáÕ Ø6 ì³Ý³Óáñ-²É³í»ñ¹Ç-ìñ³ëï³ÝÇ ë³ÑÙ³Ý ÙÇçå»ï³Ï³Ý Ýß³Ý³ÏáõÃÛ³Ý ×³Ý³å³ñÑÇ  ï»ËÝÇÏ³Ï³Ý ÑëÏáÕáõÃÛ³Ý ËáñÑñ¹³ïí³Ï³Ý Í³é³ÛáõÃÛáõÝÝ»ñ՝ ³áõ¹ÇïÇ ¨ í»ñ³ÑëÏáÕ³Ï³Ý Í³Ëë»ñ </v>
      </c>
      <c r="E333" s="138"/>
      <c r="F333" s="138"/>
      <c r="G333" s="138"/>
      <c r="H333" s="138"/>
      <c r="I333" s="138"/>
      <c r="J333" s="138"/>
      <c r="K333" s="138"/>
      <c r="L333" s="138"/>
    </row>
    <row r="334" spans="2:12" s="96" customFormat="1">
      <c r="B334" s="59"/>
      <c r="C334" s="135"/>
      <c r="D334" s="11" t="s">
        <v>37</v>
      </c>
      <c r="E334" s="138"/>
      <c r="F334" s="138"/>
      <c r="G334" s="138"/>
      <c r="H334" s="138"/>
      <c r="I334" s="138"/>
      <c r="J334" s="138"/>
      <c r="K334" s="138"/>
      <c r="L334" s="138"/>
    </row>
    <row r="335" spans="2:12" s="96" customFormat="1">
      <c r="B335" s="64"/>
      <c r="C335" s="136"/>
      <c r="D335" s="181" t="s">
        <v>345</v>
      </c>
      <c r="E335" s="139">
        <f>+'Հավելված 3 Մաս 4'!D865</f>
        <v>61518.61</v>
      </c>
      <c r="F335" s="139">
        <f>+'Հավելված 3 Մաս 4'!E865</f>
        <v>44400</v>
      </c>
      <c r="G335" s="139">
        <f>+'Հավելված 3 Մաս 4'!F865</f>
        <v>0</v>
      </c>
      <c r="H335" s="139">
        <f>+'Հավելված 3 Մաս 4'!G865</f>
        <v>0</v>
      </c>
      <c r="I335" s="139">
        <f>+'Հավելված 3 Մաս 4'!H865</f>
        <v>0</v>
      </c>
      <c r="J335" s="139">
        <f>+'Հավելված 3 Մաս 4'!I865</f>
        <v>0</v>
      </c>
      <c r="K335" s="139">
        <f>+'Հավելված 3 Մաս 4'!J865</f>
        <v>0</v>
      </c>
      <c r="L335" s="139">
        <f>+'Հավելված 3 Մաս 4'!K865</f>
        <v>0</v>
      </c>
    </row>
    <row r="336" spans="2:12" s="96" customFormat="1">
      <c r="B336" s="58"/>
      <c r="C336" s="134">
        <v>11009</v>
      </c>
      <c r="D336" s="11" t="s">
        <v>35</v>
      </c>
      <c r="E336" s="137"/>
      <c r="F336" s="137"/>
      <c r="G336" s="137"/>
      <c r="H336" s="137"/>
      <c r="I336" s="137"/>
      <c r="J336" s="137"/>
      <c r="K336" s="137"/>
      <c r="L336" s="137"/>
    </row>
    <row r="337" spans="2:12" s="96" customFormat="1" ht="38.25">
      <c r="B337" s="59"/>
      <c r="C337" s="135"/>
      <c r="D337" s="70" t="str">
        <f>+'Հավելված 3 Մաս 4'!C872</f>
        <v>²ëÇ³Ï³Ý ½³ñ·³óÙ³Ý µ³ÝÏÇ ³ç³ÏóáõÃÛ³Ùµ Çñ³Ï³Ý³óíáÕ ÐÛáõëÇë-Ñ³ñ³í ÙÇç³ÝóùÇ ½³ñ·³óÙ³Ý Íñ³·ñÇ Ñ³Ù³Ï³ñ·áõÙ ¨ Ï³é³í³ñáõÙ (îñ³Ýß 2)</v>
      </c>
      <c r="E337" s="138"/>
      <c r="F337" s="138"/>
      <c r="G337" s="138"/>
      <c r="H337" s="138"/>
      <c r="I337" s="138"/>
      <c r="J337" s="138"/>
      <c r="K337" s="138"/>
      <c r="L337" s="138"/>
    </row>
    <row r="338" spans="2:12" s="96" customFormat="1">
      <c r="B338" s="59"/>
      <c r="C338" s="135"/>
      <c r="D338" s="11" t="s">
        <v>36</v>
      </c>
      <c r="E338" s="138"/>
      <c r="F338" s="138"/>
      <c r="G338" s="138"/>
      <c r="H338" s="138"/>
      <c r="I338" s="138"/>
      <c r="J338" s="138"/>
      <c r="K338" s="138"/>
      <c r="L338" s="138"/>
    </row>
    <row r="339" spans="2:12" s="96" customFormat="1">
      <c r="B339" s="59"/>
      <c r="C339" s="135"/>
      <c r="D339" s="70" t="str">
        <f>+'Հավելված 3 Մաս 4'!C873</f>
        <v>ÊáñÑñ¹³ïí³Ï³Ý Í³é³ÛáõÃÛáõÝÝ»ñ ¨ å³Ñå³ÝÙ³Ý Í³Ëë»ñ</v>
      </c>
      <c r="E339" s="138"/>
      <c r="F339" s="138"/>
      <c r="G339" s="138"/>
      <c r="H339" s="138"/>
      <c r="I339" s="138"/>
      <c r="J339" s="138"/>
      <c r="K339" s="138"/>
      <c r="L339" s="138"/>
    </row>
    <row r="340" spans="2:12" s="96" customFormat="1">
      <c r="B340" s="59"/>
      <c r="C340" s="135"/>
      <c r="D340" s="11" t="s">
        <v>37</v>
      </c>
      <c r="E340" s="138"/>
      <c r="F340" s="138"/>
      <c r="G340" s="138"/>
      <c r="H340" s="138"/>
      <c r="I340" s="138"/>
      <c r="J340" s="138"/>
      <c r="K340" s="138"/>
      <c r="L340" s="138"/>
    </row>
    <row r="341" spans="2:12" s="96" customFormat="1">
      <c r="B341" s="64"/>
      <c r="C341" s="136"/>
      <c r="D341" s="181" t="s">
        <v>345</v>
      </c>
      <c r="E341" s="139">
        <f>+'Հավելված 3 Մաս 4'!D878</f>
        <v>404689.44</v>
      </c>
      <c r="F341" s="139">
        <f>+'Հավելված 3 Մաս 4'!E878</f>
        <v>926101.89999999991</v>
      </c>
      <c r="G341" s="139">
        <f>+'Հավելված 3 Մաս 4'!F878</f>
        <v>0</v>
      </c>
      <c r="H341" s="139">
        <f>+'Հավելված 3 Մաս 4'!G878</f>
        <v>0</v>
      </c>
      <c r="I341" s="139">
        <f>+'Հավելված 3 Մաս 4'!H878</f>
        <v>0</v>
      </c>
      <c r="J341" s="139">
        <f>+'Հավելված 3 Մաս 4'!I878</f>
        <v>1962916</v>
      </c>
      <c r="K341" s="139">
        <f>+'Հավելված 3 Մաս 4'!J878</f>
        <v>980596.23199999984</v>
      </c>
      <c r="L341" s="139">
        <f>+'Հավելված 3 Մաս 4'!K878</f>
        <v>6080.2519999999995</v>
      </c>
    </row>
    <row r="342" spans="2:12" s="96" customFormat="1">
      <c r="B342" s="58"/>
      <c r="C342" s="134">
        <v>11010</v>
      </c>
      <c r="D342" s="11" t="s">
        <v>35</v>
      </c>
      <c r="E342" s="137"/>
      <c r="F342" s="137"/>
      <c r="G342" s="137"/>
      <c r="H342" s="137"/>
      <c r="I342" s="137"/>
      <c r="J342" s="137"/>
      <c r="K342" s="137"/>
      <c r="L342" s="137"/>
    </row>
    <row r="343" spans="2:12" s="96" customFormat="1" ht="51">
      <c r="B343" s="59"/>
      <c r="C343" s="135"/>
      <c r="D343" s="70" t="str">
        <f>+'Հավելված 3 Մաս 4'!C885</f>
        <v>ì»ñ³Ï³éáõóÙ³Ý ¨ ½³ñ·³óÙ³Ý »íñáå³Ï³Ý µ³ÝÏÇ ³ç³ÏóáõÃÛ³Ùµ Çñ³Ï³Ý³óíáÕ ÐÐ å»ï³Ï³Ý ë³ÑÙ³ÝÇ ´³·ñ³ï³ß»Ý ³ÝóÙ³Ý Ï»ïÇ Ï³ÙñçÇ í»ñ³Ï³éáõóÙ³Ý Íñ³·ñÇ Ñ³Ù³Ï³ñ·áõÙ ¨ Ï³é³í³ñáõÙ</v>
      </c>
      <c r="E343" s="138"/>
      <c r="F343" s="138"/>
      <c r="G343" s="138"/>
      <c r="H343" s="138"/>
      <c r="I343" s="138"/>
      <c r="J343" s="138"/>
      <c r="K343" s="138"/>
      <c r="L343" s="138"/>
    </row>
    <row r="344" spans="2:12" s="96" customFormat="1">
      <c r="B344" s="59"/>
      <c r="C344" s="135"/>
      <c r="D344" s="11" t="s">
        <v>36</v>
      </c>
      <c r="E344" s="138"/>
      <c r="F344" s="138"/>
      <c r="G344" s="138"/>
      <c r="H344" s="138"/>
      <c r="I344" s="138"/>
      <c r="J344" s="138"/>
      <c r="K344" s="138"/>
      <c r="L344" s="138"/>
    </row>
    <row r="345" spans="2:12" s="96" customFormat="1">
      <c r="B345" s="59"/>
      <c r="C345" s="135"/>
      <c r="D345" s="70" t="str">
        <f>+'Հավելված 3 Մաս 4'!C886</f>
        <v>ÊáñÑñ¹³ïí³Ï³Ý Í³é³ÛáõÃÛáõÝÝ»ñ ¨ å³Ñå³ÝÙ³Ý Í³Ëë»ñ</v>
      </c>
      <c r="E345" s="138"/>
      <c r="F345" s="138"/>
      <c r="G345" s="138"/>
      <c r="H345" s="138"/>
      <c r="I345" s="138"/>
      <c r="J345" s="138"/>
      <c r="K345" s="138"/>
      <c r="L345" s="138"/>
    </row>
    <row r="346" spans="2:12" s="96" customFormat="1">
      <c r="B346" s="59"/>
      <c r="C346" s="135"/>
      <c r="D346" s="11" t="s">
        <v>37</v>
      </c>
      <c r="E346" s="138"/>
      <c r="F346" s="138"/>
      <c r="G346" s="138"/>
      <c r="H346" s="138"/>
      <c r="I346" s="138"/>
      <c r="J346" s="138"/>
      <c r="K346" s="138"/>
      <c r="L346" s="138"/>
    </row>
    <row r="347" spans="2:12" s="96" customFormat="1">
      <c r="B347" s="64"/>
      <c r="C347" s="136"/>
      <c r="D347" s="181" t="s">
        <v>345</v>
      </c>
      <c r="E347" s="139">
        <f>+'Հավելված 3 Մաս 4'!D891</f>
        <v>104030.73</v>
      </c>
      <c r="F347" s="139">
        <f>+'Հավելված 3 Մաս 4'!E891</f>
        <v>236366.2</v>
      </c>
      <c r="G347" s="139">
        <f>+'Հավելված 3 Մաս 4'!F891</f>
        <v>0</v>
      </c>
      <c r="H347" s="139">
        <f>+'Հավելված 3 Մաս 4'!G891</f>
        <v>0</v>
      </c>
      <c r="I347" s="139">
        <f>+'Հավելված 3 Մաս 4'!H891</f>
        <v>0</v>
      </c>
      <c r="J347" s="139">
        <f>+'Հավելված 3 Մաս 4'!I891</f>
        <v>219090.6</v>
      </c>
      <c r="K347" s="139">
        <f>+'Հավելված 3 Մաս 4'!J891</f>
        <v>68816.899999999994</v>
      </c>
      <c r="L347" s="139">
        <f>+'Հավելված 3 Մաս 4'!K891</f>
        <v>0</v>
      </c>
    </row>
    <row r="348" spans="2:12" s="96" customFormat="1">
      <c r="B348" s="58"/>
      <c r="C348" s="134">
        <v>11011</v>
      </c>
      <c r="D348" s="11" t="s">
        <v>35</v>
      </c>
      <c r="E348" s="137"/>
      <c r="F348" s="137"/>
      <c r="G348" s="137"/>
      <c r="H348" s="137"/>
      <c r="I348" s="137"/>
      <c r="J348" s="137"/>
      <c r="K348" s="137"/>
      <c r="L348" s="137"/>
    </row>
    <row r="349" spans="2:12" s="96" customFormat="1" ht="38.25">
      <c r="B349" s="59"/>
      <c r="C349" s="135"/>
      <c r="D349" s="70" t="str">
        <f>+'Հավելված 3 Մաս 4'!C898</f>
        <v>²ëÇ³Ï³Ý ½³ñ·³óÙ³Ý µ³ÝÏÇ ³ç³ÏóáõÃÛ³Ùµ Çñ³Ï³Ý³óíáÕ ÐÛáõëÇë-Ñ³ñ³í ÙÇç³ÝóùÇ ½³ñ·³óÙ³Ý Íñ³·ñÇ Ñ³Ù³Ï³ñ·áõÙ ¨ Ï³é³í³ñáõÙ (Տրանշ 3)</v>
      </c>
      <c r="E349" s="138"/>
      <c r="F349" s="138"/>
      <c r="G349" s="138"/>
      <c r="H349" s="138"/>
      <c r="I349" s="138"/>
      <c r="J349" s="138"/>
      <c r="K349" s="138"/>
      <c r="L349" s="138"/>
    </row>
    <row r="350" spans="2:12" s="96" customFormat="1">
      <c r="B350" s="59"/>
      <c r="C350" s="135"/>
      <c r="D350" s="11" t="s">
        <v>36</v>
      </c>
      <c r="E350" s="138"/>
      <c r="F350" s="138"/>
      <c r="G350" s="138"/>
      <c r="H350" s="138"/>
      <c r="I350" s="138"/>
      <c r="J350" s="138"/>
      <c r="K350" s="138"/>
      <c r="L350" s="138"/>
    </row>
    <row r="351" spans="2:12" s="96" customFormat="1">
      <c r="B351" s="59"/>
      <c r="C351" s="135"/>
      <c r="D351" s="70" t="str">
        <f>+'Հավելված 3 Մաս 4'!C899</f>
        <v>ÊáñÑñ¹³ïí³Ï³Ý Í³é³ÛáõÃÛáõÝÝ»ñ ¨ å³Ñå³ÝÙ³Ý Í³Ëë»ñ</v>
      </c>
      <c r="E351" s="138"/>
      <c r="F351" s="138"/>
      <c r="G351" s="138"/>
      <c r="H351" s="138"/>
      <c r="I351" s="138"/>
      <c r="J351" s="138"/>
      <c r="K351" s="138"/>
      <c r="L351" s="138"/>
    </row>
    <row r="352" spans="2:12" s="96" customFormat="1">
      <c r="B352" s="59"/>
      <c r="C352" s="135"/>
      <c r="D352" s="11" t="s">
        <v>37</v>
      </c>
      <c r="E352" s="138"/>
      <c r="F352" s="138"/>
      <c r="G352" s="138"/>
      <c r="H352" s="138"/>
      <c r="I352" s="138"/>
      <c r="J352" s="138"/>
      <c r="K352" s="138"/>
      <c r="L352" s="138"/>
    </row>
    <row r="353" spans="2:12" s="96" customFormat="1">
      <c r="B353" s="64"/>
      <c r="C353" s="136"/>
      <c r="D353" s="181" t="s">
        <v>345</v>
      </c>
      <c r="E353" s="139">
        <f>+'Հավելված 3 Մաս 4'!D904</f>
        <v>1083911.3899999999</v>
      </c>
      <c r="F353" s="139">
        <f>+'Հավելված 3 Մաս 4'!E904</f>
        <v>1225104.2</v>
      </c>
      <c r="G353" s="139">
        <f>+'Հավելված 3 Մաս 4'!F904</f>
        <v>0</v>
      </c>
      <c r="H353" s="139">
        <f>+'Հավելված 3 Մաս 4'!G904</f>
        <v>0</v>
      </c>
      <c r="I353" s="139">
        <f>+'Հավելված 3 Մաս 4'!H904</f>
        <v>0</v>
      </c>
      <c r="J353" s="139">
        <f>+'Հավելված 3 Մաս 4'!I904</f>
        <v>1340528</v>
      </c>
      <c r="K353" s="139">
        <f>+'Հավելված 3 Մաս 4'!J904</f>
        <v>1196900</v>
      </c>
      <c r="L353" s="139">
        <f>+'Հավելված 3 Մաս 4'!K904</f>
        <v>526636</v>
      </c>
    </row>
    <row r="354" spans="2:12" s="96" customFormat="1">
      <c r="B354" s="58"/>
      <c r="C354" s="134">
        <v>11012</v>
      </c>
      <c r="D354" s="11" t="s">
        <v>35</v>
      </c>
      <c r="E354" s="137"/>
      <c r="F354" s="137"/>
      <c r="G354" s="137"/>
      <c r="H354" s="137"/>
      <c r="I354" s="137"/>
      <c r="J354" s="137"/>
      <c r="K354" s="137"/>
      <c r="L354" s="137"/>
    </row>
    <row r="355" spans="2:12" s="96" customFormat="1" ht="38.25">
      <c r="B355" s="59"/>
      <c r="C355" s="135"/>
      <c r="D355" s="70" t="str">
        <f>+'Հավելված 3 Մաս 4'!C911</f>
        <v>ºíñ³ëÇ³Ï³Ý ½³ñ·³óÙ³Ý µ³ÝÏÇ ³ç³ÏóáõÃÛ³Ùµ Çñ³Ï³Ý³óíáÕ ÐÛáõëÇë-Ñ³ñ³í ÙÇç³ÝóùÇ ½³ñ·³óÙ³Ý Íñ³·ñÇ Ñ³Ù³Ï³ñ·áõÙ ¨ Ï³é³í³ñáõÙ</v>
      </c>
      <c r="E355" s="138"/>
      <c r="F355" s="138"/>
      <c r="G355" s="138"/>
      <c r="H355" s="138"/>
      <c r="I355" s="138"/>
      <c r="J355" s="138"/>
      <c r="K355" s="138"/>
      <c r="L355" s="138"/>
    </row>
    <row r="356" spans="2:12" s="96" customFormat="1">
      <c r="B356" s="59"/>
      <c r="C356" s="135"/>
      <c r="D356" s="11" t="s">
        <v>36</v>
      </c>
      <c r="E356" s="138"/>
      <c r="F356" s="138"/>
      <c r="G356" s="138"/>
      <c r="H356" s="138"/>
      <c r="I356" s="138"/>
      <c r="J356" s="138"/>
      <c r="K356" s="138"/>
      <c r="L356" s="138"/>
    </row>
    <row r="357" spans="2:12" s="96" customFormat="1">
      <c r="B357" s="59"/>
      <c r="C357" s="135"/>
      <c r="D357" s="70" t="str">
        <f>+'Հավելված 3 Մաս 4'!C912</f>
        <v>ÊáñÑñ¹³ïí³Ï³Ý Í³é³ÛáõÃÛáõÝÝ»ñ ¨ å³Ñå³ÝÙ³Ý Í³Ëë»ñ</v>
      </c>
      <c r="E357" s="138"/>
      <c r="F357" s="138"/>
      <c r="G357" s="138"/>
      <c r="H357" s="138"/>
      <c r="I357" s="138"/>
      <c r="J357" s="138"/>
      <c r="K357" s="138"/>
      <c r="L357" s="138"/>
    </row>
    <row r="358" spans="2:12" s="96" customFormat="1">
      <c r="B358" s="59"/>
      <c r="C358" s="135"/>
      <c r="D358" s="11" t="s">
        <v>37</v>
      </c>
      <c r="E358" s="138"/>
      <c r="F358" s="138"/>
      <c r="G358" s="138"/>
      <c r="H358" s="138"/>
      <c r="I358" s="138"/>
      <c r="J358" s="138"/>
      <c r="K358" s="138"/>
      <c r="L358" s="138"/>
    </row>
    <row r="359" spans="2:12" s="96" customFormat="1">
      <c r="B359" s="64"/>
      <c r="C359" s="136"/>
      <c r="D359" s="181" t="s">
        <v>345</v>
      </c>
      <c r="E359" s="139">
        <f>+'Հավելված 3 Մաս 4'!D917</f>
        <v>366769.9</v>
      </c>
      <c r="F359" s="139">
        <f>+'Հավելված 3 Մաս 4'!E917</f>
        <v>1351330.1</v>
      </c>
      <c r="G359" s="139">
        <f>+'Հավելված 3 Մաս 4'!F917</f>
        <v>0</v>
      </c>
      <c r="H359" s="139">
        <f>+'Հավելված 3 Մաս 4'!G917</f>
        <v>0</v>
      </c>
      <c r="I359" s="139">
        <f>+'Հավելված 3 Մաս 4'!H917</f>
        <v>0</v>
      </c>
      <c r="J359" s="139">
        <f>+'Հավելված 3 Մաս 4'!I917</f>
        <v>2441676</v>
      </c>
      <c r="K359" s="139">
        <f>+'Հավելված 3 Մաս 4'!J917</f>
        <v>3733013.7</v>
      </c>
      <c r="L359" s="139">
        <f>+'Հավելված 3 Մաս 4'!K917</f>
        <v>2387412</v>
      </c>
    </row>
    <row r="360" spans="2:12" s="96" customFormat="1">
      <c r="B360" s="58"/>
      <c r="C360" s="134">
        <v>11013</v>
      </c>
      <c r="D360" s="11" t="s">
        <v>35</v>
      </c>
      <c r="E360" s="137"/>
      <c r="F360" s="137"/>
      <c r="G360" s="137"/>
      <c r="H360" s="137"/>
      <c r="I360" s="137"/>
      <c r="J360" s="137"/>
      <c r="K360" s="137"/>
      <c r="L360" s="137"/>
    </row>
    <row r="361" spans="2:12" s="96" customFormat="1" ht="38.25">
      <c r="B361" s="59"/>
      <c r="C361" s="135"/>
      <c r="D361" s="70" t="str">
        <f>+'Հավելված 3 Մաս 4'!C924</f>
        <v>ºíñáå³Ï³Ý Ý»ñ¹ñáõÙ³ÛÇÝ µ³ÝÏÇ ³ç³ÏóáõÃÛ³Ùµ Çñ³Ï³Ý³óíáÕ ÐÛáõëÇë-Ñ³ñ³í ÙÇç³ÝóùÇ ½³ñ·³óÙ³Ý ¹ñ³Ù³ßÝáñÑ³ÛÇÝ Íñ³·ñÇ Ñ³Ù³Ï³ñ·áõÙ ¨ Ï³é³í³ñáõÙ</v>
      </c>
      <c r="E361" s="138"/>
      <c r="F361" s="138"/>
      <c r="G361" s="138"/>
      <c r="H361" s="138"/>
      <c r="I361" s="138"/>
      <c r="J361" s="138"/>
      <c r="K361" s="138"/>
      <c r="L361" s="138"/>
    </row>
    <row r="362" spans="2:12" s="96" customFormat="1">
      <c r="B362" s="59"/>
      <c r="C362" s="135"/>
      <c r="D362" s="11" t="s">
        <v>36</v>
      </c>
      <c r="E362" s="138"/>
      <c r="F362" s="138"/>
      <c r="G362" s="138"/>
      <c r="H362" s="138"/>
      <c r="I362" s="138"/>
      <c r="J362" s="138"/>
      <c r="K362" s="138"/>
      <c r="L362" s="138"/>
    </row>
    <row r="363" spans="2:12" s="96" customFormat="1">
      <c r="B363" s="59"/>
      <c r="C363" s="135"/>
      <c r="D363" s="70" t="str">
        <f>+'Հավելված 3 Մաս 4'!C925</f>
        <v>ÊáñÑñ¹³ïí³Ï³Ý Í³é³ÛáõÃÛáõÝÝ»ñ</v>
      </c>
      <c r="E363" s="138"/>
      <c r="F363" s="138"/>
      <c r="G363" s="138"/>
      <c r="H363" s="138"/>
      <c r="I363" s="138"/>
      <c r="J363" s="138"/>
      <c r="K363" s="138"/>
      <c r="L363" s="138"/>
    </row>
    <row r="364" spans="2:12" s="96" customFormat="1">
      <c r="B364" s="59"/>
      <c r="C364" s="135"/>
      <c r="D364" s="11" t="s">
        <v>37</v>
      </c>
      <c r="E364" s="138"/>
      <c r="F364" s="138"/>
      <c r="G364" s="138"/>
      <c r="H364" s="138"/>
      <c r="I364" s="138"/>
      <c r="J364" s="138"/>
      <c r="K364" s="138"/>
      <c r="L364" s="138"/>
    </row>
    <row r="365" spans="2:12" s="96" customFormat="1">
      <c r="B365" s="64"/>
      <c r="C365" s="136"/>
      <c r="D365" s="181" t="s">
        <v>345</v>
      </c>
      <c r="E365" s="139">
        <f>+'Հավելված 3 Մաս 4'!D930</f>
        <v>490379.7</v>
      </c>
      <c r="F365" s="139">
        <f>+'Հավելված 3 Մաս 4'!E930</f>
        <v>996137.5</v>
      </c>
      <c r="G365" s="139">
        <f>+'Հավելված 3 Մաս 4'!F930</f>
        <v>0</v>
      </c>
      <c r="H365" s="139">
        <f>+'Հավելված 3 Մաս 4'!G930</f>
        <v>0</v>
      </c>
      <c r="I365" s="139">
        <f>+'Հավելված 3 Մաս 4'!H930</f>
        <v>0</v>
      </c>
      <c r="J365" s="139">
        <f>+'Հավելված 3 Մաս 4'!I930</f>
        <v>0</v>
      </c>
      <c r="K365" s="139">
        <f>+'Հավելված 3 Մաս 4'!J930</f>
        <v>0</v>
      </c>
      <c r="L365" s="139">
        <f>+'Հավելված 3 Մաս 4'!K930</f>
        <v>0</v>
      </c>
    </row>
    <row r="366" spans="2:12" s="96" customFormat="1">
      <c r="B366" s="55"/>
      <c r="C366" s="56"/>
      <c r="D366" s="336" t="s">
        <v>602</v>
      </c>
      <c r="E366" s="56"/>
      <c r="F366" s="56"/>
      <c r="G366" s="56"/>
      <c r="H366" s="56"/>
      <c r="I366" s="56"/>
      <c r="J366" s="56"/>
      <c r="K366" s="56"/>
      <c r="L366" s="57"/>
    </row>
    <row r="367" spans="2:12" s="96" customFormat="1">
      <c r="B367" s="58"/>
      <c r="C367" s="134">
        <v>21001</v>
      </c>
      <c r="D367" s="11" t="s">
        <v>35</v>
      </c>
      <c r="E367" s="134"/>
      <c r="F367" s="134"/>
      <c r="G367" s="134"/>
      <c r="H367" s="134"/>
      <c r="I367" s="134"/>
      <c r="J367" s="134"/>
      <c r="K367" s="134"/>
      <c r="L367" s="134"/>
    </row>
    <row r="368" spans="2:12" s="96" customFormat="1">
      <c r="B368" s="59"/>
      <c r="C368" s="135"/>
      <c r="D368" s="212" t="s">
        <v>603</v>
      </c>
      <c r="E368" s="135"/>
      <c r="F368" s="135"/>
      <c r="G368" s="135"/>
      <c r="H368" s="135"/>
      <c r="I368" s="135"/>
      <c r="J368" s="135"/>
      <c r="K368" s="135"/>
      <c r="L368" s="135"/>
    </row>
    <row r="369" spans="2:12" s="96" customFormat="1">
      <c r="B369" s="59"/>
      <c r="C369" s="135"/>
      <c r="D369" s="11" t="s">
        <v>36</v>
      </c>
      <c r="E369" s="135"/>
      <c r="F369" s="135"/>
      <c r="G369" s="135"/>
      <c r="H369" s="135"/>
      <c r="I369" s="135"/>
      <c r="J369" s="135"/>
      <c r="K369" s="135"/>
      <c r="L369" s="135"/>
    </row>
    <row r="370" spans="2:12" s="96" customFormat="1" ht="38.25">
      <c r="B370" s="59"/>
      <c r="C370" s="135"/>
      <c r="D370" s="212" t="s">
        <v>604</v>
      </c>
      <c r="E370" s="135"/>
      <c r="F370" s="135"/>
      <c r="G370" s="135"/>
      <c r="H370" s="135"/>
      <c r="I370" s="135"/>
      <c r="J370" s="135"/>
      <c r="K370" s="135"/>
      <c r="L370" s="135"/>
    </row>
    <row r="371" spans="2:12" s="96" customFormat="1">
      <c r="B371" s="59"/>
      <c r="C371" s="135"/>
      <c r="D371" s="11" t="s">
        <v>37</v>
      </c>
      <c r="E371" s="135"/>
      <c r="F371" s="135"/>
      <c r="G371" s="135"/>
      <c r="H371" s="135"/>
      <c r="I371" s="135"/>
      <c r="J371" s="135"/>
      <c r="K371" s="135"/>
      <c r="L371" s="135"/>
    </row>
    <row r="372" spans="2:12" s="96" customFormat="1" ht="25.5">
      <c r="B372" s="64"/>
      <c r="C372" s="136"/>
      <c r="D372" s="212" t="s">
        <v>605</v>
      </c>
      <c r="E372" s="139">
        <f>'Հավելված 3 Մաս 4'!D948</f>
        <v>5755522.4000000004</v>
      </c>
      <c r="F372" s="139">
        <f>'Հավելված 3 Մաս 4'!E948</f>
        <v>8627528</v>
      </c>
      <c r="G372" s="139">
        <f>'Հավելված 3 Մաս 4'!F948</f>
        <v>0</v>
      </c>
      <c r="H372" s="139">
        <f>'Հավելված 3 Մաս 4'!G948</f>
        <v>0</v>
      </c>
      <c r="I372" s="139">
        <f>'Հավելված 3 Մաս 4'!H948</f>
        <v>0</v>
      </c>
      <c r="J372" s="139">
        <f>'Հավելված 3 Մաս 4'!I948</f>
        <v>50940399.399999999</v>
      </c>
      <c r="K372" s="139">
        <f>'Հավելված 3 Մաս 4'!J948</f>
        <v>49736000</v>
      </c>
      <c r="L372" s="139">
        <f>'Հավելված 3 Մաս 4'!K948</f>
        <v>43888300</v>
      </c>
    </row>
    <row r="373" spans="2:12" s="96" customFormat="1">
      <c r="B373" s="58"/>
      <c r="C373" s="134">
        <v>21002</v>
      </c>
      <c r="D373" s="11" t="s">
        <v>607</v>
      </c>
      <c r="E373" s="134"/>
      <c r="F373" s="134"/>
      <c r="G373" s="134"/>
      <c r="H373" s="134"/>
      <c r="I373" s="134"/>
      <c r="J373" s="134"/>
      <c r="K373" s="134"/>
      <c r="L373" s="134"/>
    </row>
    <row r="374" spans="2:12" s="96" customFormat="1">
      <c r="B374" s="59"/>
      <c r="C374" s="135"/>
      <c r="D374" s="212" t="s">
        <v>608</v>
      </c>
      <c r="E374" s="135"/>
      <c r="F374" s="135"/>
      <c r="G374" s="135"/>
      <c r="H374" s="135"/>
      <c r="I374" s="135"/>
      <c r="J374" s="135"/>
      <c r="K374" s="135"/>
      <c r="L374" s="135"/>
    </row>
    <row r="375" spans="2:12" s="96" customFormat="1">
      <c r="B375" s="59"/>
      <c r="C375" s="135"/>
      <c r="D375" s="11" t="s">
        <v>609</v>
      </c>
      <c r="E375" s="135"/>
      <c r="F375" s="135"/>
      <c r="G375" s="135"/>
      <c r="H375" s="135"/>
      <c r="I375" s="135"/>
      <c r="J375" s="135"/>
      <c r="K375" s="135"/>
      <c r="L375" s="135"/>
    </row>
    <row r="376" spans="2:12" s="96" customFormat="1" ht="25.5">
      <c r="B376" s="59"/>
      <c r="C376" s="135"/>
      <c r="D376" s="212" t="s">
        <v>610</v>
      </c>
      <c r="E376" s="135"/>
      <c r="F376" s="135"/>
      <c r="G376" s="135"/>
      <c r="H376" s="135"/>
      <c r="I376" s="135"/>
      <c r="J376" s="135"/>
      <c r="K376" s="135"/>
      <c r="L376" s="135"/>
    </row>
    <row r="377" spans="2:12" s="96" customFormat="1">
      <c r="B377" s="59"/>
      <c r="C377" s="135"/>
      <c r="D377" s="11" t="s">
        <v>611</v>
      </c>
      <c r="E377" s="135"/>
      <c r="F377" s="135"/>
      <c r="G377" s="135"/>
      <c r="H377" s="135"/>
      <c r="I377" s="135"/>
      <c r="J377" s="135"/>
      <c r="K377" s="135"/>
      <c r="L377" s="135"/>
    </row>
    <row r="378" spans="2:12" s="96" customFormat="1" ht="25.5">
      <c r="B378" s="64"/>
      <c r="C378" s="136"/>
      <c r="D378" s="212" t="s">
        <v>612</v>
      </c>
      <c r="E378" s="139">
        <f>+'Հավելված 3 Մաս 4'!D998</f>
        <v>320954.59999999998</v>
      </c>
      <c r="F378" s="139">
        <f>+'Հավելված 3 Մաս 4'!E998</f>
        <v>372472</v>
      </c>
      <c r="G378" s="139">
        <f>+'Հավելված 3 Մաս 4'!F998</f>
        <v>0</v>
      </c>
      <c r="H378" s="139">
        <f>+'Հավելված 3 Մաս 4'!G998</f>
        <v>0</v>
      </c>
      <c r="I378" s="139">
        <f>+'Հավելված 3 Մաս 4'!H998</f>
        <v>0</v>
      </c>
      <c r="J378" s="139">
        <f>+'Հավելված 3 Մաս 4'!I998</f>
        <v>529800</v>
      </c>
      <c r="K378" s="139">
        <f>+'Հավելված 3 Մաս 4'!J998</f>
        <v>1930000</v>
      </c>
      <c r="L378" s="139">
        <f>+'Հավելված 3 Մաս 4'!K998</f>
        <v>1550000</v>
      </c>
    </row>
    <row r="379" spans="2:12" s="71" customFormat="1">
      <c r="B379" s="58"/>
      <c r="C379" s="134">
        <v>21003</v>
      </c>
      <c r="D379" s="11" t="s">
        <v>618</v>
      </c>
      <c r="E379" s="134"/>
      <c r="F379" s="134"/>
      <c r="G379" s="134"/>
      <c r="H379" s="134"/>
      <c r="I379" s="134"/>
      <c r="J379" s="134"/>
      <c r="K379" s="134"/>
      <c r="L379" s="134"/>
    </row>
    <row r="380" spans="2:12" s="71" customFormat="1" ht="51">
      <c r="B380" s="59"/>
      <c r="C380" s="135"/>
      <c r="D380" s="212" t="str">
        <f>+'Հավելված 3 Մաս 4'!C1005</f>
        <v xml:space="preserve">Ð³Ù³ßË³ñÑ³ÛÇÝ µ³ÝÏÇ ³ç³ÏóáõÃÛ³Ùµ Çñ³Ï³Ý³óíáÕ Î»Ýë³Ï³Ý Ýß³Ý³ÏáõÃÛ³Ý ×³Ý³å³ñÑ³ó³ÝóÇ µ³ñ»É³íÙ³Ý Éñ³óáõóÇã ýÇÝ³Ýë³íáñÙ³Ý Íñ³·Çñ- ³íïá×³Ý³å³ñÑÝ»ñÇ µ³ñ»Ï³ñ·Ù³Ý ³ßË³ï³ÝùÝ»ñ </v>
      </c>
      <c r="E380" s="135"/>
      <c r="F380" s="135"/>
      <c r="G380" s="135"/>
      <c r="H380" s="135"/>
      <c r="I380" s="135"/>
      <c r="J380" s="135"/>
      <c r="K380" s="135"/>
      <c r="L380" s="135"/>
    </row>
    <row r="381" spans="2:12" s="71" customFormat="1">
      <c r="B381" s="59"/>
      <c r="C381" s="135"/>
      <c r="D381" s="11" t="s">
        <v>609</v>
      </c>
      <c r="E381" s="135"/>
      <c r="F381" s="135"/>
      <c r="G381" s="135"/>
      <c r="H381" s="135"/>
      <c r="I381" s="135"/>
      <c r="J381" s="135"/>
      <c r="K381" s="135"/>
      <c r="L381" s="135"/>
    </row>
    <row r="382" spans="2:12" s="71" customFormat="1">
      <c r="B382" s="59"/>
      <c r="C382" s="135"/>
      <c r="D382" s="212" t="str">
        <f>+'Հավելված 3 Մաս 4'!C1006</f>
        <v>²íïá×³Ý³å³ñÑÝ»ñÇ µ³ñ»Ï³ñ·Ù³Ý ³ßË³ï³ÝùÝ»ñ</v>
      </c>
      <c r="E382" s="135"/>
      <c r="F382" s="135"/>
      <c r="G382" s="135"/>
      <c r="H382" s="135"/>
      <c r="I382" s="135"/>
      <c r="J382" s="135"/>
      <c r="K382" s="135"/>
      <c r="L382" s="135"/>
    </row>
    <row r="383" spans="2:12" s="71" customFormat="1">
      <c r="B383" s="59"/>
      <c r="C383" s="135"/>
      <c r="D383" s="11" t="s">
        <v>611</v>
      </c>
      <c r="E383" s="135"/>
      <c r="F383" s="135"/>
      <c r="G383" s="135"/>
      <c r="H383" s="135"/>
      <c r="I383" s="135"/>
      <c r="J383" s="135"/>
      <c r="K383" s="135"/>
      <c r="L383" s="135"/>
    </row>
    <row r="384" spans="2:12" s="71" customFormat="1" ht="25.5">
      <c r="B384" s="64"/>
      <c r="C384" s="136"/>
      <c r="D384" s="212" t="s">
        <v>612</v>
      </c>
      <c r="E384" s="139">
        <f>+'Հավելված 3 Մաս 4'!D1011</f>
        <v>4225025.4000000004</v>
      </c>
      <c r="F384" s="139">
        <f>+'Հավելված 3 Մաս 4'!E1011</f>
        <v>1182145</v>
      </c>
      <c r="G384" s="139">
        <f>+'Հավելված 3 Մաս 4'!F1011</f>
        <v>0</v>
      </c>
      <c r="H384" s="139">
        <f>+'Հավելված 3 Մաս 4'!G1011</f>
        <v>0</v>
      </c>
      <c r="I384" s="139">
        <f>+'Հավելված 3 Մաս 4'!H1011</f>
        <v>0</v>
      </c>
      <c r="J384" s="139">
        <f>+'Հավելված 3 Մաս 4'!I1011</f>
        <v>216932.2</v>
      </c>
      <c r="K384" s="139">
        <f>+'Հավելված 3 Մաս 4'!J1011</f>
        <v>127419.1</v>
      </c>
      <c r="L384" s="139">
        <f>+'Հավելված 3 Մաս 4'!K1011</f>
        <v>0</v>
      </c>
    </row>
    <row r="385" spans="2:12" s="71" customFormat="1">
      <c r="B385" s="58"/>
      <c r="C385" s="142">
        <v>21004</v>
      </c>
      <c r="D385" s="11" t="s">
        <v>618</v>
      </c>
      <c r="E385" s="142"/>
      <c r="F385" s="142"/>
      <c r="G385" s="142"/>
      <c r="H385" s="142"/>
      <c r="I385" s="142"/>
      <c r="J385" s="142"/>
      <c r="K385" s="142"/>
      <c r="L385" s="142"/>
    </row>
    <row r="386" spans="2:12" s="71" customFormat="1" ht="25.5">
      <c r="B386" s="59"/>
      <c r="C386" s="144"/>
      <c r="D386" s="212" t="str">
        <f>+'Հավելված 3 Մաս 4'!C1018</f>
        <v>Ø6 ì³Ý³Óáñ-²É³í»ñ¹Ç-ìñ³ëï³ÝÇ ë³ÑÙ³Ý ÙÇçå»ï³Ï³Ý Ýß³Ý³ÏáõÃÛ³Ý ×³Ý³å³ñÑÇ Ï³éáõóáõÙ ¨ ÑÇÙÝ³Ýáñá·áõÙ</v>
      </c>
      <c r="E386" s="144"/>
      <c r="F386" s="144"/>
      <c r="G386" s="144"/>
      <c r="H386" s="144"/>
      <c r="I386" s="144"/>
      <c r="J386" s="144"/>
      <c r="K386" s="144"/>
      <c r="L386" s="144"/>
    </row>
    <row r="387" spans="2:12" s="71" customFormat="1">
      <c r="B387" s="59"/>
      <c r="C387" s="144"/>
      <c r="D387" s="11" t="s">
        <v>609</v>
      </c>
      <c r="E387" s="144"/>
      <c r="F387" s="144"/>
      <c r="G387" s="144"/>
      <c r="H387" s="144"/>
      <c r="I387" s="144"/>
      <c r="J387" s="144"/>
      <c r="K387" s="144"/>
      <c r="L387" s="144"/>
    </row>
    <row r="388" spans="2:12" s="71" customFormat="1">
      <c r="B388" s="59"/>
      <c r="C388" s="144"/>
      <c r="D388" s="212" t="str">
        <f>+'Հավելված 3 Մաս 4'!C1019</f>
        <v>Ö³Ý³å³ñÑ³ßÇÝ³Ï³Ý ³ßË³ï³ÝùÝ»ñ</v>
      </c>
      <c r="E388" s="144"/>
      <c r="F388" s="144"/>
      <c r="G388" s="144"/>
      <c r="H388" s="144"/>
      <c r="I388" s="144"/>
      <c r="J388" s="144"/>
      <c r="K388" s="144"/>
      <c r="L388" s="144"/>
    </row>
    <row r="389" spans="2:12" s="71" customFormat="1">
      <c r="B389" s="59"/>
      <c r="C389" s="144"/>
      <c r="D389" s="11" t="s">
        <v>611</v>
      </c>
      <c r="E389" s="144"/>
      <c r="F389" s="144"/>
      <c r="G389" s="144"/>
      <c r="H389" s="144"/>
      <c r="I389" s="144"/>
      <c r="J389" s="144"/>
      <c r="K389" s="144"/>
      <c r="L389" s="144"/>
    </row>
    <row r="390" spans="2:12" s="71" customFormat="1" ht="25.5">
      <c r="B390" s="64"/>
      <c r="C390" s="143"/>
      <c r="D390" s="212" t="s">
        <v>580</v>
      </c>
      <c r="E390" s="147">
        <f>+'Հավելված 3 Մաս 4'!D1024</f>
        <v>1399405.83</v>
      </c>
      <c r="F390" s="147">
        <f>+'Հավելված 3 Մաս 4'!E1024</f>
        <v>14401219</v>
      </c>
      <c r="G390" s="147">
        <f>+'Հավելված 3 Մաս 4'!F1024</f>
        <v>0</v>
      </c>
      <c r="H390" s="147">
        <f>+'Հավելված 3 Մաս 4'!G1024</f>
        <v>0</v>
      </c>
      <c r="I390" s="147">
        <f>+'Հավելված 3 Մաս 4'!H1024</f>
        <v>0</v>
      </c>
      <c r="J390" s="147">
        <f>+'Հավելված 3 Մաս 4'!I1024</f>
        <v>2819729.9879999999</v>
      </c>
      <c r="K390" s="147">
        <f>+'Հավելված 3 Մաս 4'!J1024</f>
        <v>0</v>
      </c>
      <c r="L390" s="147">
        <f>+'Հավելված 3 Մաս 4'!K1024</f>
        <v>0</v>
      </c>
    </row>
    <row r="391" spans="2:12" s="71" customFormat="1">
      <c r="B391" s="58"/>
      <c r="C391" s="142">
        <v>21005</v>
      </c>
      <c r="D391" s="11" t="s">
        <v>607</v>
      </c>
      <c r="E391" s="142"/>
      <c r="F391" s="142"/>
      <c r="G391" s="142"/>
      <c r="H391" s="142"/>
      <c r="I391" s="142"/>
      <c r="J391" s="142"/>
      <c r="K391" s="142"/>
      <c r="L391" s="142"/>
    </row>
    <row r="392" spans="2:12" s="71" customFormat="1" ht="38.25">
      <c r="B392" s="59"/>
      <c r="C392" s="144"/>
      <c r="D392" s="212" t="str">
        <f>+'Հավելված 3 Մաս 4'!C1031</f>
        <v xml:space="preserve"> ºíñáå³Ï³Ý Ý»ñ¹ñáõÙ³ÛÇÝ µ³ÝÏÇ ³ç³ÏóáõÃÛ³Ùµ Çñ³Ï³Ý³óíáÕ Ø6 ì³Ý³Óáñ-²É³í»ñ¹Ç-ìñ³ëï³ÝÇ ë³ÑÙ³Ý ÙÇçå»ï³Ï³Ý Ýß³Ý³ÏáõÃÛ³Ý ×³Ý³å³ñÑÇ Ï³éáõóáõÙ ¨ ÑÇÙÝ³Ýáñá·áõÙ </v>
      </c>
      <c r="E392" s="144"/>
      <c r="F392" s="144"/>
      <c r="G392" s="144"/>
      <c r="H392" s="144"/>
      <c r="I392" s="144"/>
      <c r="J392" s="144"/>
      <c r="K392" s="144"/>
      <c r="L392" s="144"/>
    </row>
    <row r="393" spans="2:12" s="71" customFormat="1">
      <c r="B393" s="59"/>
      <c r="C393" s="144"/>
      <c r="D393" s="11" t="s">
        <v>609</v>
      </c>
      <c r="E393" s="144"/>
      <c r="F393" s="144"/>
      <c r="G393" s="144"/>
      <c r="H393" s="144"/>
      <c r="I393" s="144"/>
      <c r="J393" s="144"/>
      <c r="K393" s="144"/>
      <c r="L393" s="144"/>
    </row>
    <row r="394" spans="2:12" s="71" customFormat="1" ht="38.25">
      <c r="B394" s="59"/>
      <c r="C394" s="144"/>
      <c r="D394" s="212" t="str">
        <f>+'Հավելված 3 Մաս 4'!C1032</f>
        <v xml:space="preserve"> Ø6 ì³Ý³Óáñ-²É³í»ñ¹Ç-ìñ³ëï³ÝÇ ë³ÑÙ³Ý ÙÇçå»ï³Ï³Ý Ýß³Ý³ÏáõÃÛ³Ý ×³Ý³å³ñÑÇ í»ñ³Ï³éáõóáõÙ՝ ÃáõÝ»ÉÝ»ñÇ í»ñ³Ï³éáõóáõÙ՝ Ï³ÙáõñçÝ»ñÇ ¨ áõÕ»³ÝóÝ»ñÇ í»ñ³Ï³éáõóáõÙ </v>
      </c>
      <c r="E394" s="144"/>
      <c r="F394" s="144"/>
      <c r="G394" s="144"/>
      <c r="H394" s="144"/>
      <c r="I394" s="144"/>
      <c r="J394" s="144"/>
      <c r="K394" s="144"/>
      <c r="L394" s="144"/>
    </row>
    <row r="395" spans="2:12" s="71" customFormat="1">
      <c r="B395" s="59"/>
      <c r="C395" s="144"/>
      <c r="D395" s="11" t="s">
        <v>611</v>
      </c>
      <c r="E395" s="144"/>
      <c r="F395" s="144"/>
      <c r="G395" s="144"/>
      <c r="H395" s="144"/>
      <c r="I395" s="144"/>
      <c r="J395" s="144"/>
      <c r="K395" s="144"/>
      <c r="L395" s="144"/>
    </row>
    <row r="396" spans="2:12" s="71" customFormat="1" ht="25.5">
      <c r="B396" s="64"/>
      <c r="C396" s="143"/>
      <c r="D396" s="212" t="s">
        <v>612</v>
      </c>
      <c r="E396" s="147">
        <f>+'Հավելված 3 Մաս 4'!D1036</f>
        <v>0</v>
      </c>
      <c r="F396" s="147">
        <f>+'Հավելված 3 Մաս 4'!E1036</f>
        <v>0</v>
      </c>
      <c r="G396" s="147">
        <f>+'Հավելված 3 Մաս 4'!F1036</f>
        <v>0</v>
      </c>
      <c r="H396" s="147">
        <f>+'Հավելված 3 Մաս 4'!G1036</f>
        <v>0</v>
      </c>
      <c r="I396" s="147">
        <f>+'Հավելված 3 Մաս 4'!H1036</f>
        <v>0</v>
      </c>
      <c r="J396" s="147">
        <f>+'Հավելված 3 Մաս 4'!I1036</f>
        <v>0</v>
      </c>
      <c r="K396" s="147">
        <f>+'Հավելված 3 Մաս 4'!J1036</f>
        <v>0</v>
      </c>
      <c r="L396" s="147">
        <f>+'Հավելված 3 Մաս 4'!K1036</f>
        <v>0</v>
      </c>
    </row>
    <row r="397" spans="2:12" s="71" customFormat="1">
      <c r="B397" s="58"/>
      <c r="C397" s="142">
        <v>21006</v>
      </c>
      <c r="D397" s="11" t="s">
        <v>607</v>
      </c>
      <c r="E397" s="142"/>
      <c r="F397" s="142"/>
      <c r="G397" s="142"/>
      <c r="H397" s="142"/>
      <c r="I397" s="142"/>
      <c r="J397" s="142"/>
      <c r="K397" s="142"/>
      <c r="L397" s="142"/>
    </row>
    <row r="398" spans="2:12" s="71" customFormat="1" ht="38.25">
      <c r="B398" s="59"/>
      <c r="C398" s="144"/>
      <c r="D398" s="212" t="str">
        <f>+'Հավելված 3 Մաս 4'!C1043</f>
        <v>²ëÇ³Ï³Ý ½³ñ·³óÙ³Ý µ³ÝÏÇ ³ç³ÏóáõÃÛ³Ùµ Çñ³Ï³Ý³óíáÕ ÐÛáõëÇë-Ñ³ñ³í ÙÇç³ÝóùÇ ½³ñ·³óÙ³Ý í³ñÏ³ÛÇÝ Íñ³·Çñ, îñ³Ýß 2</v>
      </c>
      <c r="E398" s="144"/>
      <c r="F398" s="144"/>
      <c r="G398" s="144"/>
      <c r="H398" s="144"/>
      <c r="I398" s="144"/>
      <c r="J398" s="144"/>
      <c r="K398" s="144"/>
      <c r="L398" s="144"/>
    </row>
    <row r="399" spans="2:12" s="71" customFormat="1">
      <c r="B399" s="59"/>
      <c r="C399" s="144"/>
      <c r="D399" s="11" t="s">
        <v>609</v>
      </c>
      <c r="E399" s="144"/>
      <c r="F399" s="144"/>
      <c r="G399" s="144"/>
      <c r="H399" s="144"/>
      <c r="I399" s="144"/>
      <c r="J399" s="144"/>
      <c r="K399" s="144"/>
      <c r="L399" s="144"/>
    </row>
    <row r="400" spans="2:12" s="71" customFormat="1" ht="25.5">
      <c r="B400" s="59"/>
      <c r="C400" s="144"/>
      <c r="D400" s="212" t="str">
        <f>+'Հավելված 3 Մաս 4'!C1044</f>
        <v xml:space="preserve">²ßï³ñ³Ï-Â³ÉÇÝ 1-ÇÝ Ñ³ïí³Í (ÏÙ 29+600–ÏÙ 37+545) ¨ 2-ñ¹ Ñ³ïí³Í (ÏÙ 37+545-ÏÙ 71+500) </v>
      </c>
      <c r="E400" s="144"/>
      <c r="F400" s="144"/>
      <c r="G400" s="144"/>
      <c r="H400" s="144"/>
      <c r="I400" s="144"/>
      <c r="J400" s="144"/>
      <c r="K400" s="144"/>
      <c r="L400" s="144"/>
    </row>
    <row r="401" spans="2:12" s="71" customFormat="1">
      <c r="B401" s="59"/>
      <c r="C401" s="144"/>
      <c r="D401" s="11" t="s">
        <v>611</v>
      </c>
      <c r="E401" s="144"/>
      <c r="F401" s="144"/>
      <c r="G401" s="144"/>
      <c r="H401" s="144"/>
      <c r="I401" s="144"/>
      <c r="J401" s="144"/>
      <c r="K401" s="144"/>
      <c r="L401" s="144"/>
    </row>
    <row r="402" spans="2:12" s="71" customFormat="1" ht="25.5">
      <c r="B402" s="64"/>
      <c r="C402" s="143"/>
      <c r="D402" s="212" t="s">
        <v>612</v>
      </c>
      <c r="E402" s="147">
        <f>+'Հավելված 3 Մաս 4'!D1049</f>
        <v>0</v>
      </c>
      <c r="F402" s="147">
        <f>+'Հավելված 3 Մաս 4'!E1049</f>
        <v>775278.60000000009</v>
      </c>
      <c r="G402" s="147">
        <f>+'Հավելված 3 Մաս 4'!F1049</f>
        <v>0</v>
      </c>
      <c r="H402" s="147">
        <f>+'Հավելված 3 Մաս 4'!G1049</f>
        <v>0</v>
      </c>
      <c r="I402" s="147">
        <f>+'Հավելված 3 Մաս 4'!H1049</f>
        <v>0</v>
      </c>
      <c r="J402" s="147">
        <f>+'Հավելված 3 Մաս 4'!I1049</f>
        <v>12568263.892000001</v>
      </c>
      <c r="K402" s="147">
        <f>+'Հավելված 3 Մաս 4'!J1049</f>
        <v>14654221.211999999</v>
      </c>
      <c r="L402" s="147">
        <f>+'Հավելված 3 Մաս 4'!K1049</f>
        <v>5838765.4560000002</v>
      </c>
    </row>
    <row r="403" spans="2:12" s="71" customFormat="1">
      <c r="B403" s="58"/>
      <c r="C403" s="142">
        <v>21007</v>
      </c>
      <c r="D403" s="11" t="s">
        <v>607</v>
      </c>
      <c r="E403" s="142"/>
      <c r="F403" s="142"/>
      <c r="G403" s="142"/>
      <c r="H403" s="142"/>
      <c r="I403" s="142"/>
      <c r="J403" s="142"/>
      <c r="K403" s="142"/>
      <c r="L403" s="142"/>
    </row>
    <row r="404" spans="2:12" s="71" customFormat="1" ht="38.25">
      <c r="B404" s="59"/>
      <c r="C404" s="144"/>
      <c r="D404" s="212" t="str">
        <f>+'Հավելված 3 Մաս 4'!C1056</f>
        <v>ºíñáå³Ï³Ý Ý»ñ¹ñáõÙ³ÛÇÝ µ³ÝÏÇ ³ç³ÏóáõÃÛ³Ùµ Çñ³Ï³Ý³óíáÕ ÐÛáõëÇë-Ñ³ñ³í ÙÇç³ÝóùÇ ½³ñ·³óÙ³Ý ¹ñ³Ù³ßÝáñÑ³ÛÇÝ Íñ³·Çñ, îñ³Ýß 3</v>
      </c>
      <c r="E404" s="144"/>
      <c r="F404" s="144"/>
      <c r="G404" s="144"/>
      <c r="H404" s="144"/>
      <c r="I404" s="144"/>
      <c r="J404" s="144"/>
      <c r="K404" s="144"/>
      <c r="L404" s="144"/>
    </row>
    <row r="405" spans="2:12" s="71" customFormat="1">
      <c r="B405" s="59"/>
      <c r="C405" s="144"/>
      <c r="D405" s="11" t="s">
        <v>609</v>
      </c>
      <c r="E405" s="144"/>
      <c r="F405" s="144"/>
      <c r="G405" s="144"/>
      <c r="H405" s="144"/>
      <c r="I405" s="144"/>
      <c r="J405" s="144"/>
      <c r="K405" s="144"/>
      <c r="L405" s="144"/>
    </row>
    <row r="406" spans="2:12" s="71" customFormat="1" ht="25.5">
      <c r="B406" s="59"/>
      <c r="C406" s="144"/>
      <c r="D406" s="212" t="str">
        <f>+'Հավելված 3 Մաս 4'!C1057</f>
        <v>È³ÝçÇÏ-¶ÛáõÙñÇ 27.47 ÏÙ »ñÏ³ñáõÃÛ³Ùµ ×³Ý³å³ñÑ³ÛÇÝ Ñ³ïí³ÍÇ Ï³éáõóáõÙ</v>
      </c>
      <c r="E406" s="144"/>
      <c r="F406" s="144"/>
      <c r="G406" s="144"/>
      <c r="H406" s="144"/>
      <c r="I406" s="144"/>
      <c r="J406" s="144"/>
      <c r="K406" s="144"/>
      <c r="L406" s="144"/>
    </row>
    <row r="407" spans="2:12" s="71" customFormat="1">
      <c r="B407" s="59"/>
      <c r="C407" s="144"/>
      <c r="D407" s="11" t="s">
        <v>611</v>
      </c>
      <c r="E407" s="144"/>
      <c r="F407" s="144"/>
      <c r="G407" s="144"/>
      <c r="H407" s="144"/>
      <c r="I407" s="144"/>
      <c r="J407" s="144"/>
      <c r="K407" s="144"/>
      <c r="L407" s="144"/>
    </row>
    <row r="408" spans="2:12" s="71" customFormat="1" ht="25.5">
      <c r="B408" s="64"/>
      <c r="C408" s="143"/>
      <c r="D408" s="212" t="s">
        <v>612</v>
      </c>
      <c r="E408" s="147">
        <f>+'Հավելված 3 Մաս 4'!D1062</f>
        <v>794291.1</v>
      </c>
      <c r="F408" s="147">
        <f>+'Հավելված 3 Մաս 4'!E1062</f>
        <v>574927.6</v>
      </c>
      <c r="G408" s="147">
        <f>+'Հավելված 3 Մաս 4'!F1062</f>
        <v>0</v>
      </c>
      <c r="H408" s="147">
        <f>+'Հավելված 3 Մաս 4'!G1062</f>
        <v>0</v>
      </c>
      <c r="I408" s="147">
        <f>+'Հավելված 3 Մաս 4'!H1062</f>
        <v>0</v>
      </c>
      <c r="J408" s="147">
        <f>+'Հավելված 3 Մաս 4'!I1062</f>
        <v>580778</v>
      </c>
      <c r="K408" s="147">
        <f>+'Հավելված 3 Մաս 4'!J1062</f>
        <v>527980</v>
      </c>
      <c r="L408" s="147">
        <f>+'Հավելված 3 Մաս 4'!K1062</f>
        <v>177929.3</v>
      </c>
    </row>
    <row r="409" spans="2:12" s="71" customFormat="1">
      <c r="B409" s="58"/>
      <c r="C409" s="142">
        <v>21008</v>
      </c>
      <c r="D409" s="11" t="s">
        <v>607</v>
      </c>
      <c r="E409" s="142"/>
      <c r="F409" s="142"/>
      <c r="G409" s="142"/>
      <c r="H409" s="142"/>
      <c r="I409" s="142"/>
      <c r="J409" s="142"/>
      <c r="K409" s="142"/>
      <c r="L409" s="142"/>
    </row>
    <row r="410" spans="2:12" s="71" customFormat="1" ht="42.75" customHeight="1">
      <c r="B410" s="59"/>
      <c r="C410" s="144"/>
      <c r="D410" s="212" t="str">
        <f>+'Հավելված 3 Մաս 4'!C1069</f>
        <v>ì»ñ³Ï³éáõóÙ³Ý ¨ ½³ñ·³óÙ³Ý »íñáå³Ï³Ý µ³ÝÏÇ ³ç³ÏóáõÃÛ³Ùµ Çñ³Ï³Ý³óíáÕ ÐÐ å»ï³Ï³Ý ë³ÑÙ³ÝÇ ´³·ñ³ï³ß»Ý ³ÝóÙ³Ý Ï»ïÇ Ï³ÙñçÇ í»ñ³Ï³éáõóÙ³Ý í³ñÏ³ÛÇÝ Íñ³·Çñ</v>
      </c>
      <c r="E410" s="144"/>
      <c r="F410" s="144"/>
      <c r="G410" s="144"/>
      <c r="H410" s="144"/>
      <c r="I410" s="144"/>
      <c r="J410" s="144"/>
      <c r="K410" s="144"/>
      <c r="L410" s="144"/>
    </row>
    <row r="411" spans="2:12" s="71" customFormat="1">
      <c r="B411" s="59"/>
      <c r="C411" s="144"/>
      <c r="D411" s="11" t="s">
        <v>609</v>
      </c>
      <c r="E411" s="144"/>
      <c r="F411" s="144"/>
      <c r="G411" s="144"/>
      <c r="H411" s="144"/>
      <c r="I411" s="144"/>
      <c r="J411" s="144"/>
      <c r="K411" s="144"/>
      <c r="L411" s="144"/>
    </row>
    <row r="412" spans="2:12" s="71" customFormat="1">
      <c r="B412" s="59"/>
      <c r="C412" s="144"/>
      <c r="D412" s="212" t="str">
        <f>+'Հավելված 3 Մաս 4'!C1070</f>
        <v>Üáñ Ï³ÙñçÇ Ï³éáõóÙ³Ý ßÇÝ³ñ³ñ³Ï³Ý ³ßË³ï³ÝùÝ»ñ</v>
      </c>
      <c r="E412" s="144"/>
      <c r="F412" s="144"/>
      <c r="G412" s="144"/>
      <c r="H412" s="144"/>
      <c r="I412" s="144"/>
      <c r="J412" s="144"/>
      <c r="K412" s="144"/>
      <c r="L412" s="144"/>
    </row>
    <row r="413" spans="2:12" s="71" customFormat="1">
      <c r="B413" s="59"/>
      <c r="C413" s="144"/>
      <c r="D413" s="11" t="s">
        <v>611</v>
      </c>
      <c r="E413" s="144"/>
      <c r="F413" s="144"/>
      <c r="G413" s="144"/>
      <c r="H413" s="144"/>
      <c r="I413" s="144"/>
      <c r="J413" s="144"/>
      <c r="K413" s="144"/>
      <c r="L413" s="144"/>
    </row>
    <row r="414" spans="2:12" s="71" customFormat="1" ht="25.5">
      <c r="B414" s="64"/>
      <c r="C414" s="143"/>
      <c r="D414" s="212" t="s">
        <v>612</v>
      </c>
      <c r="E414" s="147">
        <f>+'Հավելված 3 Մաս 4'!D1075</f>
        <v>98321.3</v>
      </c>
      <c r="F414" s="147">
        <f>+'Հավելված 3 Մաս 4'!E1075</f>
        <v>1137744.7</v>
      </c>
      <c r="G414" s="147">
        <f>+'Հավելված 3 Մաս 4'!F1075</f>
        <v>0</v>
      </c>
      <c r="H414" s="147">
        <f>+'Հավելված 3 Մաս 4'!G1075</f>
        <v>0</v>
      </c>
      <c r="I414" s="147">
        <f>+'Հավելված 3 Մաս 4'!H1075</f>
        <v>0</v>
      </c>
      <c r="J414" s="147">
        <f>+'Հավելված 3 Մաս 4'!I1075</f>
        <v>1217120.6000000001</v>
      </c>
      <c r="K414" s="147">
        <f>+'Հավելված 3 Մաս 4'!J1075</f>
        <v>521623.1</v>
      </c>
      <c r="L414" s="147">
        <f>+'Հավելված 3 Մաս 4'!K1075</f>
        <v>0</v>
      </c>
    </row>
    <row r="415" spans="2:12" s="71" customFormat="1">
      <c r="B415" s="58"/>
      <c r="C415" s="142">
        <v>21009</v>
      </c>
      <c r="D415" s="11" t="s">
        <v>607</v>
      </c>
      <c r="E415" s="142"/>
      <c r="F415" s="142"/>
      <c r="G415" s="142"/>
      <c r="H415" s="142"/>
      <c r="I415" s="142"/>
      <c r="J415" s="142"/>
      <c r="K415" s="142"/>
      <c r="L415" s="142"/>
    </row>
    <row r="416" spans="2:12" s="71" customFormat="1" ht="30.75" customHeight="1">
      <c r="B416" s="59"/>
      <c r="C416" s="144"/>
      <c r="D416" s="212" t="str">
        <f>+'Հավելված 3 Մաս 4'!C1082</f>
        <v>ºíñáå³Ï³Ý Ý»ñ¹ñáõÙ³ÛÇÝ µ³ÝÏÇ ³ç³ÏóáõÃÛ³Ùµ Çñ³Ï³Ý³óíáÕ ÐÛáõëÇë-Ñ³ñ³í ÙÇç³ÝóùÇ ½³ñ·³óÙ³Ý í³ñÏ³ÛÇÝ Íñ³·Çñ, îñ³Ýß 3</v>
      </c>
      <c r="E416" s="144"/>
      <c r="F416" s="144"/>
      <c r="G416" s="144"/>
      <c r="H416" s="144"/>
      <c r="I416" s="144"/>
      <c r="J416" s="144"/>
      <c r="K416" s="144"/>
      <c r="L416" s="144"/>
    </row>
    <row r="417" spans="2:12" s="71" customFormat="1">
      <c r="B417" s="59"/>
      <c r="C417" s="144"/>
      <c r="D417" s="11" t="s">
        <v>609</v>
      </c>
      <c r="E417" s="144"/>
      <c r="F417" s="144"/>
      <c r="G417" s="144"/>
      <c r="H417" s="144"/>
      <c r="I417" s="144"/>
      <c r="J417" s="144"/>
      <c r="K417" s="144"/>
      <c r="L417" s="144"/>
    </row>
    <row r="418" spans="2:12" s="71" customFormat="1" ht="25.5">
      <c r="B418" s="59"/>
      <c r="C418" s="144"/>
      <c r="D418" s="212" t="str">
        <f>+'Հավելված 3 Մաս 4'!C1083</f>
        <v>È³ÝçÇÏ-¶ÛáõÙñÇ 27.47 ÏÙ »ñÏ³ñáõÃÛ³Ùµ ×³Ý³å³ñÑ³ÛÇÝ Ñ³ïí³ÍÇ Ï³éáõóáõÙ</v>
      </c>
      <c r="E418" s="144"/>
      <c r="F418" s="144"/>
      <c r="G418" s="144"/>
      <c r="H418" s="144"/>
      <c r="I418" s="144"/>
      <c r="J418" s="144"/>
      <c r="K418" s="144"/>
      <c r="L418" s="144"/>
    </row>
    <row r="419" spans="2:12" s="71" customFormat="1">
      <c r="B419" s="59"/>
      <c r="C419" s="144"/>
      <c r="D419" s="11" t="s">
        <v>611</v>
      </c>
      <c r="E419" s="144"/>
      <c r="F419" s="144"/>
      <c r="G419" s="144"/>
      <c r="H419" s="144"/>
      <c r="I419" s="144"/>
      <c r="J419" s="144"/>
      <c r="K419" s="144"/>
      <c r="L419" s="144"/>
    </row>
    <row r="420" spans="2:12" s="71" customFormat="1" ht="25.5">
      <c r="B420" s="64"/>
      <c r="C420" s="143"/>
      <c r="D420" s="212" t="s">
        <v>612</v>
      </c>
      <c r="E420" s="147">
        <f>+'Հավելված 3 Մաս 4'!D1088</f>
        <v>796943.7</v>
      </c>
      <c r="F420" s="147">
        <f>+'Հավելված 3 Մաս 4'!E1088</f>
        <v>10623925.4</v>
      </c>
      <c r="G420" s="147">
        <f>+'Հավելված 3 Մաս 4'!F1088</f>
        <v>0</v>
      </c>
      <c r="H420" s="147">
        <f>+'Հավելված 3 Մաս 4'!G1088</f>
        <v>0</v>
      </c>
      <c r="I420" s="147">
        <f>+'Հավելված 3 Մաս 4'!H1088</f>
        <v>0</v>
      </c>
      <c r="J420" s="147">
        <f>+'Հավելված 3 Մաս 4'!I1088</f>
        <v>5279800</v>
      </c>
      <c r="K420" s="147">
        <f>+'Հավելված 3 Մաս 4'!J1088</f>
        <v>4456151.2</v>
      </c>
      <c r="L420" s="147">
        <f>+'Հավելված 3 Մաս 4'!K1088</f>
        <v>1779292.6</v>
      </c>
    </row>
    <row r="421" spans="2:12" s="71" customFormat="1">
      <c r="B421" s="58"/>
      <c r="C421" s="142">
        <v>21011</v>
      </c>
      <c r="D421" s="11" t="s">
        <v>618</v>
      </c>
      <c r="E421" s="142"/>
      <c r="F421" s="142"/>
      <c r="G421" s="142"/>
      <c r="H421" s="142"/>
      <c r="I421" s="142"/>
      <c r="J421" s="142"/>
      <c r="K421" s="142"/>
      <c r="L421" s="142"/>
    </row>
    <row r="422" spans="2:12" s="71" customFormat="1" ht="30.75" customHeight="1">
      <c r="B422" s="59"/>
      <c r="C422" s="144"/>
      <c r="D422" s="212" t="str">
        <f>+'Հավելված 3 Մաս 4'!C1095</f>
        <v>²ëÇ³Ï³Ý ½³ñ·³óÙ³Ý µ³ÝÏÇ ³ç³ÏóáõÃÛ³Ùµ Çñ³Ï³Ý³óíáÕ ÐÛáõëÇë-Ñ³ñ³í ÙÇç³ÝóùÇ ½³ñ·³óÙ³Ý í³ñÏ³ÛÇÝ Íñ³·Çñ, îñ³Ýß 3</v>
      </c>
      <c r="E422" s="144"/>
      <c r="F422" s="144"/>
      <c r="G422" s="144"/>
      <c r="H422" s="144"/>
      <c r="I422" s="144"/>
      <c r="J422" s="144"/>
      <c r="K422" s="144"/>
      <c r="L422" s="144"/>
    </row>
    <row r="423" spans="2:12" s="71" customFormat="1">
      <c r="B423" s="59"/>
      <c r="C423" s="144"/>
      <c r="D423" s="11" t="s">
        <v>609</v>
      </c>
      <c r="E423" s="144"/>
      <c r="F423" s="144"/>
      <c r="G423" s="144"/>
      <c r="H423" s="144"/>
      <c r="I423" s="144"/>
      <c r="J423" s="144"/>
      <c r="K423" s="144"/>
      <c r="L423" s="144"/>
    </row>
    <row r="424" spans="2:12" s="71" customFormat="1" ht="25.5">
      <c r="B424" s="59"/>
      <c r="C424" s="144"/>
      <c r="D424" s="212" t="str">
        <f>+'Հավելված 3 Մաս 4'!C1096</f>
        <v>Ð³ïí³Í Â³ÉÇÝ-È³ÝçÇÏ 71+500 ÏÙ - 90+200ÏÙ Ï³éáõóÙ³Ý ßÇÝ³ñ³ñ³Ï³Ý ³ßË³ï³ÝùÝ»ñ</v>
      </c>
      <c r="E424" s="144"/>
      <c r="F424" s="144"/>
      <c r="G424" s="144"/>
      <c r="H424" s="144"/>
      <c r="I424" s="144"/>
      <c r="J424" s="144"/>
      <c r="K424" s="144"/>
      <c r="L424" s="144"/>
    </row>
    <row r="425" spans="2:12" s="71" customFormat="1">
      <c r="B425" s="59"/>
      <c r="C425" s="144"/>
      <c r="D425" s="11" t="s">
        <v>611</v>
      </c>
      <c r="E425" s="144"/>
      <c r="F425" s="144"/>
      <c r="G425" s="144"/>
      <c r="H425" s="144"/>
      <c r="I425" s="144"/>
      <c r="J425" s="144"/>
      <c r="K425" s="144"/>
      <c r="L425" s="144"/>
    </row>
    <row r="426" spans="2:12" s="71" customFormat="1" ht="25.5">
      <c r="B426" s="64"/>
      <c r="C426" s="143"/>
      <c r="D426" s="212" t="s">
        <v>612</v>
      </c>
      <c r="E426" s="147">
        <f>+'Հավելված 3 Մաս 4'!D1101</f>
        <v>4026698.3</v>
      </c>
      <c r="F426" s="147">
        <f>+'Հավելված 3 Մաս 4'!E1101</f>
        <v>10037594.800000001</v>
      </c>
      <c r="G426" s="147">
        <f>+'Հավելված 3 Մաս 4'!F1101</f>
        <v>0</v>
      </c>
      <c r="H426" s="147">
        <f>+'Հավելված 3 Մաս 4'!G1101</f>
        <v>0</v>
      </c>
      <c r="I426" s="147">
        <f>+'Հավելված 3 Մաս 4'!H1101</f>
        <v>0</v>
      </c>
      <c r="J426" s="147">
        <f>+'Հավելված 3 Մաս 4'!I1101</f>
        <v>9287944</v>
      </c>
      <c r="K426" s="147">
        <f>+'Հավելված 3 Մաս 4'!J1101</f>
        <v>8124557.2000000002</v>
      </c>
      <c r="L426" s="147">
        <f>+'Հավելված 3 Մաս 4'!K1101</f>
        <v>2872560</v>
      </c>
    </row>
    <row r="427" spans="2:12" s="71" customFormat="1">
      <c r="B427" s="58"/>
      <c r="C427" s="157">
        <v>21012</v>
      </c>
      <c r="D427" s="11" t="s">
        <v>618</v>
      </c>
      <c r="E427" s="157"/>
      <c r="F427" s="157"/>
      <c r="G427" s="157"/>
      <c r="H427" s="157"/>
      <c r="I427" s="157"/>
      <c r="J427" s="157"/>
      <c r="K427" s="157"/>
      <c r="L427" s="157"/>
    </row>
    <row r="428" spans="2:12" s="71" customFormat="1" ht="25.5">
      <c r="B428" s="59"/>
      <c r="C428" s="159"/>
      <c r="D428" s="212" t="str">
        <f>+'Հավելված 3 Մաս 4'!C1108</f>
        <v>ºíñ³ëÇ³Ï³Ý ½³ñ·³óÙ³Ý µ³ÝÏÇ ³ç³ÏóáõÃÛ³Ùµ Çñ³Ï³Ý³óíáÕ ÐÛáõëÇë-Ñ³ñ³í ÙÇç³ÝóùÇ ½³ñ·³óÙ³Ý Íñ³·Çñ</v>
      </c>
      <c r="E428" s="159"/>
      <c r="F428" s="159"/>
      <c r="G428" s="159"/>
      <c r="H428" s="159"/>
      <c r="I428" s="159"/>
      <c r="J428" s="159"/>
      <c r="K428" s="159"/>
      <c r="L428" s="159"/>
    </row>
    <row r="429" spans="2:12" s="71" customFormat="1">
      <c r="B429" s="59"/>
      <c r="C429" s="159"/>
      <c r="D429" s="11" t="s">
        <v>609</v>
      </c>
      <c r="E429" s="159"/>
      <c r="F429" s="159"/>
      <c r="G429" s="159"/>
      <c r="H429" s="159"/>
      <c r="I429" s="159"/>
      <c r="J429" s="159"/>
      <c r="K429" s="159"/>
      <c r="L429" s="159"/>
    </row>
    <row r="430" spans="2:12" s="71" customFormat="1">
      <c r="B430" s="59"/>
      <c r="C430" s="159"/>
      <c r="D430" s="212" t="s">
        <v>628</v>
      </c>
      <c r="E430" s="159"/>
      <c r="F430" s="159"/>
      <c r="G430" s="159"/>
      <c r="H430" s="159"/>
      <c r="I430" s="159"/>
      <c r="J430" s="159"/>
      <c r="K430" s="159"/>
      <c r="L430" s="159"/>
    </row>
    <row r="431" spans="2:12" s="71" customFormat="1">
      <c r="B431" s="59"/>
      <c r="C431" s="159"/>
      <c r="D431" s="11" t="s">
        <v>611</v>
      </c>
      <c r="E431" s="159"/>
      <c r="F431" s="159"/>
      <c r="G431" s="159"/>
      <c r="H431" s="159"/>
      <c r="I431" s="159"/>
      <c r="J431" s="159"/>
      <c r="K431" s="159"/>
      <c r="L431" s="159"/>
    </row>
    <row r="432" spans="2:12" s="71" customFormat="1" ht="25.5">
      <c r="B432" s="64"/>
      <c r="C432" s="158"/>
      <c r="D432" s="212" t="s">
        <v>612</v>
      </c>
      <c r="E432" s="160">
        <f>+'Հավելված 3 Մաս 4'!D1114</f>
        <v>0</v>
      </c>
      <c r="F432" s="160">
        <f>+'Հավելված 3 Մաս 4'!E1114</f>
        <v>120000</v>
      </c>
      <c r="G432" s="160">
        <f>+'Հավելված 3 Մաս 4'!F1114</f>
        <v>0</v>
      </c>
      <c r="H432" s="160">
        <f>+'Հավելված 3 Մաս 4'!G1114</f>
        <v>0</v>
      </c>
      <c r="I432" s="160">
        <f>+'Հավելված 3 Մաս 4'!H1114</f>
        <v>0</v>
      </c>
      <c r="J432" s="160">
        <f>+'Հավելված 3 Մաս 4'!I1114</f>
        <v>20803480.699999999</v>
      </c>
      <c r="K432" s="160">
        <f>+'Հավելված 3 Մաս 4'!J1114</f>
        <v>44207396.5</v>
      </c>
      <c r="L432" s="160">
        <f>+'Հավելված 3 Մաս 4'!K1114</f>
        <v>13002175.5</v>
      </c>
    </row>
    <row r="433" spans="2:12" s="71" customFormat="1">
      <c r="B433" s="364"/>
      <c r="C433" s="361">
        <v>21013</v>
      </c>
      <c r="D433" s="11" t="s">
        <v>618</v>
      </c>
      <c r="E433" s="361"/>
      <c r="F433" s="361"/>
      <c r="G433" s="361"/>
      <c r="H433" s="361"/>
      <c r="I433" s="361"/>
      <c r="J433" s="361"/>
      <c r="K433" s="361"/>
      <c r="L433" s="361"/>
    </row>
    <row r="434" spans="2:12" s="71" customFormat="1" ht="25.5" customHeight="1">
      <c r="B434" s="365"/>
      <c r="C434" s="362"/>
      <c r="D434" s="212" t="s">
        <v>1312</v>
      </c>
      <c r="E434" s="362"/>
      <c r="F434" s="362"/>
      <c r="G434" s="362"/>
      <c r="H434" s="362"/>
      <c r="I434" s="362"/>
      <c r="J434" s="362"/>
      <c r="K434" s="362"/>
      <c r="L434" s="362"/>
    </row>
    <row r="435" spans="2:12" s="71" customFormat="1">
      <c r="B435" s="365"/>
      <c r="C435" s="362"/>
      <c r="D435" s="11" t="s">
        <v>609</v>
      </c>
      <c r="E435" s="362"/>
      <c r="F435" s="362"/>
      <c r="G435" s="362"/>
      <c r="H435" s="362"/>
      <c r="I435" s="362"/>
      <c r="J435" s="362"/>
      <c r="K435" s="362"/>
      <c r="L435" s="362"/>
    </row>
    <row r="436" spans="2:12" s="71" customFormat="1" ht="25.5">
      <c r="B436" s="365"/>
      <c r="C436" s="362"/>
      <c r="D436" s="212" t="s">
        <v>1313</v>
      </c>
      <c r="E436" s="362"/>
      <c r="F436" s="362"/>
      <c r="G436" s="362"/>
      <c r="H436" s="362"/>
      <c r="I436" s="362"/>
      <c r="J436" s="362"/>
      <c r="K436" s="362"/>
      <c r="L436" s="362"/>
    </row>
    <row r="437" spans="2:12" s="71" customFormat="1">
      <c r="B437" s="365"/>
      <c r="C437" s="362"/>
      <c r="D437" s="11" t="s">
        <v>611</v>
      </c>
      <c r="E437" s="362"/>
      <c r="F437" s="362"/>
      <c r="G437" s="362"/>
      <c r="H437" s="362"/>
      <c r="I437" s="362"/>
      <c r="J437" s="362"/>
      <c r="K437" s="362"/>
      <c r="L437" s="362"/>
    </row>
    <row r="438" spans="2:12" s="71" customFormat="1" ht="25.5">
      <c r="B438" s="366"/>
      <c r="C438" s="363"/>
      <c r="D438" s="212" t="s">
        <v>612</v>
      </c>
      <c r="E438" s="369">
        <f>+'Հավելված 3 Մաս 4'!D1127</f>
        <v>0</v>
      </c>
      <c r="F438" s="369">
        <f>+'Հավելված 3 Մաս 4'!E1127</f>
        <v>5400759.2000000002</v>
      </c>
      <c r="G438" s="369">
        <f>+'Հավելված 3 Մաս 4'!F1127</f>
        <v>0</v>
      </c>
      <c r="H438" s="369">
        <f>+'Հավելված 3 Մաս 4'!G1127</f>
        <v>0</v>
      </c>
      <c r="I438" s="369">
        <f>+'Հավելված 3 Մաս 4'!H1127</f>
        <v>0</v>
      </c>
      <c r="J438" s="369">
        <f>+'Հավելված 3 Մաս 4'!I1127</f>
        <v>1346128</v>
      </c>
      <c r="K438" s="369">
        <f>+'Հավելված 3 Մաս 4'!J1127</f>
        <v>0</v>
      </c>
      <c r="L438" s="369">
        <f>+'Հավելված 3 Մաս 4'!K1127</f>
        <v>0</v>
      </c>
    </row>
    <row r="439" spans="2:12" s="68" customFormat="1">
      <c r="B439" s="48" t="s">
        <v>29</v>
      </c>
      <c r="C439" s="49"/>
      <c r="D439" s="349"/>
      <c r="E439" s="89"/>
      <c r="F439" s="89"/>
      <c r="G439" s="89"/>
      <c r="H439" s="89"/>
      <c r="I439" s="89"/>
      <c r="J439" s="89"/>
      <c r="K439" s="89"/>
      <c r="L439" s="90"/>
    </row>
    <row r="440" spans="2:12" s="68" customFormat="1">
      <c r="B440" s="41">
        <v>1070</v>
      </c>
      <c r="C440" s="52"/>
      <c r="D440" s="11" t="s">
        <v>30</v>
      </c>
      <c r="E440" s="84"/>
      <c r="F440" s="84"/>
      <c r="G440" s="84"/>
      <c r="H440" s="84"/>
      <c r="I440" s="84"/>
      <c r="J440" s="84"/>
      <c r="K440" s="84"/>
      <c r="L440" s="84"/>
    </row>
    <row r="441" spans="2:12" s="68" customFormat="1">
      <c r="B441" s="42"/>
      <c r="C441" s="53"/>
      <c r="D441" s="80" t="s">
        <v>340</v>
      </c>
      <c r="E441" s="85"/>
      <c r="F441" s="85"/>
      <c r="G441" s="85"/>
      <c r="H441" s="85"/>
      <c r="I441" s="85"/>
      <c r="J441" s="85"/>
      <c r="K441" s="85"/>
      <c r="L441" s="85"/>
    </row>
    <row r="442" spans="2:12" s="68" customFormat="1">
      <c r="B442" s="42"/>
      <c r="C442" s="53"/>
      <c r="D442" s="11" t="s">
        <v>31</v>
      </c>
      <c r="E442" s="85"/>
      <c r="F442" s="85"/>
      <c r="G442" s="85"/>
      <c r="H442" s="85"/>
      <c r="I442" s="85"/>
      <c r="J442" s="85"/>
      <c r="K442" s="85"/>
      <c r="L442" s="85"/>
    </row>
    <row r="443" spans="2:12" s="68" customFormat="1">
      <c r="B443" s="42"/>
      <c r="C443" s="53"/>
      <c r="D443" s="69" t="s">
        <v>341</v>
      </c>
      <c r="E443" s="85"/>
      <c r="F443" s="85"/>
      <c r="G443" s="85"/>
      <c r="H443" s="85"/>
      <c r="I443" s="85"/>
      <c r="J443" s="85"/>
      <c r="K443" s="85"/>
      <c r="L443" s="85"/>
    </row>
    <row r="444" spans="2:12" s="68" customFormat="1">
      <c r="B444" s="42"/>
      <c r="C444" s="53"/>
      <c r="D444" s="11" t="s">
        <v>32</v>
      </c>
      <c r="E444" s="85"/>
      <c r="F444" s="85"/>
      <c r="G444" s="85"/>
      <c r="H444" s="85"/>
      <c r="I444" s="85"/>
      <c r="J444" s="85"/>
      <c r="K444" s="85"/>
      <c r="L444" s="85"/>
    </row>
    <row r="445" spans="2:12" s="68" customFormat="1" ht="25.5">
      <c r="B445" s="51"/>
      <c r="C445" s="54"/>
      <c r="D445" s="69" t="s">
        <v>342</v>
      </c>
      <c r="E445" s="86">
        <f>+E453+E459+E465+E471+E477+E483+E489+E495</f>
        <v>1572669.8</v>
      </c>
      <c r="F445" s="86">
        <f t="shared" ref="F445:L445" si="8">+F453+F459+F465+F471+F477+F483+F489+F495</f>
        <v>2270254.7999999998</v>
      </c>
      <c r="G445" s="86">
        <f t="shared" si="8"/>
        <v>976393.85</v>
      </c>
      <c r="H445" s="86">
        <f t="shared" si="8"/>
        <v>1952787.7</v>
      </c>
      <c r="I445" s="86">
        <f t="shared" si="8"/>
        <v>2929181.55</v>
      </c>
      <c r="J445" s="86">
        <f t="shared" si="8"/>
        <v>3905575.4</v>
      </c>
      <c r="K445" s="86">
        <f t="shared" si="8"/>
        <v>1375968.8</v>
      </c>
      <c r="L445" s="86">
        <f t="shared" si="8"/>
        <v>1662804.8</v>
      </c>
    </row>
    <row r="446" spans="2:12" s="68" customFormat="1">
      <c r="B446" s="162" t="s">
        <v>33</v>
      </c>
      <c r="C446" s="56"/>
      <c r="D446" s="336"/>
      <c r="E446" s="87"/>
      <c r="F446" s="87"/>
      <c r="G446" s="87"/>
      <c r="H446" s="87"/>
      <c r="I446" s="87"/>
      <c r="J446" s="87"/>
      <c r="K446" s="87"/>
      <c r="L446" s="88"/>
    </row>
    <row r="447" spans="2:12" s="68" customFormat="1">
      <c r="B447" s="55"/>
      <c r="C447" s="56"/>
      <c r="D447" s="336" t="s">
        <v>34</v>
      </c>
      <c r="E447" s="87"/>
      <c r="F447" s="87"/>
      <c r="G447" s="87"/>
      <c r="H447" s="87"/>
      <c r="I447" s="87"/>
      <c r="J447" s="87"/>
      <c r="K447" s="87"/>
      <c r="L447" s="88"/>
    </row>
    <row r="448" spans="2:12" s="68" customFormat="1">
      <c r="B448" s="58"/>
      <c r="C448" s="41">
        <v>11001</v>
      </c>
      <c r="D448" s="11" t="s">
        <v>35</v>
      </c>
      <c r="E448" s="84"/>
      <c r="F448" s="84"/>
      <c r="G448" s="84"/>
      <c r="H448" s="84"/>
      <c r="I448" s="84"/>
      <c r="J448" s="84"/>
      <c r="K448" s="84"/>
      <c r="L448" s="84"/>
    </row>
    <row r="449" spans="2:12" s="68" customFormat="1" ht="25.5">
      <c r="B449" s="59"/>
      <c r="C449" s="42"/>
      <c r="D449" s="80" t="s">
        <v>343</v>
      </c>
      <c r="E449" s="85"/>
      <c r="F449" s="85"/>
      <c r="G449" s="85"/>
      <c r="H449" s="85"/>
      <c r="I449" s="85"/>
      <c r="J449" s="85"/>
      <c r="K449" s="85"/>
      <c r="L449" s="85"/>
    </row>
    <row r="450" spans="2:12" s="68" customFormat="1">
      <c r="B450" s="59"/>
      <c r="C450" s="42"/>
      <c r="D450" s="11" t="s">
        <v>36</v>
      </c>
      <c r="E450" s="85"/>
      <c r="F450" s="85"/>
      <c r="G450" s="85"/>
      <c r="H450" s="85"/>
      <c r="I450" s="85"/>
      <c r="J450" s="85"/>
      <c r="K450" s="85"/>
      <c r="L450" s="85"/>
    </row>
    <row r="451" spans="2:12" s="68" customFormat="1" ht="38.25">
      <c r="B451" s="59"/>
      <c r="C451" s="42"/>
      <c r="D451" s="80" t="s">
        <v>344</v>
      </c>
      <c r="E451" s="85"/>
      <c r="F451" s="85"/>
      <c r="G451" s="85"/>
      <c r="H451" s="85"/>
      <c r="I451" s="85"/>
      <c r="J451" s="85"/>
      <c r="K451" s="85"/>
      <c r="L451" s="85"/>
    </row>
    <row r="452" spans="2:12" s="68" customFormat="1">
      <c r="B452" s="59"/>
      <c r="C452" s="42"/>
      <c r="D452" s="11" t="s">
        <v>37</v>
      </c>
      <c r="E452" s="85"/>
      <c r="F452" s="85"/>
      <c r="G452" s="85"/>
      <c r="H452" s="85"/>
      <c r="I452" s="85"/>
      <c r="J452" s="85"/>
      <c r="K452" s="85"/>
      <c r="L452" s="85"/>
    </row>
    <row r="453" spans="2:12" s="68" customFormat="1">
      <c r="B453" s="64"/>
      <c r="C453" s="51"/>
      <c r="D453" s="78" t="s">
        <v>345</v>
      </c>
      <c r="E453" s="86">
        <f>+'Հավելված 3 Մաս 4'!D1150</f>
        <v>29615</v>
      </c>
      <c r="F453" s="86">
        <f>+'Հավելված 3 Մաս 4'!E1150</f>
        <v>29546.2</v>
      </c>
      <c r="G453" s="86">
        <f>+'Հավելված 3 Մաս 4'!F1150</f>
        <v>21934.55</v>
      </c>
      <c r="H453" s="86">
        <f>+'Հավելված 3 Մաս 4'!G1150</f>
        <v>43869.1</v>
      </c>
      <c r="I453" s="86">
        <f>+'Հավելված 3 Մաս 4'!H1150</f>
        <v>65803.649999999994</v>
      </c>
      <c r="J453" s="86">
        <f>+'Հավելված 3 Մաս 4'!I1150</f>
        <v>87738.2</v>
      </c>
      <c r="K453" s="86">
        <f>+'Հավելված 3 Մաս 4'!J1150</f>
        <v>86227.6</v>
      </c>
      <c r="L453" s="86">
        <f>+'Հավելված 3 Մաս 4'!K1150</f>
        <v>86227.6</v>
      </c>
    </row>
    <row r="454" spans="2:12" s="68" customFormat="1">
      <c r="B454" s="58"/>
      <c r="C454" s="41">
        <v>11002</v>
      </c>
      <c r="D454" s="11" t="s">
        <v>35</v>
      </c>
      <c r="E454" s="84"/>
      <c r="F454" s="84"/>
      <c r="G454" s="84"/>
      <c r="H454" s="84"/>
      <c r="I454" s="84"/>
      <c r="J454" s="84"/>
      <c r="K454" s="84"/>
      <c r="L454" s="84"/>
    </row>
    <row r="455" spans="2:12" s="68" customFormat="1" ht="25.5">
      <c r="B455" s="59"/>
      <c r="C455" s="42"/>
      <c r="D455" s="70" t="s">
        <v>346</v>
      </c>
      <c r="E455" s="85"/>
      <c r="F455" s="85"/>
      <c r="G455" s="85"/>
      <c r="H455" s="85"/>
      <c r="I455" s="85"/>
      <c r="J455" s="85"/>
      <c r="K455" s="85"/>
      <c r="L455" s="85"/>
    </row>
    <row r="456" spans="2:12" s="68" customFormat="1">
      <c r="B456" s="59"/>
      <c r="C456" s="42"/>
      <c r="D456" s="11" t="s">
        <v>36</v>
      </c>
      <c r="E456" s="85"/>
      <c r="F456" s="85"/>
      <c r="G456" s="85"/>
      <c r="H456" s="85"/>
      <c r="I456" s="85"/>
      <c r="J456" s="85"/>
      <c r="K456" s="85"/>
      <c r="L456" s="85"/>
    </row>
    <row r="457" spans="2:12" s="68" customFormat="1" ht="51">
      <c r="B457" s="59"/>
      <c r="C457" s="42"/>
      <c r="D457" s="80" t="s">
        <v>347</v>
      </c>
      <c r="E457" s="85"/>
      <c r="F457" s="85"/>
      <c r="G457" s="85"/>
      <c r="H457" s="85"/>
      <c r="I457" s="85"/>
      <c r="J457" s="85"/>
      <c r="K457" s="85"/>
      <c r="L457" s="85"/>
    </row>
    <row r="458" spans="2:12" s="68" customFormat="1">
      <c r="B458" s="59"/>
      <c r="C458" s="42"/>
      <c r="D458" s="11" t="s">
        <v>37</v>
      </c>
      <c r="E458" s="85"/>
      <c r="F458" s="85"/>
      <c r="G458" s="85"/>
      <c r="H458" s="85"/>
      <c r="I458" s="85"/>
      <c r="J458" s="85"/>
      <c r="K458" s="85"/>
      <c r="L458" s="85"/>
    </row>
    <row r="459" spans="2:12" s="68" customFormat="1">
      <c r="B459" s="64"/>
      <c r="C459" s="51"/>
      <c r="D459" s="78" t="s">
        <v>345</v>
      </c>
      <c r="E459" s="86">
        <f>+'Հավելված 3 Մաս 4'!D1165</f>
        <v>36255.5</v>
      </c>
      <c r="F459" s="86">
        <f>+'Հավելված 3 Մաս 4'!E1165</f>
        <v>37794.6</v>
      </c>
      <c r="G459" s="86">
        <f>+'Հավելված 3 Մաս 4'!F1165</f>
        <v>10381.799999999999</v>
      </c>
      <c r="H459" s="86">
        <f>+'Հավելված 3 Մաս 4'!G1165</f>
        <v>20763.599999999999</v>
      </c>
      <c r="I459" s="86">
        <f>+'Հավելված 3 Մաս 4'!H1165</f>
        <v>31145.4</v>
      </c>
      <c r="J459" s="86">
        <f>+'Հավելված 3 Մաս 4'!I1165</f>
        <v>41527.199999999997</v>
      </c>
      <c r="K459" s="86">
        <f>+'Հավելված 3 Մաս 4'!J1165</f>
        <v>41527.199999999997</v>
      </c>
      <c r="L459" s="86">
        <f>+'Հավելված 3 Մաս 4'!K1165</f>
        <v>41527.199999999997</v>
      </c>
    </row>
    <row r="460" spans="2:12" s="68" customFormat="1">
      <c r="B460" s="58"/>
      <c r="C460" s="41">
        <v>11003</v>
      </c>
      <c r="D460" s="11" t="s">
        <v>35</v>
      </c>
      <c r="E460" s="84"/>
      <c r="F460" s="84"/>
      <c r="G460" s="84"/>
      <c r="H460" s="84"/>
      <c r="I460" s="84"/>
      <c r="J460" s="84"/>
      <c r="K460" s="84"/>
      <c r="L460" s="84"/>
    </row>
    <row r="461" spans="2:12" s="68" customFormat="1" ht="38.25">
      <c r="B461" s="59"/>
      <c r="C461" s="42"/>
      <c r="D461" s="80" t="s">
        <v>348</v>
      </c>
      <c r="E461" s="85"/>
      <c r="F461" s="85"/>
      <c r="G461" s="85"/>
      <c r="H461" s="85"/>
      <c r="I461" s="85"/>
      <c r="J461" s="85"/>
      <c r="K461" s="85"/>
      <c r="L461" s="85"/>
    </row>
    <row r="462" spans="2:12" s="68" customFormat="1">
      <c r="B462" s="59"/>
      <c r="C462" s="42"/>
      <c r="D462" s="11" t="s">
        <v>36</v>
      </c>
      <c r="E462" s="85"/>
      <c r="F462" s="85"/>
      <c r="G462" s="85"/>
      <c r="H462" s="85"/>
      <c r="I462" s="85"/>
      <c r="J462" s="85"/>
      <c r="K462" s="85"/>
      <c r="L462" s="85"/>
    </row>
    <row r="463" spans="2:12" s="68" customFormat="1" ht="38.25">
      <c r="B463" s="59"/>
      <c r="C463" s="42"/>
      <c r="D463" s="80" t="s">
        <v>349</v>
      </c>
      <c r="E463" s="85"/>
      <c r="F463" s="85"/>
      <c r="G463" s="85"/>
      <c r="H463" s="85"/>
      <c r="I463" s="85"/>
      <c r="J463" s="85"/>
      <c r="K463" s="85"/>
      <c r="L463" s="85"/>
    </row>
    <row r="464" spans="2:12" s="68" customFormat="1">
      <c r="B464" s="59"/>
      <c r="C464" s="42"/>
      <c r="D464" s="11" t="s">
        <v>37</v>
      </c>
      <c r="E464" s="85"/>
      <c r="F464" s="85"/>
      <c r="G464" s="85"/>
      <c r="H464" s="85"/>
      <c r="I464" s="85"/>
      <c r="J464" s="85"/>
      <c r="K464" s="85"/>
      <c r="L464" s="85"/>
    </row>
    <row r="465" spans="2:12" s="68" customFormat="1">
      <c r="B465" s="64"/>
      <c r="C465" s="51"/>
      <c r="D465" s="78" t="s">
        <v>345</v>
      </c>
      <c r="E465" s="124">
        <f>+'Հավելված 3 Մաս 4'!D1181</f>
        <v>240</v>
      </c>
      <c r="F465" s="86">
        <f>+'Հավելված 3 Մաս 4'!E1181</f>
        <v>2250</v>
      </c>
      <c r="G465" s="86">
        <f>+'Հավելված 3 Մաս 4'!F1181</f>
        <v>562.5</v>
      </c>
      <c r="H465" s="86">
        <f>+'Հավելված 3 Մաս 4'!G1181</f>
        <v>1125</v>
      </c>
      <c r="I465" s="86">
        <f>+'Հավելված 3 Մաս 4'!H1181</f>
        <v>1687.5</v>
      </c>
      <c r="J465" s="86">
        <f>+'Հավելված 3 Մաս 4'!I1181</f>
        <v>2250</v>
      </c>
      <c r="K465" s="86">
        <f>+'Հավելված 3 Մաս 4'!J1181</f>
        <v>2250</v>
      </c>
      <c r="L465" s="86">
        <f>+'Հավելված 3 Մաս 4'!K1181</f>
        <v>2250</v>
      </c>
    </row>
    <row r="466" spans="2:12" s="68" customFormat="1">
      <c r="B466" s="58"/>
      <c r="C466" s="41">
        <v>11004</v>
      </c>
      <c r="D466" s="11" t="s">
        <v>35</v>
      </c>
      <c r="E466" s="84"/>
      <c r="F466" s="84"/>
      <c r="G466" s="84"/>
      <c r="H466" s="84"/>
      <c r="I466" s="84"/>
      <c r="J466" s="84"/>
      <c r="K466" s="84"/>
      <c r="L466" s="84"/>
    </row>
    <row r="467" spans="2:12" s="68" customFormat="1" ht="25.5">
      <c r="B467" s="59"/>
      <c r="C467" s="42"/>
      <c r="D467" s="80" t="s">
        <v>350</v>
      </c>
      <c r="E467" s="85"/>
      <c r="F467" s="85"/>
      <c r="G467" s="85"/>
      <c r="H467" s="85"/>
      <c r="I467" s="85"/>
      <c r="J467" s="85"/>
      <c r="K467" s="85"/>
      <c r="L467" s="85"/>
    </row>
    <row r="468" spans="2:12" s="68" customFormat="1">
      <c r="B468" s="59"/>
      <c r="C468" s="42"/>
      <c r="D468" s="11" t="s">
        <v>36</v>
      </c>
      <c r="E468" s="85"/>
      <c r="F468" s="85"/>
      <c r="G468" s="85"/>
      <c r="H468" s="85"/>
      <c r="I468" s="85"/>
      <c r="J468" s="85"/>
      <c r="K468" s="85"/>
      <c r="L468" s="85"/>
    </row>
    <row r="469" spans="2:12" s="68" customFormat="1" ht="51">
      <c r="B469" s="59"/>
      <c r="C469" s="42"/>
      <c r="D469" s="80" t="s">
        <v>351</v>
      </c>
      <c r="E469" s="85"/>
      <c r="F469" s="85"/>
      <c r="G469" s="85"/>
      <c r="H469" s="85"/>
      <c r="I469" s="85"/>
      <c r="J469" s="85"/>
      <c r="K469" s="85"/>
      <c r="L469" s="85"/>
    </row>
    <row r="470" spans="2:12" s="68" customFormat="1">
      <c r="B470" s="59"/>
      <c r="C470" s="42"/>
      <c r="D470" s="11" t="s">
        <v>37</v>
      </c>
      <c r="E470" s="85"/>
      <c r="F470" s="85"/>
      <c r="G470" s="85"/>
      <c r="H470" s="85"/>
      <c r="I470" s="85"/>
      <c r="J470" s="85"/>
      <c r="K470" s="85"/>
      <c r="L470" s="85"/>
    </row>
    <row r="471" spans="2:12" s="68" customFormat="1">
      <c r="B471" s="64"/>
      <c r="C471" s="51"/>
      <c r="D471" s="78" t="s">
        <v>345</v>
      </c>
      <c r="E471" s="86">
        <f>+'Հավելված 3 Մաս 4'!D1195</f>
        <v>2069.3000000000002</v>
      </c>
      <c r="F471" s="86">
        <f>+'Հավելված 3 Մաս 4'!E1195</f>
        <v>2070</v>
      </c>
      <c r="G471" s="86">
        <f>+'Հավելված 3 Մաս 4'!F1195</f>
        <v>1653.75</v>
      </c>
      <c r="H471" s="86">
        <f>+'Հավելված 3 Մաս 4'!G1195</f>
        <v>3307.5</v>
      </c>
      <c r="I471" s="86">
        <f>+'Հավելված 3 Մաս 4'!H1195</f>
        <v>4961.25</v>
      </c>
      <c r="J471" s="86">
        <f>+'Հավելված 3 Մաս 4'!I1195</f>
        <v>6615</v>
      </c>
      <c r="K471" s="86">
        <f>+'Հավելված 3 Մաս 4'!J1195</f>
        <v>6615</v>
      </c>
      <c r="L471" s="86">
        <f>+'Հավելված 3 Մաս 4'!K1195</f>
        <v>6615</v>
      </c>
    </row>
    <row r="472" spans="2:12" s="68" customFormat="1">
      <c r="B472" s="58"/>
      <c r="C472" s="41">
        <v>12001</v>
      </c>
      <c r="D472" s="11" t="s">
        <v>35</v>
      </c>
      <c r="E472" s="84"/>
      <c r="F472" s="84"/>
      <c r="G472" s="84"/>
      <c r="H472" s="84"/>
      <c r="I472" s="84"/>
      <c r="J472" s="84"/>
      <c r="K472" s="84"/>
      <c r="L472" s="84"/>
    </row>
    <row r="473" spans="2:12" s="68" customFormat="1" ht="25.5">
      <c r="B473" s="59"/>
      <c r="C473" s="42"/>
      <c r="D473" s="80" t="s">
        <v>352</v>
      </c>
      <c r="E473" s="85"/>
      <c r="F473" s="85"/>
      <c r="G473" s="85"/>
      <c r="H473" s="85"/>
      <c r="I473" s="85"/>
      <c r="J473" s="85"/>
      <c r="K473" s="85"/>
      <c r="L473" s="85"/>
    </row>
    <row r="474" spans="2:12" s="68" customFormat="1">
      <c r="B474" s="59"/>
      <c r="C474" s="42"/>
      <c r="D474" s="11" t="s">
        <v>36</v>
      </c>
      <c r="E474" s="85"/>
      <c r="F474" s="85"/>
      <c r="G474" s="85"/>
      <c r="H474" s="85"/>
      <c r="I474" s="85"/>
      <c r="J474" s="85"/>
      <c r="K474" s="85"/>
      <c r="L474" s="85"/>
    </row>
    <row r="475" spans="2:12" s="68" customFormat="1" ht="63.75">
      <c r="B475" s="59"/>
      <c r="C475" s="42"/>
      <c r="D475" s="80" t="s">
        <v>551</v>
      </c>
      <c r="E475" s="85"/>
      <c r="F475" s="85"/>
      <c r="G475" s="85"/>
      <c r="H475" s="85"/>
      <c r="I475" s="85"/>
      <c r="J475" s="85"/>
      <c r="K475" s="85"/>
      <c r="L475" s="85"/>
    </row>
    <row r="476" spans="2:12" s="68" customFormat="1">
      <c r="B476" s="59"/>
      <c r="C476" s="42"/>
      <c r="D476" s="11" t="s">
        <v>37</v>
      </c>
      <c r="E476" s="85"/>
      <c r="F476" s="85"/>
      <c r="G476" s="85"/>
      <c r="H476" s="85"/>
      <c r="I476" s="85"/>
      <c r="J476" s="85"/>
      <c r="K476" s="85"/>
      <c r="L476" s="85"/>
    </row>
    <row r="477" spans="2:12" s="68" customFormat="1">
      <c r="B477" s="64"/>
      <c r="C477" s="51"/>
      <c r="D477" s="69" t="s">
        <v>353</v>
      </c>
      <c r="E477" s="86">
        <f>+'Հավելված 3 Մաս 4'!D1210</f>
        <v>2550</v>
      </c>
      <c r="F477" s="86">
        <f>+'Հավելված 3 Մաս 4'!E1210</f>
        <v>1320</v>
      </c>
      <c r="G477" s="86">
        <f>+'Հավելված 3 Մաս 4'!F1210</f>
        <v>1001.25</v>
      </c>
      <c r="H477" s="86">
        <f>+'Հավելված 3 Մաս 4'!G1210</f>
        <v>2002.5</v>
      </c>
      <c r="I477" s="86">
        <f>+'Հավելված 3 Մաս 4'!H1210</f>
        <v>3003.75</v>
      </c>
      <c r="J477" s="86">
        <f>+'Հավելված 3 Մաս 4'!I1210</f>
        <v>4005</v>
      </c>
      <c r="K477" s="86">
        <f>+'Հավելված 3 Մաս 4'!J1210</f>
        <v>4005</v>
      </c>
      <c r="L477" s="86">
        <f>+'Հավելված 3 Մաս 4'!K1210</f>
        <v>4005</v>
      </c>
    </row>
    <row r="478" spans="2:12" s="68" customFormat="1">
      <c r="B478" s="58"/>
      <c r="C478" s="41">
        <v>12002</v>
      </c>
      <c r="D478" s="11" t="s">
        <v>35</v>
      </c>
      <c r="E478" s="84"/>
      <c r="F478" s="84"/>
      <c r="G478" s="84"/>
      <c r="H478" s="84"/>
      <c r="I478" s="84"/>
      <c r="J478" s="84"/>
      <c r="K478" s="84"/>
      <c r="L478" s="84"/>
    </row>
    <row r="479" spans="2:12" s="68" customFormat="1" ht="38.25">
      <c r="B479" s="59"/>
      <c r="C479" s="42"/>
      <c r="D479" s="80" t="s">
        <v>354</v>
      </c>
      <c r="E479" s="85"/>
      <c r="F479" s="85"/>
      <c r="G479" s="85"/>
      <c r="H479" s="85"/>
      <c r="I479" s="85"/>
      <c r="J479" s="85"/>
      <c r="K479" s="85"/>
      <c r="L479" s="85"/>
    </row>
    <row r="480" spans="2:12" s="68" customFormat="1">
      <c r="B480" s="59"/>
      <c r="C480" s="42"/>
      <c r="D480" s="11" t="s">
        <v>36</v>
      </c>
      <c r="E480" s="85"/>
      <c r="F480" s="85"/>
      <c r="G480" s="85"/>
      <c r="H480" s="85"/>
      <c r="I480" s="85"/>
      <c r="J480" s="85"/>
      <c r="K480" s="85"/>
      <c r="L480" s="85"/>
    </row>
    <row r="481" spans="2:12" s="68" customFormat="1" ht="38.25">
      <c r="B481" s="59"/>
      <c r="C481" s="42"/>
      <c r="D481" s="80" t="s">
        <v>355</v>
      </c>
      <c r="E481" s="85"/>
      <c r="F481" s="85"/>
      <c r="G481" s="85"/>
      <c r="H481" s="85"/>
      <c r="I481" s="85"/>
      <c r="J481" s="85"/>
      <c r="K481" s="85"/>
      <c r="L481" s="85"/>
    </row>
    <row r="482" spans="2:12" s="68" customFormat="1">
      <c r="B482" s="59"/>
      <c r="C482" s="42"/>
      <c r="D482" s="11" t="s">
        <v>37</v>
      </c>
      <c r="E482" s="85"/>
      <c r="F482" s="85"/>
      <c r="G482" s="85"/>
      <c r="H482" s="85"/>
      <c r="I482" s="85"/>
      <c r="J482" s="85"/>
      <c r="K482" s="85"/>
      <c r="L482" s="85"/>
    </row>
    <row r="483" spans="2:12" s="68" customFormat="1">
      <c r="B483" s="64"/>
      <c r="C483" s="51"/>
      <c r="D483" s="69" t="s">
        <v>353</v>
      </c>
      <c r="E483" s="86">
        <f>+'Հավելված 3 Մաս 4'!D1226</f>
        <v>9540</v>
      </c>
      <c r="F483" s="86">
        <f>+'Հավելված 3 Մաս 4'!E1226</f>
        <v>13500</v>
      </c>
      <c r="G483" s="86">
        <f>+'Հավելված 3 Մաս 4'!F1226</f>
        <v>3375</v>
      </c>
      <c r="H483" s="86">
        <f>+'Հավելված 3 Մաս 4'!G1226</f>
        <v>6750</v>
      </c>
      <c r="I483" s="86">
        <f>+'Հավելված 3 Մաս 4'!H1226</f>
        <v>10125</v>
      </c>
      <c r="J483" s="86">
        <f>+'Հավելված 3 Մաս 4'!I1226</f>
        <v>13500</v>
      </c>
      <c r="K483" s="86">
        <f>+'Հավելված 3 Մաս 4'!J1226</f>
        <v>13500</v>
      </c>
      <c r="L483" s="86">
        <f>+'Հավելված 3 Մաս 4'!K1226</f>
        <v>13500</v>
      </c>
    </row>
    <row r="484" spans="2:12" s="96" customFormat="1">
      <c r="B484" s="364"/>
      <c r="C484" s="361">
        <v>12003</v>
      </c>
      <c r="D484" s="11" t="s">
        <v>618</v>
      </c>
      <c r="E484" s="367"/>
      <c r="F484" s="367"/>
      <c r="G484" s="367"/>
      <c r="H484" s="367"/>
      <c r="I484" s="367"/>
      <c r="J484" s="367"/>
      <c r="K484" s="367"/>
      <c r="L484" s="367"/>
    </row>
    <row r="485" spans="2:12" s="96" customFormat="1" ht="38.25">
      <c r="B485" s="365"/>
      <c r="C485" s="362"/>
      <c r="D485" s="80" t="s">
        <v>1307</v>
      </c>
      <c r="E485" s="368"/>
      <c r="F485" s="368"/>
      <c r="G485" s="368"/>
      <c r="H485" s="368"/>
      <c r="I485" s="368"/>
      <c r="J485" s="368"/>
      <c r="K485" s="368"/>
      <c r="L485" s="368"/>
    </row>
    <row r="486" spans="2:12" s="96" customFormat="1">
      <c r="B486" s="365"/>
      <c r="C486" s="362"/>
      <c r="D486" s="11" t="s">
        <v>609</v>
      </c>
      <c r="E486" s="368"/>
      <c r="F486" s="368"/>
      <c r="G486" s="368"/>
      <c r="H486" s="368"/>
      <c r="I486" s="368"/>
      <c r="J486" s="368"/>
      <c r="K486" s="368"/>
      <c r="L486" s="368"/>
    </row>
    <row r="487" spans="2:12" s="96" customFormat="1" ht="51">
      <c r="B487" s="365"/>
      <c r="C487" s="362"/>
      <c r="D487" s="80" t="s">
        <v>1308</v>
      </c>
      <c r="E487" s="368"/>
      <c r="F487" s="368"/>
      <c r="G487" s="368"/>
      <c r="H487" s="368"/>
      <c r="I487" s="368"/>
      <c r="J487" s="368"/>
      <c r="K487" s="368"/>
      <c r="L487" s="368"/>
    </row>
    <row r="488" spans="2:12" s="96" customFormat="1">
      <c r="B488" s="365"/>
      <c r="C488" s="362"/>
      <c r="D488" s="11" t="s">
        <v>611</v>
      </c>
      <c r="E488" s="368"/>
      <c r="F488" s="368"/>
      <c r="G488" s="368"/>
      <c r="H488" s="368"/>
      <c r="I488" s="368"/>
      <c r="J488" s="368"/>
      <c r="K488" s="368"/>
      <c r="L488" s="368"/>
    </row>
    <row r="489" spans="2:12" s="96" customFormat="1">
      <c r="B489" s="366"/>
      <c r="C489" s="363"/>
      <c r="D489" s="69" t="s">
        <v>626</v>
      </c>
      <c r="E489" s="369">
        <f>+'Հավելված 3 Մաս 4'!D1240</f>
        <v>1492400</v>
      </c>
      <c r="F489" s="369">
        <f>+'Հավելված 3 Մաս 4'!E1240</f>
        <v>2169974</v>
      </c>
      <c r="G489" s="369">
        <f>+'Հավելված 3 Մաս 4'!F1240</f>
        <v>934065</v>
      </c>
      <c r="H489" s="369">
        <f>+'Հավելված 3 Մաս 4'!G1240</f>
        <v>1868130</v>
      </c>
      <c r="I489" s="369">
        <f>+'Հավելված 3 Մաս 4'!H1240</f>
        <v>2802195</v>
      </c>
      <c r="J489" s="369">
        <f>+'Հավելված 3 Մաս 4'!I1240</f>
        <v>3736260</v>
      </c>
      <c r="K489" s="369">
        <f>+'Հավելված 3 Մաս 4'!J1240</f>
        <v>1208164</v>
      </c>
      <c r="L489" s="369">
        <f>+'Հավելված 3 Մաս 4'!K1240</f>
        <v>1495000</v>
      </c>
    </row>
    <row r="490" spans="2:12" s="96" customFormat="1">
      <c r="B490" s="364"/>
      <c r="C490" s="361">
        <v>12004</v>
      </c>
      <c r="D490" s="11" t="s">
        <v>618</v>
      </c>
      <c r="E490" s="440"/>
      <c r="F490" s="440"/>
      <c r="G490" s="440"/>
      <c r="H490" s="440"/>
      <c r="I490" s="440"/>
      <c r="J490" s="440"/>
      <c r="K490" s="440"/>
      <c r="L490" s="440"/>
    </row>
    <row r="491" spans="2:12" s="96" customFormat="1" ht="42.75" customHeight="1">
      <c r="B491" s="365"/>
      <c r="C491" s="362"/>
      <c r="D491" s="80" t="s">
        <v>1309</v>
      </c>
      <c r="E491" s="442"/>
      <c r="F491" s="442"/>
      <c r="G491" s="442"/>
      <c r="H491" s="442"/>
      <c r="I491" s="442"/>
      <c r="J491" s="442"/>
      <c r="K491" s="442"/>
      <c r="L491" s="442"/>
    </row>
    <row r="492" spans="2:12" s="96" customFormat="1">
      <c r="B492" s="365"/>
      <c r="C492" s="362"/>
      <c r="D492" s="11" t="s">
        <v>609</v>
      </c>
      <c r="E492" s="442"/>
      <c r="F492" s="442"/>
      <c r="G492" s="442"/>
      <c r="H492" s="442"/>
      <c r="I492" s="442"/>
      <c r="J492" s="442"/>
      <c r="K492" s="442"/>
      <c r="L492" s="442"/>
    </row>
    <row r="493" spans="2:12" s="96" customFormat="1" ht="51">
      <c r="B493" s="365"/>
      <c r="C493" s="362"/>
      <c r="D493" s="80" t="s">
        <v>1310</v>
      </c>
      <c r="E493" s="442"/>
      <c r="F493" s="442"/>
      <c r="G493" s="442"/>
      <c r="H493" s="442"/>
      <c r="I493" s="442"/>
      <c r="J493" s="442"/>
      <c r="K493" s="442"/>
      <c r="L493" s="442"/>
    </row>
    <row r="494" spans="2:12" s="96" customFormat="1">
      <c r="B494" s="365"/>
      <c r="C494" s="362"/>
      <c r="D494" s="11" t="s">
        <v>611</v>
      </c>
      <c r="E494" s="442"/>
      <c r="F494" s="442"/>
      <c r="G494" s="442"/>
      <c r="H494" s="442"/>
      <c r="I494" s="442"/>
      <c r="J494" s="442"/>
      <c r="K494" s="442"/>
      <c r="L494" s="442"/>
    </row>
    <row r="495" spans="2:12" s="96" customFormat="1">
      <c r="B495" s="366"/>
      <c r="C495" s="363"/>
      <c r="D495" s="69" t="s">
        <v>626</v>
      </c>
      <c r="E495" s="444">
        <f>+'Հավելված 3 Մաս 4'!D1255</f>
        <v>0</v>
      </c>
      <c r="F495" s="444">
        <f>+'Հավելված 3 Մաս 4'!E1255</f>
        <v>13800</v>
      </c>
      <c r="G495" s="444">
        <f>+'Հավելված 3 Մաս 4'!F1255</f>
        <v>3420</v>
      </c>
      <c r="H495" s="444">
        <f>+'Հավելված 3 Մաս 4'!G1255</f>
        <v>6840</v>
      </c>
      <c r="I495" s="444">
        <f>+'Հավելված 3 Մաս 4'!H1255</f>
        <v>10260</v>
      </c>
      <c r="J495" s="444">
        <f>+'Հավելված 3 Մաս 4'!I1255</f>
        <v>13680</v>
      </c>
      <c r="K495" s="444">
        <f>+'Հավելված 3 Մաս 4'!J1255</f>
        <v>13680</v>
      </c>
      <c r="L495" s="444">
        <f>+'Հավելված 3 Մաս 4'!K1255</f>
        <v>13680</v>
      </c>
    </row>
    <row r="496" spans="2:12" s="96" customFormat="1">
      <c r="B496" s="578" t="s">
        <v>7</v>
      </c>
      <c r="C496" s="579"/>
      <c r="D496" s="579"/>
      <c r="E496" s="579"/>
      <c r="F496" s="579"/>
      <c r="G496" s="579"/>
      <c r="H496" s="579"/>
      <c r="I496" s="579"/>
      <c r="J496" s="579"/>
      <c r="K496" s="579"/>
      <c r="L496" s="580"/>
    </row>
    <row r="497" spans="2:12" s="96" customFormat="1">
      <c r="B497" s="361">
        <v>1072</v>
      </c>
      <c r="C497" s="418"/>
      <c r="D497" s="11" t="s">
        <v>1012</v>
      </c>
      <c r="E497" s="440"/>
      <c r="F497" s="440"/>
      <c r="G497" s="440"/>
      <c r="H497" s="440"/>
      <c r="I497" s="440"/>
      <c r="J497" s="440"/>
      <c r="K497" s="440"/>
      <c r="L497" s="440"/>
    </row>
    <row r="498" spans="2:12" s="96" customFormat="1">
      <c r="B498" s="362"/>
      <c r="C498" s="419"/>
      <c r="D498" s="212" t="s">
        <v>760</v>
      </c>
      <c r="E498" s="442"/>
      <c r="F498" s="442"/>
      <c r="G498" s="442"/>
      <c r="H498" s="442"/>
      <c r="I498" s="442"/>
      <c r="J498" s="442"/>
      <c r="K498" s="442"/>
      <c r="L498" s="442"/>
    </row>
    <row r="499" spans="2:12" s="96" customFormat="1">
      <c r="B499" s="362"/>
      <c r="C499" s="419"/>
      <c r="D499" s="11" t="s">
        <v>1011</v>
      </c>
      <c r="E499" s="442"/>
      <c r="F499" s="442"/>
      <c r="G499" s="442"/>
      <c r="H499" s="442"/>
      <c r="I499" s="442"/>
      <c r="J499" s="442"/>
      <c r="K499" s="442"/>
      <c r="L499" s="442"/>
    </row>
    <row r="500" spans="2:12" s="96" customFormat="1" ht="25.5">
      <c r="B500" s="362"/>
      <c r="C500" s="419"/>
      <c r="D500" s="212" t="s">
        <v>1025</v>
      </c>
      <c r="E500" s="442"/>
      <c r="F500" s="442"/>
      <c r="G500" s="442"/>
      <c r="H500" s="442"/>
      <c r="I500" s="442"/>
      <c r="J500" s="442"/>
      <c r="K500" s="442"/>
      <c r="L500" s="442"/>
    </row>
    <row r="501" spans="2:12" s="96" customFormat="1">
      <c r="B501" s="362"/>
      <c r="C501" s="419"/>
      <c r="D501" s="11" t="s">
        <v>1009</v>
      </c>
      <c r="E501" s="442"/>
      <c r="F501" s="442"/>
      <c r="G501" s="442"/>
      <c r="H501" s="442"/>
      <c r="I501" s="442"/>
      <c r="J501" s="442"/>
      <c r="K501" s="442"/>
      <c r="L501" s="442"/>
    </row>
    <row r="502" spans="2:12" s="96" customFormat="1" ht="25.5">
      <c r="B502" s="363"/>
      <c r="C502" s="420"/>
      <c r="D502" s="253" t="s">
        <v>1024</v>
      </c>
      <c r="E502" s="444">
        <f t="shared" ref="E502:F502" si="9">E510+E516+E522+E528+E534+E541+E547+E553+E559</f>
        <v>142664.29999999999</v>
      </c>
      <c r="F502" s="444">
        <f t="shared" si="9"/>
        <v>14687985.300000001</v>
      </c>
      <c r="G502" s="444">
        <f t="shared" ref="G502:L502" si="10">G510+G516+G522+G528+G534+G541+G547+G553+G559</f>
        <v>0</v>
      </c>
      <c r="H502" s="444">
        <f t="shared" si="10"/>
        <v>0</v>
      </c>
      <c r="I502" s="444">
        <f t="shared" si="10"/>
        <v>0</v>
      </c>
      <c r="J502" s="444">
        <f t="shared" si="10"/>
        <v>17920760.100000001</v>
      </c>
      <c r="K502" s="444">
        <f t="shared" si="10"/>
        <v>11267152.299999999</v>
      </c>
      <c r="L502" s="444">
        <f t="shared" si="10"/>
        <v>4681375.8</v>
      </c>
    </row>
    <row r="503" spans="2:12" s="96" customFormat="1">
      <c r="B503" s="583" t="s">
        <v>1007</v>
      </c>
      <c r="C503" s="581"/>
      <c r="D503" s="581"/>
      <c r="E503" s="581"/>
      <c r="F503" s="581"/>
      <c r="G503" s="581"/>
      <c r="H503" s="581"/>
      <c r="I503" s="581"/>
      <c r="J503" s="581"/>
      <c r="K503" s="581"/>
      <c r="L503" s="582"/>
    </row>
    <row r="504" spans="2:12" s="96" customFormat="1">
      <c r="B504" s="583"/>
      <c r="C504" s="581"/>
      <c r="D504" s="581" t="s">
        <v>1006</v>
      </c>
      <c r="E504" s="581"/>
      <c r="F504" s="581"/>
      <c r="G504" s="581"/>
      <c r="H504" s="581"/>
      <c r="I504" s="581"/>
      <c r="J504" s="581"/>
      <c r="K504" s="581"/>
      <c r="L504" s="582"/>
    </row>
    <row r="505" spans="2:12" s="96" customFormat="1">
      <c r="B505" s="364"/>
      <c r="C505" s="361">
        <v>11004</v>
      </c>
      <c r="D505" s="11" t="s">
        <v>813</v>
      </c>
      <c r="E505" s="440"/>
      <c r="F505" s="440"/>
      <c r="G505" s="440"/>
      <c r="H505" s="440"/>
      <c r="I505" s="440"/>
      <c r="J505" s="440"/>
      <c r="K505" s="440"/>
      <c r="L505" s="440"/>
    </row>
    <row r="506" spans="2:12" s="96" customFormat="1" ht="38.25">
      <c r="B506" s="365"/>
      <c r="C506" s="441"/>
      <c r="D506" s="212" t="s">
        <v>941</v>
      </c>
      <c r="E506" s="442"/>
      <c r="F506" s="442"/>
      <c r="G506" s="442"/>
      <c r="H506" s="442"/>
      <c r="I506" s="442"/>
      <c r="J506" s="442"/>
      <c r="K506" s="442"/>
      <c r="L506" s="442"/>
    </row>
    <row r="507" spans="2:12" s="96" customFormat="1">
      <c r="B507" s="365"/>
      <c r="C507" s="441"/>
      <c r="D507" s="11" t="s">
        <v>1005</v>
      </c>
      <c r="E507" s="442"/>
      <c r="F507" s="442"/>
      <c r="G507" s="442"/>
      <c r="H507" s="442"/>
      <c r="I507" s="442"/>
      <c r="J507" s="442"/>
      <c r="K507" s="442"/>
      <c r="L507" s="442"/>
    </row>
    <row r="508" spans="2:12" s="96" customFormat="1" ht="25.5">
      <c r="B508" s="365"/>
      <c r="C508" s="441"/>
      <c r="D508" s="212" t="s">
        <v>940</v>
      </c>
      <c r="E508" s="442"/>
      <c r="F508" s="442"/>
      <c r="G508" s="442"/>
      <c r="H508" s="442"/>
      <c r="I508" s="442"/>
      <c r="J508" s="442"/>
      <c r="K508" s="442"/>
      <c r="L508" s="442"/>
    </row>
    <row r="509" spans="2:12" s="96" customFormat="1">
      <c r="B509" s="365"/>
      <c r="C509" s="441"/>
      <c r="D509" s="11" t="s">
        <v>810</v>
      </c>
      <c r="E509" s="442"/>
      <c r="F509" s="442"/>
      <c r="G509" s="442"/>
      <c r="H509" s="442"/>
      <c r="I509" s="442"/>
      <c r="J509" s="442"/>
      <c r="K509" s="442"/>
      <c r="L509" s="442"/>
    </row>
    <row r="510" spans="2:12" s="96" customFormat="1">
      <c r="B510" s="366"/>
      <c r="C510" s="443"/>
      <c r="D510" s="253" t="s">
        <v>861</v>
      </c>
      <c r="E510" s="444">
        <f>+'Հավելված 3 Մաս 4'!D1273</f>
        <v>0</v>
      </c>
      <c r="F510" s="444">
        <f>+'Հավելված 3 Մաս 4'!E1273</f>
        <v>14108.2</v>
      </c>
      <c r="G510" s="444">
        <f>+'Հավելված 3 Մաս 4'!F1273</f>
        <v>0</v>
      </c>
      <c r="H510" s="444">
        <f>+'Հավելված 3 Մաս 4'!G1273</f>
        <v>0</v>
      </c>
      <c r="I510" s="444">
        <f>+'Հավելված 3 Մաս 4'!H1273</f>
        <v>0</v>
      </c>
      <c r="J510" s="444">
        <f>+'Հավելված 3 Մաս 4'!I1273</f>
        <v>14176.3</v>
      </c>
      <c r="K510" s="444">
        <f>+'Հավելված 3 Մաս 4'!J1273</f>
        <v>14176.3</v>
      </c>
      <c r="L510" s="444">
        <f>+'Հավելված 3 Մաս 4'!K1273</f>
        <v>0</v>
      </c>
    </row>
    <row r="511" spans="2:12" s="96" customFormat="1">
      <c r="B511" s="364"/>
      <c r="C511" s="361">
        <v>11005</v>
      </c>
      <c r="D511" s="11" t="s">
        <v>813</v>
      </c>
      <c r="E511" s="440"/>
      <c r="F511" s="440"/>
      <c r="G511" s="440"/>
      <c r="H511" s="440"/>
      <c r="I511" s="440"/>
      <c r="J511" s="440"/>
      <c r="K511" s="440"/>
      <c r="L511" s="440"/>
    </row>
    <row r="512" spans="2:12" s="96" customFormat="1" ht="25.5">
      <c r="B512" s="365"/>
      <c r="C512" s="441"/>
      <c r="D512" s="212" t="s">
        <v>939</v>
      </c>
      <c r="E512" s="442"/>
      <c r="F512" s="442"/>
      <c r="G512" s="442"/>
      <c r="H512" s="442"/>
      <c r="I512" s="442"/>
      <c r="J512" s="442"/>
      <c r="K512" s="442"/>
      <c r="L512" s="442"/>
    </row>
    <row r="513" spans="2:12" s="96" customFormat="1">
      <c r="B513" s="365"/>
      <c r="C513" s="441"/>
      <c r="D513" s="11" t="s">
        <v>1005</v>
      </c>
      <c r="E513" s="442"/>
      <c r="F513" s="442"/>
      <c r="G513" s="442"/>
      <c r="H513" s="442"/>
      <c r="I513" s="442"/>
      <c r="J513" s="442"/>
      <c r="K513" s="442"/>
      <c r="L513" s="442"/>
    </row>
    <row r="514" spans="2:12" s="96" customFormat="1" ht="25.5">
      <c r="B514" s="365"/>
      <c r="C514" s="441"/>
      <c r="D514" s="212" t="s">
        <v>938</v>
      </c>
      <c r="E514" s="442"/>
      <c r="F514" s="442"/>
      <c r="G514" s="442"/>
      <c r="H514" s="442"/>
      <c r="I514" s="442"/>
      <c r="J514" s="442"/>
      <c r="K514" s="442"/>
      <c r="L514" s="442"/>
    </row>
    <row r="515" spans="2:12" s="96" customFormat="1">
      <c r="B515" s="365"/>
      <c r="C515" s="441"/>
      <c r="D515" s="11" t="s">
        <v>810</v>
      </c>
      <c r="E515" s="442"/>
      <c r="F515" s="442"/>
      <c r="G515" s="442"/>
      <c r="H515" s="442"/>
      <c r="I515" s="442"/>
      <c r="J515" s="442"/>
      <c r="K515" s="442"/>
      <c r="L515" s="442"/>
    </row>
    <row r="516" spans="2:12" s="96" customFormat="1">
      <c r="B516" s="366"/>
      <c r="C516" s="443"/>
      <c r="D516" s="253" t="s">
        <v>809</v>
      </c>
      <c r="E516" s="444">
        <f>+'Հավելված 3 Մաս 4'!D1286</f>
        <v>53799.6</v>
      </c>
      <c r="F516" s="444">
        <f>+'Հավելված 3 Մաս 4'!E1286</f>
        <v>309699</v>
      </c>
      <c r="G516" s="444">
        <f>+'Հավելված 3 Մաս 4'!F1286</f>
        <v>0</v>
      </c>
      <c r="H516" s="444">
        <f>+'Հավելված 3 Մաս 4'!G1286</f>
        <v>0</v>
      </c>
      <c r="I516" s="444">
        <f>+'Հավելված 3 Մաս 4'!H1286</f>
        <v>0</v>
      </c>
      <c r="J516" s="444">
        <f>+'Հավելված 3 Մաս 4'!I1286</f>
        <v>285547.90000000002</v>
      </c>
      <c r="K516" s="444">
        <f>+'Հավելված 3 Մաս 4'!J1286</f>
        <v>255086.3</v>
      </c>
      <c r="L516" s="444">
        <f>+'Հավելված 3 Մաս 4'!K1286</f>
        <v>0</v>
      </c>
    </row>
    <row r="517" spans="2:12" s="96" customFormat="1">
      <c r="B517" s="364"/>
      <c r="C517" s="361">
        <v>11006</v>
      </c>
      <c r="D517" s="11" t="s">
        <v>813</v>
      </c>
      <c r="E517" s="440"/>
      <c r="F517" s="440"/>
      <c r="G517" s="440"/>
      <c r="H517" s="440"/>
      <c r="I517" s="440"/>
      <c r="J517" s="440"/>
      <c r="K517" s="440"/>
      <c r="L517" s="440"/>
    </row>
    <row r="518" spans="2:12" s="96" customFormat="1" ht="38.25">
      <c r="B518" s="365"/>
      <c r="C518" s="441"/>
      <c r="D518" s="212" t="s">
        <v>1023</v>
      </c>
      <c r="E518" s="442"/>
      <c r="F518" s="442"/>
      <c r="G518" s="442"/>
      <c r="H518" s="442"/>
      <c r="I518" s="442"/>
      <c r="J518" s="442"/>
      <c r="K518" s="442"/>
      <c r="L518" s="442"/>
    </row>
    <row r="519" spans="2:12" s="96" customFormat="1">
      <c r="B519" s="365"/>
      <c r="C519" s="441"/>
      <c r="D519" s="11" t="s">
        <v>1005</v>
      </c>
      <c r="E519" s="442"/>
      <c r="F519" s="442"/>
      <c r="G519" s="442"/>
      <c r="H519" s="442"/>
      <c r="I519" s="442"/>
      <c r="J519" s="442"/>
      <c r="K519" s="442"/>
      <c r="L519" s="442"/>
    </row>
    <row r="520" spans="2:12" s="96" customFormat="1" ht="38.25">
      <c r="B520" s="365"/>
      <c r="C520" s="441"/>
      <c r="D520" s="212" t="s">
        <v>935</v>
      </c>
      <c r="E520" s="442"/>
      <c r="F520" s="442"/>
      <c r="G520" s="442"/>
      <c r="H520" s="442"/>
      <c r="I520" s="442"/>
      <c r="J520" s="442"/>
      <c r="K520" s="442"/>
      <c r="L520" s="442"/>
    </row>
    <row r="521" spans="2:12" s="96" customFormat="1">
      <c r="B521" s="365"/>
      <c r="C521" s="441"/>
      <c r="D521" s="11" t="s">
        <v>810</v>
      </c>
      <c r="E521" s="442"/>
      <c r="F521" s="442"/>
      <c r="G521" s="442"/>
      <c r="H521" s="442"/>
      <c r="I521" s="442"/>
      <c r="J521" s="442"/>
      <c r="K521" s="442"/>
      <c r="L521" s="442"/>
    </row>
    <row r="522" spans="2:12" s="96" customFormat="1">
      <c r="B522" s="366"/>
      <c r="C522" s="443"/>
      <c r="D522" s="253" t="s">
        <v>809</v>
      </c>
      <c r="E522" s="444">
        <f>+'Հավելված 3 Մաս 4'!D1299</f>
        <v>0</v>
      </c>
      <c r="F522" s="444">
        <f>+'Հավելված 3 Մաս 4'!E1299</f>
        <v>0</v>
      </c>
      <c r="G522" s="444">
        <f>+'Հավելված 3 Մաս 4'!F1299</f>
        <v>0</v>
      </c>
      <c r="H522" s="444">
        <f>+'Հավելված 3 Մաս 4'!G1299</f>
        <v>0</v>
      </c>
      <c r="I522" s="444">
        <f>+'Հավելված 3 Մաս 4'!H1299</f>
        <v>0</v>
      </c>
      <c r="J522" s="444">
        <f>+'Հավելված 3 Մաս 4'!I1299</f>
        <v>0</v>
      </c>
      <c r="K522" s="444">
        <f>+'Հավելված 3 Մաս 4'!J1299</f>
        <v>0</v>
      </c>
      <c r="L522" s="444">
        <f>+'Հավելված 3 Մաս 4'!K1299</f>
        <v>184793</v>
      </c>
    </row>
    <row r="523" spans="2:12" s="96" customFormat="1">
      <c r="B523" s="364"/>
      <c r="C523" s="361">
        <v>11007</v>
      </c>
      <c r="D523" s="11" t="s">
        <v>813</v>
      </c>
      <c r="E523" s="440"/>
      <c r="F523" s="440"/>
      <c r="G523" s="440"/>
      <c r="H523" s="440"/>
      <c r="I523" s="440"/>
      <c r="J523" s="440"/>
      <c r="K523" s="440"/>
      <c r="L523" s="440"/>
    </row>
    <row r="524" spans="2:12" s="96" customFormat="1" ht="38.25">
      <c r="B524" s="365"/>
      <c r="C524" s="445"/>
      <c r="D524" s="212" t="s">
        <v>936</v>
      </c>
      <c r="E524" s="442"/>
      <c r="F524" s="442"/>
      <c r="G524" s="442"/>
      <c r="H524" s="442"/>
      <c r="I524" s="442"/>
      <c r="J524" s="442"/>
      <c r="K524" s="442"/>
      <c r="L524" s="442"/>
    </row>
    <row r="525" spans="2:12" s="96" customFormat="1">
      <c r="B525" s="365"/>
      <c r="C525" s="445"/>
      <c r="D525" s="11" t="s">
        <v>1005</v>
      </c>
      <c r="E525" s="442"/>
      <c r="F525" s="442"/>
      <c r="G525" s="442"/>
      <c r="H525" s="442"/>
      <c r="I525" s="442"/>
      <c r="J525" s="442"/>
      <c r="K525" s="442"/>
      <c r="L525" s="442"/>
    </row>
    <row r="526" spans="2:12" s="96" customFormat="1" ht="38.25">
      <c r="B526" s="365"/>
      <c r="C526" s="445"/>
      <c r="D526" s="77" t="s">
        <v>935</v>
      </c>
      <c r="E526" s="442"/>
      <c r="F526" s="442"/>
      <c r="G526" s="442"/>
      <c r="H526" s="442"/>
      <c r="I526" s="442"/>
      <c r="J526" s="442"/>
      <c r="K526" s="442"/>
      <c r="L526" s="442"/>
    </row>
    <row r="527" spans="2:12" s="96" customFormat="1">
      <c r="B527" s="365"/>
      <c r="C527" s="445"/>
      <c r="D527" s="11" t="s">
        <v>810</v>
      </c>
      <c r="E527" s="442"/>
      <c r="F527" s="442"/>
      <c r="G527" s="442"/>
      <c r="H527" s="442"/>
      <c r="I527" s="442"/>
      <c r="J527" s="442"/>
      <c r="K527" s="442"/>
      <c r="L527" s="442"/>
    </row>
    <row r="528" spans="2:12" s="96" customFormat="1" ht="25.5">
      <c r="B528" s="366"/>
      <c r="C528" s="446"/>
      <c r="D528" s="253" t="s">
        <v>319</v>
      </c>
      <c r="E528" s="444">
        <f>+'Հավելված 3 Մաս 4'!D1312</f>
        <v>0</v>
      </c>
      <c r="F528" s="444">
        <f>+'Հավելված 3 Մաս 4'!E1312</f>
        <v>54231.4</v>
      </c>
      <c r="G528" s="444">
        <f>+'Հավելված 3 Մաս 4'!F1312</f>
        <v>0</v>
      </c>
      <c r="H528" s="444">
        <f>+'Հավելված 3 Մաս 4'!G1312</f>
        <v>0</v>
      </c>
      <c r="I528" s="444">
        <f>+'Հավելված 3 Մաս 4'!H1312</f>
        <v>0</v>
      </c>
      <c r="J528" s="444">
        <f>+'Հավելված 3 Մաս 4'!I1312</f>
        <v>57021.8</v>
      </c>
      <c r="K528" s="444">
        <f>+'Հավելված 3 Մաս 4'!J1312</f>
        <v>31678.799999999999</v>
      </c>
      <c r="L528" s="444">
        <f>+'Հավելված 3 Մաս 4'!K1312</f>
        <v>15786.6</v>
      </c>
    </row>
    <row r="529" spans="2:12" s="96" customFormat="1">
      <c r="B529" s="364"/>
      <c r="C529" s="361">
        <v>12001</v>
      </c>
      <c r="D529" s="11" t="s">
        <v>813</v>
      </c>
      <c r="E529" s="440"/>
      <c r="F529" s="440"/>
      <c r="G529" s="440"/>
      <c r="H529" s="440"/>
      <c r="I529" s="440"/>
      <c r="J529" s="440"/>
      <c r="K529" s="440"/>
      <c r="L529" s="440"/>
    </row>
    <row r="530" spans="2:12" s="96" customFormat="1" ht="38.25">
      <c r="B530" s="365"/>
      <c r="C530" s="441"/>
      <c r="D530" s="399" t="s">
        <v>934</v>
      </c>
      <c r="E530" s="442"/>
      <c r="F530" s="442"/>
      <c r="G530" s="442"/>
      <c r="H530" s="442"/>
      <c r="I530" s="442"/>
      <c r="J530" s="442"/>
      <c r="K530" s="442"/>
      <c r="L530" s="442"/>
    </row>
    <row r="531" spans="2:12" s="96" customFormat="1">
      <c r="B531" s="365"/>
      <c r="C531" s="441"/>
      <c r="D531" s="11" t="s">
        <v>1005</v>
      </c>
      <c r="E531" s="442"/>
      <c r="F531" s="442"/>
      <c r="G531" s="442"/>
      <c r="H531" s="442"/>
      <c r="I531" s="442"/>
      <c r="J531" s="442"/>
      <c r="K531" s="442"/>
      <c r="L531" s="442"/>
    </row>
    <row r="532" spans="2:12" s="96" customFormat="1" ht="63.75">
      <c r="B532" s="365"/>
      <c r="C532" s="441"/>
      <c r="D532" s="212" t="s">
        <v>933</v>
      </c>
      <c r="E532" s="442"/>
      <c r="F532" s="442"/>
      <c r="G532" s="442"/>
      <c r="H532" s="442"/>
      <c r="I532" s="442"/>
      <c r="J532" s="442"/>
      <c r="K532" s="442"/>
      <c r="L532" s="442"/>
    </row>
    <row r="533" spans="2:12" s="96" customFormat="1">
      <c r="B533" s="365"/>
      <c r="C533" s="441"/>
      <c r="D533" s="11" t="s">
        <v>810</v>
      </c>
      <c r="E533" s="442"/>
      <c r="F533" s="442"/>
      <c r="G533" s="442"/>
      <c r="H533" s="442"/>
      <c r="I533" s="442"/>
      <c r="J533" s="442"/>
      <c r="K533" s="442"/>
      <c r="L533" s="442"/>
    </row>
    <row r="534" spans="2:12" s="96" customFormat="1">
      <c r="B534" s="366"/>
      <c r="C534" s="443"/>
      <c r="D534" s="253" t="s">
        <v>376</v>
      </c>
      <c r="E534" s="444">
        <f>+'Հավելված 3 Մաս 4'!D1327</f>
        <v>0</v>
      </c>
      <c r="F534" s="444">
        <f>+'Հավելված 3 Մաս 4'!E1327</f>
        <v>2391969.2999999998</v>
      </c>
      <c r="G534" s="444">
        <f>+'Հավելված 3 Մաս 4'!F1327</f>
        <v>0</v>
      </c>
      <c r="H534" s="444">
        <f>+'Հավելված 3 Մաս 4'!G1327</f>
        <v>0</v>
      </c>
      <c r="I534" s="444">
        <f>+'Հավելված 3 Մաս 4'!H1327</f>
        <v>0</v>
      </c>
      <c r="J534" s="444">
        <f>+'Հավելված 3 Մաս 4'!I1327</f>
        <v>2492945.2999999998</v>
      </c>
      <c r="K534" s="444">
        <f>+'Հավելված 3 Մաս 4'!J1327</f>
        <v>1514599.2</v>
      </c>
      <c r="L534" s="444">
        <f>+'Հավելված 3 Մաս 4'!K1327</f>
        <v>1390738.5</v>
      </c>
    </row>
    <row r="535" spans="2:12" s="96" customFormat="1">
      <c r="B535" s="355"/>
      <c r="C535" s="356"/>
      <c r="D535" s="356" t="s">
        <v>1014</v>
      </c>
      <c r="E535" s="356"/>
      <c r="F535" s="356"/>
      <c r="G535" s="356"/>
      <c r="H535" s="356"/>
      <c r="I535" s="356"/>
      <c r="J535" s="356"/>
      <c r="K535" s="356"/>
      <c r="L535" s="357"/>
    </row>
    <row r="536" spans="2:12" s="96" customFormat="1">
      <c r="B536" s="364"/>
      <c r="C536" s="361">
        <v>31001</v>
      </c>
      <c r="D536" s="11" t="s">
        <v>813</v>
      </c>
      <c r="E536" s="440"/>
      <c r="F536" s="440"/>
      <c r="G536" s="440"/>
      <c r="H536" s="440"/>
      <c r="I536" s="440"/>
      <c r="J536" s="440"/>
      <c r="K536" s="440"/>
      <c r="L536" s="440"/>
    </row>
    <row r="537" spans="2:12" s="96" customFormat="1" ht="63.75">
      <c r="B537" s="365"/>
      <c r="C537" s="441"/>
      <c r="D537" s="212" t="s">
        <v>932</v>
      </c>
      <c r="E537" s="442"/>
      <c r="F537" s="442"/>
      <c r="G537" s="442"/>
      <c r="H537" s="442"/>
      <c r="I537" s="442"/>
      <c r="J537" s="442"/>
      <c r="K537" s="442"/>
      <c r="L537" s="442"/>
    </row>
    <row r="538" spans="2:12" s="96" customFormat="1">
      <c r="B538" s="365"/>
      <c r="C538" s="441"/>
      <c r="D538" s="11" t="s">
        <v>1005</v>
      </c>
      <c r="E538" s="442"/>
      <c r="F538" s="442"/>
      <c r="G538" s="442"/>
      <c r="H538" s="442"/>
      <c r="I538" s="442"/>
      <c r="J538" s="442"/>
      <c r="K538" s="442"/>
      <c r="L538" s="442"/>
    </row>
    <row r="539" spans="2:12" s="96" customFormat="1" ht="51">
      <c r="B539" s="365"/>
      <c r="C539" s="441"/>
      <c r="D539" s="212" t="s">
        <v>930</v>
      </c>
      <c r="E539" s="442"/>
      <c r="F539" s="442"/>
      <c r="G539" s="442"/>
      <c r="H539" s="442"/>
      <c r="I539" s="442"/>
      <c r="J539" s="442"/>
      <c r="K539" s="442"/>
      <c r="L539" s="442"/>
    </row>
    <row r="540" spans="2:12" s="96" customFormat="1">
      <c r="B540" s="365"/>
      <c r="C540" s="441"/>
      <c r="D540" s="11" t="s">
        <v>810</v>
      </c>
      <c r="E540" s="442"/>
      <c r="F540" s="442"/>
      <c r="G540" s="442"/>
      <c r="H540" s="442"/>
      <c r="I540" s="442"/>
      <c r="J540" s="442"/>
      <c r="K540" s="442"/>
      <c r="L540" s="442"/>
    </row>
    <row r="541" spans="2:12" s="96" customFormat="1" ht="25.5">
      <c r="B541" s="366"/>
      <c r="C541" s="443"/>
      <c r="D541" s="253" t="s">
        <v>319</v>
      </c>
      <c r="E541" s="444">
        <f>+'Հավելված 3 Մաս 4'!D1342</f>
        <v>80490.2</v>
      </c>
      <c r="F541" s="444">
        <f>+'Հավելված 3 Մաս 4'!E1342</f>
        <v>4495805.9000000004</v>
      </c>
      <c r="G541" s="444">
        <f>+'Հավելված 3 Մաս 4'!F1342</f>
        <v>0</v>
      </c>
      <c r="H541" s="444">
        <f>+'Հավելված 3 Մաս 4'!G1342</f>
        <v>0</v>
      </c>
      <c r="I541" s="444">
        <f>+'Հավելված 3 Մաս 4'!H1342</f>
        <v>0</v>
      </c>
      <c r="J541" s="444">
        <f>+'Հավելված 3 Մաս 4'!I1342</f>
        <v>6588399.4000000004</v>
      </c>
      <c r="K541" s="444">
        <f>+'Հավելված 3 Մաս 4'!J1342</f>
        <v>4683853</v>
      </c>
      <c r="L541" s="444">
        <f>+'Հավելված 3 Մաս 4'!K1342</f>
        <v>1480786.4</v>
      </c>
    </row>
    <row r="542" spans="2:12" s="96" customFormat="1">
      <c r="B542" s="364"/>
      <c r="C542" s="361">
        <v>31002</v>
      </c>
      <c r="D542" s="11" t="s">
        <v>813</v>
      </c>
      <c r="E542" s="440"/>
      <c r="F542" s="440"/>
      <c r="G542" s="440"/>
      <c r="H542" s="440"/>
      <c r="I542" s="440"/>
      <c r="J542" s="440"/>
      <c r="K542" s="440"/>
      <c r="L542" s="440"/>
    </row>
    <row r="543" spans="2:12" s="96" customFormat="1" ht="63.75">
      <c r="B543" s="365"/>
      <c r="C543" s="441"/>
      <c r="D543" s="212" t="s">
        <v>931</v>
      </c>
      <c r="E543" s="442"/>
      <c r="F543" s="442"/>
      <c r="G543" s="442"/>
      <c r="H543" s="442"/>
      <c r="I543" s="442"/>
      <c r="J543" s="442"/>
      <c r="K543" s="442"/>
      <c r="L543" s="442"/>
    </row>
    <row r="544" spans="2:12" s="96" customFormat="1">
      <c r="B544" s="365"/>
      <c r="C544" s="441"/>
      <c r="D544" s="11" t="s">
        <v>1005</v>
      </c>
      <c r="E544" s="442"/>
      <c r="F544" s="442"/>
      <c r="G544" s="442"/>
      <c r="H544" s="442"/>
      <c r="I544" s="442"/>
      <c r="J544" s="442"/>
      <c r="K544" s="442"/>
      <c r="L544" s="442"/>
    </row>
    <row r="545" spans="2:12" s="96" customFormat="1" ht="51">
      <c r="B545" s="365"/>
      <c r="C545" s="441"/>
      <c r="D545" s="212" t="s">
        <v>930</v>
      </c>
      <c r="E545" s="442"/>
      <c r="F545" s="442"/>
      <c r="G545" s="442"/>
      <c r="H545" s="442"/>
      <c r="I545" s="442"/>
      <c r="J545" s="442"/>
      <c r="K545" s="442"/>
      <c r="L545" s="442"/>
    </row>
    <row r="546" spans="2:12" s="96" customFormat="1">
      <c r="B546" s="365"/>
      <c r="C546" s="441"/>
      <c r="D546" s="11" t="s">
        <v>810</v>
      </c>
      <c r="E546" s="442"/>
      <c r="F546" s="442"/>
      <c r="G546" s="442"/>
      <c r="H546" s="442"/>
      <c r="I546" s="442"/>
      <c r="J546" s="442"/>
      <c r="K546" s="442"/>
      <c r="L546" s="442"/>
    </row>
    <row r="547" spans="2:12" s="96" customFormat="1" ht="25.5">
      <c r="B547" s="366"/>
      <c r="C547" s="443"/>
      <c r="D547" s="253" t="s">
        <v>319</v>
      </c>
      <c r="E547" s="444">
        <f>+'Հավելված 3 Մաս 4'!D1357</f>
        <v>0</v>
      </c>
      <c r="F547" s="444">
        <f>+'Հավելված 3 Մաս 4'!E1357</f>
        <v>5135163.5</v>
      </c>
      <c r="G547" s="444">
        <f>+'Հավելված 3 Մաս 4'!F1357</f>
        <v>0</v>
      </c>
      <c r="H547" s="444">
        <f>+'Հավելված 3 Մաս 4'!G1357</f>
        <v>0</v>
      </c>
      <c r="I547" s="444">
        <f>+'Հավելված 3 Մաս 4'!H1357</f>
        <v>0</v>
      </c>
      <c r="J547" s="444">
        <f>+'Հավելված 3 Մաս 4'!I1357</f>
        <v>6088869.4000000004</v>
      </c>
      <c r="K547" s="444">
        <f>+'Հավելված 3 Մաս 4'!J1357</f>
        <v>3353627.5</v>
      </c>
      <c r="L547" s="444">
        <f>+'Հավելված 3 Մաս 4'!K1357</f>
        <v>1609271.3</v>
      </c>
    </row>
    <row r="548" spans="2:12" s="96" customFormat="1">
      <c r="B548" s="364"/>
      <c r="C548" s="361">
        <v>31003</v>
      </c>
      <c r="D548" s="11" t="s">
        <v>813</v>
      </c>
      <c r="E548" s="440"/>
      <c r="F548" s="440"/>
      <c r="G548" s="440"/>
      <c r="H548" s="440"/>
      <c r="I548" s="440"/>
      <c r="J548" s="440"/>
      <c r="K548" s="440"/>
      <c r="L548" s="440"/>
    </row>
    <row r="549" spans="2:12" s="96" customFormat="1" ht="51">
      <c r="B549" s="365"/>
      <c r="C549" s="441"/>
      <c r="D549" s="212" t="s">
        <v>988</v>
      </c>
      <c r="E549" s="442"/>
      <c r="F549" s="442"/>
      <c r="G549" s="442"/>
      <c r="H549" s="442"/>
      <c r="I549" s="442"/>
      <c r="J549" s="442"/>
      <c r="K549" s="442"/>
      <c r="L549" s="442"/>
    </row>
    <row r="550" spans="2:12" s="96" customFormat="1">
      <c r="B550" s="365"/>
      <c r="C550" s="441"/>
      <c r="D550" s="11" t="s">
        <v>1005</v>
      </c>
      <c r="E550" s="442"/>
      <c r="F550" s="442"/>
      <c r="G550" s="442"/>
      <c r="H550" s="442"/>
      <c r="I550" s="442"/>
      <c r="J550" s="442"/>
      <c r="K550" s="442"/>
      <c r="L550" s="442"/>
    </row>
    <row r="551" spans="2:12" s="96" customFormat="1" ht="25.5">
      <c r="B551" s="365"/>
      <c r="C551" s="441"/>
      <c r="D551" s="212" t="s">
        <v>926</v>
      </c>
      <c r="E551" s="442"/>
      <c r="F551" s="442"/>
      <c r="G551" s="442"/>
      <c r="H551" s="442"/>
      <c r="I551" s="442"/>
      <c r="J551" s="442"/>
      <c r="K551" s="442"/>
      <c r="L551" s="442"/>
    </row>
    <row r="552" spans="2:12" s="96" customFormat="1">
      <c r="B552" s="365"/>
      <c r="C552" s="441"/>
      <c r="D552" s="11" t="s">
        <v>810</v>
      </c>
      <c r="E552" s="442"/>
      <c r="F552" s="442"/>
      <c r="G552" s="442"/>
      <c r="H552" s="442"/>
      <c r="I552" s="442"/>
      <c r="J552" s="442"/>
      <c r="K552" s="442"/>
      <c r="L552" s="442"/>
    </row>
    <row r="553" spans="2:12" s="96" customFormat="1" ht="25.5">
      <c r="B553" s="366"/>
      <c r="C553" s="443"/>
      <c r="D553" s="253" t="s">
        <v>319</v>
      </c>
      <c r="E553" s="444">
        <f>+'Հավելված 3 Մաս 4'!D1372</f>
        <v>4187.25</v>
      </c>
      <c r="F553" s="444">
        <f>+'Հավելված 3 Մաս 4'!E1372</f>
        <v>1143504</v>
      </c>
      <c r="G553" s="444">
        <f>+'Հավելված 3 Մաս 4'!F1372</f>
        <v>0</v>
      </c>
      <c r="H553" s="444">
        <f>+'Հավելված 3 Մաս 4'!G1372</f>
        <v>0</v>
      </c>
      <c r="I553" s="444">
        <f>+'Հավելված 3 Մաս 4'!H1372</f>
        <v>0</v>
      </c>
      <c r="J553" s="444">
        <f>+'Հավելված 3 Մաս 4'!I1372</f>
        <v>1196900</v>
      </c>
      <c r="K553" s="444">
        <f>+'Հավելված 3 Մաս 4'!J1372</f>
        <v>503616.7</v>
      </c>
      <c r="L553" s="444">
        <f>+'Հավելված 3 Մաս 4'!K1372</f>
        <v>0</v>
      </c>
    </row>
    <row r="554" spans="2:12" s="96" customFormat="1">
      <c r="B554" s="364"/>
      <c r="C554" s="361">
        <v>31004</v>
      </c>
      <c r="D554" s="11" t="s">
        <v>813</v>
      </c>
      <c r="E554" s="440"/>
      <c r="F554" s="440"/>
      <c r="G554" s="440"/>
      <c r="H554" s="440"/>
      <c r="I554" s="440"/>
      <c r="J554" s="440"/>
      <c r="K554" s="440"/>
      <c r="L554" s="440"/>
    </row>
    <row r="555" spans="2:12" s="96" customFormat="1" ht="63.75">
      <c r="B555" s="365"/>
      <c r="C555" s="441"/>
      <c r="D555" s="212" t="s">
        <v>989</v>
      </c>
      <c r="E555" s="442"/>
      <c r="F555" s="442"/>
      <c r="G555" s="442"/>
      <c r="H555" s="442"/>
      <c r="I555" s="442"/>
      <c r="J555" s="442"/>
      <c r="K555" s="442"/>
      <c r="L555" s="442"/>
    </row>
    <row r="556" spans="2:12" s="96" customFormat="1">
      <c r="B556" s="365"/>
      <c r="C556" s="441"/>
      <c r="D556" s="11" t="s">
        <v>1005</v>
      </c>
      <c r="E556" s="442"/>
      <c r="F556" s="442"/>
      <c r="G556" s="442"/>
      <c r="H556" s="442"/>
      <c r="I556" s="442"/>
      <c r="J556" s="442"/>
      <c r="K556" s="442"/>
      <c r="L556" s="442"/>
    </row>
    <row r="557" spans="2:12" s="96" customFormat="1" ht="25.5">
      <c r="B557" s="365"/>
      <c r="C557" s="441"/>
      <c r="D557" s="212" t="s">
        <v>926</v>
      </c>
      <c r="E557" s="442"/>
      <c r="F557" s="442"/>
      <c r="G557" s="442"/>
      <c r="H557" s="442"/>
      <c r="I557" s="442"/>
      <c r="J557" s="442"/>
      <c r="K557" s="442"/>
      <c r="L557" s="442"/>
    </row>
    <row r="558" spans="2:12" s="96" customFormat="1">
      <c r="B558" s="365"/>
      <c r="C558" s="441"/>
      <c r="D558" s="11" t="s">
        <v>810</v>
      </c>
      <c r="E558" s="442"/>
      <c r="F558" s="442"/>
      <c r="G558" s="442"/>
      <c r="H558" s="442"/>
      <c r="I558" s="442"/>
      <c r="J558" s="442"/>
      <c r="K558" s="442"/>
      <c r="L558" s="442"/>
    </row>
    <row r="559" spans="2:12" s="96" customFormat="1" ht="25.5">
      <c r="B559" s="366"/>
      <c r="C559" s="443"/>
      <c r="D559" s="253" t="s">
        <v>319</v>
      </c>
      <c r="E559" s="444">
        <f>+'Հավելված 3 Մաս 4'!D1387</f>
        <v>4187.25</v>
      </c>
      <c r="F559" s="444">
        <f>+'Հավելված 3 Մաս 4'!E1387</f>
        <v>1143504</v>
      </c>
      <c r="G559" s="444">
        <f>+'Հավելված 3 Մաս 4'!F1387</f>
        <v>0</v>
      </c>
      <c r="H559" s="444">
        <f>+'Հավելված 3 Մաս 4'!G1387</f>
        <v>0</v>
      </c>
      <c r="I559" s="444">
        <f>+'Հավելված 3 Մաս 4'!H1387</f>
        <v>0</v>
      </c>
      <c r="J559" s="444">
        <f>+'Հավելված 3 Մաս 4'!I1387</f>
        <v>1196900</v>
      </c>
      <c r="K559" s="444">
        <f>+'Հավելված 3 Մաս 4'!J1387</f>
        <v>910514.5</v>
      </c>
      <c r="L559" s="444">
        <f>+'Հավելված 3 Մաս 4'!K1387</f>
        <v>0</v>
      </c>
    </row>
    <row r="560" spans="2:12" s="96" customFormat="1">
      <c r="B560" s="318" t="s">
        <v>29</v>
      </c>
      <c r="C560" s="319"/>
      <c r="D560" s="349"/>
      <c r="E560" s="89"/>
      <c r="F560" s="89"/>
      <c r="G560" s="89"/>
      <c r="H560" s="89"/>
      <c r="I560" s="89"/>
      <c r="J560" s="89"/>
      <c r="K560" s="89"/>
      <c r="L560" s="90"/>
    </row>
    <row r="561" spans="2:12" s="203" customFormat="1">
      <c r="B561" s="361">
        <v>1073</v>
      </c>
      <c r="C561" s="358"/>
      <c r="D561" s="11" t="s">
        <v>1012</v>
      </c>
      <c r="E561" s="367"/>
      <c r="F561" s="367"/>
      <c r="G561" s="367"/>
      <c r="H561" s="367"/>
      <c r="I561" s="367"/>
      <c r="J561" s="367"/>
      <c r="K561" s="367"/>
      <c r="L561" s="367"/>
    </row>
    <row r="562" spans="2:12" s="203" customFormat="1" ht="25.5">
      <c r="B562" s="362"/>
      <c r="C562" s="359"/>
      <c r="D562" s="181" t="s">
        <v>920</v>
      </c>
      <c r="E562" s="368"/>
      <c r="F562" s="368"/>
      <c r="G562" s="368"/>
      <c r="H562" s="368"/>
      <c r="I562" s="368"/>
      <c r="J562" s="368"/>
      <c r="K562" s="368"/>
      <c r="L562" s="368"/>
    </row>
    <row r="563" spans="2:12" s="203" customFormat="1">
      <c r="B563" s="362"/>
      <c r="C563" s="359"/>
      <c r="D563" s="11" t="s">
        <v>1011</v>
      </c>
      <c r="E563" s="368"/>
      <c r="F563" s="368"/>
      <c r="G563" s="368"/>
      <c r="H563" s="368"/>
      <c r="I563" s="368"/>
      <c r="J563" s="368"/>
      <c r="K563" s="368"/>
      <c r="L563" s="368"/>
    </row>
    <row r="564" spans="2:12" s="203" customFormat="1">
      <c r="B564" s="362"/>
      <c r="C564" s="359"/>
      <c r="D564" s="70" t="s">
        <v>980</v>
      </c>
      <c r="E564" s="368"/>
      <c r="F564" s="368"/>
      <c r="G564" s="368"/>
      <c r="H564" s="368"/>
      <c r="I564" s="368"/>
      <c r="J564" s="368"/>
      <c r="K564" s="368"/>
      <c r="L564" s="368"/>
    </row>
    <row r="565" spans="2:12" s="203" customFormat="1">
      <c r="B565" s="362"/>
      <c r="C565" s="359"/>
      <c r="D565" s="11" t="s">
        <v>1009</v>
      </c>
      <c r="E565" s="368"/>
      <c r="F565" s="368"/>
      <c r="G565" s="368"/>
      <c r="H565" s="368"/>
      <c r="I565" s="368"/>
      <c r="J565" s="368"/>
      <c r="K565" s="368"/>
      <c r="L565" s="368"/>
    </row>
    <row r="566" spans="2:12" s="203" customFormat="1">
      <c r="B566" s="363"/>
      <c r="C566" s="360"/>
      <c r="D566" s="70" t="s">
        <v>1022</v>
      </c>
      <c r="E566" s="369">
        <f t="shared" ref="E566:L566" si="11">E574</f>
        <v>14168.7</v>
      </c>
      <c r="F566" s="369">
        <f t="shared" si="11"/>
        <v>16925.3</v>
      </c>
      <c r="G566" s="369">
        <f t="shared" si="11"/>
        <v>3385.1</v>
      </c>
      <c r="H566" s="369">
        <f t="shared" si="11"/>
        <v>7616.4</v>
      </c>
      <c r="I566" s="369">
        <f t="shared" si="11"/>
        <v>11847.7</v>
      </c>
      <c r="J566" s="369">
        <f t="shared" si="11"/>
        <v>16925.3</v>
      </c>
      <c r="K566" s="369">
        <f t="shared" si="11"/>
        <v>16925.3</v>
      </c>
      <c r="L566" s="369">
        <f t="shared" si="11"/>
        <v>16925.3</v>
      </c>
    </row>
    <row r="567" spans="2:12" s="96" customFormat="1">
      <c r="B567" s="162" t="s">
        <v>1007</v>
      </c>
      <c r="C567" s="356"/>
      <c r="D567" s="356"/>
      <c r="E567" s="87"/>
      <c r="F567" s="87"/>
      <c r="G567" s="87"/>
      <c r="H567" s="87"/>
      <c r="I567" s="87"/>
      <c r="J567" s="87"/>
      <c r="K567" s="87"/>
      <c r="L567" s="88"/>
    </row>
    <row r="568" spans="2:12" s="96" customFormat="1">
      <c r="B568" s="355"/>
      <c r="C568" s="356"/>
      <c r="D568" s="356" t="s">
        <v>1006</v>
      </c>
      <c r="E568" s="356"/>
      <c r="F568" s="356"/>
      <c r="G568" s="356"/>
      <c r="H568" s="356"/>
      <c r="I568" s="356"/>
      <c r="J568" s="356"/>
      <c r="K568" s="356"/>
      <c r="L568" s="357"/>
    </row>
    <row r="569" spans="2:12" s="203" customFormat="1">
      <c r="B569" s="364"/>
      <c r="C569" s="361">
        <v>11001</v>
      </c>
      <c r="D569" s="11" t="s">
        <v>813</v>
      </c>
      <c r="E569" s="361"/>
      <c r="F569" s="361"/>
      <c r="G569" s="361"/>
      <c r="H569" s="361"/>
      <c r="I569" s="361"/>
      <c r="J569" s="361"/>
      <c r="K569" s="361"/>
      <c r="L569" s="361"/>
    </row>
    <row r="570" spans="2:12" s="203" customFormat="1" ht="25.5">
      <c r="B570" s="365"/>
      <c r="C570" s="362"/>
      <c r="D570" s="212" t="s">
        <v>919</v>
      </c>
      <c r="E570" s="362"/>
      <c r="F570" s="362"/>
      <c r="G570" s="362"/>
      <c r="H570" s="362"/>
      <c r="I570" s="362"/>
      <c r="J570" s="362"/>
      <c r="K570" s="362"/>
      <c r="L570" s="362"/>
    </row>
    <row r="571" spans="2:12" s="203" customFormat="1">
      <c r="B571" s="365"/>
      <c r="C571" s="362"/>
      <c r="D571" s="11" t="s">
        <v>1005</v>
      </c>
      <c r="E571" s="362"/>
      <c r="F571" s="362"/>
      <c r="G571" s="362"/>
      <c r="H571" s="362"/>
      <c r="I571" s="362"/>
      <c r="J571" s="362"/>
      <c r="K571" s="362"/>
      <c r="L571" s="362"/>
    </row>
    <row r="572" spans="2:12" s="203" customFormat="1" ht="63.75">
      <c r="B572" s="365"/>
      <c r="C572" s="362"/>
      <c r="D572" s="212" t="s">
        <v>918</v>
      </c>
      <c r="E572" s="362"/>
      <c r="F572" s="362"/>
      <c r="G572" s="362"/>
      <c r="H572" s="362"/>
      <c r="I572" s="362"/>
      <c r="J572" s="362"/>
      <c r="K572" s="362"/>
      <c r="L572" s="362"/>
    </row>
    <row r="573" spans="2:12" s="203" customFormat="1">
      <c r="B573" s="365"/>
      <c r="C573" s="362"/>
      <c r="D573" s="11" t="s">
        <v>810</v>
      </c>
      <c r="E573" s="362"/>
      <c r="F573" s="362"/>
      <c r="G573" s="362"/>
      <c r="H573" s="362"/>
      <c r="I573" s="362"/>
      <c r="J573" s="362"/>
      <c r="K573" s="362"/>
      <c r="L573" s="362"/>
    </row>
    <row r="574" spans="2:12" s="203" customFormat="1">
      <c r="B574" s="366"/>
      <c r="C574" s="363"/>
      <c r="D574" s="212" t="s">
        <v>345</v>
      </c>
      <c r="E574" s="369">
        <f>+'Հավելված 3 Մաս 4'!D1414</f>
        <v>14168.7</v>
      </c>
      <c r="F574" s="369">
        <f>+'Հավելված 3 Մաս 4'!E1414</f>
        <v>16925.3</v>
      </c>
      <c r="G574" s="369">
        <f>+'Հավելված 3 Մաս 4'!F1414</f>
        <v>3385.1</v>
      </c>
      <c r="H574" s="369">
        <f>+'Հավելված 3 Մաս 4'!G1414</f>
        <v>7616.4</v>
      </c>
      <c r="I574" s="369">
        <f>+'Հավելված 3 Մաս 4'!H1414</f>
        <v>11847.7</v>
      </c>
      <c r="J574" s="369">
        <f>+'Հավելված 3 Մաս 4'!I1414</f>
        <v>16925.3</v>
      </c>
      <c r="K574" s="369">
        <f>+'Հավելված 3 Մաս 4'!J1414</f>
        <v>16925.3</v>
      </c>
      <c r="L574" s="369">
        <f>+'Հավելված 3 Մաս 4'!K1414</f>
        <v>16925.3</v>
      </c>
    </row>
    <row r="575" spans="2:12" s="96" customFormat="1">
      <c r="B575" s="48" t="s">
        <v>29</v>
      </c>
      <c r="C575" s="49"/>
      <c r="D575" s="349"/>
      <c r="E575" s="89"/>
      <c r="F575" s="89"/>
      <c r="G575" s="89"/>
      <c r="H575" s="89"/>
      <c r="I575" s="89"/>
      <c r="J575" s="89"/>
      <c r="K575" s="89"/>
      <c r="L575" s="90"/>
    </row>
    <row r="576" spans="2:12" s="96" customFormat="1">
      <c r="B576" s="142">
        <v>1077</v>
      </c>
      <c r="C576" s="52"/>
      <c r="D576" s="11" t="s">
        <v>619</v>
      </c>
      <c r="E576" s="145"/>
      <c r="F576" s="145"/>
      <c r="G576" s="145"/>
      <c r="H576" s="145"/>
      <c r="I576" s="145"/>
      <c r="J576" s="145"/>
      <c r="K576" s="145"/>
      <c r="L576" s="145"/>
    </row>
    <row r="577" spans="2:12" s="96" customFormat="1">
      <c r="B577" s="144"/>
      <c r="C577" s="53"/>
      <c r="D577" s="181" t="s">
        <v>620</v>
      </c>
      <c r="E577" s="146"/>
      <c r="F577" s="146"/>
      <c r="G577" s="146"/>
      <c r="H577" s="146"/>
      <c r="I577" s="146"/>
      <c r="J577" s="146"/>
      <c r="K577" s="146"/>
      <c r="L577" s="146"/>
    </row>
    <row r="578" spans="2:12" s="96" customFormat="1">
      <c r="B578" s="144"/>
      <c r="C578" s="53"/>
      <c r="D578" s="11" t="s">
        <v>621</v>
      </c>
      <c r="E578" s="146"/>
      <c r="F578" s="146"/>
      <c r="G578" s="146"/>
      <c r="H578" s="146"/>
      <c r="I578" s="146"/>
      <c r="J578" s="146"/>
      <c r="K578" s="146"/>
      <c r="L578" s="146"/>
    </row>
    <row r="579" spans="2:12" s="96" customFormat="1">
      <c r="B579" s="144"/>
      <c r="C579" s="53"/>
      <c r="D579" s="70" t="s">
        <v>620</v>
      </c>
      <c r="E579" s="146"/>
      <c r="F579" s="146"/>
      <c r="G579" s="146"/>
      <c r="H579" s="146"/>
      <c r="I579" s="146"/>
      <c r="J579" s="146"/>
      <c r="K579" s="146"/>
      <c r="L579" s="146"/>
    </row>
    <row r="580" spans="2:12" s="96" customFormat="1">
      <c r="B580" s="144"/>
      <c r="C580" s="53"/>
      <c r="D580" s="11" t="s">
        <v>622</v>
      </c>
      <c r="E580" s="146"/>
      <c r="F580" s="146"/>
      <c r="G580" s="146"/>
      <c r="H580" s="146"/>
      <c r="I580" s="146"/>
      <c r="J580" s="146"/>
      <c r="K580" s="146"/>
      <c r="L580" s="146"/>
    </row>
    <row r="581" spans="2:12" s="96" customFormat="1">
      <c r="B581" s="143"/>
      <c r="C581" s="54"/>
      <c r="D581" s="70" t="s">
        <v>623</v>
      </c>
      <c r="E581" s="147">
        <f>+E589</f>
        <v>352000</v>
      </c>
      <c r="F581" s="147">
        <f t="shared" ref="F581:L581" si="12">+F589</f>
        <v>351500</v>
      </c>
      <c r="G581" s="147">
        <f t="shared" si="12"/>
        <v>0</v>
      </c>
      <c r="H581" s="147">
        <f t="shared" si="12"/>
        <v>0</v>
      </c>
      <c r="I581" s="147">
        <f t="shared" si="12"/>
        <v>0</v>
      </c>
      <c r="J581" s="147" t="str">
        <f t="shared" si="12"/>
        <v xml:space="preserve">        393,658.8   </v>
      </c>
      <c r="K581" s="147" t="str">
        <f t="shared" si="12"/>
        <v xml:space="preserve">406,174.7   </v>
      </c>
      <c r="L581" s="147" t="str">
        <f t="shared" si="12"/>
        <v xml:space="preserve">418,914.4 </v>
      </c>
    </row>
    <row r="582" spans="2:12" s="96" customFormat="1">
      <c r="B582" s="162" t="s">
        <v>33</v>
      </c>
      <c r="C582" s="56"/>
      <c r="D582" s="336"/>
      <c r="E582" s="87"/>
      <c r="F582" s="87"/>
      <c r="G582" s="87"/>
      <c r="H582" s="87"/>
      <c r="I582" s="87"/>
      <c r="J582" s="87"/>
      <c r="K582" s="87"/>
      <c r="L582" s="88"/>
    </row>
    <row r="583" spans="2:12" s="96" customFormat="1">
      <c r="B583" s="55"/>
      <c r="C583" s="56"/>
      <c r="D583" s="336" t="s">
        <v>34</v>
      </c>
      <c r="E583" s="56"/>
      <c r="F583" s="56"/>
      <c r="G583" s="56"/>
      <c r="H583" s="56"/>
      <c r="I583" s="56"/>
      <c r="J583" s="56"/>
      <c r="K583" s="56"/>
      <c r="L583" s="57"/>
    </row>
    <row r="584" spans="2:12" s="96" customFormat="1">
      <c r="B584" s="58"/>
      <c r="C584" s="142">
        <v>12001</v>
      </c>
      <c r="D584" s="11" t="s">
        <v>607</v>
      </c>
      <c r="E584" s="142"/>
      <c r="F584" s="142"/>
      <c r="G584" s="142"/>
      <c r="H584" s="142"/>
      <c r="I584" s="142"/>
      <c r="J584" s="142"/>
      <c r="K584" s="142"/>
      <c r="L584" s="142"/>
    </row>
    <row r="585" spans="2:12" s="96" customFormat="1" ht="38.25">
      <c r="B585" s="59"/>
      <c r="C585" s="144"/>
      <c r="D585" s="212" t="s">
        <v>624</v>
      </c>
      <c r="E585" s="144"/>
      <c r="F585" s="144"/>
      <c r="G585" s="144"/>
      <c r="H585" s="144"/>
      <c r="I585" s="144"/>
      <c r="J585" s="144"/>
      <c r="K585" s="144"/>
      <c r="L585" s="144"/>
    </row>
    <row r="586" spans="2:12" s="96" customFormat="1">
      <c r="B586" s="59"/>
      <c r="C586" s="144"/>
      <c r="D586" s="11" t="s">
        <v>609</v>
      </c>
      <c r="E586" s="144"/>
      <c r="F586" s="144"/>
      <c r="G586" s="144"/>
      <c r="H586" s="144"/>
      <c r="I586" s="144"/>
      <c r="J586" s="144"/>
      <c r="K586" s="144"/>
      <c r="L586" s="144"/>
    </row>
    <row r="587" spans="2:12" s="96" customFormat="1" ht="51">
      <c r="B587" s="59"/>
      <c r="C587" s="144"/>
      <c r="D587" s="212" t="s">
        <v>625</v>
      </c>
      <c r="E587" s="144"/>
      <c r="F587" s="144"/>
      <c r="G587" s="144"/>
      <c r="H587" s="144"/>
      <c r="I587" s="144"/>
      <c r="J587" s="144"/>
      <c r="K587" s="144"/>
      <c r="L587" s="144"/>
    </row>
    <row r="588" spans="2:12" s="96" customFormat="1">
      <c r="B588" s="59"/>
      <c r="C588" s="144"/>
      <c r="D588" s="11" t="s">
        <v>611</v>
      </c>
      <c r="E588" s="144"/>
      <c r="F588" s="144"/>
      <c r="G588" s="144"/>
      <c r="H588" s="144"/>
      <c r="I588" s="144"/>
      <c r="J588" s="144"/>
      <c r="K588" s="144"/>
      <c r="L588" s="144"/>
    </row>
    <row r="589" spans="2:12" s="96" customFormat="1">
      <c r="B589" s="64"/>
      <c r="C589" s="143"/>
      <c r="D589" s="212" t="s">
        <v>626</v>
      </c>
      <c r="E589" s="147">
        <f>+'Հավելված 3 Մաս 4'!D1438</f>
        <v>352000</v>
      </c>
      <c r="F589" s="147">
        <f>+'Հավելված 3 Մաս 4'!E1438</f>
        <v>351500</v>
      </c>
      <c r="G589" s="147">
        <f>+'Հավելված 3 Մաս 4'!F1438</f>
        <v>0</v>
      </c>
      <c r="H589" s="147">
        <f>+'Հավելված 3 Մաս 4'!G1438</f>
        <v>0</v>
      </c>
      <c r="I589" s="147">
        <f>+'Հավելված 3 Մաս 4'!H1438</f>
        <v>0</v>
      </c>
      <c r="J589" s="147" t="str">
        <f>+'Հավելված 3 Մաս 4'!I1438</f>
        <v xml:space="preserve">        393,658.8   </v>
      </c>
      <c r="K589" s="147" t="str">
        <f>+'Հավելված 3 Մաս 4'!J1438</f>
        <v xml:space="preserve">406,174.7   </v>
      </c>
      <c r="L589" s="147" t="str">
        <f>+'Հավելված 3 Մաս 4'!K1438</f>
        <v xml:space="preserve">418,914.4 </v>
      </c>
    </row>
    <row r="590" spans="2:12" s="96" customFormat="1">
      <c r="B590" s="578" t="s">
        <v>7</v>
      </c>
      <c r="C590" s="579"/>
      <c r="D590" s="579"/>
      <c r="E590" s="579"/>
      <c r="F590" s="579"/>
      <c r="G590" s="579"/>
      <c r="H590" s="579"/>
      <c r="I590" s="579"/>
      <c r="J590" s="579"/>
      <c r="K590" s="579"/>
      <c r="L590" s="580"/>
    </row>
    <row r="591" spans="2:12" s="96" customFormat="1">
      <c r="B591" s="102">
        <v>1079</v>
      </c>
      <c r="C591" s="418"/>
      <c r="D591" s="11" t="s">
        <v>1012</v>
      </c>
      <c r="E591" s="409"/>
      <c r="F591" s="409"/>
      <c r="G591" s="409"/>
      <c r="H591" s="409"/>
      <c r="I591" s="409"/>
      <c r="J591" s="409"/>
      <c r="K591" s="417"/>
      <c r="L591" s="417"/>
    </row>
    <row r="592" spans="2:12" s="96" customFormat="1">
      <c r="B592" s="97"/>
      <c r="C592" s="419"/>
      <c r="D592" s="212" t="s">
        <v>1091</v>
      </c>
      <c r="E592" s="410"/>
      <c r="F592" s="410"/>
      <c r="G592" s="410"/>
      <c r="H592" s="410"/>
      <c r="I592" s="410"/>
      <c r="J592" s="410"/>
      <c r="K592" s="225"/>
      <c r="L592" s="225"/>
    </row>
    <row r="593" spans="2:12" s="96" customFormat="1">
      <c r="B593" s="97"/>
      <c r="C593" s="419"/>
      <c r="D593" s="11" t="s">
        <v>1011</v>
      </c>
      <c r="E593" s="410"/>
      <c r="F593" s="410"/>
      <c r="G593" s="410"/>
      <c r="H593" s="410"/>
      <c r="I593" s="410"/>
      <c r="J593" s="410"/>
      <c r="K593" s="225"/>
      <c r="L593" s="225"/>
    </row>
    <row r="594" spans="2:12" s="96" customFormat="1" ht="25.5">
      <c r="B594" s="97"/>
      <c r="C594" s="419"/>
      <c r="D594" s="212" t="s">
        <v>1079</v>
      </c>
      <c r="E594" s="410"/>
      <c r="F594" s="410"/>
      <c r="G594" s="410"/>
      <c r="H594" s="410"/>
      <c r="I594" s="410"/>
      <c r="J594" s="410"/>
      <c r="K594" s="225"/>
      <c r="L594" s="225"/>
    </row>
    <row r="595" spans="2:12" s="96" customFormat="1">
      <c r="B595" s="97"/>
      <c r="C595" s="419"/>
      <c r="D595" s="11" t="s">
        <v>1009</v>
      </c>
      <c r="E595" s="410"/>
      <c r="F595" s="410"/>
      <c r="G595" s="410"/>
      <c r="H595" s="410"/>
      <c r="I595" s="410"/>
      <c r="J595" s="410"/>
      <c r="K595" s="225"/>
      <c r="L595" s="225"/>
    </row>
    <row r="596" spans="2:12" s="96" customFormat="1" ht="25.5">
      <c r="B596" s="103"/>
      <c r="C596" s="420"/>
      <c r="D596" s="253" t="s">
        <v>1092</v>
      </c>
      <c r="E596" s="411">
        <f>E604+E610+E616+E622+E628+E634+E641+E647+E653</f>
        <v>983425.09999999986</v>
      </c>
      <c r="F596" s="411">
        <f t="shared" ref="F596:L596" si="13">F604+F610+F616+F622+F628+F634+F641+F647+F653</f>
        <v>1121342.2</v>
      </c>
      <c r="G596" s="411">
        <f t="shared" si="13"/>
        <v>253182</v>
      </c>
      <c r="H596" s="411">
        <f t="shared" si="13"/>
        <v>562595.5</v>
      </c>
      <c r="I596" s="411">
        <f t="shared" si="13"/>
        <v>843085.2</v>
      </c>
      <c r="J596" s="411">
        <f t="shared" si="13"/>
        <v>1190692.9000000001</v>
      </c>
      <c r="K596" s="411">
        <f t="shared" si="13"/>
        <v>1196768.9000000001</v>
      </c>
      <c r="L596" s="411">
        <f t="shared" si="13"/>
        <v>1202210.9000000001</v>
      </c>
    </row>
    <row r="597" spans="2:12" s="96" customFormat="1">
      <c r="B597" s="583" t="s">
        <v>1007</v>
      </c>
      <c r="C597" s="581"/>
      <c r="D597" s="581"/>
      <c r="E597" s="581"/>
      <c r="F597" s="581"/>
      <c r="G597" s="581"/>
      <c r="H597" s="581"/>
      <c r="I597" s="581"/>
      <c r="J597" s="581"/>
      <c r="K597" s="581"/>
      <c r="L597" s="582"/>
    </row>
    <row r="598" spans="2:12" s="96" customFormat="1">
      <c r="B598" s="583"/>
      <c r="C598" s="581"/>
      <c r="D598" s="581" t="s">
        <v>1006</v>
      </c>
      <c r="E598" s="581"/>
      <c r="F598" s="581"/>
      <c r="G598" s="581"/>
      <c r="H598" s="581"/>
      <c r="I598" s="581"/>
      <c r="J598" s="581"/>
      <c r="K598" s="581"/>
      <c r="L598" s="582"/>
    </row>
    <row r="599" spans="2:12" s="96" customFormat="1">
      <c r="B599" s="342"/>
      <c r="C599" s="102">
        <v>11001</v>
      </c>
      <c r="D599" s="11" t="s">
        <v>813</v>
      </c>
      <c r="E599" s="412"/>
      <c r="F599" s="412"/>
      <c r="G599" s="412"/>
      <c r="H599" s="412"/>
      <c r="I599" s="412"/>
      <c r="J599" s="412"/>
      <c r="K599" s="413"/>
      <c r="L599" s="413"/>
    </row>
    <row r="600" spans="2:12" s="96" customFormat="1" ht="25.5">
      <c r="B600" s="343"/>
      <c r="C600" s="97"/>
      <c r="D600" s="212" t="s">
        <v>1093</v>
      </c>
      <c r="E600" s="414"/>
      <c r="F600" s="414"/>
      <c r="G600" s="414"/>
      <c r="H600" s="414"/>
      <c r="I600" s="414"/>
      <c r="J600" s="414"/>
      <c r="K600" s="415"/>
      <c r="L600" s="415"/>
    </row>
    <row r="601" spans="2:12" s="96" customFormat="1">
      <c r="B601" s="343"/>
      <c r="C601" s="97"/>
      <c r="D601" s="11" t="s">
        <v>1005</v>
      </c>
      <c r="E601" s="414"/>
      <c r="F601" s="414"/>
      <c r="G601" s="414"/>
      <c r="H601" s="414"/>
      <c r="I601" s="414"/>
      <c r="J601" s="414"/>
      <c r="K601" s="415"/>
      <c r="L601" s="415"/>
    </row>
    <row r="602" spans="2:12" s="96" customFormat="1" ht="38.25">
      <c r="B602" s="343"/>
      <c r="C602" s="97"/>
      <c r="D602" s="212" t="s">
        <v>1094</v>
      </c>
      <c r="E602" s="414"/>
      <c r="F602" s="414"/>
      <c r="G602" s="414"/>
      <c r="H602" s="414"/>
      <c r="I602" s="414"/>
      <c r="J602" s="414"/>
      <c r="K602" s="415"/>
      <c r="L602" s="415"/>
    </row>
    <row r="603" spans="2:12" s="96" customFormat="1">
      <c r="B603" s="343"/>
      <c r="C603" s="97"/>
      <c r="D603" s="11" t="s">
        <v>810</v>
      </c>
      <c r="E603" s="414"/>
      <c r="F603" s="414"/>
      <c r="G603" s="414"/>
      <c r="H603" s="414"/>
      <c r="I603" s="414"/>
      <c r="J603" s="414"/>
      <c r="K603" s="415"/>
      <c r="L603" s="415"/>
    </row>
    <row r="604" spans="2:12" s="96" customFormat="1">
      <c r="B604" s="344"/>
      <c r="C604" s="103"/>
      <c r="D604" s="212" t="s">
        <v>345</v>
      </c>
      <c r="E604" s="416">
        <f>+'Հավելված 3 Մաս 4'!D1460</f>
        <v>624971.69999999995</v>
      </c>
      <c r="F604" s="416">
        <f>+'Հավելված 3 Մաս 4'!E1460</f>
        <v>699956</v>
      </c>
      <c r="G604" s="416">
        <f>+'Հավելված 3 Մաս 4'!F1460</f>
        <v>177499.4</v>
      </c>
      <c r="H604" s="416">
        <f>+'Հավելված 3 Մաս 4'!G1460</f>
        <v>387411.7</v>
      </c>
      <c r="I604" s="416">
        <f>+'Հավելված 3 Մաս 4'!H1460</f>
        <v>563367.6</v>
      </c>
      <c r="J604" s="416">
        <f>+'Հավելված 3 Մաս 4'!I1460</f>
        <v>771736.4</v>
      </c>
      <c r="K604" s="416">
        <f>+'Հավելված 3 Մաս 4'!J1460</f>
        <v>777812.4</v>
      </c>
      <c r="L604" s="416">
        <f>+'Հավելված 3 Մաս 4'!K1460</f>
        <v>783254.4</v>
      </c>
    </row>
    <row r="605" spans="2:12" s="96" customFormat="1">
      <c r="B605" s="102"/>
      <c r="C605" s="102">
        <v>11002</v>
      </c>
      <c r="D605" s="11" t="s">
        <v>813</v>
      </c>
      <c r="E605" s="409"/>
      <c r="F605" s="409"/>
      <c r="G605" s="409"/>
      <c r="H605" s="409"/>
      <c r="I605" s="409"/>
      <c r="J605" s="409"/>
      <c r="K605" s="409"/>
      <c r="L605" s="409"/>
    </row>
    <row r="606" spans="2:12" s="96" customFormat="1">
      <c r="B606" s="97"/>
      <c r="C606" s="97"/>
      <c r="D606" s="212" t="s">
        <v>1044</v>
      </c>
      <c r="E606" s="410"/>
      <c r="F606" s="410"/>
      <c r="G606" s="410"/>
      <c r="H606" s="410"/>
      <c r="I606" s="410"/>
      <c r="J606" s="410"/>
      <c r="K606" s="410"/>
      <c r="L606" s="410"/>
    </row>
    <row r="607" spans="2:12" s="96" customFormat="1">
      <c r="B607" s="97"/>
      <c r="C607" s="97"/>
      <c r="D607" s="11" t="s">
        <v>1005</v>
      </c>
      <c r="E607" s="410"/>
      <c r="F607" s="410"/>
      <c r="G607" s="410"/>
      <c r="H607" s="410"/>
      <c r="I607" s="410"/>
      <c r="J607" s="410"/>
      <c r="K607" s="410"/>
      <c r="L607" s="410"/>
    </row>
    <row r="608" spans="2:12" s="96" customFormat="1">
      <c r="B608" s="97"/>
      <c r="C608" s="97"/>
      <c r="D608" s="212" t="s">
        <v>1095</v>
      </c>
      <c r="E608" s="410"/>
      <c r="F608" s="410"/>
      <c r="G608" s="410"/>
      <c r="H608" s="410"/>
      <c r="I608" s="410"/>
      <c r="J608" s="410"/>
      <c r="K608" s="410"/>
      <c r="L608" s="410"/>
    </row>
    <row r="609" spans="2:12" s="96" customFormat="1">
      <c r="B609" s="97"/>
      <c r="C609" s="97"/>
      <c r="D609" s="11" t="s">
        <v>810</v>
      </c>
      <c r="E609" s="410"/>
      <c r="F609" s="410"/>
      <c r="G609" s="410"/>
      <c r="H609" s="410"/>
      <c r="I609" s="410"/>
      <c r="J609" s="410"/>
      <c r="K609" s="410"/>
      <c r="L609" s="410"/>
    </row>
    <row r="610" spans="2:12" s="96" customFormat="1">
      <c r="B610" s="103"/>
      <c r="C610" s="103"/>
      <c r="D610" s="212" t="s">
        <v>345</v>
      </c>
      <c r="E610" s="411">
        <f>+'Հավելված 3 Մաս 4'!D1473</f>
        <v>30837.5</v>
      </c>
      <c r="F610" s="411">
        <f>+'Հավելված 3 Մաս 4'!E1473</f>
        <v>0</v>
      </c>
      <c r="G610" s="411">
        <f>+'Հավելված 3 Մաս 4'!F1473</f>
        <v>0</v>
      </c>
      <c r="H610" s="411">
        <f>+'Հավելված 3 Մաս 4'!G1473</f>
        <v>0</v>
      </c>
      <c r="I610" s="411">
        <f>+'Հավելված 3 Մաս 4'!H1473</f>
        <v>0</v>
      </c>
      <c r="J610" s="411">
        <f>+'Հավելված 3 Մաս 4'!I1473</f>
        <v>0</v>
      </c>
      <c r="K610" s="411">
        <f>+'Հավելված 3 Մաս 4'!J1473</f>
        <v>0</v>
      </c>
      <c r="L610" s="411">
        <f>+'Հավելված 3 Մաս 4'!K1473</f>
        <v>0</v>
      </c>
    </row>
    <row r="611" spans="2:12" s="96" customFormat="1">
      <c r="B611" s="102"/>
      <c r="C611" s="102">
        <v>11003</v>
      </c>
      <c r="D611" s="11" t="s">
        <v>813</v>
      </c>
      <c r="E611" s="102"/>
      <c r="F611" s="102"/>
      <c r="G611" s="102"/>
      <c r="H611" s="102"/>
      <c r="I611" s="102"/>
      <c r="J611" s="102"/>
      <c r="K611" s="102"/>
      <c r="L611" s="102"/>
    </row>
    <row r="612" spans="2:12" s="96" customFormat="1" ht="38.25">
      <c r="B612" s="97"/>
      <c r="C612" s="97"/>
      <c r="D612" s="212" t="s">
        <v>1048</v>
      </c>
      <c r="E612" s="97"/>
      <c r="F612" s="97"/>
      <c r="G612" s="97"/>
      <c r="H612" s="97"/>
      <c r="I612" s="97"/>
      <c r="J612" s="97"/>
      <c r="K612" s="97"/>
      <c r="L612" s="97"/>
    </row>
    <row r="613" spans="2:12" s="96" customFormat="1">
      <c r="B613" s="97"/>
      <c r="C613" s="97"/>
      <c r="D613" s="11" t="s">
        <v>1005</v>
      </c>
      <c r="E613" s="97"/>
      <c r="F613" s="97"/>
      <c r="G613" s="97"/>
      <c r="H613" s="97"/>
      <c r="I613" s="97"/>
      <c r="J613" s="97"/>
      <c r="K613" s="97"/>
      <c r="L613" s="97"/>
    </row>
    <row r="614" spans="2:12" s="96" customFormat="1" ht="38.25">
      <c r="B614" s="97"/>
      <c r="C614" s="97"/>
      <c r="D614" s="212" t="s">
        <v>1049</v>
      </c>
      <c r="E614" s="97"/>
      <c r="F614" s="97"/>
      <c r="G614" s="97"/>
      <c r="H614" s="97"/>
      <c r="I614" s="97"/>
      <c r="J614" s="97"/>
      <c r="K614" s="97"/>
      <c r="L614" s="97"/>
    </row>
    <row r="615" spans="2:12" s="96" customFormat="1">
      <c r="B615" s="97"/>
      <c r="C615" s="97"/>
      <c r="D615" s="11" t="s">
        <v>810</v>
      </c>
      <c r="E615" s="97"/>
      <c r="F615" s="97"/>
      <c r="G615" s="97"/>
      <c r="H615" s="97"/>
      <c r="I615" s="97"/>
      <c r="J615" s="97"/>
      <c r="K615" s="97"/>
      <c r="L615" s="97"/>
    </row>
    <row r="616" spans="2:12" s="96" customFormat="1">
      <c r="B616" s="103"/>
      <c r="C616" s="103"/>
      <c r="D616" s="212" t="s">
        <v>345</v>
      </c>
      <c r="E616" s="103">
        <f>+'Հավելված 3 Մաս 4'!D1491</f>
        <v>308191.7</v>
      </c>
      <c r="F616" s="103">
        <f>+'Հավելված 3 Մաս 4'!E1491</f>
        <v>418135.2</v>
      </c>
      <c r="G616" s="103">
        <f>+'Հավելված 3 Մաս 4'!F1491</f>
        <v>75682.600000000006</v>
      </c>
      <c r="H616" s="103">
        <f>+'Հավելված 3 Մաս 4'!G1491</f>
        <v>174362.5</v>
      </c>
      <c r="I616" s="103">
        <f>+'Հավելված 3 Մաս 4'!H1491</f>
        <v>278896.3</v>
      </c>
      <c r="J616" s="103">
        <f>+'Հավելված 3 Մաս 4'!I1491</f>
        <v>418135.2</v>
      </c>
      <c r="K616" s="103">
        <f>+'Հավելված 3 Մաս 4'!J1491</f>
        <v>418135.2</v>
      </c>
      <c r="L616" s="103">
        <f>+'Հավելված 3 Մաս 4'!K1491</f>
        <v>418135.2</v>
      </c>
    </row>
    <row r="617" spans="2:12" s="96" customFormat="1">
      <c r="B617" s="102"/>
      <c r="C617" s="102">
        <v>11004</v>
      </c>
      <c r="D617" s="11" t="s">
        <v>813</v>
      </c>
      <c r="E617" s="405"/>
      <c r="F617" s="406"/>
      <c r="G617" s="406"/>
      <c r="H617" s="406"/>
      <c r="I617" s="406"/>
      <c r="J617" s="406"/>
      <c r="K617" s="406"/>
      <c r="L617" s="406"/>
    </row>
    <row r="618" spans="2:12" s="96" customFormat="1">
      <c r="B618" s="97"/>
      <c r="C618" s="97"/>
      <c r="D618" s="212" t="s">
        <v>1057</v>
      </c>
      <c r="E618" s="407"/>
      <c r="F618" s="408"/>
      <c r="G618" s="408"/>
      <c r="H618" s="408"/>
      <c r="I618" s="408"/>
      <c r="J618" s="408"/>
      <c r="K618" s="408"/>
      <c r="L618" s="408"/>
    </row>
    <row r="619" spans="2:12" s="96" customFormat="1">
      <c r="B619" s="97"/>
      <c r="C619" s="97"/>
      <c r="D619" s="11" t="s">
        <v>1005</v>
      </c>
      <c r="E619" s="407"/>
      <c r="F619" s="408"/>
      <c r="G619" s="408"/>
      <c r="H619" s="408"/>
      <c r="I619" s="408"/>
      <c r="J619" s="408"/>
      <c r="K619" s="408"/>
      <c r="L619" s="408"/>
    </row>
    <row r="620" spans="2:12" s="96" customFormat="1">
      <c r="B620" s="97"/>
      <c r="C620" s="97"/>
      <c r="D620" s="212" t="s">
        <v>1058</v>
      </c>
      <c r="E620" s="407"/>
      <c r="F620" s="408"/>
      <c r="G620" s="408"/>
      <c r="H620" s="408"/>
      <c r="I620" s="408"/>
      <c r="J620" s="408"/>
      <c r="K620" s="408"/>
      <c r="L620" s="408"/>
    </row>
    <row r="621" spans="2:12" s="96" customFormat="1">
      <c r="B621" s="97"/>
      <c r="C621" s="97"/>
      <c r="D621" s="11" t="s">
        <v>810</v>
      </c>
      <c r="E621" s="407"/>
      <c r="F621" s="408"/>
      <c r="G621" s="408"/>
      <c r="H621" s="408"/>
      <c r="I621" s="408"/>
      <c r="J621" s="408"/>
      <c r="K621" s="408"/>
      <c r="L621" s="408"/>
    </row>
    <row r="622" spans="2:12" s="96" customFormat="1">
      <c r="B622" s="103"/>
      <c r="C622" s="103"/>
      <c r="D622" s="212" t="s">
        <v>345</v>
      </c>
      <c r="E622" s="404">
        <f>+'Հավելված 3 Մաս 4'!D1505</f>
        <v>0</v>
      </c>
      <c r="F622" s="404">
        <f>+'Հավելված 3 Մաս 4'!E1505</f>
        <v>0</v>
      </c>
      <c r="G622" s="404">
        <f>+'Հավելված 3 Մաս 4'!F1505</f>
        <v>0</v>
      </c>
      <c r="H622" s="404">
        <f>+'Հավելված 3 Մաս 4'!G1505</f>
        <v>0</v>
      </c>
      <c r="I622" s="404">
        <f>+'Հավելված 3 Մաս 4'!H1505</f>
        <v>0</v>
      </c>
      <c r="J622" s="404">
        <f>+'Հավելված 3 Մաս 4'!I1505</f>
        <v>0</v>
      </c>
      <c r="K622" s="404">
        <f>+'Հավելված 3 Մաս 4'!J1505</f>
        <v>0</v>
      </c>
      <c r="L622" s="404">
        <f>+'Հավելված 3 Մաս 4'!K1505</f>
        <v>0</v>
      </c>
    </row>
    <row r="623" spans="2:12" s="96" customFormat="1">
      <c r="B623" s="102"/>
      <c r="C623" s="102">
        <v>11005</v>
      </c>
      <c r="D623" s="11" t="s">
        <v>813</v>
      </c>
      <c r="E623" s="102"/>
      <c r="F623" s="102"/>
      <c r="G623" s="102"/>
      <c r="H623" s="102"/>
      <c r="I623" s="102"/>
      <c r="J623" s="102"/>
      <c r="K623" s="102"/>
      <c r="L623" s="102"/>
    </row>
    <row r="624" spans="2:12" s="96" customFormat="1" ht="25.5">
      <c r="B624" s="97"/>
      <c r="C624" s="97"/>
      <c r="D624" s="212" t="s">
        <v>1062</v>
      </c>
      <c r="E624" s="97"/>
      <c r="F624" s="97"/>
      <c r="G624" s="97"/>
      <c r="H624" s="97"/>
      <c r="I624" s="97"/>
      <c r="J624" s="97"/>
      <c r="K624" s="97"/>
      <c r="L624" s="97"/>
    </row>
    <row r="625" spans="2:12" s="96" customFormat="1">
      <c r="B625" s="97"/>
      <c r="C625" s="97"/>
      <c r="D625" s="11" t="s">
        <v>1005</v>
      </c>
      <c r="E625" s="97"/>
      <c r="F625" s="97"/>
      <c r="G625" s="97"/>
      <c r="H625" s="97"/>
      <c r="I625" s="97"/>
      <c r="J625" s="97"/>
      <c r="K625" s="97"/>
      <c r="L625" s="97"/>
    </row>
    <row r="626" spans="2:12" s="96" customFormat="1">
      <c r="B626" s="97"/>
      <c r="C626" s="97"/>
      <c r="D626" s="212" t="s">
        <v>1058</v>
      </c>
      <c r="E626" s="97"/>
      <c r="F626" s="97"/>
      <c r="G626" s="97"/>
      <c r="H626" s="97"/>
      <c r="I626" s="97"/>
      <c r="J626" s="97"/>
      <c r="K626" s="97"/>
      <c r="L626" s="97"/>
    </row>
    <row r="627" spans="2:12" s="96" customFormat="1">
      <c r="B627" s="97"/>
      <c r="C627" s="97"/>
      <c r="D627" s="11" t="s">
        <v>810</v>
      </c>
      <c r="E627" s="97"/>
      <c r="F627" s="97"/>
      <c r="G627" s="97"/>
      <c r="H627" s="97"/>
      <c r="I627" s="97"/>
      <c r="J627" s="97"/>
      <c r="K627" s="97"/>
      <c r="L627" s="97"/>
    </row>
    <row r="628" spans="2:12" s="96" customFormat="1">
      <c r="B628" s="103"/>
      <c r="C628" s="103"/>
      <c r="D628" s="212" t="s">
        <v>345</v>
      </c>
      <c r="E628" s="403">
        <f>+'Հավելված 3 Մաս 4'!D1518</f>
        <v>2280</v>
      </c>
      <c r="F628" s="403">
        <f>+'Հավելված 3 Մաս 4'!E1518</f>
        <v>0</v>
      </c>
      <c r="G628" s="403">
        <f>+'Հավելված 3 Մաս 4'!F1518</f>
        <v>0</v>
      </c>
      <c r="H628" s="403">
        <f>+'Հավելված 3 Մաս 4'!G1518</f>
        <v>0</v>
      </c>
      <c r="I628" s="403">
        <f>+'Հավելված 3 Մաս 4'!H1518</f>
        <v>0</v>
      </c>
      <c r="J628" s="403">
        <f>+'Հավելված 3 Մաս 4'!I1518</f>
        <v>0</v>
      </c>
      <c r="K628" s="403">
        <f>+'Հավելված 3 Մաս 4'!J1518</f>
        <v>0</v>
      </c>
      <c r="L628" s="403">
        <f>+'Հավելված 3 Մաս 4'!K1518</f>
        <v>0</v>
      </c>
    </row>
    <row r="629" spans="2:12" s="96" customFormat="1">
      <c r="B629" s="102"/>
      <c r="C629" s="102">
        <v>11006</v>
      </c>
      <c r="D629" s="11" t="s">
        <v>813</v>
      </c>
      <c r="E629" s="102"/>
      <c r="F629" s="102"/>
      <c r="G629" s="102"/>
      <c r="H629" s="102"/>
      <c r="I629" s="102"/>
      <c r="J629" s="102"/>
      <c r="K629" s="102"/>
      <c r="L629" s="102"/>
    </row>
    <row r="630" spans="2:12" s="96" customFormat="1" ht="25.5">
      <c r="B630" s="97"/>
      <c r="C630" s="97"/>
      <c r="D630" s="212" t="s">
        <v>1096</v>
      </c>
      <c r="E630" s="97"/>
      <c r="F630" s="97"/>
      <c r="G630" s="97"/>
      <c r="H630" s="97"/>
      <c r="I630" s="97"/>
      <c r="J630" s="97"/>
      <c r="K630" s="97"/>
      <c r="L630" s="97"/>
    </row>
    <row r="631" spans="2:12" s="96" customFormat="1">
      <c r="B631" s="97"/>
      <c r="C631" s="97"/>
      <c r="D631" s="11" t="s">
        <v>1005</v>
      </c>
      <c r="E631" s="97"/>
      <c r="F631" s="97"/>
      <c r="G631" s="97"/>
      <c r="H631" s="97"/>
      <c r="I631" s="97"/>
      <c r="J631" s="97"/>
      <c r="K631" s="97"/>
      <c r="L631" s="97"/>
    </row>
    <row r="632" spans="2:12" s="96" customFormat="1" ht="38.25">
      <c r="B632" s="97"/>
      <c r="C632" s="97"/>
      <c r="D632" s="212" t="s">
        <v>1097</v>
      </c>
      <c r="E632" s="97"/>
      <c r="F632" s="97"/>
      <c r="G632" s="97"/>
      <c r="H632" s="97"/>
      <c r="I632" s="97"/>
      <c r="J632" s="97"/>
      <c r="K632" s="97"/>
      <c r="L632" s="97"/>
    </row>
    <row r="633" spans="2:12" s="96" customFormat="1">
      <c r="B633" s="97"/>
      <c r="C633" s="97"/>
      <c r="D633" s="11" t="s">
        <v>810</v>
      </c>
      <c r="E633" s="97"/>
      <c r="F633" s="97"/>
      <c r="G633" s="97"/>
      <c r="H633" s="97"/>
      <c r="I633" s="97"/>
      <c r="J633" s="97"/>
      <c r="K633" s="97"/>
      <c r="L633" s="97"/>
    </row>
    <row r="634" spans="2:12" s="96" customFormat="1">
      <c r="B634" s="103"/>
      <c r="C634" s="103"/>
      <c r="D634" s="212" t="s">
        <v>345</v>
      </c>
      <c r="E634" s="403">
        <f>+'Հավելված 3 Մաս 4'!D1533</f>
        <v>15000</v>
      </c>
      <c r="F634" s="403">
        <f>+'Հավելված 3 Մաս 4'!E1533</f>
        <v>0</v>
      </c>
      <c r="G634" s="403">
        <f>+'Հավելված 3 Մաս 4'!F1533</f>
        <v>0</v>
      </c>
      <c r="H634" s="403">
        <f>+'Հավելված 3 Մաս 4'!G1533</f>
        <v>0</v>
      </c>
      <c r="I634" s="403">
        <f>+'Հավելված 3 Մաս 4'!H1533</f>
        <v>0</v>
      </c>
      <c r="J634" s="403">
        <f>+'Հավելված 3 Մաս 4'!I1533</f>
        <v>0</v>
      </c>
      <c r="K634" s="403">
        <f>+'Հավելված 3 Մաս 4'!J1533</f>
        <v>0</v>
      </c>
      <c r="L634" s="403">
        <f>+'Հավելված 3 Մաս 4'!K1533</f>
        <v>0</v>
      </c>
    </row>
    <row r="635" spans="2:12" s="96" customFormat="1">
      <c r="B635" s="583"/>
      <c r="C635" s="581"/>
      <c r="D635" s="581" t="s">
        <v>1014</v>
      </c>
      <c r="E635" s="581"/>
      <c r="F635" s="581"/>
      <c r="G635" s="581"/>
      <c r="H635" s="581"/>
      <c r="I635" s="581"/>
      <c r="J635" s="581"/>
      <c r="K635" s="581"/>
      <c r="L635" s="582"/>
    </row>
    <row r="636" spans="2:12" s="96" customFormat="1">
      <c r="B636" s="102"/>
      <c r="C636" s="102">
        <v>31001</v>
      </c>
      <c r="D636" s="11" t="s">
        <v>813</v>
      </c>
      <c r="E636" s="401"/>
      <c r="F636" s="401"/>
      <c r="G636" s="401"/>
      <c r="H636" s="401"/>
      <c r="I636" s="401"/>
      <c r="J636" s="401"/>
      <c r="K636" s="401"/>
      <c r="L636" s="401"/>
    </row>
    <row r="637" spans="2:12" s="96" customFormat="1" ht="25.5">
      <c r="B637" s="97"/>
      <c r="C637" s="97"/>
      <c r="D637" s="212" t="s">
        <v>1071</v>
      </c>
      <c r="E637" s="402"/>
      <c r="F637" s="402"/>
      <c r="G637" s="402"/>
      <c r="H637" s="402"/>
      <c r="I637" s="402"/>
      <c r="J637" s="402"/>
      <c r="K637" s="402"/>
      <c r="L637" s="402"/>
    </row>
    <row r="638" spans="2:12" s="96" customFormat="1">
      <c r="B638" s="97"/>
      <c r="C638" s="97"/>
      <c r="D638" s="11" t="s">
        <v>1005</v>
      </c>
      <c r="E638" s="402"/>
      <c r="F638" s="402"/>
      <c r="G638" s="402"/>
      <c r="H638" s="402"/>
      <c r="I638" s="402"/>
      <c r="J638" s="402"/>
      <c r="K638" s="402"/>
      <c r="L638" s="402"/>
    </row>
    <row r="639" spans="2:12" s="96" customFormat="1" ht="38.25">
      <c r="B639" s="97"/>
      <c r="C639" s="97"/>
      <c r="D639" s="212" t="s">
        <v>1072</v>
      </c>
      <c r="E639" s="402"/>
      <c r="F639" s="402"/>
      <c r="G639" s="402"/>
      <c r="H639" s="402"/>
      <c r="I639" s="402"/>
      <c r="J639" s="402"/>
      <c r="K639" s="402"/>
      <c r="L639" s="402"/>
    </row>
    <row r="640" spans="2:12" s="96" customFormat="1">
      <c r="B640" s="97"/>
      <c r="C640" s="97"/>
      <c r="D640" s="11" t="s">
        <v>810</v>
      </c>
      <c r="E640" s="402"/>
      <c r="F640" s="402"/>
      <c r="G640" s="402"/>
      <c r="H640" s="402"/>
      <c r="I640" s="402"/>
      <c r="J640" s="402"/>
      <c r="K640" s="402"/>
      <c r="L640" s="402"/>
    </row>
    <row r="641" spans="2:12" s="96" customFormat="1" ht="25.5">
      <c r="B641" s="103"/>
      <c r="C641" s="103"/>
      <c r="D641" s="212" t="s">
        <v>1073</v>
      </c>
      <c r="E641" s="404">
        <f>+'Հավելված 3 Մաս 4'!D1550</f>
        <v>2144.1999999999998</v>
      </c>
      <c r="F641" s="404">
        <f>+'Հավելված 3 Մաս 4'!E1550</f>
        <v>3637.4</v>
      </c>
      <c r="G641" s="404">
        <f>+'Հավելված 3 Մաս 4'!F1550</f>
        <v>0</v>
      </c>
      <c r="H641" s="404">
        <f>+'Հավելված 3 Մաս 4'!G1550</f>
        <v>821.3</v>
      </c>
      <c r="I641" s="404">
        <f>+'Հավելված 3 Մաս 4'!H1550</f>
        <v>821.3</v>
      </c>
      <c r="J641" s="404">
        <f>+'Հավելված 3 Մաս 4'!I1550</f>
        <v>821.3</v>
      </c>
      <c r="K641" s="404">
        <f>+'Հավելված 3 Մաս 4'!J1550</f>
        <v>821.3</v>
      </c>
      <c r="L641" s="404">
        <f>+'Հավելված 3 Մաս 4'!K1550</f>
        <v>821.3</v>
      </c>
    </row>
    <row r="642" spans="2:12" s="96" customFormat="1">
      <c r="B642" s="102"/>
      <c r="C642" s="102">
        <v>31002</v>
      </c>
      <c r="D642" s="11" t="s">
        <v>618</v>
      </c>
      <c r="E642" s="401"/>
      <c r="F642" s="401"/>
      <c r="G642" s="401"/>
      <c r="H642" s="401"/>
      <c r="I642" s="401"/>
      <c r="J642" s="401"/>
      <c r="K642" s="401"/>
      <c r="L642" s="401"/>
    </row>
    <row r="643" spans="2:12" s="96" customFormat="1">
      <c r="B643" s="97"/>
      <c r="C643" s="97"/>
      <c r="D643" s="212" t="s">
        <v>1304</v>
      </c>
      <c r="E643" s="402"/>
      <c r="F643" s="402"/>
      <c r="G643" s="402"/>
      <c r="H643" s="402"/>
      <c r="I643" s="402"/>
      <c r="J643" s="402"/>
      <c r="K643" s="402"/>
      <c r="L643" s="402"/>
    </row>
    <row r="644" spans="2:12" s="96" customFormat="1">
      <c r="B644" s="97"/>
      <c r="C644" s="97"/>
      <c r="D644" s="11" t="s">
        <v>609</v>
      </c>
      <c r="E644" s="402"/>
      <c r="F644" s="402"/>
      <c r="G644" s="402"/>
      <c r="H644" s="402"/>
      <c r="I644" s="402"/>
      <c r="J644" s="402"/>
      <c r="K644" s="402"/>
      <c r="L644" s="402"/>
    </row>
    <row r="645" spans="2:12" s="96" customFormat="1">
      <c r="B645" s="97"/>
      <c r="C645" s="97"/>
      <c r="D645" s="212" t="s">
        <v>1304</v>
      </c>
      <c r="E645" s="402"/>
      <c r="F645" s="402"/>
      <c r="G645" s="402"/>
      <c r="H645" s="402"/>
      <c r="I645" s="402"/>
      <c r="J645" s="402"/>
      <c r="K645" s="402"/>
      <c r="L645" s="402"/>
    </row>
    <row r="646" spans="2:12" s="96" customFormat="1">
      <c r="B646" s="97"/>
      <c r="C646" s="97"/>
      <c r="D646" s="11" t="s">
        <v>611</v>
      </c>
      <c r="E646" s="402"/>
      <c r="F646" s="402"/>
      <c r="G646" s="402"/>
      <c r="H646" s="402"/>
      <c r="I646" s="402"/>
      <c r="J646" s="402"/>
      <c r="K646" s="402"/>
      <c r="L646" s="402"/>
    </row>
    <row r="647" spans="2:12" s="96" customFormat="1" ht="25.5">
      <c r="B647" s="103"/>
      <c r="C647" s="103"/>
      <c r="D647" s="212" t="s">
        <v>1272</v>
      </c>
      <c r="E647" s="404">
        <f>+'Հավելված 3 Մաս 4'!D1562</f>
        <v>0</v>
      </c>
      <c r="F647" s="404">
        <f>+'Հավելված 3 Մաս 4'!E1562</f>
        <v>-20066.400000000001</v>
      </c>
      <c r="G647" s="404">
        <f>+'Հավելված 3 Մաս 4'!F1562</f>
        <v>0</v>
      </c>
      <c r="H647" s="404">
        <f>+'Հավելված 3 Մաս 4'!G1562</f>
        <v>0</v>
      </c>
      <c r="I647" s="404">
        <f>+'Հավելված 3 Մաս 4'!H1562</f>
        <v>0</v>
      </c>
      <c r="J647" s="404">
        <f>+'Հավելված 3 Մաս 4'!I1562</f>
        <v>0</v>
      </c>
      <c r="K647" s="404">
        <f>+'Հավելված 3 Մաս 4'!J1562</f>
        <v>0</v>
      </c>
      <c r="L647" s="404">
        <f>+'Հավելված 3 Մաս 4'!K1562</f>
        <v>0</v>
      </c>
    </row>
    <row r="648" spans="2:12" s="96" customFormat="1">
      <c r="B648" s="102"/>
      <c r="C648" s="102">
        <v>31004</v>
      </c>
      <c r="D648" s="11" t="s">
        <v>618</v>
      </c>
      <c r="E648" s="401"/>
      <c r="F648" s="401"/>
      <c r="G648" s="401"/>
      <c r="H648" s="401"/>
      <c r="I648" s="401"/>
      <c r="J648" s="401"/>
      <c r="K648" s="401"/>
      <c r="L648" s="401"/>
    </row>
    <row r="649" spans="2:12" s="96" customFormat="1" ht="38.25">
      <c r="B649" s="97"/>
      <c r="C649" s="97"/>
      <c r="D649" s="212" t="s">
        <v>1305</v>
      </c>
      <c r="E649" s="402"/>
      <c r="F649" s="402"/>
      <c r="G649" s="402"/>
      <c r="H649" s="402"/>
      <c r="I649" s="402"/>
      <c r="J649" s="402"/>
      <c r="K649" s="402"/>
      <c r="L649" s="402"/>
    </row>
    <row r="650" spans="2:12" s="96" customFormat="1">
      <c r="B650" s="97"/>
      <c r="C650" s="97"/>
      <c r="D650" s="11" t="s">
        <v>609</v>
      </c>
      <c r="E650" s="402"/>
      <c r="F650" s="402"/>
      <c r="G650" s="402"/>
      <c r="H650" s="402"/>
      <c r="I650" s="402"/>
      <c r="J650" s="402"/>
      <c r="K650" s="402"/>
      <c r="L650" s="402"/>
    </row>
    <row r="651" spans="2:12" s="96" customFormat="1" ht="51">
      <c r="B651" s="97"/>
      <c r="C651" s="97"/>
      <c r="D651" s="212" t="s">
        <v>1306</v>
      </c>
      <c r="E651" s="402"/>
      <c r="F651" s="402"/>
      <c r="G651" s="402"/>
      <c r="H651" s="402"/>
      <c r="I651" s="402"/>
      <c r="J651" s="402"/>
      <c r="K651" s="402"/>
      <c r="L651" s="402"/>
    </row>
    <row r="652" spans="2:12" s="96" customFormat="1">
      <c r="B652" s="97"/>
      <c r="C652" s="97"/>
      <c r="D652" s="11" t="s">
        <v>611</v>
      </c>
      <c r="E652" s="402"/>
      <c r="F652" s="402"/>
      <c r="G652" s="402"/>
      <c r="H652" s="402"/>
      <c r="I652" s="402"/>
      <c r="J652" s="402"/>
      <c r="K652" s="402"/>
      <c r="L652" s="402"/>
    </row>
    <row r="653" spans="2:12" s="96" customFormat="1" ht="25.5">
      <c r="B653" s="103"/>
      <c r="C653" s="103"/>
      <c r="D653" s="212" t="s">
        <v>1272</v>
      </c>
      <c r="E653" s="404">
        <f>+'Հավելված 3 Մաս 4'!D1575</f>
        <v>0</v>
      </c>
      <c r="F653" s="404">
        <f>+'Հավելված 3 Մաս 4'!E1575</f>
        <v>19680</v>
      </c>
      <c r="G653" s="404">
        <f>+'Հավելված 3 Մաս 4'!F1575</f>
        <v>0</v>
      </c>
      <c r="H653" s="404">
        <f>+'Հավելված 3 Մաս 4'!G1575</f>
        <v>0</v>
      </c>
      <c r="I653" s="404">
        <f>+'Հավելված 3 Մաս 4'!H1575</f>
        <v>0</v>
      </c>
      <c r="J653" s="404">
        <f>+'Հավելված 3 Մաս 4'!I1575</f>
        <v>0</v>
      </c>
      <c r="K653" s="404">
        <f>+'Հավելված 3 Մաս 4'!J1575</f>
        <v>0</v>
      </c>
      <c r="L653" s="404">
        <f>+'Հավելված 3 Մաս 4'!K1575</f>
        <v>0</v>
      </c>
    </row>
    <row r="654" spans="2:12" s="68" customFormat="1">
      <c r="B654" s="48" t="s">
        <v>29</v>
      </c>
      <c r="C654" s="49"/>
      <c r="D654" s="349"/>
      <c r="E654" s="89"/>
      <c r="F654" s="89"/>
      <c r="G654" s="89"/>
      <c r="H654" s="89"/>
      <c r="I654" s="89"/>
      <c r="J654" s="89"/>
      <c r="K654" s="89"/>
      <c r="L654" s="90"/>
    </row>
    <row r="655" spans="2:12" s="68" customFormat="1">
      <c r="B655" s="41">
        <v>1106</v>
      </c>
      <c r="C655" s="52"/>
      <c r="D655" s="11" t="s">
        <v>30</v>
      </c>
      <c r="E655" s="84"/>
      <c r="F655" s="84"/>
      <c r="G655" s="84"/>
      <c r="H655" s="84"/>
      <c r="I655" s="84"/>
      <c r="J655" s="84"/>
      <c r="K655" s="84"/>
      <c r="L655" s="84"/>
    </row>
    <row r="656" spans="2:12" s="68" customFormat="1" ht="25.5">
      <c r="B656" s="42"/>
      <c r="C656" s="53"/>
      <c r="D656" s="181" t="s">
        <v>307</v>
      </c>
      <c r="E656" s="85"/>
      <c r="F656" s="85"/>
      <c r="G656" s="85"/>
      <c r="H656" s="85"/>
      <c r="I656" s="85"/>
      <c r="J656" s="85"/>
      <c r="K656" s="85"/>
      <c r="L656" s="85"/>
    </row>
    <row r="657" spans="2:12" s="68" customFormat="1">
      <c r="B657" s="42"/>
      <c r="C657" s="53"/>
      <c r="D657" s="11" t="s">
        <v>31</v>
      </c>
      <c r="E657" s="85"/>
      <c r="F657" s="85"/>
      <c r="G657" s="85"/>
      <c r="H657" s="85"/>
      <c r="I657" s="85"/>
      <c r="J657" s="85"/>
      <c r="K657" s="85"/>
      <c r="L657" s="85"/>
    </row>
    <row r="658" spans="2:12" s="68" customFormat="1" ht="25.5">
      <c r="B658" s="42"/>
      <c r="C658" s="53"/>
      <c r="D658" s="69" t="s">
        <v>356</v>
      </c>
      <c r="E658" s="85"/>
      <c r="F658" s="85"/>
      <c r="G658" s="85"/>
      <c r="H658" s="85"/>
      <c r="I658" s="85"/>
      <c r="J658" s="85"/>
      <c r="K658" s="85"/>
      <c r="L658" s="85"/>
    </row>
    <row r="659" spans="2:12" s="68" customFormat="1">
      <c r="B659" s="42"/>
      <c r="C659" s="53"/>
      <c r="D659" s="11" t="s">
        <v>32</v>
      </c>
      <c r="E659" s="85"/>
      <c r="F659" s="85"/>
      <c r="G659" s="85"/>
      <c r="H659" s="85"/>
      <c r="I659" s="85"/>
      <c r="J659" s="85"/>
      <c r="K659" s="85"/>
      <c r="L659" s="85"/>
    </row>
    <row r="660" spans="2:12" s="68" customFormat="1" ht="25.5">
      <c r="B660" s="51"/>
      <c r="C660" s="54"/>
      <c r="D660" s="69" t="s">
        <v>357</v>
      </c>
      <c r="E660" s="86">
        <f t="shared" ref="E660:L660" si="14">+E668+E675</f>
        <v>188677.19899999999</v>
      </c>
      <c r="F660" s="86">
        <f t="shared" si="14"/>
        <v>186731.3</v>
      </c>
      <c r="G660" s="86">
        <f t="shared" si="14"/>
        <v>45755.35</v>
      </c>
      <c r="H660" s="86">
        <f t="shared" si="14"/>
        <v>94318.5</v>
      </c>
      <c r="I660" s="86">
        <f t="shared" si="14"/>
        <v>142881.54999999999</v>
      </c>
      <c r="J660" s="86">
        <f t="shared" si="14"/>
        <v>186952.19999999998</v>
      </c>
      <c r="K660" s="86">
        <f t="shared" si="14"/>
        <v>198577</v>
      </c>
      <c r="L660" s="86">
        <f t="shared" si="14"/>
        <v>201496</v>
      </c>
    </row>
    <row r="661" spans="2:12" s="68" customFormat="1">
      <c r="B661" s="162" t="s">
        <v>33</v>
      </c>
      <c r="C661" s="56"/>
      <c r="D661" s="336"/>
      <c r="E661" s="87"/>
      <c r="F661" s="87"/>
      <c r="G661" s="87"/>
      <c r="H661" s="87"/>
      <c r="I661" s="87"/>
      <c r="J661" s="87"/>
      <c r="K661" s="87"/>
      <c r="L661" s="88"/>
    </row>
    <row r="662" spans="2:12" s="68" customFormat="1">
      <c r="B662" s="55"/>
      <c r="C662" s="56"/>
      <c r="D662" s="336" t="s">
        <v>34</v>
      </c>
      <c r="E662" s="87"/>
      <c r="F662" s="87"/>
      <c r="G662" s="87"/>
      <c r="H662" s="87"/>
      <c r="I662" s="87"/>
      <c r="J662" s="87"/>
      <c r="K662" s="87"/>
      <c r="L662" s="88"/>
    </row>
    <row r="663" spans="2:12" s="68" customFormat="1">
      <c r="B663" s="58"/>
      <c r="C663" s="41">
        <v>11001</v>
      </c>
      <c r="D663" s="11" t="s">
        <v>35</v>
      </c>
      <c r="E663" s="84"/>
      <c r="F663" s="84"/>
      <c r="G663" s="84"/>
      <c r="H663" s="84"/>
      <c r="I663" s="84"/>
      <c r="J663" s="84"/>
      <c r="K663" s="84"/>
      <c r="L663" s="84"/>
    </row>
    <row r="664" spans="2:12" s="68" customFormat="1" ht="25.5">
      <c r="B664" s="59"/>
      <c r="C664" s="42"/>
      <c r="D664" s="69" t="s">
        <v>359</v>
      </c>
      <c r="E664" s="85"/>
      <c r="F664" s="85"/>
      <c r="G664" s="85"/>
      <c r="H664" s="85"/>
      <c r="I664" s="85"/>
      <c r="J664" s="85"/>
      <c r="K664" s="85"/>
      <c r="L664" s="85"/>
    </row>
    <row r="665" spans="2:12" s="68" customFormat="1">
      <c r="B665" s="59"/>
      <c r="C665" s="42"/>
      <c r="D665" s="11" t="s">
        <v>36</v>
      </c>
      <c r="E665" s="85"/>
      <c r="F665" s="85"/>
      <c r="G665" s="85"/>
      <c r="H665" s="85"/>
      <c r="I665" s="85"/>
      <c r="J665" s="85"/>
      <c r="K665" s="85"/>
      <c r="L665" s="85"/>
    </row>
    <row r="666" spans="2:12" s="68" customFormat="1" ht="76.5">
      <c r="B666" s="59"/>
      <c r="C666" s="42"/>
      <c r="D666" s="382" t="s">
        <v>358</v>
      </c>
      <c r="E666" s="85"/>
      <c r="F666" s="85"/>
      <c r="G666" s="85"/>
      <c r="H666" s="85"/>
      <c r="I666" s="85"/>
      <c r="J666" s="85"/>
      <c r="K666" s="85"/>
      <c r="L666" s="85"/>
    </row>
    <row r="667" spans="2:12" s="68" customFormat="1">
      <c r="B667" s="59"/>
      <c r="C667" s="42"/>
      <c r="D667" s="11" t="s">
        <v>37</v>
      </c>
      <c r="E667" s="85"/>
      <c r="F667" s="85"/>
      <c r="G667" s="85"/>
      <c r="H667" s="85"/>
      <c r="I667" s="85"/>
      <c r="J667" s="85"/>
      <c r="K667" s="85"/>
      <c r="L667" s="85"/>
    </row>
    <row r="668" spans="2:12" s="68" customFormat="1">
      <c r="B668" s="64"/>
      <c r="C668" s="51"/>
      <c r="D668" s="393" t="s">
        <v>345</v>
      </c>
      <c r="E668" s="86">
        <f>+'Հավելված 3 Մաս 4'!D1593</f>
        <v>183061.69899999999</v>
      </c>
      <c r="F668" s="86">
        <f>+'Հավելված 3 Մաս 4'!E1593</f>
        <v>182800.4</v>
      </c>
      <c r="G668" s="86">
        <f>+'Հավելված 3 Մաս 4'!F1593</f>
        <v>45755.35</v>
      </c>
      <c r="H668" s="86">
        <f>+'Հավելված 3 Մաս 4'!G1593</f>
        <v>91510.7</v>
      </c>
      <c r="I668" s="86">
        <f>+'Հավելված 3 Մաս 4'!H1593</f>
        <v>137266.04999999999</v>
      </c>
      <c r="J668" s="86">
        <f>+'Հավելված 3 Մաս 4'!I1593</f>
        <v>183021.4</v>
      </c>
      <c r="K668" s="168">
        <v>194577</v>
      </c>
      <c r="L668" s="168">
        <v>197496</v>
      </c>
    </row>
    <row r="669" spans="2:12" s="68" customFormat="1">
      <c r="B669" s="55"/>
      <c r="C669" s="56"/>
      <c r="D669" s="336" t="s">
        <v>38</v>
      </c>
      <c r="E669" s="87"/>
      <c r="F669" s="87"/>
      <c r="G669" s="87"/>
      <c r="H669" s="87"/>
      <c r="I669" s="87"/>
      <c r="J669" s="87"/>
      <c r="K669" s="87"/>
      <c r="L669" s="88"/>
    </row>
    <row r="670" spans="2:12" s="68" customFormat="1">
      <c r="B670" s="58"/>
      <c r="C670" s="41">
        <v>31001</v>
      </c>
      <c r="D670" s="11" t="s">
        <v>35</v>
      </c>
      <c r="E670" s="84"/>
      <c r="F670" s="84"/>
      <c r="G670" s="84"/>
      <c r="H670" s="84"/>
      <c r="I670" s="84"/>
      <c r="J670" s="84"/>
      <c r="K670" s="84"/>
      <c r="L670" s="84"/>
    </row>
    <row r="671" spans="2:12" s="68" customFormat="1" ht="25.5">
      <c r="B671" s="59"/>
      <c r="C671" s="42"/>
      <c r="D671" s="70" t="s">
        <v>360</v>
      </c>
      <c r="E671" s="85"/>
      <c r="F671" s="85"/>
      <c r="G671" s="85"/>
      <c r="H671" s="85"/>
      <c r="I671" s="85"/>
      <c r="J671" s="85"/>
      <c r="K671" s="85"/>
      <c r="L671" s="85"/>
    </row>
    <row r="672" spans="2:12" s="68" customFormat="1">
      <c r="B672" s="59"/>
      <c r="C672" s="42"/>
      <c r="D672" s="11" t="s">
        <v>36</v>
      </c>
      <c r="E672" s="85"/>
      <c r="F672" s="85"/>
      <c r="G672" s="85"/>
      <c r="H672" s="85"/>
      <c r="I672" s="85"/>
      <c r="J672" s="85"/>
      <c r="K672" s="85"/>
      <c r="L672" s="85"/>
    </row>
    <row r="673" spans="2:12" s="68" customFormat="1" ht="25.5">
      <c r="B673" s="59"/>
      <c r="C673" s="42"/>
      <c r="D673" s="70" t="s">
        <v>361</v>
      </c>
      <c r="E673" s="85"/>
      <c r="F673" s="85"/>
      <c r="G673" s="85"/>
      <c r="H673" s="85"/>
      <c r="I673" s="85"/>
      <c r="J673" s="85"/>
      <c r="K673" s="85"/>
      <c r="L673" s="85"/>
    </row>
    <row r="674" spans="2:12" s="68" customFormat="1">
      <c r="B674" s="59"/>
      <c r="C674" s="42"/>
      <c r="D674" s="11" t="s">
        <v>37</v>
      </c>
      <c r="E674" s="85"/>
      <c r="F674" s="85"/>
      <c r="G674" s="85"/>
      <c r="H674" s="85"/>
      <c r="I674" s="85"/>
      <c r="J674" s="85"/>
      <c r="K674" s="85"/>
      <c r="L674" s="85"/>
    </row>
    <row r="675" spans="2:12" s="68" customFormat="1" ht="25.5">
      <c r="B675" s="64"/>
      <c r="C675" s="51"/>
      <c r="D675" s="70" t="s">
        <v>319</v>
      </c>
      <c r="E675" s="86">
        <f>+'Հավելված 3 Մաս 4'!D1609</f>
        <v>5615.5</v>
      </c>
      <c r="F675" s="86">
        <f>+'Հավելված 3 Մաս 4'!E1609</f>
        <v>3930.9</v>
      </c>
      <c r="G675" s="86">
        <f>+'Հավելված 3 Մաս 4'!F1609</f>
        <v>0</v>
      </c>
      <c r="H675" s="86">
        <f>+'Հավելված 3 Մաս 4'!G1609</f>
        <v>2807.8</v>
      </c>
      <c r="I675" s="86">
        <f>+'Հավելված 3 Մաս 4'!H1609</f>
        <v>5615.5</v>
      </c>
      <c r="J675" s="86">
        <v>3930.8</v>
      </c>
      <c r="K675" s="86">
        <f>+'Հավելված 3 Մաս 4'!J1609</f>
        <v>4000</v>
      </c>
      <c r="L675" s="86">
        <f>+'Հավելված 3 Մաս 4'!K1609</f>
        <v>4000</v>
      </c>
    </row>
    <row r="676" spans="2:12" s="96" customFormat="1">
      <c r="B676" s="348" t="s">
        <v>29</v>
      </c>
      <c r="C676" s="349"/>
      <c r="D676" s="349"/>
      <c r="E676" s="89"/>
      <c r="F676" s="89"/>
      <c r="G676" s="89"/>
      <c r="H676" s="89"/>
      <c r="I676" s="89"/>
      <c r="J676" s="89"/>
      <c r="K676" s="89"/>
      <c r="L676" s="90"/>
    </row>
    <row r="677" spans="2:12" s="71" customFormat="1">
      <c r="B677" s="338">
        <v>1109</v>
      </c>
      <c r="C677" s="345"/>
      <c r="D677" s="11" t="s">
        <v>619</v>
      </c>
      <c r="E677" s="352"/>
      <c r="F677" s="352"/>
      <c r="G677" s="352"/>
      <c r="H677" s="352"/>
      <c r="I677" s="352"/>
      <c r="J677" s="352"/>
      <c r="K677" s="352"/>
      <c r="L677" s="352"/>
    </row>
    <row r="678" spans="2:12" s="71" customFormat="1" ht="25.5">
      <c r="B678" s="339"/>
      <c r="C678" s="346"/>
      <c r="D678" s="181" t="s">
        <v>1291</v>
      </c>
      <c r="E678" s="353"/>
      <c r="F678" s="353"/>
      <c r="G678" s="353"/>
      <c r="H678" s="353"/>
      <c r="I678" s="353"/>
      <c r="J678" s="353"/>
      <c r="K678" s="353"/>
      <c r="L678" s="353"/>
    </row>
    <row r="679" spans="2:12" s="71" customFormat="1">
      <c r="B679" s="339"/>
      <c r="C679" s="346"/>
      <c r="D679" s="11" t="s">
        <v>621</v>
      </c>
      <c r="E679" s="353"/>
      <c r="F679" s="353"/>
      <c r="G679" s="353"/>
      <c r="H679" s="353"/>
      <c r="I679" s="353"/>
      <c r="J679" s="353"/>
      <c r="K679" s="353"/>
      <c r="L679" s="353"/>
    </row>
    <row r="680" spans="2:12" s="71" customFormat="1" ht="25.5">
      <c r="B680" s="339"/>
      <c r="C680" s="346"/>
      <c r="D680" s="70" t="s">
        <v>1292</v>
      </c>
      <c r="E680" s="353"/>
      <c r="F680" s="353"/>
      <c r="G680" s="353"/>
      <c r="H680" s="353"/>
      <c r="I680" s="353"/>
      <c r="J680" s="353"/>
      <c r="K680" s="353"/>
      <c r="L680" s="353"/>
    </row>
    <row r="681" spans="2:12" s="71" customFormat="1">
      <c r="B681" s="339"/>
      <c r="C681" s="346"/>
      <c r="D681" s="11" t="s">
        <v>622</v>
      </c>
      <c r="E681" s="353"/>
      <c r="F681" s="353"/>
      <c r="G681" s="353"/>
      <c r="H681" s="353"/>
      <c r="I681" s="353"/>
      <c r="J681" s="353"/>
      <c r="K681" s="353"/>
      <c r="L681" s="353"/>
    </row>
    <row r="682" spans="2:12" s="71" customFormat="1" ht="25.5">
      <c r="B682" s="340"/>
      <c r="C682" s="347"/>
      <c r="D682" s="70" t="s">
        <v>1293</v>
      </c>
      <c r="E682" s="354">
        <f>+E689+E696</f>
        <v>365996.3</v>
      </c>
      <c r="F682" s="354">
        <f t="shared" ref="F682:L682" si="15">+F689+F696</f>
        <v>370461.5</v>
      </c>
      <c r="G682" s="354">
        <f t="shared" si="15"/>
        <v>0</v>
      </c>
      <c r="H682" s="354">
        <f t="shared" si="15"/>
        <v>0</v>
      </c>
      <c r="I682" s="354">
        <f t="shared" si="15"/>
        <v>0</v>
      </c>
      <c r="J682" s="354">
        <f t="shared" si="15"/>
        <v>356389.2</v>
      </c>
      <c r="K682" s="354">
        <f t="shared" si="15"/>
        <v>356430.6</v>
      </c>
      <c r="L682" s="354">
        <f t="shared" si="15"/>
        <v>360524.5</v>
      </c>
    </row>
    <row r="683" spans="2:12" s="96" customFormat="1">
      <c r="B683" s="341"/>
      <c r="C683" s="336"/>
      <c r="D683" s="336" t="s">
        <v>34</v>
      </c>
      <c r="E683" s="87"/>
      <c r="F683" s="87"/>
      <c r="G683" s="87"/>
      <c r="H683" s="87"/>
      <c r="I683" s="87"/>
      <c r="J683" s="87"/>
      <c r="K683" s="87"/>
      <c r="L683" s="88"/>
    </row>
    <row r="684" spans="2:12" s="71" customFormat="1">
      <c r="B684" s="342"/>
      <c r="C684" s="338">
        <v>11001</v>
      </c>
      <c r="D684" s="11" t="s">
        <v>618</v>
      </c>
      <c r="E684" s="352"/>
      <c r="F684" s="352"/>
      <c r="G684" s="352"/>
      <c r="H684" s="352"/>
      <c r="I684" s="352"/>
      <c r="J684" s="352"/>
      <c r="K684" s="352"/>
      <c r="L684" s="352"/>
    </row>
    <row r="685" spans="2:12" s="71" customFormat="1" ht="25.5">
      <c r="B685" s="343"/>
      <c r="C685" s="339"/>
      <c r="D685" s="70" t="s">
        <v>1294</v>
      </c>
      <c r="E685" s="353"/>
      <c r="F685" s="353"/>
      <c r="G685" s="353"/>
      <c r="H685" s="353"/>
      <c r="I685" s="353"/>
      <c r="J685" s="353"/>
      <c r="K685" s="353"/>
      <c r="L685" s="353"/>
    </row>
    <row r="686" spans="2:12" s="71" customFormat="1">
      <c r="B686" s="343"/>
      <c r="C686" s="339"/>
      <c r="D686" s="11" t="s">
        <v>609</v>
      </c>
      <c r="E686" s="353"/>
      <c r="F686" s="353"/>
      <c r="G686" s="353"/>
      <c r="H686" s="353"/>
      <c r="I686" s="353"/>
      <c r="J686" s="353"/>
      <c r="K686" s="353"/>
      <c r="L686" s="353"/>
    </row>
    <row r="687" spans="2:12" s="71" customFormat="1" ht="38.25">
      <c r="B687" s="343"/>
      <c r="C687" s="339"/>
      <c r="D687" s="70" t="s">
        <v>1295</v>
      </c>
      <c r="E687" s="353"/>
      <c r="F687" s="353"/>
      <c r="G687" s="353"/>
      <c r="H687" s="353"/>
      <c r="I687" s="353"/>
      <c r="J687" s="353"/>
      <c r="K687" s="353"/>
      <c r="L687" s="353"/>
    </row>
    <row r="688" spans="2:12" s="71" customFormat="1">
      <c r="B688" s="343"/>
      <c r="C688" s="339"/>
      <c r="D688" s="11" t="s">
        <v>611</v>
      </c>
      <c r="E688" s="353"/>
      <c r="F688" s="353"/>
      <c r="G688" s="353"/>
      <c r="H688" s="353"/>
      <c r="I688" s="353"/>
      <c r="J688" s="353"/>
      <c r="K688" s="353"/>
      <c r="L688" s="353"/>
    </row>
    <row r="689" spans="2:12" s="71" customFormat="1">
      <c r="B689" s="344"/>
      <c r="C689" s="340"/>
      <c r="D689" s="70" t="s">
        <v>674</v>
      </c>
      <c r="E689" s="354">
        <f>+'Հավելված 3 Մաս 4'!D1626</f>
        <v>361891</v>
      </c>
      <c r="F689" s="354">
        <f>+'Հավելված 3 Մաս 4'!E1626</f>
        <v>367461.5</v>
      </c>
      <c r="G689" s="354">
        <f>+'Հավելված 3 Մաս 4'!F1626</f>
        <v>0</v>
      </c>
      <c r="H689" s="354">
        <f>+'Հավելված 3 Մաս 4'!G1626</f>
        <v>0</v>
      </c>
      <c r="I689" s="354">
        <f>+'Հավելված 3 Մաս 4'!H1626</f>
        <v>0</v>
      </c>
      <c r="J689" s="354">
        <f>+'Հավելված 3 Մաս 4'!I1626</f>
        <v>353310.2</v>
      </c>
      <c r="K689" s="354">
        <f>+'Հավելված 3 Մաս 4'!J1626</f>
        <v>356430.6</v>
      </c>
      <c r="L689" s="354">
        <f>+'Հավելված 3 Մաս 4'!K1626</f>
        <v>360524.5</v>
      </c>
    </row>
    <row r="690" spans="2:12" s="96" customFormat="1">
      <c r="B690" s="341"/>
      <c r="C690" s="336"/>
      <c r="D690" s="336" t="s">
        <v>38</v>
      </c>
      <c r="E690" s="87"/>
      <c r="F690" s="87"/>
      <c r="G690" s="87"/>
      <c r="H690" s="87"/>
      <c r="I690" s="87"/>
      <c r="J690" s="87"/>
      <c r="K690" s="87"/>
      <c r="L690" s="88"/>
    </row>
    <row r="691" spans="2:12" s="71" customFormat="1">
      <c r="B691" s="342"/>
      <c r="C691" s="338">
        <v>31001</v>
      </c>
      <c r="D691" s="11" t="s">
        <v>618</v>
      </c>
      <c r="E691" s="352"/>
      <c r="F691" s="352"/>
      <c r="G691" s="352"/>
      <c r="H691" s="352"/>
      <c r="I691" s="352"/>
      <c r="J691" s="352"/>
      <c r="K691" s="352"/>
      <c r="L691" s="352"/>
    </row>
    <row r="692" spans="2:12" s="71" customFormat="1">
      <c r="B692" s="343"/>
      <c r="C692" s="339"/>
      <c r="D692" s="70" t="s">
        <v>1296</v>
      </c>
      <c r="E692" s="353"/>
      <c r="F692" s="353"/>
      <c r="G692" s="353"/>
      <c r="H692" s="353"/>
      <c r="I692" s="353"/>
      <c r="J692" s="353"/>
      <c r="K692" s="353"/>
      <c r="L692" s="353"/>
    </row>
    <row r="693" spans="2:12" s="71" customFormat="1">
      <c r="B693" s="343"/>
      <c r="C693" s="339"/>
      <c r="D693" s="11" t="s">
        <v>609</v>
      </c>
      <c r="E693" s="353"/>
      <c r="F693" s="353"/>
      <c r="G693" s="353"/>
      <c r="H693" s="353"/>
      <c r="I693" s="353"/>
      <c r="J693" s="353"/>
      <c r="K693" s="353"/>
      <c r="L693" s="353"/>
    </row>
    <row r="694" spans="2:12" s="71" customFormat="1" ht="25.5">
      <c r="B694" s="343"/>
      <c r="C694" s="339"/>
      <c r="D694" s="70" t="s">
        <v>1297</v>
      </c>
      <c r="E694" s="353"/>
      <c r="F694" s="353"/>
      <c r="G694" s="353"/>
      <c r="H694" s="353"/>
      <c r="I694" s="353"/>
      <c r="J694" s="353"/>
      <c r="K694" s="353"/>
      <c r="L694" s="353"/>
    </row>
    <row r="695" spans="2:12" s="71" customFormat="1">
      <c r="B695" s="343"/>
      <c r="C695" s="339"/>
      <c r="D695" s="11" t="s">
        <v>611</v>
      </c>
      <c r="E695" s="353"/>
      <c r="F695" s="353"/>
      <c r="G695" s="353"/>
      <c r="H695" s="353"/>
      <c r="I695" s="353"/>
      <c r="J695" s="353"/>
      <c r="K695" s="353"/>
      <c r="L695" s="353"/>
    </row>
    <row r="696" spans="2:12" s="71" customFormat="1" ht="25.5">
      <c r="B696" s="344"/>
      <c r="C696" s="340"/>
      <c r="D696" s="70" t="s">
        <v>1272</v>
      </c>
      <c r="E696" s="354">
        <f>+'Հավելված 3 Մաս 4'!D1638</f>
        <v>4105.3</v>
      </c>
      <c r="F696" s="354">
        <f>+'Հավելված 3 Մաս 4'!E1638</f>
        <v>3000</v>
      </c>
      <c r="G696" s="354">
        <f>+'Հավելված 3 Մաս 4'!F1638</f>
        <v>0</v>
      </c>
      <c r="H696" s="354">
        <f>+'Հավելված 3 Մաս 4'!G1638</f>
        <v>0</v>
      </c>
      <c r="I696" s="354">
        <f>+'Հավելված 3 Մաս 4'!H1638</f>
        <v>0</v>
      </c>
      <c r="J696" s="354">
        <f>+'Հավելված 3 Մաս 4'!I1638</f>
        <v>3079</v>
      </c>
      <c r="K696" s="354">
        <f>+'Հավելված 3 Մաս 4'!J1638</f>
        <v>0</v>
      </c>
      <c r="L696" s="354">
        <f>+'Հավելված 3 Մաս 4'!K1638</f>
        <v>0</v>
      </c>
    </row>
    <row r="697" spans="2:12" s="68" customFormat="1">
      <c r="B697" s="48" t="s">
        <v>29</v>
      </c>
      <c r="C697" s="49"/>
      <c r="D697" s="349"/>
      <c r="E697" s="89"/>
      <c r="F697" s="89"/>
      <c r="G697" s="89"/>
      <c r="H697" s="89"/>
      <c r="I697" s="89"/>
      <c r="J697" s="89"/>
      <c r="K697" s="89"/>
      <c r="L697" s="90"/>
    </row>
    <row r="698" spans="2:12" s="68" customFormat="1">
      <c r="B698" s="41">
        <v>1110</v>
      </c>
      <c r="C698" s="52"/>
      <c r="D698" s="11" t="s">
        <v>30</v>
      </c>
      <c r="E698" s="84"/>
      <c r="F698" s="84"/>
      <c r="G698" s="84"/>
      <c r="H698" s="84"/>
      <c r="I698" s="84"/>
      <c r="J698" s="84"/>
      <c r="K698" s="84"/>
      <c r="L698" s="84"/>
    </row>
    <row r="699" spans="2:12" s="68" customFormat="1">
      <c r="B699" s="42"/>
      <c r="C699" s="53"/>
      <c r="D699" s="181" t="s">
        <v>93</v>
      </c>
      <c r="E699" s="85"/>
      <c r="F699" s="85"/>
      <c r="G699" s="85"/>
      <c r="H699" s="85"/>
      <c r="I699" s="85"/>
      <c r="J699" s="85"/>
      <c r="K699" s="85"/>
      <c r="L699" s="85"/>
    </row>
    <row r="700" spans="2:12" s="68" customFormat="1">
      <c r="B700" s="42"/>
      <c r="C700" s="53"/>
      <c r="D700" s="11" t="s">
        <v>31</v>
      </c>
      <c r="E700" s="85"/>
      <c r="F700" s="85"/>
      <c r="G700" s="85"/>
      <c r="H700" s="85"/>
      <c r="I700" s="85"/>
      <c r="J700" s="85"/>
      <c r="K700" s="85"/>
      <c r="L700" s="85"/>
    </row>
    <row r="701" spans="2:12" s="68" customFormat="1" ht="25.5">
      <c r="B701" s="42"/>
      <c r="C701" s="53"/>
      <c r="D701" s="70" t="s">
        <v>374</v>
      </c>
      <c r="E701" s="85"/>
      <c r="F701" s="85"/>
      <c r="G701" s="85"/>
      <c r="H701" s="85"/>
      <c r="I701" s="85"/>
      <c r="J701" s="85"/>
      <c r="K701" s="85"/>
      <c r="L701" s="85"/>
    </row>
    <row r="702" spans="2:12" s="68" customFormat="1">
      <c r="B702" s="42"/>
      <c r="C702" s="53"/>
      <c r="D702" s="11" t="s">
        <v>32</v>
      </c>
      <c r="E702" s="85"/>
      <c r="F702" s="85"/>
      <c r="G702" s="85"/>
      <c r="H702" s="85"/>
      <c r="I702" s="85"/>
      <c r="J702" s="85"/>
      <c r="K702" s="85"/>
      <c r="L702" s="85"/>
    </row>
    <row r="703" spans="2:12" s="68" customFormat="1" ht="25.5">
      <c r="B703" s="51"/>
      <c r="C703" s="54"/>
      <c r="D703" s="70" t="s">
        <v>373</v>
      </c>
      <c r="E703" s="86">
        <f t="shared" ref="E703:L703" si="16">+E711</f>
        <v>51096.920000000006</v>
      </c>
      <c r="F703" s="86">
        <f t="shared" si="16"/>
        <v>42660</v>
      </c>
      <c r="G703" s="86">
        <f t="shared" si="16"/>
        <v>0</v>
      </c>
      <c r="H703" s="86">
        <f t="shared" si="16"/>
        <v>0</v>
      </c>
      <c r="I703" s="86">
        <f t="shared" si="16"/>
        <v>0</v>
      </c>
      <c r="J703" s="86">
        <f t="shared" si="16"/>
        <v>30960</v>
      </c>
      <c r="K703" s="86">
        <f t="shared" si="16"/>
        <v>12330</v>
      </c>
      <c r="L703" s="86">
        <f t="shared" si="16"/>
        <v>420</v>
      </c>
    </row>
    <row r="704" spans="2:12" s="68" customFormat="1">
      <c r="B704" s="162" t="s">
        <v>33</v>
      </c>
      <c r="C704" s="56"/>
      <c r="D704" s="336"/>
      <c r="E704" s="87"/>
      <c r="F704" s="87"/>
      <c r="G704" s="87"/>
      <c r="H704" s="87"/>
      <c r="I704" s="87"/>
      <c r="J704" s="87"/>
      <c r="K704" s="87"/>
      <c r="L704" s="88"/>
    </row>
    <row r="705" spans="2:12" s="68" customFormat="1">
      <c r="B705" s="55"/>
      <c r="C705" s="56"/>
      <c r="D705" s="336" t="s">
        <v>34</v>
      </c>
      <c r="E705" s="87"/>
      <c r="F705" s="87"/>
      <c r="G705" s="87"/>
      <c r="H705" s="87"/>
      <c r="I705" s="87"/>
      <c r="J705" s="87"/>
      <c r="K705" s="87"/>
      <c r="L705" s="88"/>
    </row>
    <row r="706" spans="2:12" s="68" customFormat="1">
      <c r="B706" s="58"/>
      <c r="C706" s="41">
        <v>12001</v>
      </c>
      <c r="D706" s="11" t="s">
        <v>35</v>
      </c>
      <c r="E706" s="84"/>
      <c r="F706" s="84"/>
      <c r="G706" s="84"/>
      <c r="H706" s="84"/>
      <c r="I706" s="84"/>
      <c r="J706" s="84"/>
      <c r="K706" s="84"/>
      <c r="L706" s="84"/>
    </row>
    <row r="707" spans="2:12" s="68" customFormat="1" ht="25.5">
      <c r="B707" s="59"/>
      <c r="C707" s="42"/>
      <c r="D707" s="70" t="s">
        <v>375</v>
      </c>
      <c r="E707" s="85"/>
      <c r="F707" s="85"/>
      <c r="G707" s="85"/>
      <c r="H707" s="85"/>
      <c r="I707" s="85"/>
      <c r="J707" s="85"/>
      <c r="K707" s="85"/>
      <c r="L707" s="85"/>
    </row>
    <row r="708" spans="2:12" s="68" customFormat="1">
      <c r="B708" s="59"/>
      <c r="C708" s="42"/>
      <c r="D708" s="11" t="s">
        <v>36</v>
      </c>
      <c r="E708" s="85"/>
      <c r="F708" s="85"/>
      <c r="G708" s="85"/>
      <c r="H708" s="85"/>
      <c r="I708" s="85"/>
      <c r="J708" s="85"/>
      <c r="K708" s="85"/>
      <c r="L708" s="85"/>
    </row>
    <row r="709" spans="2:12" s="68" customFormat="1" ht="25.5">
      <c r="B709" s="59"/>
      <c r="C709" s="42"/>
      <c r="D709" s="70" t="s">
        <v>375</v>
      </c>
      <c r="E709" s="85"/>
      <c r="F709" s="85"/>
      <c r="G709" s="85"/>
      <c r="H709" s="85"/>
      <c r="I709" s="85"/>
      <c r="J709" s="85"/>
      <c r="K709" s="85"/>
      <c r="L709" s="85"/>
    </row>
    <row r="710" spans="2:12" s="68" customFormat="1">
      <c r="B710" s="59"/>
      <c r="C710" s="42"/>
      <c r="D710" s="11" t="s">
        <v>37</v>
      </c>
      <c r="E710" s="85"/>
      <c r="F710" s="85"/>
      <c r="G710" s="85"/>
      <c r="H710" s="85"/>
      <c r="I710" s="85"/>
      <c r="J710" s="85"/>
      <c r="K710" s="85"/>
      <c r="L710" s="85"/>
    </row>
    <row r="711" spans="2:12" s="68" customFormat="1">
      <c r="B711" s="64"/>
      <c r="C711" s="51"/>
      <c r="D711" s="70" t="s">
        <v>376</v>
      </c>
      <c r="E711" s="86">
        <f>+'Հավելված 3 Մաս 4'!D1656</f>
        <v>51096.920000000006</v>
      </c>
      <c r="F711" s="86">
        <f>+'Հավելված 3 Մաս 4'!E1656</f>
        <v>42660</v>
      </c>
      <c r="G711" s="86">
        <f>+'Հավելված 3 Մաս 4'!F1656</f>
        <v>0</v>
      </c>
      <c r="H711" s="86">
        <f>+'Հավելված 3 Մաս 4'!G1656</f>
        <v>0</v>
      </c>
      <c r="I711" s="86">
        <f>+'Հավելված 3 Մաս 4'!H1656</f>
        <v>0</v>
      </c>
      <c r="J711" s="86">
        <f>+'Հավելված 3 Մաս 4'!I1656</f>
        <v>30960</v>
      </c>
      <c r="K711" s="86">
        <f>+'Հավելված 3 Մաս 4'!J1656</f>
        <v>12330</v>
      </c>
      <c r="L711" s="86">
        <f>+'Հավելված 3 Մաս 4'!K1656</f>
        <v>420</v>
      </c>
    </row>
    <row r="712" spans="2:12" s="68" customFormat="1">
      <c r="B712" s="48" t="s">
        <v>29</v>
      </c>
      <c r="C712" s="49"/>
      <c r="D712" s="349"/>
      <c r="E712" s="89"/>
      <c r="F712" s="89"/>
      <c r="G712" s="89"/>
      <c r="H712" s="89"/>
      <c r="I712" s="89"/>
      <c r="J712" s="89"/>
      <c r="K712" s="89"/>
      <c r="L712" s="90"/>
    </row>
    <row r="713" spans="2:12" s="68" customFormat="1">
      <c r="B713" s="41" t="s">
        <v>135</v>
      </c>
      <c r="C713" s="52"/>
      <c r="D713" s="11" t="s">
        <v>30</v>
      </c>
      <c r="E713" s="84"/>
      <c r="F713" s="84"/>
      <c r="G713" s="84"/>
      <c r="H713" s="84"/>
      <c r="I713" s="84"/>
      <c r="J713" s="84"/>
      <c r="K713" s="84"/>
      <c r="L713" s="84"/>
    </row>
    <row r="714" spans="2:12" s="68" customFormat="1">
      <c r="B714" s="42"/>
      <c r="C714" s="53"/>
      <c r="D714" s="70" t="s">
        <v>377</v>
      </c>
      <c r="E714" s="85"/>
      <c r="F714" s="85"/>
      <c r="G714" s="85"/>
      <c r="H714" s="85"/>
      <c r="I714" s="85"/>
      <c r="J714" s="85"/>
      <c r="K714" s="85"/>
      <c r="L714" s="85"/>
    </row>
    <row r="715" spans="2:12" s="68" customFormat="1">
      <c r="B715" s="42"/>
      <c r="C715" s="53"/>
      <c r="D715" s="11" t="s">
        <v>31</v>
      </c>
      <c r="E715" s="85"/>
      <c r="F715" s="85"/>
      <c r="G715" s="85"/>
      <c r="H715" s="85"/>
      <c r="I715" s="85"/>
      <c r="J715" s="85"/>
      <c r="K715" s="85"/>
      <c r="L715" s="85"/>
    </row>
    <row r="716" spans="2:12" s="68" customFormat="1">
      <c r="B716" s="42"/>
      <c r="C716" s="53"/>
      <c r="D716" s="70" t="s">
        <v>379</v>
      </c>
      <c r="E716" s="85"/>
      <c r="F716" s="85"/>
      <c r="G716" s="85"/>
      <c r="H716" s="85"/>
      <c r="I716" s="85"/>
      <c r="J716" s="85"/>
      <c r="K716" s="85"/>
      <c r="L716" s="85"/>
    </row>
    <row r="717" spans="2:12" s="68" customFormat="1">
      <c r="B717" s="42"/>
      <c r="C717" s="53"/>
      <c r="D717" s="11" t="s">
        <v>32</v>
      </c>
      <c r="E717" s="85"/>
      <c r="F717" s="85"/>
      <c r="G717" s="85"/>
      <c r="H717" s="85"/>
      <c r="I717" s="85"/>
      <c r="J717" s="85"/>
      <c r="K717" s="85"/>
      <c r="L717" s="85"/>
    </row>
    <row r="718" spans="2:12" s="68" customFormat="1" ht="25.5">
      <c r="B718" s="51"/>
      <c r="C718" s="54"/>
      <c r="D718" s="70" t="s">
        <v>378</v>
      </c>
      <c r="E718" s="86">
        <f>+E726+E732+E738+E744+E750+E756+E762+E768+E774+E780+E786+E792+E798+E804+E810+E816+E822</f>
        <v>14428159.41</v>
      </c>
      <c r="F718" s="86">
        <f t="shared" ref="F718:K718" si="17">+F726+F732+F738+F744+F750+F756+F762+F768+F774+F780+F786+F792+F798+F804+F810+F816+F822</f>
        <v>27157489.620000005</v>
      </c>
      <c r="G718" s="86">
        <f t="shared" si="17"/>
        <v>12358661.655000001</v>
      </c>
      <c r="H718" s="86">
        <f t="shared" si="17"/>
        <v>21328251.830000002</v>
      </c>
      <c r="I718" s="86">
        <f t="shared" si="17"/>
        <v>29602964.334999993</v>
      </c>
      <c r="J718" s="86">
        <f t="shared" si="17"/>
        <v>24611813.5</v>
      </c>
      <c r="K718" s="86">
        <f t="shared" si="17"/>
        <v>17518761.239999998</v>
      </c>
      <c r="L718" s="86">
        <f>+L726+L732+L738+L744+L750+L756+L762+L768+L774+L780+L786+L792+L798+L804+L810+L816+L822</f>
        <v>16596882.700000001</v>
      </c>
    </row>
    <row r="719" spans="2:12" s="68" customFormat="1">
      <c r="B719" s="162" t="s">
        <v>33</v>
      </c>
      <c r="C719" s="56"/>
      <c r="D719" s="336"/>
      <c r="E719" s="87"/>
      <c r="F719" s="87"/>
      <c r="G719" s="87"/>
      <c r="H719" s="87"/>
      <c r="I719" s="87"/>
      <c r="J719" s="87"/>
      <c r="K719" s="87"/>
      <c r="L719" s="88"/>
    </row>
    <row r="720" spans="2:12" s="68" customFormat="1">
      <c r="B720" s="55"/>
      <c r="C720" s="56"/>
      <c r="D720" s="336" t="s">
        <v>34</v>
      </c>
      <c r="E720" s="87"/>
      <c r="F720" s="87"/>
      <c r="G720" s="87"/>
      <c r="H720" s="87"/>
      <c r="I720" s="87"/>
      <c r="J720" s="87"/>
      <c r="K720" s="87"/>
      <c r="L720" s="88"/>
    </row>
    <row r="721" spans="2:12" s="68" customFormat="1">
      <c r="B721" s="58"/>
      <c r="C721" s="41">
        <v>12001</v>
      </c>
      <c r="D721" s="11" t="s">
        <v>35</v>
      </c>
      <c r="E721" s="84"/>
      <c r="F721" s="84"/>
      <c r="G721" s="84"/>
      <c r="H721" s="84"/>
      <c r="I721" s="84"/>
      <c r="J721" s="84"/>
      <c r="K721" s="84"/>
      <c r="L721" s="84"/>
    </row>
    <row r="722" spans="2:12" s="68" customFormat="1" ht="25.5">
      <c r="B722" s="59"/>
      <c r="C722" s="42"/>
      <c r="D722" s="69" t="s">
        <v>380</v>
      </c>
      <c r="E722" s="85"/>
      <c r="F722" s="85"/>
      <c r="G722" s="85"/>
      <c r="H722" s="85"/>
      <c r="I722" s="85"/>
      <c r="J722" s="85"/>
      <c r="K722" s="85"/>
      <c r="L722" s="85"/>
    </row>
    <row r="723" spans="2:12" s="68" customFormat="1">
      <c r="B723" s="59"/>
      <c r="C723" s="42"/>
      <c r="D723" s="11" t="s">
        <v>36</v>
      </c>
      <c r="E723" s="85"/>
      <c r="F723" s="85"/>
      <c r="G723" s="85"/>
      <c r="H723" s="85"/>
      <c r="I723" s="85"/>
      <c r="J723" s="85"/>
      <c r="K723" s="85"/>
      <c r="L723" s="85"/>
    </row>
    <row r="724" spans="2:12" s="68" customFormat="1" ht="38.25">
      <c r="B724" s="59"/>
      <c r="C724" s="42"/>
      <c r="D724" s="69" t="s">
        <v>381</v>
      </c>
      <c r="E724" s="85"/>
      <c r="F724" s="85"/>
      <c r="G724" s="85"/>
      <c r="H724" s="85"/>
      <c r="I724" s="85"/>
      <c r="J724" s="85"/>
      <c r="K724" s="85"/>
      <c r="L724" s="85"/>
    </row>
    <row r="725" spans="2:12" s="68" customFormat="1">
      <c r="B725" s="59"/>
      <c r="C725" s="42"/>
      <c r="D725" s="11" t="s">
        <v>37</v>
      </c>
      <c r="E725" s="85"/>
      <c r="F725" s="85"/>
      <c r="G725" s="85"/>
      <c r="H725" s="85"/>
      <c r="I725" s="85"/>
      <c r="J725" s="85"/>
      <c r="K725" s="85"/>
      <c r="L725" s="85"/>
    </row>
    <row r="726" spans="2:12" s="68" customFormat="1">
      <c r="B726" s="64"/>
      <c r="C726" s="51"/>
      <c r="D726" s="69" t="s">
        <v>376</v>
      </c>
      <c r="E726" s="86">
        <f>+'Հավելված 3 Մաս 4'!D1842</f>
        <v>1073552.5</v>
      </c>
      <c r="F726" s="86">
        <f>+'Հավելված 3 Մաս 4'!E1842</f>
        <v>1073552.5</v>
      </c>
      <c r="G726" s="86">
        <f>+'Հավելված 3 Մաս 4'!F1842</f>
        <v>874131.9</v>
      </c>
      <c r="H726" s="86">
        <f>+'Հավելված 3 Մաս 4'!G1842</f>
        <v>1456886.5</v>
      </c>
      <c r="I726" s="86">
        <f>+'Հավելված 3 Մաս 4'!H1842</f>
        <v>2039641.1</v>
      </c>
      <c r="J726" s="86">
        <f>+'Հավելված 3 Մաս 4'!I1842</f>
        <v>2913773</v>
      </c>
      <c r="K726" s="86">
        <f>+'Հավելված 3 Մաս 4'!J1842</f>
        <v>2913773</v>
      </c>
      <c r="L726" s="86">
        <f>+'Հավելված 3 Մաս 4'!K1842</f>
        <v>2913773</v>
      </c>
    </row>
    <row r="727" spans="2:12" s="68" customFormat="1">
      <c r="B727" s="58"/>
      <c r="C727" s="41">
        <v>12002</v>
      </c>
      <c r="D727" s="11" t="s">
        <v>35</v>
      </c>
      <c r="E727" s="84"/>
      <c r="F727" s="84"/>
      <c r="G727" s="84"/>
      <c r="H727" s="84"/>
      <c r="I727" s="84"/>
      <c r="J727" s="84"/>
      <c r="K727" s="84"/>
      <c r="L727" s="84"/>
    </row>
    <row r="728" spans="2:12" s="68" customFormat="1" ht="25.5">
      <c r="B728" s="59"/>
      <c r="C728" s="42"/>
      <c r="D728" s="69" t="s">
        <v>382</v>
      </c>
      <c r="E728" s="85"/>
      <c r="F728" s="85"/>
      <c r="G728" s="85"/>
      <c r="H728" s="85"/>
      <c r="I728" s="85"/>
      <c r="J728" s="85"/>
      <c r="K728" s="85"/>
      <c r="L728" s="85"/>
    </row>
    <row r="729" spans="2:12" s="68" customFormat="1">
      <c r="B729" s="59"/>
      <c r="C729" s="42"/>
      <c r="D729" s="11" t="s">
        <v>36</v>
      </c>
      <c r="E729" s="85"/>
      <c r="F729" s="85"/>
      <c r="G729" s="85"/>
      <c r="H729" s="85"/>
      <c r="I729" s="85"/>
      <c r="J729" s="85"/>
      <c r="K729" s="85"/>
      <c r="L729" s="85"/>
    </row>
    <row r="730" spans="2:12" s="68" customFormat="1" ht="25.5">
      <c r="B730" s="59"/>
      <c r="C730" s="42"/>
      <c r="D730" s="69" t="s">
        <v>383</v>
      </c>
      <c r="E730" s="85"/>
      <c r="F730" s="85"/>
      <c r="G730" s="85"/>
      <c r="H730" s="85"/>
      <c r="I730" s="85"/>
      <c r="J730" s="85"/>
      <c r="K730" s="85"/>
      <c r="L730" s="85"/>
    </row>
    <row r="731" spans="2:12" s="68" customFormat="1">
      <c r="B731" s="59"/>
      <c r="C731" s="42"/>
      <c r="D731" s="11" t="s">
        <v>37</v>
      </c>
      <c r="E731" s="85"/>
      <c r="F731" s="85"/>
      <c r="G731" s="85"/>
      <c r="H731" s="85"/>
      <c r="I731" s="85"/>
      <c r="J731" s="85"/>
      <c r="K731" s="85"/>
      <c r="L731" s="85"/>
    </row>
    <row r="732" spans="2:12" s="68" customFormat="1">
      <c r="B732" s="64"/>
      <c r="C732" s="51"/>
      <c r="D732" s="69" t="s">
        <v>376</v>
      </c>
      <c r="E732" s="86">
        <f>+'Հավելված 3 Մաս 4'!D1857</f>
        <v>2229951.6</v>
      </c>
      <c r="F732" s="86">
        <f>+'Հավելված 3 Մաս 4'!E1857</f>
        <v>2229951.6</v>
      </c>
      <c r="G732" s="86">
        <f>+'Հավելված 3 Մաս 4'!F1857</f>
        <v>777010</v>
      </c>
      <c r="H732" s="86">
        <f>+'Հավելված 3 Մաս 4'!G1857</f>
        <v>1527970</v>
      </c>
      <c r="I732" s="86">
        <f>+'Հավելված 3 Մաս 4'!H1857</f>
        <v>2185060</v>
      </c>
      <c r="J732" s="86">
        <f>+'Հավելված 3 Մաս 4'!I1857</f>
        <v>3526939</v>
      </c>
      <c r="K732" s="86">
        <f>+'Հավելված 3 Մաս 4'!J1857</f>
        <v>3644916</v>
      </c>
      <c r="L732" s="86">
        <f>+'Հավելված 3 Մաս 4'!K1857</f>
        <v>3532664</v>
      </c>
    </row>
    <row r="733" spans="2:12" s="68" customFormat="1">
      <c r="B733" s="58"/>
      <c r="C733" s="41">
        <v>12003</v>
      </c>
      <c r="D733" s="11" t="s">
        <v>35</v>
      </c>
      <c r="E733" s="84"/>
      <c r="F733" s="84"/>
      <c r="G733" s="84"/>
      <c r="H733" s="84"/>
      <c r="I733" s="84"/>
      <c r="J733" s="84"/>
      <c r="K733" s="84"/>
      <c r="L733" s="84"/>
    </row>
    <row r="734" spans="2:12" s="68" customFormat="1" ht="51">
      <c r="B734" s="59"/>
      <c r="C734" s="42"/>
      <c r="D734" s="69" t="s">
        <v>384</v>
      </c>
      <c r="E734" s="85"/>
      <c r="F734" s="85"/>
      <c r="G734" s="85"/>
      <c r="H734" s="85"/>
      <c r="I734" s="85"/>
      <c r="J734" s="85"/>
      <c r="K734" s="85"/>
      <c r="L734" s="85"/>
    </row>
    <row r="735" spans="2:12" s="68" customFormat="1">
      <c r="B735" s="59"/>
      <c r="C735" s="42"/>
      <c r="D735" s="11" t="s">
        <v>36</v>
      </c>
      <c r="E735" s="85"/>
      <c r="F735" s="85"/>
      <c r="G735" s="85"/>
      <c r="H735" s="85"/>
      <c r="I735" s="85"/>
      <c r="J735" s="85"/>
      <c r="K735" s="85"/>
      <c r="L735" s="85"/>
    </row>
    <row r="736" spans="2:12" s="68" customFormat="1" ht="38.25">
      <c r="B736" s="59"/>
      <c r="C736" s="42"/>
      <c r="D736" s="69" t="s">
        <v>385</v>
      </c>
      <c r="E736" s="85"/>
      <c r="F736" s="85"/>
      <c r="G736" s="85"/>
      <c r="H736" s="85"/>
      <c r="I736" s="85"/>
      <c r="J736" s="85"/>
      <c r="K736" s="85"/>
      <c r="L736" s="85"/>
    </row>
    <row r="737" spans="2:12" s="68" customFormat="1">
      <c r="B737" s="59"/>
      <c r="C737" s="42"/>
      <c r="D737" s="11" t="s">
        <v>37</v>
      </c>
      <c r="E737" s="85"/>
      <c r="F737" s="85"/>
      <c r="G737" s="85"/>
      <c r="H737" s="85"/>
      <c r="I737" s="85"/>
      <c r="J737" s="85"/>
      <c r="K737" s="85"/>
      <c r="L737" s="85"/>
    </row>
    <row r="738" spans="2:12" s="68" customFormat="1">
      <c r="B738" s="64"/>
      <c r="C738" s="51"/>
      <c r="D738" s="69" t="s">
        <v>376</v>
      </c>
      <c r="E738" s="86">
        <f>+'Հավելված 3 Մաս 4'!D1872</f>
        <v>290260.47999999998</v>
      </c>
      <c r="F738" s="86">
        <f>+'Հավելված 3 Մաս 4'!E1872</f>
        <v>597873.69999999995</v>
      </c>
      <c r="G738" s="86">
        <f>+'Հավելված 3 Մաս 4'!F1872</f>
        <v>623188.4</v>
      </c>
      <c r="H738" s="86">
        <f>+'Հավելված 3 Մաս 4'!G1872</f>
        <v>623188.4</v>
      </c>
      <c r="I738" s="86">
        <f>+'Հավելված 3 Մաս 4'!H1872</f>
        <v>623188.4</v>
      </c>
      <c r="J738" s="86">
        <f>+'Հավելված 3 Մաս 4'!I1872</f>
        <v>484417.9</v>
      </c>
      <c r="K738" s="86">
        <f>+'Հավելված 3 Մաս 4'!J1872</f>
        <v>0</v>
      </c>
      <c r="L738" s="86">
        <f>+'Հավելված 3 Մաս 4'!K1872</f>
        <v>0</v>
      </c>
    </row>
    <row r="739" spans="2:12" s="68" customFormat="1">
      <c r="B739" s="58"/>
      <c r="C739" s="41">
        <v>12004</v>
      </c>
      <c r="D739" s="11" t="s">
        <v>35</v>
      </c>
      <c r="E739" s="84"/>
      <c r="F739" s="84"/>
      <c r="G739" s="84"/>
      <c r="H739" s="84"/>
      <c r="I739" s="84"/>
      <c r="J739" s="84"/>
      <c r="K739" s="84"/>
      <c r="L739" s="84"/>
    </row>
    <row r="740" spans="2:12" s="68" customFormat="1" ht="51">
      <c r="B740" s="59"/>
      <c r="C740" s="42"/>
      <c r="D740" s="69" t="s">
        <v>386</v>
      </c>
      <c r="E740" s="85"/>
      <c r="F740" s="85"/>
      <c r="G740" s="85"/>
      <c r="H740" s="85"/>
      <c r="I740" s="85"/>
      <c r="J740" s="85"/>
      <c r="K740" s="85"/>
      <c r="L740" s="85"/>
    </row>
    <row r="741" spans="2:12" s="68" customFormat="1">
      <c r="B741" s="59"/>
      <c r="C741" s="42"/>
      <c r="D741" s="11" t="s">
        <v>36</v>
      </c>
      <c r="E741" s="85"/>
      <c r="F741" s="85"/>
      <c r="G741" s="85"/>
      <c r="H741" s="85"/>
      <c r="I741" s="85"/>
      <c r="J741" s="85"/>
      <c r="K741" s="85"/>
      <c r="L741" s="85"/>
    </row>
    <row r="742" spans="2:12" s="68" customFormat="1" ht="38.25">
      <c r="B742" s="59"/>
      <c r="C742" s="42"/>
      <c r="D742" s="69" t="s">
        <v>385</v>
      </c>
      <c r="E742" s="85"/>
      <c r="F742" s="85"/>
      <c r="G742" s="85"/>
      <c r="H742" s="85"/>
      <c r="I742" s="85"/>
      <c r="J742" s="85"/>
      <c r="K742" s="85"/>
      <c r="L742" s="85"/>
    </row>
    <row r="743" spans="2:12" s="68" customFormat="1">
      <c r="B743" s="59"/>
      <c r="C743" s="42"/>
      <c r="D743" s="11" t="s">
        <v>37</v>
      </c>
      <c r="E743" s="85"/>
      <c r="F743" s="85"/>
      <c r="G743" s="85"/>
      <c r="H743" s="85"/>
      <c r="I743" s="85"/>
      <c r="J743" s="85"/>
      <c r="K743" s="85"/>
      <c r="L743" s="85"/>
    </row>
    <row r="744" spans="2:12" s="68" customFormat="1">
      <c r="B744" s="64"/>
      <c r="C744" s="51"/>
      <c r="D744" s="69" t="s">
        <v>376</v>
      </c>
      <c r="E744" s="86">
        <f>+'Հավելված 3 Մաս 4'!D1891</f>
        <v>48720.7</v>
      </c>
      <c r="F744" s="86">
        <f>+'Հավելված 3 Մաս 4'!E1891</f>
        <v>164404.1</v>
      </c>
      <c r="G744" s="86">
        <f>+'Հավելված 3 Մաս 4'!F1891</f>
        <v>233972.5</v>
      </c>
      <c r="H744" s="86">
        <f>+'Հավելված 3 Մաս 4'!G1891</f>
        <v>233972.5</v>
      </c>
      <c r="I744" s="86">
        <f>+'Հավելված 3 Մաս 4'!H1891</f>
        <v>233972.5</v>
      </c>
      <c r="J744" s="86">
        <f>+'Հավելված 3 Մաս 4'!I1891</f>
        <v>132683.79999999999</v>
      </c>
      <c r="K744" s="86">
        <f>+'Հավելված 3 Մաս 4'!J1891</f>
        <v>0</v>
      </c>
      <c r="L744" s="86">
        <f>+'Հավելված 3 Մաս 4'!K1891</f>
        <v>0</v>
      </c>
    </row>
    <row r="745" spans="2:12" s="68" customFormat="1">
      <c r="B745" s="58"/>
      <c r="C745" s="41">
        <v>42001</v>
      </c>
      <c r="D745" s="11" t="s">
        <v>35</v>
      </c>
      <c r="E745" s="84"/>
      <c r="F745" s="84"/>
      <c r="G745" s="84"/>
      <c r="H745" s="84"/>
      <c r="I745" s="84"/>
      <c r="J745" s="84"/>
      <c r="K745" s="84"/>
      <c r="L745" s="84"/>
    </row>
    <row r="746" spans="2:12" s="68" customFormat="1" ht="38.25">
      <c r="B746" s="59"/>
      <c r="C746" s="42"/>
      <c r="D746" s="69" t="s">
        <v>387</v>
      </c>
      <c r="E746" s="85"/>
      <c r="F746" s="85"/>
      <c r="G746" s="85"/>
      <c r="H746" s="85"/>
      <c r="I746" s="85"/>
      <c r="J746" s="85"/>
      <c r="K746" s="85"/>
      <c r="L746" s="85"/>
    </row>
    <row r="747" spans="2:12" s="68" customFormat="1">
      <c r="B747" s="59"/>
      <c r="C747" s="42"/>
      <c r="D747" s="11" t="s">
        <v>36</v>
      </c>
      <c r="E747" s="85"/>
      <c r="F747" s="85"/>
      <c r="G747" s="85"/>
      <c r="H747" s="85"/>
      <c r="I747" s="85"/>
      <c r="J747" s="85"/>
      <c r="K747" s="85"/>
      <c r="L747" s="85"/>
    </row>
    <row r="748" spans="2:12" s="68" customFormat="1" ht="38.25">
      <c r="B748" s="59"/>
      <c r="C748" s="42"/>
      <c r="D748" s="69" t="s">
        <v>385</v>
      </c>
      <c r="E748" s="85"/>
      <c r="F748" s="85"/>
      <c r="G748" s="85"/>
      <c r="H748" s="85"/>
      <c r="I748" s="85"/>
      <c r="J748" s="85"/>
      <c r="K748" s="85"/>
      <c r="L748" s="85"/>
    </row>
    <row r="749" spans="2:12" s="68" customFormat="1">
      <c r="B749" s="59"/>
      <c r="C749" s="42"/>
      <c r="D749" s="11" t="s">
        <v>37</v>
      </c>
      <c r="E749" s="85"/>
      <c r="F749" s="85"/>
      <c r="G749" s="85"/>
      <c r="H749" s="85"/>
      <c r="I749" s="85"/>
      <c r="J749" s="85"/>
      <c r="K749" s="85"/>
      <c r="L749" s="85"/>
    </row>
    <row r="750" spans="2:12" s="68" customFormat="1">
      <c r="B750" s="64"/>
      <c r="C750" s="51"/>
      <c r="D750" s="69" t="s">
        <v>376</v>
      </c>
      <c r="E750" s="86">
        <f>+'Հավելված 3 Մաս 4'!D1906</f>
        <v>288703.32</v>
      </c>
      <c r="F750" s="86">
        <f>+'Հավելված 3 Մաս 4'!E1906</f>
        <v>1775575.9</v>
      </c>
      <c r="G750" s="86">
        <f>+'Հավելված 3 Մաս 4'!F1906</f>
        <v>1813177.2</v>
      </c>
      <c r="H750" s="86">
        <f>+'Հավելված 3 Մաս 4'!G1906</f>
        <v>1813177.2</v>
      </c>
      <c r="I750" s="86">
        <f>+'Հավելված 3 Մաս 4'!H1906</f>
        <v>1813177.2</v>
      </c>
      <c r="J750" s="86">
        <f>+'Հավելված 3 Մաս 4'!I1906</f>
        <v>905655.2</v>
      </c>
      <c r="K750" s="86">
        <f>+'Հավելված 3 Մաս 4'!J1906</f>
        <v>0</v>
      </c>
      <c r="L750" s="86">
        <f>+'Հավելված 3 Մաս 4'!K1906</f>
        <v>0</v>
      </c>
    </row>
    <row r="751" spans="2:12" s="68" customFormat="1">
      <c r="B751" s="58"/>
      <c r="C751" s="41">
        <v>12006</v>
      </c>
      <c r="D751" s="11" t="s">
        <v>35</v>
      </c>
      <c r="E751" s="84"/>
      <c r="F751" s="84"/>
      <c r="G751" s="84"/>
      <c r="H751" s="84"/>
      <c r="I751" s="84"/>
      <c r="J751" s="84"/>
      <c r="K751" s="84"/>
      <c r="L751" s="84"/>
    </row>
    <row r="752" spans="2:12" s="68" customFormat="1" ht="38.25">
      <c r="B752" s="59"/>
      <c r="C752" s="42"/>
      <c r="D752" s="69" t="s">
        <v>388</v>
      </c>
      <c r="E752" s="85"/>
      <c r="F752" s="85"/>
      <c r="G752" s="85"/>
      <c r="H752" s="85"/>
      <c r="I752" s="85"/>
      <c r="J752" s="85"/>
      <c r="K752" s="85"/>
      <c r="L752" s="85"/>
    </row>
    <row r="753" spans="2:12" s="68" customFormat="1">
      <c r="B753" s="59"/>
      <c r="C753" s="42"/>
      <c r="D753" s="11" t="s">
        <v>36</v>
      </c>
      <c r="E753" s="85"/>
      <c r="F753" s="85"/>
      <c r="G753" s="85"/>
      <c r="H753" s="85"/>
      <c r="I753" s="85"/>
      <c r="J753" s="85"/>
      <c r="K753" s="85"/>
      <c r="L753" s="85"/>
    </row>
    <row r="754" spans="2:12" s="68" customFormat="1" ht="38.25">
      <c r="B754" s="59"/>
      <c r="C754" s="42"/>
      <c r="D754" s="69" t="s">
        <v>389</v>
      </c>
      <c r="E754" s="85"/>
      <c r="F754" s="85"/>
      <c r="G754" s="85"/>
      <c r="H754" s="85"/>
      <c r="I754" s="85"/>
      <c r="J754" s="85"/>
      <c r="K754" s="85"/>
      <c r="L754" s="85"/>
    </row>
    <row r="755" spans="2:12" s="68" customFormat="1">
      <c r="B755" s="59"/>
      <c r="C755" s="42"/>
      <c r="D755" s="11" t="s">
        <v>37</v>
      </c>
      <c r="E755" s="85"/>
      <c r="F755" s="85"/>
      <c r="G755" s="85"/>
      <c r="H755" s="85"/>
      <c r="I755" s="85"/>
      <c r="J755" s="85"/>
      <c r="K755" s="85"/>
      <c r="L755" s="85"/>
    </row>
    <row r="756" spans="2:12" s="68" customFormat="1">
      <c r="B756" s="64"/>
      <c r="C756" s="51"/>
      <c r="D756" s="69" t="s">
        <v>376</v>
      </c>
      <c r="E756" s="86">
        <f>+'Հավելված 3 Մաս 4'!D1921</f>
        <v>0</v>
      </c>
      <c r="F756" s="86">
        <f>+'Հավելված 3 Մաս 4'!E1921</f>
        <v>600000</v>
      </c>
      <c r="G756" s="86">
        <f>+'Հավելված 3 Մաս 4'!F1921</f>
        <v>150000</v>
      </c>
      <c r="H756" s="86">
        <f>+'Հավելված 3 Մաս 4'!G1921</f>
        <v>300000</v>
      </c>
      <c r="I756" s="86">
        <f>+'Հավելված 3 Մաս 4'!H1921</f>
        <v>450000</v>
      </c>
      <c r="J756" s="86">
        <f>+'Հավելված 3 Մաս 4'!I1921</f>
        <v>600000</v>
      </c>
      <c r="K756" s="86">
        <f>+'Հավելված 3 Մաս 4'!J1921</f>
        <v>600000</v>
      </c>
      <c r="L756" s="86">
        <f>+'Հավելված 3 Մաս 4'!K1921</f>
        <v>600000</v>
      </c>
    </row>
    <row r="757" spans="2:12" s="68" customFormat="1">
      <c r="B757" s="58"/>
      <c r="C757" s="41">
        <v>12007</v>
      </c>
      <c r="D757" s="11" t="s">
        <v>35</v>
      </c>
      <c r="E757" s="84"/>
      <c r="F757" s="84"/>
      <c r="G757" s="84"/>
      <c r="H757" s="84"/>
      <c r="I757" s="84"/>
      <c r="J757" s="84"/>
      <c r="K757" s="84"/>
      <c r="L757" s="84"/>
    </row>
    <row r="758" spans="2:12" s="68" customFormat="1" ht="25.5">
      <c r="B758" s="59"/>
      <c r="C758" s="42"/>
      <c r="D758" s="69" t="s">
        <v>390</v>
      </c>
      <c r="E758" s="85"/>
      <c r="F758" s="85"/>
      <c r="G758" s="85"/>
      <c r="H758" s="85"/>
      <c r="I758" s="85"/>
      <c r="J758" s="85"/>
      <c r="K758" s="85"/>
      <c r="L758" s="85"/>
    </row>
    <row r="759" spans="2:12" s="68" customFormat="1">
      <c r="B759" s="59"/>
      <c r="C759" s="42"/>
      <c r="D759" s="11" t="s">
        <v>36</v>
      </c>
      <c r="E759" s="85"/>
      <c r="F759" s="85"/>
      <c r="G759" s="85"/>
      <c r="H759" s="85"/>
      <c r="I759" s="85"/>
      <c r="J759" s="85"/>
      <c r="K759" s="85"/>
      <c r="L759" s="85"/>
    </row>
    <row r="760" spans="2:12" s="68" customFormat="1" ht="38.25">
      <c r="B760" s="59"/>
      <c r="C760" s="42"/>
      <c r="D760" s="69" t="s">
        <v>391</v>
      </c>
      <c r="E760" s="85"/>
      <c r="F760" s="85"/>
      <c r="G760" s="85"/>
      <c r="H760" s="85"/>
      <c r="I760" s="85"/>
      <c r="J760" s="85"/>
      <c r="K760" s="85"/>
      <c r="L760" s="85"/>
    </row>
    <row r="761" spans="2:12" s="68" customFormat="1">
      <c r="B761" s="59"/>
      <c r="C761" s="42"/>
      <c r="D761" s="11" t="s">
        <v>37</v>
      </c>
      <c r="E761" s="85"/>
      <c r="F761" s="85"/>
      <c r="G761" s="85"/>
      <c r="H761" s="85"/>
      <c r="I761" s="85"/>
      <c r="J761" s="85"/>
      <c r="K761" s="85"/>
      <c r="L761" s="85"/>
    </row>
    <row r="762" spans="2:12" s="68" customFormat="1">
      <c r="B762" s="64"/>
      <c r="C762" s="51"/>
      <c r="D762" s="69" t="s">
        <v>376</v>
      </c>
      <c r="E762" s="86">
        <f>+'Հավելված 3 Մաս 4'!D1938</f>
        <v>3284000</v>
      </c>
      <c r="F762" s="86">
        <f>+'Հավելված 3 Մաս 4'!E1938</f>
        <v>3284000</v>
      </c>
      <c r="G762" s="86">
        <f>+'Հավելված 3 Մաս 4'!F1938</f>
        <v>656800</v>
      </c>
      <c r="H762" s="86">
        <f>+'Հավելված 3 Մաս 4'!G1938</f>
        <v>1477800</v>
      </c>
      <c r="I762" s="86">
        <f>+'Հավելված 3 Մաս 4'!H1938</f>
        <v>2298800</v>
      </c>
      <c r="J762" s="86">
        <f>+'Հավելված 3 Մաս 4'!I1938</f>
        <v>3284000</v>
      </c>
      <c r="K762" s="86">
        <f>+'Հավելված 3 Մաս 4'!J1938</f>
        <v>3284000</v>
      </c>
      <c r="L762" s="86">
        <f>+'Հավելված 3 Մաս 4'!K1938</f>
        <v>3284000</v>
      </c>
    </row>
    <row r="763" spans="2:12" s="68" customFormat="1">
      <c r="B763" s="58"/>
      <c r="C763" s="41">
        <v>12008</v>
      </c>
      <c r="D763" s="11" t="s">
        <v>35</v>
      </c>
      <c r="E763" s="84"/>
      <c r="F763" s="84"/>
      <c r="G763" s="84"/>
      <c r="H763" s="84"/>
      <c r="I763" s="84"/>
      <c r="J763" s="84"/>
      <c r="K763" s="84"/>
      <c r="L763" s="84"/>
    </row>
    <row r="764" spans="2:12" s="68" customFormat="1" ht="38.25">
      <c r="B764" s="59"/>
      <c r="C764" s="42"/>
      <c r="D764" s="69" t="s">
        <v>392</v>
      </c>
      <c r="E764" s="85"/>
      <c r="F764" s="85"/>
      <c r="G764" s="85"/>
      <c r="H764" s="85"/>
      <c r="I764" s="85"/>
      <c r="J764" s="85"/>
      <c r="K764" s="85"/>
      <c r="L764" s="85"/>
    </row>
    <row r="765" spans="2:12" s="68" customFormat="1">
      <c r="B765" s="59"/>
      <c r="C765" s="42"/>
      <c r="D765" s="11" t="s">
        <v>36</v>
      </c>
      <c r="E765" s="85"/>
      <c r="F765" s="85"/>
      <c r="G765" s="85"/>
      <c r="H765" s="85"/>
      <c r="I765" s="85"/>
      <c r="J765" s="85"/>
      <c r="K765" s="85"/>
      <c r="L765" s="85"/>
    </row>
    <row r="766" spans="2:12" s="68" customFormat="1" ht="38.25">
      <c r="B766" s="59"/>
      <c r="C766" s="42"/>
      <c r="D766" s="69" t="s">
        <v>393</v>
      </c>
      <c r="E766" s="85"/>
      <c r="F766" s="85"/>
      <c r="G766" s="85"/>
      <c r="H766" s="85"/>
      <c r="I766" s="85"/>
      <c r="J766" s="85"/>
      <c r="K766" s="85"/>
      <c r="L766" s="85"/>
    </row>
    <row r="767" spans="2:12" s="68" customFormat="1">
      <c r="B767" s="59"/>
      <c r="C767" s="42"/>
      <c r="D767" s="11" t="s">
        <v>37</v>
      </c>
      <c r="E767" s="85"/>
      <c r="F767" s="85"/>
      <c r="G767" s="85"/>
      <c r="H767" s="85"/>
      <c r="I767" s="85"/>
      <c r="J767" s="85"/>
      <c r="K767" s="85"/>
      <c r="L767" s="85"/>
    </row>
    <row r="768" spans="2:12" s="68" customFormat="1">
      <c r="B768" s="64"/>
      <c r="C768" s="51"/>
      <c r="D768" s="69" t="s">
        <v>376</v>
      </c>
      <c r="E768" s="86">
        <f>+'Հավելված 3 Մաս 4'!D1952</f>
        <v>2732776.8</v>
      </c>
      <c r="F768" s="86">
        <f>+'Հավելված 3 Մաս 4'!E1952</f>
        <v>2801071</v>
      </c>
      <c r="G768" s="86">
        <f>+'Հավելված 3 Մաս 4'!F1952</f>
        <v>534520</v>
      </c>
      <c r="H768" s="86">
        <f>+'Հավելված 3 Մաս 4'!G1952</f>
        <v>1452340</v>
      </c>
      <c r="I768" s="86">
        <f>+'Հավելված 3 Մաս 4'!H1952</f>
        <v>1943960</v>
      </c>
      <c r="J768" s="86">
        <f>+'Հավելված 3 Մաս 4'!I1952</f>
        <v>4697910.5999999996</v>
      </c>
      <c r="K768" s="86">
        <f>+'Հավելված 3 Մաս 4'!J1952</f>
        <v>4692250.8</v>
      </c>
      <c r="L768" s="86">
        <f>+'Հավելված 3 Մաս 4'!K1952</f>
        <v>4692250.8</v>
      </c>
    </row>
    <row r="769" spans="2:12" s="68" customFormat="1">
      <c r="B769" s="58"/>
      <c r="C769" s="41">
        <v>12009</v>
      </c>
      <c r="D769" s="11" t="s">
        <v>35</v>
      </c>
      <c r="E769" s="84"/>
      <c r="F769" s="84"/>
      <c r="G769" s="84"/>
      <c r="H769" s="84"/>
      <c r="I769" s="84"/>
      <c r="J769" s="84"/>
      <c r="K769" s="84"/>
      <c r="L769" s="84"/>
    </row>
    <row r="770" spans="2:12" s="68" customFormat="1" ht="25.5">
      <c r="B770" s="59"/>
      <c r="C770" s="42"/>
      <c r="D770" s="69" t="s">
        <v>394</v>
      </c>
      <c r="E770" s="85"/>
      <c r="F770" s="85"/>
      <c r="G770" s="85"/>
      <c r="H770" s="85"/>
      <c r="I770" s="85"/>
      <c r="J770" s="85"/>
      <c r="K770" s="85"/>
      <c r="L770" s="85"/>
    </row>
    <row r="771" spans="2:12" s="68" customFormat="1">
      <c r="B771" s="59"/>
      <c r="C771" s="42"/>
      <c r="D771" s="11" t="s">
        <v>36</v>
      </c>
      <c r="E771" s="85"/>
      <c r="F771" s="85"/>
      <c r="G771" s="85"/>
      <c r="H771" s="85"/>
      <c r="I771" s="85"/>
      <c r="J771" s="85"/>
      <c r="K771" s="85"/>
      <c r="L771" s="85"/>
    </row>
    <row r="772" spans="2:12" s="68" customFormat="1" ht="38.25">
      <c r="B772" s="59"/>
      <c r="C772" s="42"/>
      <c r="D772" s="69" t="s">
        <v>395</v>
      </c>
      <c r="E772" s="85"/>
      <c r="F772" s="85"/>
      <c r="G772" s="85"/>
      <c r="H772" s="85"/>
      <c r="I772" s="85"/>
      <c r="J772" s="85"/>
      <c r="K772" s="85"/>
      <c r="L772" s="85"/>
    </row>
    <row r="773" spans="2:12" s="68" customFormat="1">
      <c r="B773" s="59"/>
      <c r="C773" s="42"/>
      <c r="D773" s="11" t="s">
        <v>37</v>
      </c>
      <c r="E773" s="85"/>
      <c r="F773" s="85"/>
      <c r="G773" s="85"/>
      <c r="H773" s="85"/>
      <c r="I773" s="85"/>
      <c r="J773" s="85"/>
      <c r="K773" s="85"/>
      <c r="L773" s="85"/>
    </row>
    <row r="774" spans="2:12" s="68" customFormat="1">
      <c r="B774" s="64"/>
      <c r="C774" s="51"/>
      <c r="D774" s="69" t="s">
        <v>376</v>
      </c>
      <c r="E774" s="86">
        <f>+'Հավելված 3 Մաս 4'!D1966</f>
        <v>602201.9</v>
      </c>
      <c r="F774" s="86">
        <f>+'Հավելված 3 Մաս 4'!E1966</f>
        <v>628315.6</v>
      </c>
      <c r="G774" s="86">
        <f>+'Հավելված 3 Մաս 4'!F1966</f>
        <v>628315.6</v>
      </c>
      <c r="H774" s="86">
        <f>+'Հավելված 3 Մաս 4'!G1966</f>
        <v>628315.6</v>
      </c>
      <c r="I774" s="86">
        <f>+'Հավելված 3 Մաս 4'!H1966</f>
        <v>628315.6</v>
      </c>
      <c r="J774" s="86">
        <f>+'Հավելված 3 Մաս 4'!I1966</f>
        <v>628315.6</v>
      </c>
      <c r="K774" s="86">
        <f>+'Հավելված 3 Մաս 4'!J1966</f>
        <v>628315.6</v>
      </c>
      <c r="L774" s="127">
        <f>+'Հավելված 3 Մաս 4'!K1966</f>
        <v>638315.6</v>
      </c>
    </row>
    <row r="775" spans="2:12" s="68" customFormat="1">
      <c r="B775" s="58"/>
      <c r="C775" s="41">
        <v>42002</v>
      </c>
      <c r="D775" s="11" t="s">
        <v>35</v>
      </c>
      <c r="E775" s="84"/>
      <c r="F775" s="84"/>
      <c r="G775" s="84"/>
      <c r="H775" s="84"/>
      <c r="I775" s="84"/>
      <c r="J775" s="84"/>
      <c r="K775" s="84"/>
      <c r="L775" s="84"/>
    </row>
    <row r="776" spans="2:12" s="68" customFormat="1" ht="38.25">
      <c r="B776" s="59"/>
      <c r="C776" s="42"/>
      <c r="D776" s="69" t="s">
        <v>396</v>
      </c>
      <c r="E776" s="85"/>
      <c r="F776" s="85"/>
      <c r="G776" s="85"/>
      <c r="H776" s="85"/>
      <c r="I776" s="85"/>
      <c r="J776" s="85"/>
      <c r="K776" s="85"/>
      <c r="L776" s="85"/>
    </row>
    <row r="777" spans="2:12" s="68" customFormat="1">
      <c r="B777" s="59"/>
      <c r="C777" s="42"/>
      <c r="D777" s="11" t="s">
        <v>36</v>
      </c>
      <c r="E777" s="85"/>
      <c r="F777" s="85"/>
      <c r="G777" s="85"/>
      <c r="H777" s="85"/>
      <c r="I777" s="85"/>
      <c r="J777" s="85"/>
      <c r="K777" s="85"/>
      <c r="L777" s="85"/>
    </row>
    <row r="778" spans="2:12" s="68" customFormat="1">
      <c r="B778" s="59"/>
      <c r="C778" s="42"/>
      <c r="D778" s="69" t="s">
        <v>397</v>
      </c>
      <c r="E778" s="85"/>
      <c r="F778" s="85"/>
      <c r="G778" s="85"/>
      <c r="H778" s="85"/>
      <c r="I778" s="85"/>
      <c r="J778" s="85"/>
      <c r="K778" s="85"/>
      <c r="L778" s="85"/>
    </row>
    <row r="779" spans="2:12" s="68" customFormat="1">
      <c r="B779" s="59"/>
      <c r="C779" s="42"/>
      <c r="D779" s="11" t="s">
        <v>37</v>
      </c>
      <c r="E779" s="85"/>
      <c r="F779" s="85"/>
      <c r="G779" s="85"/>
      <c r="H779" s="85"/>
      <c r="I779" s="85"/>
      <c r="J779" s="85"/>
      <c r="K779" s="85"/>
      <c r="L779" s="85"/>
    </row>
    <row r="780" spans="2:12" s="68" customFormat="1">
      <c r="B780" s="64"/>
      <c r="C780" s="51"/>
      <c r="D780" s="69" t="s">
        <v>376</v>
      </c>
      <c r="E780" s="86">
        <f>+'Հավելված 3 Մաս 4'!D1979</f>
        <v>0</v>
      </c>
      <c r="F780" s="86">
        <f>+'Հավելված 3 Մաս 4'!E1979</f>
        <v>354158.8</v>
      </c>
      <c r="G780" s="86">
        <f>+'Հավելված 3 Մաս 4'!F1979</f>
        <v>0</v>
      </c>
      <c r="H780" s="86">
        <f>+'Հավելված 3 Մաս 4'!G1979</f>
        <v>0</v>
      </c>
      <c r="I780" s="86">
        <f>+'Հավելված 3 Մաս 4'!H1979</f>
        <v>0</v>
      </c>
      <c r="J780" s="86">
        <f>+'Հավելված 3 Մաս 4'!I1979</f>
        <v>0</v>
      </c>
      <c r="K780" s="86">
        <f>+'Հավելված 3 Մաս 4'!J1979</f>
        <v>0</v>
      </c>
      <c r="L780" s="86">
        <f>+'Հավելված 3 Մաս 4'!K1979</f>
        <v>0</v>
      </c>
    </row>
    <row r="781" spans="2:12" s="68" customFormat="1">
      <c r="B781" s="58"/>
      <c r="C781" s="41">
        <v>42003</v>
      </c>
      <c r="D781" s="11" t="s">
        <v>35</v>
      </c>
      <c r="E781" s="84"/>
      <c r="F781" s="84"/>
      <c r="G781" s="84"/>
      <c r="H781" s="84"/>
      <c r="I781" s="84"/>
      <c r="J781" s="84"/>
      <c r="K781" s="84"/>
      <c r="L781" s="84"/>
    </row>
    <row r="782" spans="2:12" s="68" customFormat="1" ht="25.5">
      <c r="B782" s="59"/>
      <c r="C782" s="42"/>
      <c r="D782" s="69" t="s">
        <v>398</v>
      </c>
      <c r="E782" s="85"/>
      <c r="F782" s="85"/>
      <c r="G782" s="85"/>
      <c r="H782" s="85"/>
      <c r="I782" s="85"/>
      <c r="J782" s="85"/>
      <c r="K782" s="85"/>
      <c r="L782" s="85"/>
    </row>
    <row r="783" spans="2:12" s="68" customFormat="1">
      <c r="B783" s="59"/>
      <c r="C783" s="42"/>
      <c r="D783" s="11" t="s">
        <v>36</v>
      </c>
      <c r="E783" s="85"/>
      <c r="F783" s="85"/>
      <c r="G783" s="85"/>
      <c r="H783" s="85"/>
      <c r="I783" s="85"/>
      <c r="J783" s="85"/>
      <c r="K783" s="85"/>
      <c r="L783" s="85"/>
    </row>
    <row r="784" spans="2:12" s="68" customFormat="1">
      <c r="B784" s="59"/>
      <c r="C784" s="42"/>
      <c r="D784" s="69" t="s">
        <v>397</v>
      </c>
      <c r="E784" s="85"/>
      <c r="F784" s="85"/>
      <c r="G784" s="85"/>
      <c r="H784" s="85"/>
      <c r="I784" s="85"/>
      <c r="J784" s="85"/>
      <c r="K784" s="85"/>
      <c r="L784" s="85"/>
    </row>
    <row r="785" spans="2:12" s="68" customFormat="1">
      <c r="B785" s="59"/>
      <c r="C785" s="42"/>
      <c r="D785" s="11" t="s">
        <v>37</v>
      </c>
      <c r="E785" s="85"/>
      <c r="F785" s="85"/>
      <c r="G785" s="85"/>
      <c r="H785" s="85"/>
      <c r="I785" s="85"/>
      <c r="J785" s="85"/>
      <c r="K785" s="85"/>
      <c r="L785" s="85"/>
    </row>
    <row r="786" spans="2:12" s="68" customFormat="1">
      <c r="B786" s="64"/>
      <c r="C786" s="51"/>
      <c r="D786" s="69" t="s">
        <v>376</v>
      </c>
      <c r="E786" s="86">
        <f>+'Հավելված 3 Մաս 4'!D2001</f>
        <v>516983.6</v>
      </c>
      <c r="F786" s="86">
        <f>+'Հավելված 3 Մաս 4'!E2001</f>
        <v>1536139</v>
      </c>
      <c r="G786" s="86">
        <f>+'Հավելված 3 Մաս 4'!F2001</f>
        <v>193220.7</v>
      </c>
      <c r="H786" s="86">
        <f>+'Հավելված 3 Մաս 4'!G2001</f>
        <v>386441.4</v>
      </c>
      <c r="I786" s="86">
        <f>+'Հավելված 3 Մաս 4'!H2001</f>
        <v>579662.1</v>
      </c>
      <c r="J786" s="86">
        <f>+'Հավելված 3 Մաս 4'!I2001</f>
        <v>336020</v>
      </c>
      <c r="K786" s="86">
        <f>+'Հավելված 3 Մաս 4'!J2001</f>
        <v>0</v>
      </c>
      <c r="L786" s="86">
        <f>+'Հավելված 3 Մաս 4'!K2001</f>
        <v>0</v>
      </c>
    </row>
    <row r="787" spans="2:12" s="68" customFormat="1">
      <c r="B787" s="58"/>
      <c r="C787" s="41">
        <v>12012</v>
      </c>
      <c r="D787" s="11" t="s">
        <v>35</v>
      </c>
      <c r="E787" s="84"/>
      <c r="F787" s="84"/>
      <c r="G787" s="84"/>
      <c r="H787" s="84"/>
      <c r="I787" s="84"/>
      <c r="J787" s="84"/>
      <c r="K787" s="84"/>
      <c r="L787" s="84"/>
    </row>
    <row r="788" spans="2:12" s="68" customFormat="1" ht="25.5">
      <c r="B788" s="59"/>
      <c r="C788" s="42"/>
      <c r="D788" s="69" t="s">
        <v>399</v>
      </c>
      <c r="E788" s="85"/>
      <c r="F788" s="85"/>
      <c r="G788" s="85"/>
      <c r="H788" s="85"/>
      <c r="I788" s="85"/>
      <c r="J788" s="85"/>
      <c r="K788" s="85"/>
      <c r="L788" s="85"/>
    </row>
    <row r="789" spans="2:12" s="68" customFormat="1">
      <c r="B789" s="59"/>
      <c r="C789" s="42"/>
      <c r="D789" s="11" t="s">
        <v>36</v>
      </c>
      <c r="E789" s="85"/>
      <c r="F789" s="85"/>
      <c r="G789" s="85"/>
      <c r="H789" s="85"/>
      <c r="I789" s="85"/>
      <c r="J789" s="85"/>
      <c r="K789" s="85"/>
      <c r="L789" s="85"/>
    </row>
    <row r="790" spans="2:12" s="68" customFormat="1" ht="25.5">
      <c r="B790" s="59"/>
      <c r="C790" s="42"/>
      <c r="D790" s="69" t="s">
        <v>400</v>
      </c>
      <c r="E790" s="85"/>
      <c r="F790" s="85"/>
      <c r="G790" s="85"/>
      <c r="H790" s="85"/>
      <c r="I790" s="85"/>
      <c r="J790" s="85"/>
      <c r="K790" s="85"/>
      <c r="L790" s="85"/>
    </row>
    <row r="791" spans="2:12" s="68" customFormat="1">
      <c r="B791" s="59"/>
      <c r="C791" s="42"/>
      <c r="D791" s="11" t="s">
        <v>37</v>
      </c>
      <c r="E791" s="85"/>
      <c r="F791" s="85"/>
      <c r="G791" s="85"/>
      <c r="H791" s="85"/>
      <c r="I791" s="85"/>
      <c r="J791" s="85"/>
      <c r="K791" s="85"/>
      <c r="L791" s="85"/>
    </row>
    <row r="792" spans="2:12" s="68" customFormat="1">
      <c r="B792" s="64"/>
      <c r="C792" s="51"/>
      <c r="D792" s="69" t="s">
        <v>376</v>
      </c>
      <c r="E792" s="86">
        <f>+'Հավելված 3 Մաս 4'!D2017</f>
        <v>286531</v>
      </c>
      <c r="F792" s="86">
        <f>+'Հավելված 3 Մաս 4'!E2017</f>
        <v>682828.7</v>
      </c>
      <c r="G792" s="86">
        <f>+'Հավելված 3 Մաս 4'!F2017</f>
        <v>1149931.73</v>
      </c>
      <c r="H792" s="86">
        <f>+'Հավելված 3 Մաս 4'!G2017</f>
        <v>2213894.94</v>
      </c>
      <c r="I792" s="86">
        <f>+'Հավելված 3 Մաս 4'!H2017</f>
        <v>3085768.22</v>
      </c>
      <c r="J792" s="86">
        <f>+'Հավելված 3 Մաս 4'!I2017</f>
        <v>638307.30000000005</v>
      </c>
      <c r="K792" s="86">
        <f>+'Հավելված 3 Մաս 4'!J2017</f>
        <v>70923.039999999994</v>
      </c>
      <c r="L792" s="86">
        <f>+'Հավելված 3 Մաս 4'!K2017</f>
        <v>0</v>
      </c>
    </row>
    <row r="793" spans="2:12" s="68" customFormat="1">
      <c r="B793" s="58"/>
      <c r="C793" s="41">
        <v>12013</v>
      </c>
      <c r="D793" s="11" t="s">
        <v>35</v>
      </c>
      <c r="E793" s="84"/>
      <c r="F793" s="84"/>
      <c r="G793" s="84"/>
      <c r="H793" s="84"/>
      <c r="I793" s="84"/>
      <c r="J793" s="84"/>
      <c r="K793" s="84"/>
      <c r="L793" s="84"/>
    </row>
    <row r="794" spans="2:12" s="68" customFormat="1" ht="25.5">
      <c r="B794" s="59"/>
      <c r="C794" s="42"/>
      <c r="D794" s="69" t="s">
        <v>401</v>
      </c>
      <c r="E794" s="85"/>
      <c r="F794" s="85"/>
      <c r="G794" s="85"/>
      <c r="H794" s="85"/>
      <c r="I794" s="85"/>
      <c r="J794" s="85"/>
      <c r="K794" s="85"/>
      <c r="L794" s="85"/>
    </row>
    <row r="795" spans="2:12" s="68" customFormat="1">
      <c r="B795" s="59"/>
      <c r="C795" s="42"/>
      <c r="D795" s="11" t="s">
        <v>36</v>
      </c>
      <c r="E795" s="85"/>
      <c r="F795" s="85"/>
      <c r="G795" s="85"/>
      <c r="H795" s="85"/>
      <c r="I795" s="85"/>
      <c r="J795" s="85"/>
      <c r="K795" s="85"/>
      <c r="L795" s="85"/>
    </row>
    <row r="796" spans="2:12" s="68" customFormat="1" ht="25.5">
      <c r="B796" s="59"/>
      <c r="C796" s="42"/>
      <c r="D796" s="69" t="s">
        <v>400</v>
      </c>
      <c r="E796" s="85"/>
      <c r="F796" s="85"/>
      <c r="G796" s="85"/>
      <c r="H796" s="85"/>
      <c r="I796" s="85"/>
      <c r="J796" s="85"/>
      <c r="K796" s="85"/>
      <c r="L796" s="85"/>
    </row>
    <row r="797" spans="2:12" s="68" customFormat="1">
      <c r="B797" s="59"/>
      <c r="C797" s="42"/>
      <c r="D797" s="11" t="s">
        <v>37</v>
      </c>
      <c r="E797" s="85"/>
      <c r="F797" s="85"/>
      <c r="G797" s="85"/>
      <c r="H797" s="85"/>
      <c r="I797" s="85"/>
      <c r="J797" s="85"/>
      <c r="K797" s="85"/>
      <c r="L797" s="85"/>
    </row>
    <row r="798" spans="2:12" s="68" customFormat="1">
      <c r="B798" s="64"/>
      <c r="C798" s="51"/>
      <c r="D798" s="69" t="s">
        <v>376</v>
      </c>
      <c r="E798" s="86">
        <f>+'Հավելված 3 Մաս 4'!D2033</f>
        <v>714588.97</v>
      </c>
      <c r="F798" s="86">
        <f>+'Հավելված 3 Մաս 4'!E2033</f>
        <v>677577.52</v>
      </c>
      <c r="G798" s="86">
        <f>+'Հավելված 3 Մաս 4'!F2033</f>
        <v>3491813.65</v>
      </c>
      <c r="H798" s="86">
        <f>+'Հավելված 3 Մաս 4'!G2033</f>
        <v>6749105.3399999999</v>
      </c>
      <c r="I798" s="86">
        <f>+'Հավելված 3 Մաս 4'!H2033</f>
        <v>10023679.289999999</v>
      </c>
      <c r="J798" s="86">
        <f>+'Հավելված 3 Մաս 4'!I2033</f>
        <v>1049894.8</v>
      </c>
      <c r="K798" s="86">
        <f>+'Հավելված 3 Մաս 4'!J2033</f>
        <v>1684582.8</v>
      </c>
      <c r="L798" s="86">
        <f>+'Հավելված 3 Մաս 4'!K2033</f>
        <v>935879.3</v>
      </c>
    </row>
    <row r="799" spans="2:12" s="68" customFormat="1">
      <c r="B799" s="58"/>
      <c r="C799" s="41">
        <v>12014</v>
      </c>
      <c r="D799" s="11" t="s">
        <v>35</v>
      </c>
      <c r="E799" s="84"/>
      <c r="F799" s="84"/>
      <c r="G799" s="84"/>
      <c r="H799" s="84"/>
      <c r="I799" s="84"/>
      <c r="J799" s="84"/>
      <c r="K799" s="84"/>
      <c r="L799" s="84"/>
    </row>
    <row r="800" spans="2:12" s="68" customFormat="1" ht="38.25">
      <c r="B800" s="59"/>
      <c r="C800" s="42"/>
      <c r="D800" s="69" t="s">
        <v>402</v>
      </c>
      <c r="E800" s="85"/>
      <c r="F800" s="85"/>
      <c r="G800" s="85"/>
      <c r="H800" s="85"/>
      <c r="I800" s="85"/>
      <c r="J800" s="85"/>
      <c r="K800" s="85"/>
      <c r="L800" s="85"/>
    </row>
    <row r="801" spans="2:12" s="68" customFormat="1">
      <c r="B801" s="59"/>
      <c r="C801" s="42"/>
      <c r="D801" s="11" t="s">
        <v>36</v>
      </c>
      <c r="E801" s="85"/>
      <c r="F801" s="85"/>
      <c r="G801" s="85"/>
      <c r="H801" s="85"/>
      <c r="I801" s="85"/>
      <c r="J801" s="85"/>
      <c r="K801" s="85"/>
      <c r="L801" s="85"/>
    </row>
    <row r="802" spans="2:12" s="68" customFormat="1">
      <c r="B802" s="59"/>
      <c r="C802" s="42"/>
      <c r="D802" s="69" t="s">
        <v>397</v>
      </c>
      <c r="E802" s="85"/>
      <c r="F802" s="85"/>
      <c r="G802" s="85"/>
      <c r="H802" s="85"/>
      <c r="I802" s="85"/>
      <c r="J802" s="85"/>
      <c r="K802" s="85"/>
      <c r="L802" s="85"/>
    </row>
    <row r="803" spans="2:12" s="68" customFormat="1">
      <c r="B803" s="59"/>
      <c r="C803" s="42"/>
      <c r="D803" s="11" t="s">
        <v>37</v>
      </c>
      <c r="E803" s="85"/>
      <c r="F803" s="85"/>
      <c r="G803" s="85"/>
      <c r="H803" s="85"/>
      <c r="I803" s="85"/>
      <c r="J803" s="85"/>
      <c r="K803" s="85"/>
      <c r="L803" s="85"/>
    </row>
    <row r="804" spans="2:12" s="68" customFormat="1">
      <c r="B804" s="64"/>
      <c r="C804" s="51"/>
      <c r="D804" s="69" t="s">
        <v>376</v>
      </c>
      <c r="E804" s="86">
        <f>+'Հավելված 3 Մաս 4'!D2055</f>
        <v>516983.6</v>
      </c>
      <c r="F804" s="86">
        <f>+'Հավելված 3 Մաս 4'!E2055</f>
        <v>1453222.9</v>
      </c>
      <c r="G804" s="86">
        <f>+'Հավելված 3 Մաս 4'!F2055</f>
        <v>0</v>
      </c>
      <c r="H804" s="86">
        <f>+'Հավելված 3 Մաս 4'!G2055</f>
        <v>0</v>
      </c>
      <c r="I804" s="86">
        <f>+'Հավելված 3 Մաս 4'!H2055</f>
        <v>0</v>
      </c>
      <c r="J804" s="86">
        <f>+'Հավելված 3 Մաս 4'!I2055</f>
        <v>483576.4</v>
      </c>
      <c r="K804" s="86">
        <f>+'Հավելված 3 Մաս 4'!J2055</f>
        <v>0</v>
      </c>
      <c r="L804" s="86">
        <f>+'Հավելված 3 Մաս 4'!K2055</f>
        <v>0</v>
      </c>
    </row>
    <row r="805" spans="2:12" s="68" customFormat="1">
      <c r="B805" s="58"/>
      <c r="C805" s="41">
        <v>12016</v>
      </c>
      <c r="D805" s="11" t="s">
        <v>35</v>
      </c>
      <c r="E805" s="84"/>
      <c r="F805" s="84"/>
      <c r="G805" s="84"/>
      <c r="H805" s="84"/>
      <c r="I805" s="84"/>
      <c r="J805" s="84"/>
      <c r="K805" s="84"/>
      <c r="L805" s="84"/>
    </row>
    <row r="806" spans="2:12" s="68" customFormat="1" ht="51">
      <c r="B806" s="59"/>
      <c r="C806" s="42"/>
      <c r="D806" s="69" t="s">
        <v>403</v>
      </c>
      <c r="E806" s="85"/>
      <c r="F806" s="85"/>
      <c r="G806" s="85"/>
      <c r="H806" s="85"/>
      <c r="I806" s="85"/>
      <c r="J806" s="85"/>
      <c r="K806" s="85"/>
      <c r="L806" s="85"/>
    </row>
    <row r="807" spans="2:12" s="68" customFormat="1">
      <c r="B807" s="59"/>
      <c r="C807" s="42"/>
      <c r="D807" s="11" t="s">
        <v>36</v>
      </c>
      <c r="E807" s="85"/>
      <c r="F807" s="85"/>
      <c r="G807" s="85"/>
      <c r="H807" s="85"/>
      <c r="I807" s="85"/>
      <c r="J807" s="85"/>
      <c r="K807" s="85"/>
      <c r="L807" s="85"/>
    </row>
    <row r="808" spans="2:12" s="68" customFormat="1" ht="38.25">
      <c r="B808" s="59"/>
      <c r="C808" s="42"/>
      <c r="D808" s="77" t="s">
        <v>404</v>
      </c>
      <c r="E808" s="85"/>
      <c r="F808" s="85"/>
      <c r="G808" s="85"/>
      <c r="H808" s="85"/>
      <c r="I808" s="85"/>
      <c r="J808" s="85"/>
      <c r="K808" s="85"/>
      <c r="L808" s="85"/>
    </row>
    <row r="809" spans="2:12" s="68" customFormat="1">
      <c r="B809" s="59"/>
      <c r="C809" s="42"/>
      <c r="D809" s="11" t="s">
        <v>37</v>
      </c>
      <c r="E809" s="85"/>
      <c r="F809" s="85"/>
      <c r="G809" s="85"/>
      <c r="H809" s="85"/>
      <c r="I809" s="85"/>
      <c r="J809" s="85"/>
      <c r="K809" s="85"/>
      <c r="L809" s="85"/>
    </row>
    <row r="810" spans="2:12" s="68" customFormat="1">
      <c r="B810" s="64"/>
      <c r="C810" s="51"/>
      <c r="D810" s="69" t="s">
        <v>376</v>
      </c>
      <c r="E810" s="86">
        <f>+'Հավելված 3 Մաս 4'!D2073</f>
        <v>470085.9</v>
      </c>
      <c r="F810" s="86">
        <f>+'Հավելված 3 Մաս 4'!E2073</f>
        <v>82220.100000000006</v>
      </c>
      <c r="G810" s="86">
        <f>+'Հավելված 3 Մաս 4'!F2073</f>
        <v>128127.675</v>
      </c>
      <c r="H810" s="86">
        <f>+'Հավելված 3 Մաս 4'!G2073</f>
        <v>256255.35</v>
      </c>
      <c r="I810" s="86">
        <f>+'Հավելված 3 Մաս 4'!H2073</f>
        <v>384383.02500000002</v>
      </c>
      <c r="J810" s="86">
        <f>+'Հավելված 3 Մաս 4'!I2073</f>
        <v>512510.7</v>
      </c>
      <c r="K810" s="86">
        <f>+'Հավելված 3 Մաս 4'!J2073</f>
        <v>0</v>
      </c>
      <c r="L810" s="86">
        <f>+'Հավելված 3 Մաս 4'!K2073</f>
        <v>0</v>
      </c>
    </row>
    <row r="811" spans="2:12" s="68" customFormat="1">
      <c r="B811" s="58"/>
      <c r="C811" s="41">
        <v>12017</v>
      </c>
      <c r="D811" s="11" t="s">
        <v>35</v>
      </c>
      <c r="E811" s="84"/>
      <c r="F811" s="84"/>
      <c r="G811" s="84"/>
      <c r="H811" s="84"/>
      <c r="I811" s="84"/>
      <c r="J811" s="84"/>
      <c r="K811" s="84"/>
      <c r="L811" s="84"/>
    </row>
    <row r="812" spans="2:12" s="68" customFormat="1" ht="38.25">
      <c r="B812" s="59"/>
      <c r="C812" s="42"/>
      <c r="D812" s="69" t="s">
        <v>405</v>
      </c>
      <c r="E812" s="85"/>
      <c r="F812" s="85"/>
      <c r="G812" s="85"/>
      <c r="H812" s="85"/>
      <c r="I812" s="85"/>
      <c r="J812" s="85"/>
      <c r="K812" s="85"/>
      <c r="L812" s="85"/>
    </row>
    <row r="813" spans="2:12" s="68" customFormat="1">
      <c r="B813" s="59"/>
      <c r="C813" s="42"/>
      <c r="D813" s="11" t="s">
        <v>36</v>
      </c>
      <c r="E813" s="85"/>
      <c r="F813" s="85"/>
      <c r="G813" s="85"/>
      <c r="H813" s="85"/>
      <c r="I813" s="85"/>
      <c r="J813" s="85"/>
      <c r="K813" s="85"/>
      <c r="L813" s="85"/>
    </row>
    <row r="814" spans="2:12" s="68" customFormat="1" ht="63.75">
      <c r="B814" s="59"/>
      <c r="C814" s="42"/>
      <c r="D814" s="77" t="s">
        <v>406</v>
      </c>
      <c r="E814" s="85"/>
      <c r="F814" s="85"/>
      <c r="G814" s="85"/>
      <c r="H814" s="85"/>
      <c r="I814" s="85"/>
      <c r="J814" s="85"/>
      <c r="K814" s="85"/>
      <c r="L814" s="85"/>
    </row>
    <row r="815" spans="2:12" s="68" customFormat="1">
      <c r="B815" s="59"/>
      <c r="C815" s="42"/>
      <c r="D815" s="11" t="s">
        <v>37</v>
      </c>
      <c r="E815" s="85"/>
      <c r="F815" s="85"/>
      <c r="G815" s="85"/>
      <c r="H815" s="85"/>
      <c r="I815" s="85"/>
      <c r="J815" s="85"/>
      <c r="K815" s="85"/>
      <c r="L815" s="85"/>
    </row>
    <row r="816" spans="2:12" s="68" customFormat="1">
      <c r="B816" s="64"/>
      <c r="C816" s="51"/>
      <c r="D816" s="69" t="s">
        <v>376</v>
      </c>
      <c r="E816" s="86">
        <f>+'Հավելված 3 Մաս 4'!D2094</f>
        <v>902733.14</v>
      </c>
      <c r="F816" s="86">
        <f>+'Հավելված 3 Մաս 4'!E2094</f>
        <v>6953481.5999999996</v>
      </c>
      <c r="G816" s="86">
        <f>+'Հավելված 3 Մաս 4'!F2094</f>
        <v>738947.375</v>
      </c>
      <c r="H816" s="86">
        <f>+'Հավելված 3 Մաս 4'!G2094</f>
        <v>1477894.75</v>
      </c>
      <c r="I816" s="86">
        <f>+'Հավելված 3 Մաս 4'!H2094</f>
        <v>2216842.125</v>
      </c>
      <c r="J816" s="86">
        <f>+'Հավելված 3 Մաս 4'!I2094</f>
        <v>2955789.5</v>
      </c>
      <c r="K816" s="86">
        <f>+'Հավելված 3 Մաս 4'!J2094</f>
        <v>0</v>
      </c>
      <c r="L816" s="86">
        <f>+'Հավելված 3 Մաս 4'!K2094</f>
        <v>0</v>
      </c>
    </row>
    <row r="817" spans="2:12" s="68" customFormat="1">
      <c r="B817" s="58"/>
      <c r="C817" s="41">
        <v>12018</v>
      </c>
      <c r="D817" s="11" t="s">
        <v>35</v>
      </c>
      <c r="E817" s="84"/>
      <c r="F817" s="84"/>
      <c r="G817" s="84"/>
      <c r="H817" s="84"/>
      <c r="I817" s="84"/>
      <c r="J817" s="84"/>
      <c r="K817" s="84"/>
      <c r="L817" s="84"/>
    </row>
    <row r="818" spans="2:12" s="68" customFormat="1" ht="38.25">
      <c r="B818" s="59"/>
      <c r="C818" s="42"/>
      <c r="D818" s="69" t="s">
        <v>407</v>
      </c>
      <c r="E818" s="85"/>
      <c r="F818" s="85"/>
      <c r="G818" s="85"/>
      <c r="H818" s="85"/>
      <c r="I818" s="85"/>
      <c r="J818" s="85"/>
      <c r="K818" s="85"/>
      <c r="L818" s="85"/>
    </row>
    <row r="819" spans="2:12" s="68" customFormat="1">
      <c r="B819" s="59"/>
      <c r="C819" s="42"/>
      <c r="D819" s="11" t="s">
        <v>36</v>
      </c>
      <c r="E819" s="85"/>
      <c r="F819" s="85"/>
      <c r="G819" s="85"/>
      <c r="H819" s="85"/>
      <c r="I819" s="85"/>
      <c r="J819" s="85"/>
      <c r="K819" s="85"/>
      <c r="L819" s="85"/>
    </row>
    <row r="820" spans="2:12" s="68" customFormat="1" ht="63.75">
      <c r="B820" s="59"/>
      <c r="C820" s="42"/>
      <c r="D820" s="77" t="s">
        <v>406</v>
      </c>
      <c r="E820" s="85"/>
      <c r="F820" s="85"/>
      <c r="G820" s="85"/>
      <c r="H820" s="85"/>
      <c r="I820" s="85"/>
      <c r="J820" s="85"/>
      <c r="K820" s="85"/>
      <c r="L820" s="85"/>
    </row>
    <row r="821" spans="2:12" s="68" customFormat="1">
      <c r="B821" s="59"/>
      <c r="C821" s="42"/>
      <c r="D821" s="11" t="s">
        <v>37</v>
      </c>
      <c r="E821" s="85"/>
      <c r="F821" s="85"/>
      <c r="G821" s="85"/>
      <c r="H821" s="85"/>
      <c r="I821" s="85"/>
      <c r="J821" s="85"/>
      <c r="K821" s="85"/>
      <c r="L821" s="85"/>
    </row>
    <row r="822" spans="2:12" s="68" customFormat="1">
      <c r="B822" s="64"/>
      <c r="C822" s="51"/>
      <c r="D822" s="69" t="s">
        <v>376</v>
      </c>
      <c r="E822" s="86">
        <f>+'Հավելված 3 Մաս 4'!D2115</f>
        <v>470085.9</v>
      </c>
      <c r="F822" s="86">
        <f>+'Հավելված 3 Մաս 4'!E2115</f>
        <v>2263116.6</v>
      </c>
      <c r="G822" s="86">
        <f>+'Հավելված 3 Մաս 4'!F2115</f>
        <v>365504.92499999999</v>
      </c>
      <c r="H822" s="86">
        <f>+'Հավելված 3 Մաս 4'!G2115</f>
        <v>731009.85</v>
      </c>
      <c r="I822" s="86">
        <f>+'Հավելված 3 Մաս 4'!H2115</f>
        <v>1096514.7749999999</v>
      </c>
      <c r="J822" s="86">
        <f>+'Հավելված 3 Մաս 4'!I2115</f>
        <v>1462019.7</v>
      </c>
      <c r="K822" s="86">
        <f>+'Հավելված 3 Մաս 4'!J2115</f>
        <v>0</v>
      </c>
      <c r="L822" s="86">
        <f>+'Հավելված 3 Մաս 4'!K2115</f>
        <v>0</v>
      </c>
    </row>
    <row r="823" spans="2:12" s="96" customFormat="1" ht="15" customHeight="1">
      <c r="B823" s="364"/>
      <c r="C823" s="423">
        <v>12020</v>
      </c>
      <c r="D823" s="11" t="s">
        <v>35</v>
      </c>
      <c r="E823" s="436"/>
      <c r="F823" s="436"/>
      <c r="G823" s="436"/>
      <c r="H823" s="436"/>
      <c r="I823" s="436"/>
      <c r="J823" s="436"/>
      <c r="K823" s="436"/>
      <c r="L823" s="436"/>
    </row>
    <row r="824" spans="2:12" s="96" customFormat="1" ht="60" customHeight="1">
      <c r="B824" s="365"/>
      <c r="C824" s="424"/>
      <c r="D824" s="69" t="s">
        <v>1338</v>
      </c>
      <c r="E824" s="437"/>
      <c r="F824" s="437"/>
      <c r="G824" s="437"/>
      <c r="H824" s="437"/>
      <c r="I824" s="437"/>
      <c r="J824" s="437"/>
      <c r="K824" s="437"/>
      <c r="L824" s="437"/>
    </row>
    <row r="825" spans="2:12" s="96" customFormat="1">
      <c r="B825" s="365"/>
      <c r="C825" s="424"/>
      <c r="D825" s="11" t="s">
        <v>36</v>
      </c>
      <c r="E825" s="437"/>
      <c r="F825" s="437"/>
      <c r="G825" s="437"/>
      <c r="H825" s="437"/>
      <c r="I825" s="437"/>
      <c r="J825" s="437"/>
      <c r="K825" s="437"/>
      <c r="L825" s="437"/>
    </row>
    <row r="826" spans="2:12" s="96" customFormat="1" ht="25.5">
      <c r="B826" s="365"/>
      <c r="C826" s="424"/>
      <c r="D826" s="77" t="s">
        <v>400</v>
      </c>
      <c r="E826" s="437"/>
      <c r="F826" s="437"/>
      <c r="G826" s="437"/>
      <c r="H826" s="437"/>
      <c r="I826" s="437"/>
      <c r="J826" s="437"/>
      <c r="K826" s="437"/>
      <c r="L826" s="437"/>
    </row>
    <row r="827" spans="2:12" s="96" customFormat="1">
      <c r="B827" s="365"/>
      <c r="C827" s="424"/>
      <c r="D827" s="11" t="s">
        <v>37</v>
      </c>
      <c r="E827" s="437"/>
      <c r="F827" s="437"/>
      <c r="G827" s="437"/>
      <c r="H827" s="437"/>
      <c r="I827" s="437"/>
      <c r="J827" s="437"/>
      <c r="K827" s="437"/>
      <c r="L827" s="437"/>
    </row>
    <row r="828" spans="2:12" s="96" customFormat="1">
      <c r="B828" s="366"/>
      <c r="C828" s="425"/>
      <c r="D828" s="69" t="s">
        <v>376</v>
      </c>
      <c r="E828" s="438">
        <f>+'Հավելված 3 Մաս 4'!D2130</f>
        <v>0</v>
      </c>
      <c r="F828" s="438">
        <f>+'Հավելված 3 Մաս 4'!E2130</f>
        <v>611060</v>
      </c>
      <c r="G828" s="438">
        <f>+'Հավելված 3 Մաս 4'!F2130</f>
        <v>1149931.73</v>
      </c>
      <c r="H828" s="438">
        <f>+'Հավելված 3 Մաս 4'!G2130</f>
        <v>2213894.94</v>
      </c>
      <c r="I828" s="438">
        <f>+'Հավելված 3 Մաս 4'!H2130</f>
        <v>3085768.22</v>
      </c>
      <c r="J828" s="438">
        <f>+'Հավելված 3 Մաս 4'!I2130</f>
        <v>2106336.1</v>
      </c>
      <c r="K828" s="438">
        <f>+'Հավելված 3 Մաս 4'!J2130</f>
        <v>1404224.1</v>
      </c>
      <c r="L828" s="438">
        <f>+'Հավելված 3 Մաս 4'!K2130</f>
        <v>0</v>
      </c>
    </row>
    <row r="829" spans="2:12" s="96" customFormat="1" ht="15" customHeight="1">
      <c r="B829" s="364"/>
      <c r="C829" s="423">
        <v>12021</v>
      </c>
      <c r="D829" s="11" t="s">
        <v>35</v>
      </c>
      <c r="E829" s="436"/>
      <c r="F829" s="436"/>
      <c r="G829" s="436"/>
      <c r="H829" s="436"/>
      <c r="I829" s="436"/>
      <c r="J829" s="436"/>
      <c r="K829" s="436"/>
      <c r="L829" s="436"/>
    </row>
    <row r="830" spans="2:12" s="96" customFormat="1" ht="56.45" customHeight="1">
      <c r="B830" s="365"/>
      <c r="C830" s="424"/>
      <c r="D830" s="69" t="s">
        <v>1339</v>
      </c>
      <c r="E830" s="437"/>
      <c r="F830" s="437"/>
      <c r="G830" s="437"/>
      <c r="H830" s="437"/>
      <c r="I830" s="437"/>
      <c r="J830" s="437"/>
      <c r="K830" s="437"/>
      <c r="L830" s="437"/>
    </row>
    <row r="831" spans="2:12" s="96" customFormat="1">
      <c r="B831" s="365"/>
      <c r="C831" s="424"/>
      <c r="D831" s="11" t="s">
        <v>36</v>
      </c>
      <c r="E831" s="437"/>
      <c r="F831" s="437"/>
      <c r="G831" s="437"/>
      <c r="H831" s="437"/>
      <c r="I831" s="437"/>
      <c r="J831" s="437"/>
      <c r="K831" s="437"/>
      <c r="L831" s="437"/>
    </row>
    <row r="832" spans="2:12" s="96" customFormat="1" ht="25.5">
      <c r="B832" s="365"/>
      <c r="C832" s="424"/>
      <c r="D832" s="77" t="s">
        <v>400</v>
      </c>
      <c r="E832" s="437"/>
      <c r="F832" s="437"/>
      <c r="G832" s="437"/>
      <c r="H832" s="437"/>
      <c r="I832" s="437"/>
      <c r="J832" s="437"/>
      <c r="K832" s="437"/>
      <c r="L832" s="437"/>
    </row>
    <row r="833" spans="2:12" s="96" customFormat="1">
      <c r="B833" s="365"/>
      <c r="C833" s="424"/>
      <c r="D833" s="11" t="s">
        <v>37</v>
      </c>
      <c r="E833" s="437"/>
      <c r="F833" s="437"/>
      <c r="G833" s="437"/>
      <c r="H833" s="437"/>
      <c r="I833" s="437"/>
      <c r="J833" s="437"/>
      <c r="K833" s="437"/>
      <c r="L833" s="437"/>
    </row>
    <row r="834" spans="2:12" s="96" customFormat="1">
      <c r="B834" s="366"/>
      <c r="C834" s="425"/>
      <c r="D834" s="69" t="s">
        <v>376</v>
      </c>
      <c r="E834" s="438">
        <f>+'Հավելված 3 Մաս 4'!D2145</f>
        <v>6114995.81635</v>
      </c>
      <c r="F834" s="438">
        <f>+'Հավելված 3 Մաս 4'!E2145</f>
        <v>9233794.8000000007</v>
      </c>
      <c r="G834" s="438">
        <f>+'Հավելված 3 Մաս 4'!F2145</f>
        <v>1149931.73</v>
      </c>
      <c r="H834" s="438">
        <f>+'Հավելված 3 Մաս 4'!G2145</f>
        <v>2213894.94</v>
      </c>
      <c r="I834" s="438">
        <f>+'Հավելված 3 Մաս 4'!H2145</f>
        <v>3085768.22</v>
      </c>
      <c r="J834" s="438">
        <f>+'Հավելված 3 Մաս 4'!I2145</f>
        <v>11262319.23</v>
      </c>
      <c r="K834" s="438">
        <f>+'Հավելված 3 Մաս 4'!J2145</f>
        <v>12670109.140000001</v>
      </c>
      <c r="L834" s="438">
        <f>+'Հավելված 3 Մաս 4'!K2145</f>
        <v>4223369.71</v>
      </c>
    </row>
    <row r="835" spans="2:12" s="96" customFormat="1" ht="15" customHeight="1">
      <c r="B835" s="364"/>
      <c r="C835" s="423">
        <v>12022</v>
      </c>
      <c r="D835" s="11" t="s">
        <v>35</v>
      </c>
      <c r="E835" s="436"/>
      <c r="F835" s="436"/>
      <c r="G835" s="436"/>
      <c r="H835" s="436"/>
      <c r="I835" s="436"/>
      <c r="J835" s="436"/>
      <c r="K835" s="436"/>
      <c r="L835" s="436"/>
    </row>
    <row r="836" spans="2:12" s="96" customFormat="1" ht="56.45" customHeight="1">
      <c r="B836" s="365"/>
      <c r="C836" s="424"/>
      <c r="D836" s="69" t="s">
        <v>1340</v>
      </c>
      <c r="E836" s="437"/>
      <c r="F836" s="437"/>
      <c r="G836" s="437"/>
      <c r="H836" s="437"/>
      <c r="I836" s="437"/>
      <c r="J836" s="437"/>
      <c r="K836" s="437"/>
      <c r="L836" s="437"/>
    </row>
    <row r="837" spans="2:12" s="96" customFormat="1">
      <c r="B837" s="365"/>
      <c r="C837" s="424"/>
      <c r="D837" s="11" t="s">
        <v>36</v>
      </c>
      <c r="E837" s="437"/>
      <c r="F837" s="437"/>
      <c r="G837" s="437"/>
      <c r="H837" s="437"/>
      <c r="I837" s="437"/>
      <c r="J837" s="437"/>
      <c r="K837" s="437"/>
      <c r="L837" s="437"/>
    </row>
    <row r="838" spans="2:12" s="96" customFormat="1" ht="25.5">
      <c r="B838" s="365"/>
      <c r="C838" s="424"/>
      <c r="D838" s="77" t="s">
        <v>1341</v>
      </c>
      <c r="E838" s="437"/>
      <c r="F838" s="437"/>
      <c r="G838" s="437"/>
      <c r="H838" s="437"/>
      <c r="I838" s="437"/>
      <c r="J838" s="437"/>
      <c r="K838" s="437"/>
      <c r="L838" s="437"/>
    </row>
    <row r="839" spans="2:12" s="96" customFormat="1">
      <c r="B839" s="365"/>
      <c r="C839" s="424"/>
      <c r="D839" s="11" t="s">
        <v>37</v>
      </c>
      <c r="E839" s="437"/>
      <c r="F839" s="437"/>
      <c r="G839" s="437"/>
      <c r="H839" s="437"/>
      <c r="I839" s="437"/>
      <c r="J839" s="437"/>
      <c r="K839" s="437"/>
      <c r="L839" s="437"/>
    </row>
    <row r="840" spans="2:12" s="96" customFormat="1">
      <c r="B840" s="366"/>
      <c r="C840" s="425"/>
      <c r="D840" s="69" t="s">
        <v>376</v>
      </c>
      <c r="E840" s="438">
        <f>+'Հավելված 3 Մաս 4'!D2158</f>
        <v>0</v>
      </c>
      <c r="F840" s="438">
        <f>+'Հավելված 3 Մաս 4'!E2158</f>
        <v>149658.1</v>
      </c>
      <c r="G840" s="438">
        <f>+'Հավելված 3 Մաս 4'!F2158</f>
        <v>0</v>
      </c>
      <c r="H840" s="438">
        <f>+'Հավելված 3 Մաս 4'!G2158</f>
        <v>0</v>
      </c>
      <c r="I840" s="438">
        <f>+'Հավելված 3 Մաս 4'!H2158</f>
        <v>0</v>
      </c>
      <c r="J840" s="438">
        <f>+'Հավելված 3 Մաս 4'!I2158</f>
        <v>189986.7</v>
      </c>
      <c r="K840" s="438">
        <f>+'Հավելված 3 Մաս 4'!J2158</f>
        <v>0</v>
      </c>
      <c r="L840" s="438">
        <f>+'Հավելված 3 Մաս 4'!K2158</f>
        <v>0</v>
      </c>
    </row>
    <row r="841" spans="2:12" s="96" customFormat="1">
      <c r="B841" s="48" t="s">
        <v>29</v>
      </c>
      <c r="C841" s="49"/>
      <c r="D841" s="349"/>
      <c r="E841" s="49"/>
      <c r="F841" s="49"/>
      <c r="G841" s="49"/>
      <c r="H841" s="49"/>
      <c r="I841" s="49"/>
      <c r="J841" s="49"/>
      <c r="K841" s="49"/>
      <c r="L841" s="50"/>
    </row>
    <row r="842" spans="2:12" s="96" customFormat="1">
      <c r="B842" s="246">
        <v>1167</v>
      </c>
      <c r="C842" s="52"/>
      <c r="D842" s="11" t="s">
        <v>1012</v>
      </c>
      <c r="E842" s="261"/>
      <c r="F842" s="261"/>
      <c r="G842" s="261"/>
      <c r="H842" s="261"/>
      <c r="I842" s="261"/>
      <c r="J842" s="261"/>
      <c r="K842" s="261"/>
      <c r="L842" s="261"/>
    </row>
    <row r="843" spans="2:12" s="96" customFormat="1">
      <c r="B843" s="241"/>
      <c r="C843" s="53"/>
      <c r="D843" s="212" t="s">
        <v>1099</v>
      </c>
      <c r="E843" s="187"/>
      <c r="F843" s="187"/>
      <c r="G843" s="187"/>
      <c r="H843" s="187"/>
      <c r="I843" s="187"/>
      <c r="J843" s="187"/>
      <c r="K843" s="187"/>
      <c r="L843" s="187"/>
    </row>
    <row r="844" spans="2:12" s="96" customFormat="1">
      <c r="B844" s="241"/>
      <c r="C844" s="53"/>
      <c r="D844" s="11" t="s">
        <v>1011</v>
      </c>
      <c r="E844" s="187"/>
      <c r="F844" s="187"/>
      <c r="G844" s="187"/>
      <c r="H844" s="187"/>
      <c r="I844" s="187"/>
      <c r="J844" s="187"/>
      <c r="K844" s="187"/>
      <c r="L844" s="187"/>
    </row>
    <row r="845" spans="2:12" s="96" customFormat="1" ht="38.25">
      <c r="B845" s="241"/>
      <c r="C845" s="53"/>
      <c r="D845" s="212" t="s">
        <v>1003</v>
      </c>
      <c r="E845" s="187"/>
      <c r="F845" s="187"/>
      <c r="G845" s="187"/>
      <c r="H845" s="187"/>
      <c r="I845" s="187"/>
      <c r="J845" s="187"/>
      <c r="K845" s="187"/>
      <c r="L845" s="187"/>
    </row>
    <row r="846" spans="2:12" s="96" customFormat="1">
      <c r="B846" s="241"/>
      <c r="C846" s="53"/>
      <c r="D846" s="11" t="s">
        <v>1009</v>
      </c>
      <c r="E846" s="187"/>
      <c r="F846" s="187"/>
      <c r="G846" s="187"/>
      <c r="H846" s="187"/>
      <c r="I846" s="187"/>
      <c r="J846" s="187"/>
      <c r="K846" s="187"/>
      <c r="L846" s="187"/>
    </row>
    <row r="847" spans="2:12" s="96" customFormat="1">
      <c r="B847" s="244"/>
      <c r="C847" s="54"/>
      <c r="D847" s="253" t="s">
        <v>1289</v>
      </c>
      <c r="E847" s="354">
        <f t="shared" ref="E847:L847" si="18">E855+E861+E868+E874+E880+E886+E892+E898+E904+E910+E916</f>
        <v>31175302.530000001</v>
      </c>
      <c r="F847" s="354">
        <f t="shared" si="18"/>
        <v>34628003</v>
      </c>
      <c r="G847" s="354">
        <f t="shared" si="18"/>
        <v>21705267</v>
      </c>
      <c r="H847" s="354">
        <f t="shared" si="18"/>
        <v>50399543.899999999</v>
      </c>
      <c r="I847" s="354">
        <f t="shared" si="18"/>
        <v>59296965.400000006</v>
      </c>
      <c r="J847" s="354">
        <f t="shared" si="18"/>
        <v>73546079.5</v>
      </c>
      <c r="K847" s="354">
        <f t="shared" si="18"/>
        <v>18442748.5</v>
      </c>
      <c r="L847" s="354">
        <f t="shared" si="18"/>
        <v>12430758.6</v>
      </c>
    </row>
    <row r="848" spans="2:12" s="96" customFormat="1">
      <c r="B848" s="162" t="s">
        <v>33</v>
      </c>
      <c r="C848" s="56"/>
      <c r="D848" s="336"/>
      <c r="E848" s="56"/>
      <c r="F848" s="56"/>
      <c r="G848" s="56"/>
      <c r="H848" s="56"/>
      <c r="I848" s="56"/>
      <c r="J848" s="56"/>
      <c r="K848" s="56"/>
      <c r="L848" s="57"/>
    </row>
    <row r="849" spans="2:12" s="96" customFormat="1">
      <c r="B849" s="583"/>
      <c r="C849" s="581"/>
      <c r="D849" s="581" t="s">
        <v>34</v>
      </c>
      <c r="E849" s="581"/>
      <c r="F849" s="581"/>
      <c r="G849" s="581"/>
      <c r="H849" s="581"/>
      <c r="I849" s="581"/>
      <c r="J849" s="581"/>
      <c r="K849" s="581"/>
      <c r="L849" s="582"/>
    </row>
    <row r="850" spans="2:12" s="96" customFormat="1">
      <c r="B850" s="58"/>
      <c r="C850" s="252">
        <v>11005</v>
      </c>
      <c r="D850" s="259" t="s">
        <v>813</v>
      </c>
      <c r="E850" s="233"/>
      <c r="F850" s="233"/>
      <c r="G850" s="233"/>
      <c r="H850" s="233"/>
      <c r="I850" s="233"/>
      <c r="J850" s="233"/>
      <c r="K850" s="233"/>
      <c r="L850" s="233"/>
    </row>
    <row r="851" spans="2:12" s="96" customFormat="1" ht="51">
      <c r="B851" s="59"/>
      <c r="C851" s="187"/>
      <c r="D851" s="260" t="s">
        <v>1100</v>
      </c>
      <c r="E851" s="187"/>
      <c r="F851" s="187"/>
      <c r="G851" s="187"/>
      <c r="H851" s="187"/>
      <c r="I851" s="187"/>
      <c r="J851" s="187"/>
      <c r="K851" s="187"/>
      <c r="L851" s="187"/>
    </row>
    <row r="852" spans="2:12" s="96" customFormat="1">
      <c r="B852" s="59"/>
      <c r="C852" s="187"/>
      <c r="D852" s="259" t="s">
        <v>1005</v>
      </c>
      <c r="E852" s="187"/>
      <c r="F852" s="187"/>
      <c r="G852" s="187"/>
      <c r="H852" s="187"/>
      <c r="I852" s="187"/>
      <c r="J852" s="187"/>
      <c r="K852" s="187"/>
      <c r="L852" s="187"/>
    </row>
    <row r="853" spans="2:12" s="96" customFormat="1" ht="25.5">
      <c r="B853" s="59"/>
      <c r="C853" s="187"/>
      <c r="D853" s="260" t="s">
        <v>1101</v>
      </c>
      <c r="E853" s="187"/>
      <c r="F853" s="187"/>
      <c r="G853" s="187"/>
      <c r="H853" s="187"/>
      <c r="I853" s="187"/>
      <c r="J853" s="187"/>
      <c r="K853" s="187"/>
      <c r="L853" s="187"/>
    </row>
    <row r="854" spans="2:12" s="96" customFormat="1">
      <c r="B854" s="59"/>
      <c r="C854" s="187"/>
      <c r="D854" s="259" t="s">
        <v>810</v>
      </c>
      <c r="E854" s="187"/>
      <c r="F854" s="187"/>
      <c r="G854" s="187"/>
      <c r="H854" s="187"/>
      <c r="I854" s="187"/>
      <c r="J854" s="187"/>
      <c r="K854" s="187"/>
      <c r="L854" s="187"/>
    </row>
    <row r="855" spans="2:12" s="96" customFormat="1">
      <c r="B855" s="59"/>
      <c r="C855" s="187"/>
      <c r="D855" s="258" t="s">
        <v>345</v>
      </c>
      <c r="E855" s="354">
        <f>+'Հավելված 3 Մաս 4'!D2176</f>
        <v>0</v>
      </c>
      <c r="F855" s="354">
        <f>+'Հավելված 3 Մաս 4'!E2176</f>
        <v>374259.3</v>
      </c>
      <c r="G855" s="354">
        <f>+'Հավելված 3 Մաս 4'!F2176</f>
        <v>66258.5</v>
      </c>
      <c r="H855" s="354">
        <f>+'Հավելված 3 Մաս 4'!G2176</f>
        <v>107347.6</v>
      </c>
      <c r="I855" s="354">
        <f>+'Հավելված 3 Մաս 4'!H2176</f>
        <v>153308.5</v>
      </c>
      <c r="J855" s="354">
        <f>+'Հավելված 3 Մաս 4'!I2176</f>
        <v>183508.7</v>
      </c>
      <c r="K855" s="354">
        <f>+'Հավելված 3 Մաս 4'!J2176</f>
        <v>0</v>
      </c>
      <c r="L855" s="354">
        <f>+'Հավելված 3 Մաս 4'!K2176</f>
        <v>0</v>
      </c>
    </row>
    <row r="856" spans="2:12" s="96" customFormat="1">
      <c r="B856" s="187"/>
      <c r="C856" s="252">
        <v>11006</v>
      </c>
      <c r="D856" s="256" t="s">
        <v>813</v>
      </c>
      <c r="E856" s="233"/>
      <c r="F856" s="233"/>
      <c r="G856" s="233"/>
      <c r="H856" s="233"/>
      <c r="I856" s="233"/>
      <c r="J856" s="233"/>
      <c r="K856" s="233"/>
      <c r="L856" s="233"/>
    </row>
    <row r="857" spans="2:12" s="96" customFormat="1" ht="63.75">
      <c r="B857" s="187"/>
      <c r="C857" s="187"/>
      <c r="D857" s="257" t="s">
        <v>1104</v>
      </c>
      <c r="E857" s="255"/>
      <c r="F857" s="187"/>
      <c r="G857" s="187"/>
      <c r="H857" s="187"/>
      <c r="I857" s="187"/>
      <c r="J857" s="187"/>
      <c r="K857" s="187"/>
      <c r="L857" s="187"/>
    </row>
    <row r="858" spans="2:12" s="96" customFormat="1">
      <c r="B858" s="187"/>
      <c r="C858" s="187"/>
      <c r="D858" s="256" t="s">
        <v>1005</v>
      </c>
      <c r="E858" s="255"/>
      <c r="F858" s="187"/>
      <c r="G858" s="187"/>
      <c r="H858" s="187"/>
      <c r="I858" s="187"/>
      <c r="J858" s="187"/>
      <c r="K858" s="187"/>
      <c r="L858" s="187"/>
    </row>
    <row r="859" spans="2:12" s="96" customFormat="1" ht="25.5">
      <c r="B859" s="187"/>
      <c r="C859" s="187"/>
      <c r="D859" s="209" t="s">
        <v>1105</v>
      </c>
      <c r="E859" s="255"/>
      <c r="F859" s="187"/>
      <c r="G859" s="187"/>
      <c r="H859" s="187"/>
      <c r="I859" s="187"/>
      <c r="J859" s="187"/>
      <c r="K859" s="187"/>
      <c r="L859" s="187"/>
    </row>
    <row r="860" spans="2:12" s="96" customFormat="1">
      <c r="B860" s="187"/>
      <c r="C860" s="187"/>
      <c r="D860" s="256" t="s">
        <v>810</v>
      </c>
      <c r="E860" s="255"/>
      <c r="F860" s="187"/>
      <c r="G860" s="187"/>
      <c r="H860" s="187"/>
      <c r="I860" s="187"/>
      <c r="J860" s="187"/>
      <c r="K860" s="187"/>
      <c r="L860" s="187"/>
    </row>
    <row r="861" spans="2:12" s="96" customFormat="1">
      <c r="B861" s="188"/>
      <c r="C861" s="188"/>
      <c r="D861" s="254" t="s">
        <v>345</v>
      </c>
      <c r="E861" s="354">
        <f>+'Հավելված 3 Մաս 4'!D2189</f>
        <v>0</v>
      </c>
      <c r="F861" s="354">
        <f>+'Հավելված 3 Մաս 4'!E2189</f>
        <v>232022.39999999999</v>
      </c>
      <c r="G861" s="354">
        <f>+'Հավելված 3 Մաս 4'!F2189</f>
        <v>73966.7</v>
      </c>
      <c r="H861" s="354">
        <f>+'Հավելված 3 Մաս 4'!G2189</f>
        <v>147933.4</v>
      </c>
      <c r="I861" s="354">
        <f>+'Հավելված 3 Մաս 4'!H2189</f>
        <v>221900.1</v>
      </c>
      <c r="J861" s="354">
        <f>+'Հավելված 3 Մաս 4'!I2189</f>
        <v>295880</v>
      </c>
      <c r="K861" s="354">
        <f>+'Հավելված 3 Մաս 4'!J2189</f>
        <v>266260.3</v>
      </c>
      <c r="L861" s="354">
        <f>+'Հավելված 3 Մաս 4'!K2189</f>
        <v>279565.40000000002</v>
      </c>
    </row>
    <row r="862" spans="2:12" s="96" customFormat="1">
      <c r="B862" s="583"/>
      <c r="C862" s="581"/>
      <c r="D862" s="581" t="s">
        <v>602</v>
      </c>
      <c r="E862" s="581"/>
      <c r="F862" s="581"/>
      <c r="G862" s="581"/>
      <c r="H862" s="581"/>
      <c r="I862" s="581"/>
      <c r="J862" s="581"/>
      <c r="K862" s="581"/>
      <c r="L862" s="582"/>
    </row>
    <row r="863" spans="2:12" s="96" customFormat="1">
      <c r="B863" s="58"/>
      <c r="C863" s="252">
        <v>32005</v>
      </c>
      <c r="D863" s="11" t="s">
        <v>813</v>
      </c>
      <c r="E863" s="233"/>
      <c r="F863" s="233"/>
      <c r="G863" s="233"/>
      <c r="H863" s="233"/>
      <c r="I863" s="233"/>
      <c r="J863" s="233"/>
      <c r="K863" s="233"/>
      <c r="L863" s="233"/>
    </row>
    <row r="864" spans="2:12" s="96" customFormat="1" ht="51">
      <c r="B864" s="59"/>
      <c r="C864" s="187"/>
      <c r="D864" s="212" t="s">
        <v>1107</v>
      </c>
      <c r="E864" s="187"/>
      <c r="F864" s="187"/>
      <c r="G864" s="187"/>
      <c r="H864" s="187"/>
      <c r="I864" s="187"/>
      <c r="J864" s="187"/>
      <c r="K864" s="187"/>
      <c r="L864" s="187"/>
    </row>
    <row r="865" spans="2:12" s="96" customFormat="1">
      <c r="B865" s="59"/>
      <c r="C865" s="187"/>
      <c r="D865" s="11" t="s">
        <v>1005</v>
      </c>
      <c r="E865" s="187"/>
      <c r="F865" s="187"/>
      <c r="G865" s="187"/>
      <c r="H865" s="187"/>
      <c r="I865" s="187"/>
      <c r="J865" s="187"/>
      <c r="K865" s="187"/>
      <c r="L865" s="187"/>
    </row>
    <row r="866" spans="2:12" s="96" customFormat="1" ht="25.5">
      <c r="B866" s="59"/>
      <c r="C866" s="187"/>
      <c r="D866" s="212" t="s">
        <v>1101</v>
      </c>
      <c r="E866" s="187"/>
      <c r="F866" s="187"/>
      <c r="G866" s="187"/>
      <c r="H866" s="187"/>
      <c r="I866" s="187"/>
      <c r="J866" s="187"/>
      <c r="K866" s="187"/>
      <c r="L866" s="187"/>
    </row>
    <row r="867" spans="2:12" s="96" customFormat="1">
      <c r="B867" s="59"/>
      <c r="C867" s="187"/>
      <c r="D867" s="11" t="s">
        <v>810</v>
      </c>
      <c r="E867" s="187"/>
      <c r="F867" s="187"/>
      <c r="G867" s="187"/>
      <c r="H867" s="187"/>
      <c r="I867" s="187"/>
      <c r="J867" s="187"/>
      <c r="K867" s="187"/>
      <c r="L867" s="187"/>
    </row>
    <row r="868" spans="2:12" s="96" customFormat="1" ht="25.5">
      <c r="B868" s="64"/>
      <c r="C868" s="188"/>
      <c r="D868" s="253" t="s">
        <v>1108</v>
      </c>
      <c r="E868" s="354">
        <f>+'Հավելված 3 Մաս 4'!D2205</f>
        <v>1724165.22</v>
      </c>
      <c r="F868" s="354">
        <f>+'Հավելված 3 Մաս 4'!E2205</f>
        <v>3477922.4</v>
      </c>
      <c r="G868" s="354">
        <f>+'Հավելված 3 Մաս 4'!F2205</f>
        <v>309910.90000000002</v>
      </c>
      <c r="H868" s="354">
        <f>+'Հավելված 3 Մաս 4'!G2205</f>
        <v>855276</v>
      </c>
      <c r="I868" s="354">
        <f>+'Հավելված 3 Մաս 4'!H2205</f>
        <v>1171273.8999999999</v>
      </c>
      <c r="J868" s="354">
        <f>+'Հավելված 3 Մաս 4'!I2205</f>
        <v>1610883.8</v>
      </c>
      <c r="K868" s="354">
        <f>+'Հավելված 3 Մաս 4'!J2205</f>
        <v>0</v>
      </c>
      <c r="L868" s="354">
        <f>+'Հավելված 3 Մաս 4'!K2205</f>
        <v>0</v>
      </c>
    </row>
    <row r="869" spans="2:12" s="96" customFormat="1">
      <c r="B869" s="58"/>
      <c r="C869" s="252">
        <v>32006</v>
      </c>
      <c r="D869" s="11" t="s">
        <v>813</v>
      </c>
      <c r="E869" s="233"/>
      <c r="F869" s="233"/>
      <c r="G869" s="233"/>
      <c r="H869" s="233"/>
      <c r="I869" s="233"/>
      <c r="J869" s="233"/>
      <c r="K869" s="233"/>
      <c r="L869" s="233"/>
    </row>
    <row r="870" spans="2:12" s="96" customFormat="1" ht="63.75">
      <c r="B870" s="59"/>
      <c r="C870" s="187"/>
      <c r="D870" s="80" t="s">
        <v>1113</v>
      </c>
      <c r="E870" s="187"/>
      <c r="F870" s="187"/>
      <c r="G870" s="187"/>
      <c r="H870" s="187"/>
      <c r="I870" s="187"/>
      <c r="J870" s="187"/>
      <c r="K870" s="187"/>
      <c r="L870" s="187"/>
    </row>
    <row r="871" spans="2:12" s="96" customFormat="1">
      <c r="B871" s="59"/>
      <c r="C871" s="187"/>
      <c r="D871" s="11" t="s">
        <v>1005</v>
      </c>
      <c r="E871" s="187"/>
      <c r="F871" s="187"/>
      <c r="G871" s="187"/>
      <c r="H871" s="187"/>
      <c r="I871" s="187"/>
      <c r="J871" s="187"/>
      <c r="K871" s="187"/>
      <c r="L871" s="187"/>
    </row>
    <row r="872" spans="2:12" s="96" customFormat="1" ht="25.5">
      <c r="B872" s="59"/>
      <c r="C872" s="187"/>
      <c r="D872" s="212" t="s">
        <v>1105</v>
      </c>
      <c r="E872" s="187"/>
      <c r="F872" s="187"/>
      <c r="G872" s="187"/>
      <c r="H872" s="187"/>
      <c r="I872" s="187"/>
      <c r="J872" s="187"/>
      <c r="K872" s="187"/>
      <c r="L872" s="187"/>
    </row>
    <row r="873" spans="2:12" s="96" customFormat="1">
      <c r="B873" s="59"/>
      <c r="C873" s="187"/>
      <c r="D873" s="11" t="s">
        <v>810</v>
      </c>
      <c r="E873" s="187"/>
      <c r="F873" s="187"/>
      <c r="G873" s="187"/>
      <c r="H873" s="187"/>
      <c r="I873" s="187"/>
      <c r="J873" s="187"/>
      <c r="K873" s="187"/>
      <c r="L873" s="187"/>
    </row>
    <row r="874" spans="2:12" s="96" customFormat="1" ht="25.5">
      <c r="B874" s="64"/>
      <c r="C874" s="188"/>
      <c r="D874" s="253" t="s">
        <v>1108</v>
      </c>
      <c r="E874" s="354">
        <f>+'Հավելված 3 Մաս 4'!D2222</f>
        <v>0</v>
      </c>
      <c r="F874" s="354">
        <f>+'Հավելված 3 Մաս 4'!E2222</f>
        <v>0</v>
      </c>
      <c r="G874" s="354">
        <f>+'Հավելված 3 Մաս 4'!F2222</f>
        <v>556783.4</v>
      </c>
      <c r="H874" s="354">
        <f>+'Հավելված 3 Մաս 4'!G2222</f>
        <v>1100375.8</v>
      </c>
      <c r="I874" s="354">
        <f>+'Հավելված 3 Մաս 4'!H2222</f>
        <v>1100375.8</v>
      </c>
      <c r="J874" s="354">
        <f>+'Հավելված 3 Մաս 4'!I2222</f>
        <v>1207015</v>
      </c>
      <c r="K874" s="354">
        <f>+'Հավելված 3 Մաս 4'!J2222</f>
        <v>554695.80000000005</v>
      </c>
      <c r="L874" s="354">
        <f>+'Հավելված 3 Մաս 4'!K2222</f>
        <v>415995.4</v>
      </c>
    </row>
    <row r="875" spans="2:12" s="96" customFormat="1">
      <c r="B875" s="58"/>
      <c r="C875" s="252">
        <v>42002</v>
      </c>
      <c r="D875" s="11" t="s">
        <v>813</v>
      </c>
      <c r="E875" s="233"/>
      <c r="F875" s="233"/>
      <c r="G875" s="233"/>
      <c r="H875" s="233"/>
      <c r="I875" s="233"/>
      <c r="J875" s="233"/>
      <c r="K875" s="233"/>
      <c r="L875" s="233"/>
    </row>
    <row r="876" spans="2:12" s="96" customFormat="1" ht="51">
      <c r="B876" s="59"/>
      <c r="C876" s="187"/>
      <c r="D876" s="80" t="s">
        <v>1114</v>
      </c>
      <c r="E876" s="187"/>
      <c r="F876" s="187"/>
      <c r="G876" s="187"/>
      <c r="H876" s="187"/>
      <c r="I876" s="187"/>
      <c r="J876" s="187"/>
      <c r="K876" s="187"/>
      <c r="L876" s="187"/>
    </row>
    <row r="877" spans="2:12" s="96" customFormat="1">
      <c r="B877" s="59"/>
      <c r="C877" s="187"/>
      <c r="D877" s="11" t="s">
        <v>1005</v>
      </c>
      <c r="E877" s="187"/>
      <c r="F877" s="187"/>
      <c r="G877" s="187"/>
      <c r="H877" s="187"/>
      <c r="I877" s="187"/>
      <c r="J877" s="187"/>
      <c r="K877" s="187"/>
      <c r="L877" s="187"/>
    </row>
    <row r="878" spans="2:12" s="96" customFormat="1">
      <c r="B878" s="59"/>
      <c r="C878" s="187"/>
      <c r="D878" s="212" t="s">
        <v>1115</v>
      </c>
      <c r="E878" s="187"/>
      <c r="F878" s="187"/>
      <c r="G878" s="187"/>
      <c r="H878" s="187"/>
      <c r="I878" s="187"/>
      <c r="J878" s="187"/>
      <c r="K878" s="187"/>
      <c r="L878" s="187"/>
    </row>
    <row r="879" spans="2:12" s="96" customFormat="1">
      <c r="B879" s="59"/>
      <c r="C879" s="187"/>
      <c r="D879" s="11" t="s">
        <v>810</v>
      </c>
      <c r="E879" s="187"/>
      <c r="F879" s="187"/>
      <c r="G879" s="187"/>
      <c r="H879" s="187"/>
      <c r="I879" s="187"/>
      <c r="J879" s="187"/>
      <c r="K879" s="187"/>
      <c r="L879" s="187"/>
    </row>
    <row r="880" spans="2:12" s="96" customFormat="1">
      <c r="B880" s="64"/>
      <c r="C880" s="188"/>
      <c r="D880" s="253" t="s">
        <v>1116</v>
      </c>
      <c r="E880" s="354">
        <f>+'Հավելված 3 Մաս 4'!D2240</f>
        <v>380880</v>
      </c>
      <c r="F880" s="354">
        <f>+'Հավելված 3 Մաս 4'!E2240</f>
        <v>456897.2</v>
      </c>
      <c r="G880" s="354">
        <f>+'Հավելված 3 Մաս 4'!F2240</f>
        <v>622581.6</v>
      </c>
      <c r="H880" s="354">
        <f>+'Հավելված 3 Մաս 4'!G2240</f>
        <v>622581.6</v>
      </c>
      <c r="I880" s="354">
        <f>+'Հավելված 3 Մաս 4'!H2240</f>
        <v>622581.6</v>
      </c>
      <c r="J880" s="354">
        <f>+'Հավելված 3 Մաս 4'!I2240</f>
        <v>622581.6</v>
      </c>
      <c r="K880" s="354">
        <f>+'Հավելված 3 Մաս 4'!J2240</f>
        <v>0</v>
      </c>
      <c r="L880" s="354">
        <f>+'Հավելված 3 Մաս 4'!K2240</f>
        <v>0</v>
      </c>
    </row>
    <row r="881" spans="2:12" s="96" customFormat="1">
      <c r="B881" s="58"/>
      <c r="C881" s="252">
        <v>42003</v>
      </c>
      <c r="D881" s="11" t="s">
        <v>813</v>
      </c>
      <c r="E881" s="233"/>
      <c r="F881" s="233"/>
      <c r="G881" s="233"/>
      <c r="H881" s="233"/>
      <c r="I881" s="233"/>
      <c r="J881" s="233"/>
      <c r="K881" s="233"/>
      <c r="L881" s="233"/>
    </row>
    <row r="882" spans="2:12" s="96" customFormat="1" ht="63.75">
      <c r="B882" s="59"/>
      <c r="C882" s="187"/>
      <c r="D882" s="80" t="s">
        <v>1124</v>
      </c>
      <c r="E882" s="187"/>
      <c r="F882" s="187"/>
      <c r="G882" s="187"/>
      <c r="H882" s="187"/>
      <c r="I882" s="187"/>
      <c r="J882" s="187"/>
      <c r="K882" s="187"/>
      <c r="L882" s="187"/>
    </row>
    <row r="883" spans="2:12" s="96" customFormat="1">
      <c r="B883" s="59"/>
      <c r="C883" s="187"/>
      <c r="D883" s="11" t="s">
        <v>1005</v>
      </c>
      <c r="E883" s="187"/>
      <c r="F883" s="187"/>
      <c r="G883" s="187"/>
      <c r="H883" s="187"/>
      <c r="I883" s="187"/>
      <c r="J883" s="187"/>
      <c r="K883" s="187"/>
      <c r="L883" s="187"/>
    </row>
    <row r="884" spans="2:12" s="96" customFormat="1" ht="89.25">
      <c r="B884" s="59"/>
      <c r="C884" s="187"/>
      <c r="D884" s="211" t="s">
        <v>1125</v>
      </c>
      <c r="E884" s="187"/>
      <c r="F884" s="187"/>
      <c r="G884" s="187"/>
      <c r="H884" s="187"/>
      <c r="I884" s="187"/>
      <c r="J884" s="187"/>
      <c r="K884" s="187"/>
      <c r="L884" s="187"/>
    </row>
    <row r="885" spans="2:12" s="96" customFormat="1">
      <c r="B885" s="59"/>
      <c r="C885" s="187"/>
      <c r="D885" s="11" t="s">
        <v>810</v>
      </c>
      <c r="E885" s="187"/>
      <c r="F885" s="187"/>
      <c r="G885" s="187"/>
      <c r="H885" s="187"/>
      <c r="I885" s="187"/>
      <c r="J885" s="187"/>
      <c r="K885" s="187"/>
      <c r="L885" s="187"/>
    </row>
    <row r="886" spans="2:12" s="96" customFormat="1">
      <c r="B886" s="64"/>
      <c r="C886" s="188"/>
      <c r="D886" s="253" t="s">
        <v>1116</v>
      </c>
      <c r="E886" s="354">
        <f>+'Հավելված 3 Մաս 4'!D2256</f>
        <v>3629623</v>
      </c>
      <c r="F886" s="354">
        <f>+'Հավելված 3 Մաս 4'!E2256</f>
        <v>3997817.6</v>
      </c>
      <c r="G886" s="354">
        <f>+'Հավելված 3 Մաս 4'!F2256</f>
        <v>491261.2</v>
      </c>
      <c r="H886" s="354">
        <f>+'Հավելված 3 Մաս 4'!G2256</f>
        <v>1228153</v>
      </c>
      <c r="I886" s="354">
        <f>+'Հավելված 3 Մաս 4'!H2256</f>
        <v>1722045.1</v>
      </c>
      <c r="J886" s="354">
        <f>+'Հավելված 3 Մաս 4'!I2256</f>
        <v>2458959.2000000002</v>
      </c>
      <c r="K886" s="354">
        <f>+'Հավելված 3 Մաս 4'!J2256</f>
        <v>1779072.1</v>
      </c>
      <c r="L886" s="354">
        <f>+'Հավելված 3 Մաս 4'!K2256</f>
        <v>1439391.9</v>
      </c>
    </row>
    <row r="887" spans="2:12" s="96" customFormat="1">
      <c r="B887" s="58"/>
      <c r="C887" s="252">
        <v>42004</v>
      </c>
      <c r="D887" s="11" t="s">
        <v>813</v>
      </c>
      <c r="E887" s="233"/>
      <c r="F887" s="233"/>
      <c r="G887" s="233"/>
      <c r="H887" s="233"/>
      <c r="I887" s="233"/>
      <c r="J887" s="233"/>
      <c r="K887" s="233"/>
      <c r="L887" s="233"/>
    </row>
    <row r="888" spans="2:12" s="96" customFormat="1" ht="51">
      <c r="B888" s="59"/>
      <c r="C888" s="187"/>
      <c r="D888" s="80" t="s">
        <v>1128</v>
      </c>
      <c r="E888" s="187"/>
      <c r="F888" s="187"/>
      <c r="G888" s="187"/>
      <c r="H888" s="187"/>
      <c r="I888" s="187"/>
      <c r="J888" s="187"/>
      <c r="K888" s="187"/>
      <c r="L888" s="187"/>
    </row>
    <row r="889" spans="2:12" s="96" customFormat="1">
      <c r="B889" s="59"/>
      <c r="C889" s="187"/>
      <c r="D889" s="11" t="s">
        <v>1005</v>
      </c>
      <c r="E889" s="187"/>
      <c r="F889" s="187"/>
      <c r="G889" s="187"/>
      <c r="H889" s="187"/>
      <c r="I889" s="187"/>
      <c r="J889" s="187"/>
      <c r="K889" s="187"/>
      <c r="L889" s="187"/>
    </row>
    <row r="890" spans="2:12" s="96" customFormat="1" ht="25.5">
      <c r="B890" s="59"/>
      <c r="C890" s="187"/>
      <c r="D890" s="212" t="s">
        <v>1101</v>
      </c>
      <c r="E890" s="187"/>
      <c r="F890" s="187"/>
      <c r="G890" s="187"/>
      <c r="H890" s="187"/>
      <c r="I890" s="187"/>
      <c r="J890" s="187"/>
      <c r="K890" s="187"/>
      <c r="L890" s="187"/>
    </row>
    <row r="891" spans="2:12" s="96" customFormat="1">
      <c r="B891" s="59"/>
      <c r="C891" s="187"/>
      <c r="D891" s="11" t="s">
        <v>810</v>
      </c>
      <c r="E891" s="187"/>
      <c r="F891" s="187"/>
      <c r="G891" s="187"/>
      <c r="H891" s="187"/>
      <c r="I891" s="187"/>
      <c r="J891" s="187"/>
      <c r="K891" s="187"/>
      <c r="L891" s="187"/>
    </row>
    <row r="892" spans="2:12" s="96" customFormat="1">
      <c r="B892" s="64"/>
      <c r="C892" s="188"/>
      <c r="D892" s="253" t="s">
        <v>1116</v>
      </c>
      <c r="E892" s="354">
        <f>+'Հավելված 3 Մաս 4'!D2272</f>
        <v>22452771.059999999</v>
      </c>
      <c r="F892" s="354">
        <f>+'Հավելված 3 Մաս 4'!E2272</f>
        <v>16981591.800000001</v>
      </c>
      <c r="G892" s="354">
        <f>+'Հավելված 3 Մաս 4'!F2272</f>
        <v>7107468</v>
      </c>
      <c r="H892" s="354">
        <f>+'Հավելված 3 Մաս 4'!G2272</f>
        <v>18814312.399999999</v>
      </c>
      <c r="I892" s="354">
        <f>+'Հավելված 3 Մաս 4'!H2272</f>
        <v>25750687.800000001</v>
      </c>
      <c r="J892" s="354">
        <f>+'Հավելված 3 Մաս 4'!I2272</f>
        <v>34816241</v>
      </c>
      <c r="K892" s="354">
        <f>+'Հավելված 3 Մաս 4'!J2272</f>
        <v>0</v>
      </c>
      <c r="L892" s="354">
        <f>+'Հավելված 3 Մաս 4'!K2272</f>
        <v>0</v>
      </c>
    </row>
    <row r="893" spans="2:12" s="96" customFormat="1">
      <c r="B893" s="58"/>
      <c r="C893" s="252">
        <v>42005</v>
      </c>
      <c r="D893" s="11" t="s">
        <v>813</v>
      </c>
      <c r="E893" s="233"/>
      <c r="F893" s="233"/>
      <c r="G893" s="233"/>
      <c r="H893" s="233"/>
      <c r="I893" s="233"/>
      <c r="J893" s="233"/>
      <c r="K893" s="233"/>
      <c r="L893" s="233"/>
    </row>
    <row r="894" spans="2:12" s="96" customFormat="1" ht="63.75">
      <c r="B894" s="59"/>
      <c r="C894" s="187"/>
      <c r="D894" s="80" t="s">
        <v>1129</v>
      </c>
      <c r="F894" s="187"/>
      <c r="G894" s="187"/>
      <c r="H894" s="187"/>
      <c r="I894" s="187"/>
      <c r="J894" s="187"/>
      <c r="K894" s="187"/>
      <c r="L894" s="187"/>
    </row>
    <row r="895" spans="2:12" s="96" customFormat="1">
      <c r="B895" s="59"/>
      <c r="C895" s="187"/>
      <c r="D895" s="11" t="s">
        <v>1005</v>
      </c>
      <c r="E895" s="187"/>
      <c r="F895" s="187"/>
      <c r="G895" s="187"/>
      <c r="H895" s="187"/>
      <c r="I895" s="187"/>
      <c r="J895" s="187"/>
      <c r="K895" s="187"/>
      <c r="L895" s="187"/>
    </row>
    <row r="896" spans="2:12" s="96" customFormat="1" ht="63.75">
      <c r="B896" s="59"/>
      <c r="C896" s="187"/>
      <c r="D896" s="80" t="s">
        <v>1130</v>
      </c>
      <c r="E896" s="187"/>
      <c r="F896" s="187"/>
      <c r="G896" s="187"/>
      <c r="H896" s="187"/>
      <c r="I896" s="187"/>
      <c r="J896" s="187"/>
      <c r="K896" s="187"/>
      <c r="L896" s="187"/>
    </row>
    <row r="897" spans="2:12" s="96" customFormat="1">
      <c r="B897" s="59"/>
      <c r="C897" s="187"/>
      <c r="D897" s="11" t="s">
        <v>810</v>
      </c>
      <c r="E897" s="187"/>
      <c r="F897" s="187"/>
      <c r="G897" s="187"/>
      <c r="H897" s="187"/>
      <c r="I897" s="187"/>
      <c r="J897" s="187"/>
      <c r="K897" s="187"/>
      <c r="L897" s="187"/>
    </row>
    <row r="898" spans="2:12" s="96" customFormat="1">
      <c r="B898" s="64"/>
      <c r="C898" s="188"/>
      <c r="D898" s="253" t="s">
        <v>1116</v>
      </c>
      <c r="E898" s="354">
        <f>+'Հավելված 3 Մաս 4'!D2288</f>
        <v>327059.17</v>
      </c>
      <c r="F898" s="354">
        <f>+'Հավելված 3 Մաս 4'!E2288</f>
        <v>3956603.2</v>
      </c>
      <c r="G898" s="354">
        <f>+'Հավելված 3 Մաս 4'!F2288</f>
        <v>477944</v>
      </c>
      <c r="H898" s="354">
        <f>+'Հավելված 3 Մաս 4'!G2288</f>
        <v>1194935</v>
      </c>
      <c r="I898" s="354">
        <f>+'Հավելված 3 Մաս 4'!H2288</f>
        <v>1676669.3</v>
      </c>
      <c r="J898" s="354">
        <f>+'Հավելված 3 Մաս 4'!I2288</f>
        <v>2393704.2999999998</v>
      </c>
      <c r="K898" s="354">
        <f>+'Հավելված 3 Մաս 4'!J2288</f>
        <v>2352818.2000000002</v>
      </c>
      <c r="L898" s="354">
        <f>+'Հավելված 3 Մաս 4'!K2288</f>
        <v>865502.3</v>
      </c>
    </row>
    <row r="899" spans="2:12" s="96" customFormat="1">
      <c r="B899" s="58"/>
      <c r="C899" s="252">
        <v>42006</v>
      </c>
      <c r="D899" s="11" t="s">
        <v>813</v>
      </c>
      <c r="E899" s="233"/>
      <c r="F899" s="233"/>
      <c r="G899" s="233"/>
      <c r="H899" s="233"/>
      <c r="I899" s="233"/>
      <c r="J899" s="233"/>
      <c r="K899" s="233"/>
      <c r="L899" s="233"/>
    </row>
    <row r="900" spans="2:12" s="96" customFormat="1" ht="51">
      <c r="B900" s="59"/>
      <c r="C900" s="187"/>
      <c r="D900" s="80" t="s">
        <v>1131</v>
      </c>
      <c r="E900" s="187"/>
      <c r="F900" s="187"/>
      <c r="G900" s="187"/>
      <c r="H900" s="187"/>
      <c r="I900" s="187"/>
      <c r="J900" s="187"/>
      <c r="K900" s="187"/>
      <c r="L900" s="187"/>
    </row>
    <row r="901" spans="2:12" s="96" customFormat="1">
      <c r="B901" s="59"/>
      <c r="C901" s="187"/>
      <c r="D901" s="11" t="s">
        <v>1005</v>
      </c>
      <c r="E901" s="187"/>
      <c r="F901" s="187"/>
      <c r="G901" s="187"/>
      <c r="H901" s="187"/>
      <c r="I901" s="187"/>
      <c r="J901" s="187"/>
      <c r="K901" s="187"/>
      <c r="L901" s="187"/>
    </row>
    <row r="902" spans="2:12" s="96" customFormat="1" ht="51">
      <c r="B902" s="59"/>
      <c r="C902" s="187"/>
      <c r="D902" s="80" t="s">
        <v>1287</v>
      </c>
      <c r="E902" s="187"/>
      <c r="F902" s="187"/>
      <c r="G902" s="187"/>
      <c r="H902" s="187"/>
      <c r="I902" s="187"/>
      <c r="J902" s="187"/>
      <c r="K902" s="187"/>
      <c r="L902" s="187"/>
    </row>
    <row r="903" spans="2:12" s="96" customFormat="1">
      <c r="B903" s="59"/>
      <c r="C903" s="187"/>
      <c r="D903" s="11" t="s">
        <v>810</v>
      </c>
      <c r="E903" s="187"/>
      <c r="F903" s="187"/>
      <c r="G903" s="187"/>
      <c r="H903" s="187"/>
      <c r="I903" s="187"/>
      <c r="J903" s="187"/>
      <c r="K903" s="187"/>
      <c r="L903" s="187"/>
    </row>
    <row r="904" spans="2:12" s="96" customFormat="1">
      <c r="B904" s="64"/>
      <c r="C904" s="188"/>
      <c r="D904" s="253" t="s">
        <v>1116</v>
      </c>
      <c r="E904" s="354">
        <f>+'Հավելված 3 Մաս 4'!D2304</f>
        <v>345249.71</v>
      </c>
      <c r="F904" s="354">
        <f>+'Հավելված 3 Մաս 4'!E2304</f>
        <v>3472977.2</v>
      </c>
      <c r="G904" s="354">
        <f>+'Հավելված 3 Մաս 4'!F2304</f>
        <v>396365.4</v>
      </c>
      <c r="H904" s="354">
        <f>+'Հավելված 3 Մաս 4'!G2304</f>
        <v>1109526.3</v>
      </c>
      <c r="I904" s="354">
        <f>+'Հավելված 3 Մաս 4'!H2304</f>
        <v>1505891.7</v>
      </c>
      <c r="J904" s="354">
        <f>+'Հավելված 3 Մաս 4'!I2304</f>
        <v>2219052.6</v>
      </c>
      <c r="K904" s="354">
        <f>+'Հավելված 3 Մաս 4'!J2304</f>
        <v>599838.4</v>
      </c>
      <c r="L904" s="354">
        <f>+'Հավելված 3 Մաս 4'!K2304</f>
        <v>0</v>
      </c>
    </row>
    <row r="905" spans="2:12" s="96" customFormat="1">
      <c r="B905" s="58"/>
      <c r="C905" s="252">
        <v>42007</v>
      </c>
      <c r="D905" s="11" t="s">
        <v>813</v>
      </c>
      <c r="E905" s="233"/>
      <c r="F905" s="233"/>
      <c r="G905" s="233"/>
      <c r="H905" s="233"/>
      <c r="I905" s="233"/>
      <c r="J905" s="233"/>
      <c r="K905" s="233"/>
      <c r="L905" s="233"/>
    </row>
    <row r="906" spans="2:12" s="96" customFormat="1" ht="76.5">
      <c r="B906" s="59"/>
      <c r="C906" s="187"/>
      <c r="D906" s="80" t="s">
        <v>1133</v>
      </c>
      <c r="E906" s="187"/>
      <c r="F906" s="187"/>
      <c r="G906" s="187"/>
      <c r="H906" s="187"/>
      <c r="I906" s="187"/>
      <c r="J906" s="187"/>
      <c r="K906" s="187"/>
      <c r="L906" s="187"/>
    </row>
    <row r="907" spans="2:12" s="96" customFormat="1">
      <c r="B907" s="59"/>
      <c r="C907" s="187"/>
      <c r="D907" s="11" t="s">
        <v>1005</v>
      </c>
      <c r="E907" s="187"/>
      <c r="F907" s="187"/>
      <c r="G907" s="187"/>
      <c r="H907" s="187"/>
      <c r="I907" s="187"/>
      <c r="J907" s="187"/>
      <c r="K907" s="187"/>
      <c r="L907" s="187"/>
    </row>
    <row r="908" spans="2:12" s="96" customFormat="1" ht="76.5">
      <c r="B908" s="59"/>
      <c r="C908" s="187"/>
      <c r="D908" s="212" t="s">
        <v>1288</v>
      </c>
      <c r="E908" s="187"/>
      <c r="F908" s="187"/>
      <c r="G908" s="187"/>
      <c r="H908" s="187"/>
      <c r="I908" s="187"/>
      <c r="J908" s="187"/>
      <c r="K908" s="187"/>
      <c r="L908" s="187"/>
    </row>
    <row r="909" spans="2:12" s="96" customFormat="1">
      <c r="B909" s="59"/>
      <c r="C909" s="187"/>
      <c r="D909" s="11" t="s">
        <v>810</v>
      </c>
      <c r="E909" s="187"/>
      <c r="F909" s="187"/>
      <c r="G909" s="187"/>
      <c r="H909" s="187"/>
      <c r="I909" s="187"/>
      <c r="J909" s="187"/>
      <c r="K909" s="187"/>
      <c r="L909" s="187"/>
    </row>
    <row r="910" spans="2:12" s="96" customFormat="1">
      <c r="B910" s="64"/>
      <c r="C910" s="188"/>
      <c r="D910" s="253" t="s">
        <v>1116</v>
      </c>
      <c r="E910" s="354">
        <f>+'Հավելված 3 Մաս 4'!D2320</f>
        <v>2315554.37</v>
      </c>
      <c r="F910" s="354">
        <f>+'Հավելված 3 Մաս 4'!E2320</f>
        <v>1418278.6</v>
      </c>
      <c r="G910" s="354">
        <f>+'Հավելված 3 Մաս 4'!F2320</f>
        <v>78924</v>
      </c>
      <c r="H910" s="354">
        <f>+'Հավելված 3 Մաս 4'!G2320</f>
        <v>220985</v>
      </c>
      <c r="I910" s="354">
        <f>+'Հավելված 3 Մաս 4'!H2320</f>
        <v>355623</v>
      </c>
      <c r="J910" s="354">
        <f>+'Հավելված 3 Մաս 4'!I2320</f>
        <v>506576</v>
      </c>
      <c r="K910" s="354">
        <f>+'Հավելված 3 Մաս 4'!J2320</f>
        <v>342935.8</v>
      </c>
      <c r="L910" s="354">
        <f>+'Հավելված 3 Մաս 4'!K2320</f>
        <v>0</v>
      </c>
    </row>
    <row r="911" spans="2:12" s="96" customFormat="1">
      <c r="B911" s="58"/>
      <c r="C911" s="252">
        <v>42008</v>
      </c>
      <c r="D911" s="11" t="s">
        <v>813</v>
      </c>
      <c r="E911" s="233"/>
      <c r="F911" s="233"/>
      <c r="G911" s="233"/>
      <c r="H911" s="233"/>
      <c r="I911" s="233"/>
      <c r="J911" s="233"/>
      <c r="K911" s="233"/>
      <c r="L911" s="233"/>
    </row>
    <row r="912" spans="2:12" s="96" customFormat="1" ht="63.75">
      <c r="B912" s="59"/>
      <c r="C912" s="187"/>
      <c r="D912" s="80" t="s">
        <v>1139</v>
      </c>
      <c r="E912" s="187"/>
      <c r="F912" s="187"/>
      <c r="G912" s="187"/>
      <c r="H912" s="187"/>
      <c r="I912" s="187"/>
      <c r="J912" s="187"/>
      <c r="K912" s="187"/>
      <c r="L912" s="187"/>
    </row>
    <row r="913" spans="2:12" s="96" customFormat="1">
      <c r="B913" s="59"/>
      <c r="C913" s="187"/>
      <c r="D913" s="11" t="s">
        <v>1005</v>
      </c>
      <c r="E913" s="187"/>
      <c r="F913" s="187"/>
      <c r="G913" s="187"/>
      <c r="H913" s="187"/>
      <c r="I913" s="187"/>
      <c r="J913" s="187"/>
      <c r="K913" s="187"/>
      <c r="L913" s="187"/>
    </row>
    <row r="914" spans="2:12" s="96" customFormat="1" ht="25.5">
      <c r="B914" s="59"/>
      <c r="C914" s="187"/>
      <c r="D914" s="212" t="s">
        <v>1105</v>
      </c>
      <c r="E914" s="187"/>
      <c r="F914" s="187"/>
      <c r="G914" s="187"/>
      <c r="H914" s="187"/>
      <c r="I914" s="187"/>
      <c r="J914" s="187"/>
      <c r="K914" s="187"/>
      <c r="L914" s="187"/>
    </row>
    <row r="915" spans="2:12" s="96" customFormat="1">
      <c r="B915" s="59"/>
      <c r="C915" s="187"/>
      <c r="D915" s="11" t="s">
        <v>810</v>
      </c>
      <c r="E915" s="187"/>
      <c r="F915" s="187"/>
      <c r="G915" s="187"/>
      <c r="H915" s="187"/>
      <c r="I915" s="187"/>
      <c r="J915" s="187"/>
      <c r="K915" s="187"/>
      <c r="L915" s="187"/>
    </row>
    <row r="916" spans="2:12" s="96" customFormat="1">
      <c r="B916" s="64"/>
      <c r="C916" s="188"/>
      <c r="D916" s="251" t="s">
        <v>1116</v>
      </c>
      <c r="E916" s="354">
        <f>+'Հավելված 3 Մաս 4'!D2337</f>
        <v>0</v>
      </c>
      <c r="F916" s="354">
        <f>+'Հավելված 3 Մաս 4'!E2337</f>
        <v>259633.3</v>
      </c>
      <c r="G916" s="354">
        <f>+'Հավելված 3 Մաս 4'!F2337</f>
        <v>11523803.300000001</v>
      </c>
      <c r="H916" s="354">
        <f>+'Հավելված 3 Մաս 4'!G2337</f>
        <v>24998117.800000001</v>
      </c>
      <c r="I916" s="354">
        <f>+'Հավելված 3 Մաս 4'!H2337</f>
        <v>25016608.600000001</v>
      </c>
      <c r="J916" s="354">
        <f>+'Հավելված 3 Մաս 4'!I2337</f>
        <v>27231677.300000001</v>
      </c>
      <c r="K916" s="354">
        <f>+'Հավելված 3 Մաս 4'!J2337</f>
        <v>12547127.9</v>
      </c>
      <c r="L916" s="354">
        <f>+'Հավելված 3 Մաս 4'!K2337</f>
        <v>9430303.5999999996</v>
      </c>
    </row>
    <row r="917" spans="2:12" s="96" customFormat="1">
      <c r="B917" s="348" t="s">
        <v>7</v>
      </c>
      <c r="C917" s="349"/>
      <c r="D917" s="349"/>
      <c r="E917" s="89"/>
      <c r="F917" s="89"/>
      <c r="G917" s="89"/>
      <c r="H917" s="89"/>
      <c r="I917" s="89"/>
      <c r="J917" s="89"/>
      <c r="K917" s="89"/>
      <c r="L917" s="90"/>
    </row>
    <row r="918" spans="2:12" s="203" customFormat="1">
      <c r="B918" s="246">
        <v>1171</v>
      </c>
      <c r="C918" s="250"/>
      <c r="D918" s="11" t="s">
        <v>1012</v>
      </c>
      <c r="E918" s="249"/>
      <c r="F918" s="249"/>
      <c r="G918" s="249"/>
      <c r="H918" s="249"/>
      <c r="I918" s="249"/>
      <c r="J918" s="249"/>
      <c r="K918" s="249"/>
      <c r="L918" s="249"/>
    </row>
    <row r="919" spans="2:12" s="203" customFormat="1">
      <c r="B919" s="241"/>
      <c r="C919" s="248"/>
      <c r="D919" s="69" t="s">
        <v>952</v>
      </c>
      <c r="E919" s="240"/>
      <c r="F919" s="240"/>
      <c r="G919" s="240"/>
      <c r="H919" s="240"/>
      <c r="I919" s="240"/>
      <c r="J919" s="240"/>
      <c r="K919" s="240"/>
      <c r="L919" s="240"/>
    </row>
    <row r="920" spans="2:12" s="203" customFormat="1">
      <c r="B920" s="241"/>
      <c r="C920" s="248"/>
      <c r="D920" s="11" t="s">
        <v>1011</v>
      </c>
      <c r="E920" s="240"/>
      <c r="F920" s="240"/>
      <c r="G920" s="240"/>
      <c r="H920" s="240"/>
      <c r="I920" s="240"/>
      <c r="J920" s="240"/>
      <c r="K920" s="240"/>
      <c r="L920" s="240"/>
    </row>
    <row r="921" spans="2:12" s="203" customFormat="1" ht="25.5">
      <c r="B921" s="241"/>
      <c r="C921" s="248"/>
      <c r="D921" s="69" t="s">
        <v>985</v>
      </c>
      <c r="E921" s="240"/>
      <c r="F921" s="240"/>
      <c r="G921" s="240"/>
      <c r="H921" s="240"/>
      <c r="I921" s="240"/>
      <c r="J921" s="240"/>
      <c r="K921" s="240"/>
      <c r="L921" s="240"/>
    </row>
    <row r="922" spans="2:12" s="203" customFormat="1">
      <c r="B922" s="241"/>
      <c r="C922" s="248"/>
      <c r="D922" s="11" t="s">
        <v>1009</v>
      </c>
      <c r="E922" s="240"/>
      <c r="F922" s="240"/>
      <c r="G922" s="240"/>
      <c r="H922" s="240"/>
      <c r="I922" s="240"/>
      <c r="J922" s="240"/>
      <c r="K922" s="240"/>
      <c r="L922" s="240"/>
    </row>
    <row r="923" spans="2:12" s="203" customFormat="1" ht="25.5">
      <c r="B923" s="244"/>
      <c r="C923" s="247"/>
      <c r="D923" s="69" t="s">
        <v>1026</v>
      </c>
      <c r="E923" s="354">
        <f t="shared" ref="E923:L923" si="19">E931</f>
        <v>34876.300000000003</v>
      </c>
      <c r="F923" s="354">
        <f t="shared" si="19"/>
        <v>37033.699999999997</v>
      </c>
      <c r="G923" s="354">
        <f t="shared" si="19"/>
        <v>7406.7</v>
      </c>
      <c r="H923" s="354">
        <f t="shared" si="19"/>
        <v>16665.099999999999</v>
      </c>
      <c r="I923" s="354">
        <f t="shared" si="19"/>
        <v>25923.5</v>
      </c>
      <c r="J923" s="354">
        <f t="shared" si="19"/>
        <v>37033.699999999997</v>
      </c>
      <c r="K923" s="354">
        <f t="shared" si="19"/>
        <v>37033.699999999997</v>
      </c>
      <c r="L923" s="354">
        <f t="shared" si="19"/>
        <v>37033.699999999997</v>
      </c>
    </row>
    <row r="924" spans="2:12" s="96" customFormat="1">
      <c r="B924" s="162" t="s">
        <v>1007</v>
      </c>
      <c r="C924" s="317"/>
      <c r="D924" s="336"/>
      <c r="E924" s="87"/>
      <c r="F924" s="87"/>
      <c r="G924" s="87"/>
      <c r="H924" s="87"/>
      <c r="I924" s="87"/>
      <c r="J924" s="87"/>
      <c r="K924" s="87"/>
      <c r="L924" s="88"/>
    </row>
    <row r="925" spans="2:12" s="96" customFormat="1">
      <c r="B925" s="162"/>
      <c r="C925" s="317"/>
      <c r="D925" s="336" t="s">
        <v>1006</v>
      </c>
      <c r="E925" s="87"/>
      <c r="F925" s="87"/>
      <c r="G925" s="87"/>
      <c r="H925" s="87"/>
      <c r="I925" s="87"/>
      <c r="J925" s="87"/>
      <c r="K925" s="87"/>
      <c r="L925" s="88"/>
    </row>
    <row r="926" spans="2:12" s="203" customFormat="1">
      <c r="B926" s="246"/>
      <c r="C926" s="245">
        <v>11001</v>
      </c>
      <c r="D926" s="11" t="s">
        <v>813</v>
      </c>
      <c r="E926" s="233"/>
      <c r="F926" s="233"/>
      <c r="G926" s="233"/>
      <c r="H926" s="233"/>
      <c r="I926" s="233"/>
      <c r="J926" s="233"/>
      <c r="K926" s="233"/>
      <c r="L926" s="233"/>
    </row>
    <row r="927" spans="2:12" s="203" customFormat="1">
      <c r="B927" s="241"/>
      <c r="C927" s="243"/>
      <c r="D927" s="69" t="s">
        <v>951</v>
      </c>
      <c r="E927" s="240"/>
      <c r="F927" s="240"/>
      <c r="G927" s="240"/>
      <c r="H927" s="240"/>
      <c r="I927" s="240"/>
      <c r="J927" s="240"/>
      <c r="K927" s="240"/>
      <c r="L927" s="240"/>
    </row>
    <row r="928" spans="2:12" s="203" customFormat="1">
      <c r="B928" s="241"/>
      <c r="C928" s="243"/>
      <c r="D928" s="11" t="s">
        <v>1005</v>
      </c>
      <c r="E928" s="240"/>
      <c r="F928" s="240"/>
      <c r="G928" s="240"/>
      <c r="H928" s="240"/>
      <c r="I928" s="240"/>
      <c r="J928" s="240"/>
      <c r="K928" s="240"/>
      <c r="L928" s="240"/>
    </row>
    <row r="929" spans="2:12" s="203" customFormat="1" ht="51">
      <c r="B929" s="241"/>
      <c r="C929" s="243"/>
      <c r="D929" s="69" t="s">
        <v>950</v>
      </c>
      <c r="E929" s="240"/>
      <c r="F929" s="240"/>
      <c r="G929" s="240"/>
      <c r="H929" s="240"/>
      <c r="I929" s="240"/>
      <c r="J929" s="240"/>
      <c r="K929" s="240"/>
      <c r="L929" s="240"/>
    </row>
    <row r="930" spans="2:12" s="203" customFormat="1">
      <c r="B930" s="241"/>
      <c r="C930" s="243"/>
      <c r="D930" s="11" t="s">
        <v>810</v>
      </c>
      <c r="E930" s="240"/>
      <c r="F930" s="240"/>
      <c r="G930" s="240"/>
      <c r="H930" s="240"/>
      <c r="I930" s="240"/>
      <c r="J930" s="240"/>
      <c r="K930" s="240"/>
      <c r="L930" s="240"/>
    </row>
    <row r="931" spans="2:12" s="203" customFormat="1">
      <c r="B931" s="244"/>
      <c r="C931" s="242"/>
      <c r="D931" s="69" t="s">
        <v>345</v>
      </c>
      <c r="E931" s="354">
        <f>+'Հավելված 3 Մաս 4'!D2356</f>
        <v>34876.300000000003</v>
      </c>
      <c r="F931" s="354">
        <f>+'Հավելված 3 Մաս 4'!E2356</f>
        <v>37033.699999999997</v>
      </c>
      <c r="G931" s="354">
        <f>+'Հավելված 3 Մաս 4'!F2356</f>
        <v>7406.7</v>
      </c>
      <c r="H931" s="354">
        <f>+'Հավելված 3 Մաս 4'!G2356</f>
        <v>16665.099999999999</v>
      </c>
      <c r="I931" s="354">
        <f>+'Հավելված 3 Մաս 4'!H2356</f>
        <v>25923.5</v>
      </c>
      <c r="J931" s="354">
        <f>+'Հավելված 3 Մաս 4'!I2356</f>
        <v>37033.699999999997</v>
      </c>
      <c r="K931" s="354">
        <f>+'Հավելված 3 Մաս 4'!J2356</f>
        <v>37033.699999999997</v>
      </c>
      <c r="L931" s="354">
        <f>+'Հավելված 3 Մաս 4'!K2356</f>
        <v>37033.699999999997</v>
      </c>
    </row>
    <row r="932" spans="2:12" s="96" customFormat="1">
      <c r="B932" s="348" t="s">
        <v>7</v>
      </c>
      <c r="C932" s="349"/>
      <c r="D932" s="349"/>
      <c r="E932" s="89"/>
      <c r="F932" s="89"/>
      <c r="G932" s="89"/>
      <c r="H932" s="89"/>
      <c r="I932" s="89"/>
      <c r="J932" s="89"/>
      <c r="K932" s="89"/>
      <c r="L932" s="90"/>
    </row>
    <row r="933" spans="2:12" s="96" customFormat="1">
      <c r="B933" s="246" t="s">
        <v>1262</v>
      </c>
      <c r="C933" s="245"/>
      <c r="D933" s="371" t="s">
        <v>1283</v>
      </c>
      <c r="E933" s="249"/>
      <c r="F933" s="249"/>
      <c r="G933" s="249"/>
      <c r="H933" s="249"/>
      <c r="I933" s="249"/>
      <c r="J933" s="249"/>
      <c r="K933" s="249"/>
      <c r="L933" s="249"/>
    </row>
    <row r="934" spans="2:12" s="71" customFormat="1" ht="25.5">
      <c r="B934" s="241"/>
      <c r="C934" s="243"/>
      <c r="D934" s="372" t="s">
        <v>1284</v>
      </c>
      <c r="E934" s="240"/>
      <c r="F934" s="240"/>
      <c r="G934" s="240"/>
      <c r="H934" s="240"/>
      <c r="I934" s="240"/>
      <c r="J934" s="240"/>
      <c r="K934" s="240"/>
      <c r="L934" s="240"/>
    </row>
    <row r="935" spans="2:12" s="203" customFormat="1">
      <c r="B935" s="241"/>
      <c r="C935" s="243"/>
      <c r="D935" s="371" t="s">
        <v>621</v>
      </c>
      <c r="E935" s="240"/>
      <c r="F935" s="240"/>
      <c r="G935" s="240"/>
      <c r="H935" s="240"/>
      <c r="I935" s="240"/>
      <c r="J935" s="240"/>
      <c r="K935" s="240"/>
      <c r="L935" s="240"/>
    </row>
    <row r="936" spans="2:12" s="71" customFormat="1" ht="38.25">
      <c r="B936" s="241"/>
      <c r="C936" s="243"/>
      <c r="D936" s="372" t="s">
        <v>1285</v>
      </c>
      <c r="E936" s="240"/>
      <c r="F936" s="240"/>
      <c r="G936" s="240"/>
      <c r="H936" s="240"/>
      <c r="I936" s="240"/>
      <c r="J936" s="240"/>
      <c r="K936" s="240"/>
      <c r="L936" s="240"/>
    </row>
    <row r="937" spans="2:12" s="71" customFormat="1">
      <c r="B937" s="241"/>
      <c r="C937" s="243"/>
      <c r="D937" s="371" t="s">
        <v>622</v>
      </c>
      <c r="E937" s="240"/>
      <c r="F937" s="240"/>
      <c r="G937" s="240"/>
      <c r="H937" s="240"/>
      <c r="I937" s="240"/>
      <c r="J937" s="240"/>
      <c r="K937" s="240"/>
      <c r="L937" s="240"/>
    </row>
    <row r="938" spans="2:12" s="71" customFormat="1" ht="38.25">
      <c r="B938" s="244"/>
      <c r="C938" s="242"/>
      <c r="D938" s="372" t="s">
        <v>1286</v>
      </c>
      <c r="E938" s="354">
        <f>+E946+E952+E958+E964+E970+E977</f>
        <v>0</v>
      </c>
      <c r="F938" s="354">
        <f t="shared" ref="F938:L938" si="20">+F946+F952+F958+F964+F970+F977</f>
        <v>1377149.1</v>
      </c>
      <c r="G938" s="354">
        <f t="shared" si="20"/>
        <v>0</v>
      </c>
      <c r="H938" s="354">
        <f t="shared" si="20"/>
        <v>0</v>
      </c>
      <c r="I938" s="354">
        <f t="shared" si="20"/>
        <v>0</v>
      </c>
      <c r="J938" s="354">
        <f t="shared" si="20"/>
        <v>1341048.4000000001</v>
      </c>
      <c r="K938" s="354">
        <f>+K946+K952+K958+K964+K970+K977</f>
        <v>1345729.7</v>
      </c>
      <c r="L938" s="354">
        <f t="shared" si="20"/>
        <v>1349397.0000000002</v>
      </c>
    </row>
    <row r="939" spans="2:12" s="96" customFormat="1">
      <c r="B939" s="162" t="s">
        <v>1263</v>
      </c>
      <c r="C939" s="336"/>
      <c r="D939" s="336"/>
      <c r="E939" s="87"/>
      <c r="F939" s="87"/>
      <c r="G939" s="87"/>
      <c r="H939" s="87"/>
      <c r="I939" s="87"/>
      <c r="J939" s="87"/>
      <c r="K939" s="87"/>
      <c r="L939" s="88"/>
    </row>
    <row r="940" spans="2:12" s="96" customFormat="1">
      <c r="B940" s="162"/>
      <c r="C940" s="336"/>
      <c r="D940" s="336" t="s">
        <v>1006</v>
      </c>
      <c r="E940" s="87"/>
      <c r="F940" s="87"/>
      <c r="G940" s="87"/>
      <c r="H940" s="87"/>
      <c r="I940" s="87"/>
      <c r="J940" s="87"/>
      <c r="K940" s="87"/>
      <c r="L940" s="88"/>
    </row>
    <row r="941" spans="2:12" s="71" customFormat="1">
      <c r="B941" s="246"/>
      <c r="C941" s="245" t="s">
        <v>1264</v>
      </c>
      <c r="D941" s="11" t="s">
        <v>607</v>
      </c>
      <c r="E941" s="233"/>
      <c r="F941" s="233"/>
      <c r="G941" s="233"/>
      <c r="H941" s="233"/>
      <c r="I941" s="233"/>
      <c r="J941" s="233"/>
      <c r="K941" s="233"/>
      <c r="L941" s="233"/>
    </row>
    <row r="942" spans="2:12" s="71" customFormat="1" ht="25.5">
      <c r="B942" s="241"/>
      <c r="C942" s="243"/>
      <c r="D942" s="69" t="s">
        <v>1273</v>
      </c>
      <c r="E942" s="240"/>
      <c r="F942" s="240"/>
      <c r="G942" s="240"/>
      <c r="H942" s="240"/>
      <c r="I942" s="240"/>
      <c r="J942" s="240"/>
      <c r="K942" s="240"/>
      <c r="L942" s="240"/>
    </row>
    <row r="943" spans="2:12" s="71" customFormat="1">
      <c r="B943" s="241"/>
      <c r="C943" s="243"/>
      <c r="D943" s="11" t="s">
        <v>609</v>
      </c>
      <c r="E943" s="240"/>
      <c r="F943" s="240"/>
      <c r="G943" s="240"/>
      <c r="H943" s="240"/>
      <c r="I943" s="240"/>
      <c r="J943" s="240"/>
      <c r="K943" s="240"/>
      <c r="L943" s="240"/>
    </row>
    <row r="944" spans="2:12" s="71" customFormat="1" ht="76.5">
      <c r="B944" s="241"/>
      <c r="C944" s="243"/>
      <c r="D944" s="69" t="s">
        <v>1274</v>
      </c>
      <c r="E944" s="240"/>
      <c r="F944" s="240"/>
      <c r="G944" s="240"/>
      <c r="H944" s="240"/>
      <c r="I944" s="240"/>
      <c r="J944" s="240"/>
      <c r="K944" s="240"/>
      <c r="L944" s="240"/>
    </row>
    <row r="945" spans="2:12" s="71" customFormat="1">
      <c r="B945" s="241"/>
      <c r="C945" s="243"/>
      <c r="D945" s="11" t="s">
        <v>611</v>
      </c>
      <c r="E945" s="240"/>
      <c r="F945" s="240"/>
      <c r="G945" s="240"/>
      <c r="H945" s="240"/>
      <c r="I945" s="240"/>
      <c r="J945" s="240"/>
      <c r="K945" s="240"/>
      <c r="L945" s="240"/>
    </row>
    <row r="946" spans="2:12" s="71" customFormat="1">
      <c r="B946" s="244"/>
      <c r="C946" s="242"/>
      <c r="D946" s="69" t="s">
        <v>674</v>
      </c>
      <c r="E946" s="354">
        <f>+'Հավելված 3 Մաս 4'!D2373</f>
        <v>0</v>
      </c>
      <c r="F946" s="354">
        <f>+'Հավելված 3 Մաս 4'!E2373</f>
        <v>498221</v>
      </c>
      <c r="G946" s="354">
        <f>+'Հավելված 3 Մաս 4'!F2373</f>
        <v>0</v>
      </c>
      <c r="H946" s="354">
        <f>+'Հավելված 3 Մաս 4'!G2373</f>
        <v>0</v>
      </c>
      <c r="I946" s="354">
        <f>+'Հավելված 3 Մաս 4'!H2373</f>
        <v>0</v>
      </c>
      <c r="J946" s="354">
        <f>+'Հավելված 3 Մաս 4'!I2373</f>
        <v>507546.1</v>
      </c>
      <c r="K946" s="354">
        <f>+'Հավելված 3 Մաս 4'!J2373</f>
        <v>512227.4</v>
      </c>
      <c r="L946" s="354">
        <f>+'Հավելված 3 Մաս 4'!K2373</f>
        <v>515894.7</v>
      </c>
    </row>
    <row r="947" spans="2:12" s="71" customFormat="1">
      <c r="B947" s="246"/>
      <c r="C947" s="245" t="s">
        <v>1265</v>
      </c>
      <c r="D947" s="11" t="s">
        <v>618</v>
      </c>
      <c r="E947" s="233"/>
      <c r="F947" s="233"/>
      <c r="G947" s="233"/>
      <c r="H947" s="233"/>
      <c r="I947" s="233"/>
      <c r="J947" s="233"/>
      <c r="K947" s="233"/>
      <c r="L947" s="233"/>
    </row>
    <row r="948" spans="2:12" s="71" customFormat="1">
      <c r="B948" s="241"/>
      <c r="C948" s="243"/>
      <c r="D948" s="69" t="s">
        <v>1275</v>
      </c>
      <c r="E948" s="240"/>
      <c r="F948" s="240"/>
      <c r="G948" s="240"/>
      <c r="H948" s="240"/>
      <c r="I948" s="240"/>
      <c r="J948" s="240"/>
      <c r="K948" s="240"/>
      <c r="L948" s="240"/>
    </row>
    <row r="949" spans="2:12" s="71" customFormat="1">
      <c r="B949" s="241"/>
      <c r="C949" s="243"/>
      <c r="D949" s="11" t="s">
        <v>609</v>
      </c>
      <c r="E949" s="240"/>
      <c r="F949" s="240"/>
      <c r="G949" s="240"/>
      <c r="H949" s="240"/>
      <c r="I949" s="240"/>
      <c r="J949" s="240"/>
      <c r="K949" s="240"/>
      <c r="L949" s="240"/>
    </row>
    <row r="950" spans="2:12" s="71" customFormat="1" ht="25.5">
      <c r="B950" s="241"/>
      <c r="C950" s="243"/>
      <c r="D950" s="69" t="s">
        <v>1276</v>
      </c>
      <c r="E950" s="240"/>
      <c r="F950" s="240"/>
      <c r="G950" s="240"/>
      <c r="H950" s="240"/>
      <c r="I950" s="240"/>
      <c r="J950" s="240"/>
      <c r="K950" s="240"/>
      <c r="L950" s="240"/>
    </row>
    <row r="951" spans="2:12" s="71" customFormat="1">
      <c r="B951" s="241"/>
      <c r="C951" s="243"/>
      <c r="D951" s="11" t="s">
        <v>611</v>
      </c>
      <c r="E951" s="240"/>
      <c r="F951" s="240"/>
      <c r="G951" s="240"/>
      <c r="H951" s="240"/>
      <c r="I951" s="240"/>
      <c r="J951" s="240"/>
      <c r="K951" s="240"/>
      <c r="L951" s="240"/>
    </row>
    <row r="952" spans="2:12" s="71" customFormat="1">
      <c r="B952" s="244"/>
      <c r="C952" s="242"/>
      <c r="D952" s="69" t="s">
        <v>674</v>
      </c>
      <c r="E952" s="354">
        <f>+'Հավելված 3 Մաս 4'!D2385</f>
        <v>0</v>
      </c>
      <c r="F952" s="354">
        <f>+'Հավելված 3 Մաս 4'!E2385</f>
        <v>38424.6</v>
      </c>
      <c r="G952" s="354">
        <f>+'Հավելված 3 Մաս 4'!F2385</f>
        <v>0</v>
      </c>
      <c r="H952" s="354">
        <f>+'Հավելված 3 Մաս 4'!G2385</f>
        <v>0</v>
      </c>
      <c r="I952" s="354">
        <f>+'Հավելված 3 Մաս 4'!H2385</f>
        <v>0</v>
      </c>
      <c r="J952" s="354">
        <f>+'Հավելված 3 Մաս 4'!I2385</f>
        <v>38424.6</v>
      </c>
      <c r="K952" s="354">
        <f>+'Հավելված 3 Մաս 4'!J2385</f>
        <v>38424.6</v>
      </c>
      <c r="L952" s="354">
        <f>+'Հավելված 3 Մաս 4'!K2385</f>
        <v>38424.6</v>
      </c>
    </row>
    <row r="953" spans="2:12" s="71" customFormat="1">
      <c r="B953" s="246"/>
      <c r="C953" s="245" t="s">
        <v>1266</v>
      </c>
      <c r="D953" s="11" t="s">
        <v>618</v>
      </c>
      <c r="E953" s="233"/>
      <c r="F953" s="233"/>
      <c r="G953" s="233"/>
      <c r="H953" s="233"/>
      <c r="I953" s="233"/>
      <c r="J953" s="233"/>
      <c r="K953" s="233"/>
      <c r="L953" s="233"/>
    </row>
    <row r="954" spans="2:12" s="71" customFormat="1">
      <c r="B954" s="241"/>
      <c r="C954" s="243"/>
      <c r="D954" s="69" t="s">
        <v>1277</v>
      </c>
      <c r="E954" s="240"/>
      <c r="F954" s="240"/>
      <c r="G954" s="240"/>
      <c r="H954" s="240"/>
      <c r="I954" s="240"/>
      <c r="J954" s="240"/>
      <c r="K954" s="240"/>
      <c r="L954" s="240"/>
    </row>
    <row r="955" spans="2:12" s="71" customFormat="1">
      <c r="B955" s="241"/>
      <c r="C955" s="243"/>
      <c r="D955" s="11" t="s">
        <v>609</v>
      </c>
      <c r="E955" s="240"/>
      <c r="F955" s="240"/>
      <c r="G955" s="240"/>
      <c r="H955" s="240"/>
      <c r="I955" s="240"/>
      <c r="J955" s="240"/>
      <c r="K955" s="240"/>
      <c r="L955" s="240"/>
    </row>
    <row r="956" spans="2:12" s="71" customFormat="1">
      <c r="B956" s="241"/>
      <c r="C956" s="243"/>
      <c r="D956" s="69" t="s">
        <v>1278</v>
      </c>
      <c r="E956" s="240"/>
      <c r="F956" s="240"/>
      <c r="G956" s="240"/>
      <c r="H956" s="240"/>
      <c r="I956" s="240"/>
      <c r="J956" s="240"/>
      <c r="K956" s="240"/>
      <c r="L956" s="240"/>
    </row>
    <row r="957" spans="2:12" s="71" customFormat="1">
      <c r="B957" s="241"/>
      <c r="C957" s="243"/>
      <c r="D957" s="11" t="s">
        <v>611</v>
      </c>
      <c r="E957" s="240"/>
      <c r="F957" s="240"/>
      <c r="G957" s="240"/>
      <c r="H957" s="240"/>
      <c r="I957" s="240"/>
      <c r="J957" s="240"/>
      <c r="K957" s="240"/>
      <c r="L957" s="240"/>
    </row>
    <row r="958" spans="2:12" s="71" customFormat="1">
      <c r="B958" s="244"/>
      <c r="C958" s="242"/>
      <c r="D958" s="69" t="s">
        <v>674</v>
      </c>
      <c r="E958" s="354">
        <f>+'Հավելված 3 Մաս 4'!D2397</f>
        <v>0</v>
      </c>
      <c r="F958" s="354">
        <f>+'Հավելված 3 Մաս 4'!E2397</f>
        <v>765277.4</v>
      </c>
      <c r="G958" s="354">
        <f>+'Հավելված 3 Մաս 4'!F2397</f>
        <v>0</v>
      </c>
      <c r="H958" s="354">
        <f>+'Հավելված 3 Մաս 4'!G2397</f>
        <v>0</v>
      </c>
      <c r="I958" s="354">
        <f>+'Հավելված 3 Մաս 4'!H2397</f>
        <v>0</v>
      </c>
      <c r="J958" s="354">
        <f>+'Հավելված 3 Մաս 4'!I2397</f>
        <v>765277.4</v>
      </c>
      <c r="K958" s="354">
        <f>+'Հավելված 3 Մաս 4'!J2397</f>
        <v>765277.4</v>
      </c>
      <c r="L958" s="354">
        <f>+'Հավելված 3 Մաս 4'!K2397</f>
        <v>765277.4</v>
      </c>
    </row>
    <row r="959" spans="2:12" s="71" customFormat="1">
      <c r="B959" s="246"/>
      <c r="C959" s="245" t="s">
        <v>1267</v>
      </c>
      <c r="D959" s="11" t="s">
        <v>618</v>
      </c>
      <c r="E959" s="233"/>
      <c r="F959" s="233"/>
      <c r="G959" s="233"/>
      <c r="H959" s="233"/>
      <c r="I959" s="233"/>
      <c r="J959" s="233"/>
      <c r="K959" s="233"/>
      <c r="L959" s="233"/>
    </row>
    <row r="960" spans="2:12" s="71" customFormat="1">
      <c r="B960" s="241"/>
      <c r="C960" s="243"/>
      <c r="D960" s="69" t="s">
        <v>1279</v>
      </c>
      <c r="E960" s="240"/>
      <c r="F960" s="240"/>
      <c r="G960" s="240"/>
      <c r="H960" s="240"/>
      <c r="I960" s="240"/>
      <c r="J960" s="240"/>
      <c r="K960" s="240"/>
      <c r="L960" s="240"/>
    </row>
    <row r="961" spans="2:12" s="71" customFormat="1">
      <c r="B961" s="241"/>
      <c r="C961" s="243"/>
      <c r="D961" s="11" t="s">
        <v>609</v>
      </c>
      <c r="E961" s="240"/>
      <c r="F961" s="240"/>
      <c r="G961" s="240"/>
      <c r="H961" s="240"/>
      <c r="I961" s="240"/>
      <c r="J961" s="240"/>
      <c r="K961" s="240"/>
      <c r="L961" s="240"/>
    </row>
    <row r="962" spans="2:12" s="71" customFormat="1" ht="25.5">
      <c r="B962" s="241"/>
      <c r="C962" s="243"/>
      <c r="D962" s="69" t="s">
        <v>1280</v>
      </c>
      <c r="E962" s="240"/>
      <c r="F962" s="240"/>
      <c r="G962" s="240"/>
      <c r="H962" s="240"/>
      <c r="I962" s="240"/>
      <c r="J962" s="240"/>
      <c r="K962" s="240"/>
      <c r="L962" s="240"/>
    </row>
    <row r="963" spans="2:12" s="71" customFormat="1">
      <c r="B963" s="241"/>
      <c r="C963" s="243"/>
      <c r="D963" s="11" t="s">
        <v>611</v>
      </c>
      <c r="E963" s="240"/>
      <c r="F963" s="240"/>
      <c r="G963" s="240"/>
      <c r="H963" s="240"/>
      <c r="I963" s="240"/>
      <c r="J963" s="240"/>
      <c r="K963" s="240"/>
      <c r="L963" s="240"/>
    </row>
    <row r="964" spans="2:12" s="71" customFormat="1">
      <c r="B964" s="244"/>
      <c r="C964" s="242"/>
      <c r="D964" s="69" t="s">
        <v>674</v>
      </c>
      <c r="E964" s="354">
        <f>+'Հավելված 3 Մաս 4'!D2409</f>
        <v>0</v>
      </c>
      <c r="F964" s="354">
        <f>+'Հավելված 3 Մաս 4'!E2409</f>
        <v>45425.8</v>
      </c>
      <c r="G964" s="354">
        <f>+'Հավելված 3 Մաս 4'!F2409</f>
        <v>0</v>
      </c>
      <c r="H964" s="354">
        <f>+'Հավելված 3 Մաս 4'!G2409</f>
        <v>0</v>
      </c>
      <c r="I964" s="354">
        <f>+'Հավելված 3 Մաս 4'!H2409</f>
        <v>0</v>
      </c>
      <c r="J964" s="354">
        <f>+'Հավելված 3 Մաս 4'!I2409</f>
        <v>0</v>
      </c>
      <c r="K964" s="354">
        <f>+'Հավելված 3 Մաս 4'!J2409</f>
        <v>0</v>
      </c>
      <c r="L964" s="354">
        <f>+'Հավելված 3 Մաս 4'!K2409</f>
        <v>0</v>
      </c>
    </row>
    <row r="965" spans="2:12" s="71" customFormat="1">
      <c r="B965" s="246"/>
      <c r="C965" s="245" t="s">
        <v>1268</v>
      </c>
      <c r="D965" s="11" t="s">
        <v>618</v>
      </c>
      <c r="E965" s="233"/>
      <c r="F965" s="233"/>
      <c r="G965" s="233"/>
      <c r="H965" s="233"/>
      <c r="I965" s="233"/>
      <c r="J965" s="233"/>
      <c r="K965" s="233"/>
      <c r="L965" s="233"/>
    </row>
    <row r="966" spans="2:12" s="71" customFormat="1">
      <c r="B966" s="241"/>
      <c r="C966" s="243"/>
      <c r="D966" s="69" t="s">
        <v>1281</v>
      </c>
      <c r="E966" s="240"/>
      <c r="F966" s="240"/>
      <c r="G966" s="240"/>
      <c r="H966" s="240"/>
      <c r="I966" s="240"/>
      <c r="J966" s="240"/>
      <c r="K966" s="240"/>
      <c r="L966" s="240"/>
    </row>
    <row r="967" spans="2:12" s="71" customFormat="1">
      <c r="B967" s="241"/>
      <c r="C967" s="243"/>
      <c r="D967" s="11" t="s">
        <v>609</v>
      </c>
      <c r="E967" s="240"/>
      <c r="F967" s="240"/>
      <c r="G967" s="240"/>
      <c r="H967" s="240"/>
      <c r="I967" s="240"/>
      <c r="J967" s="240"/>
      <c r="K967" s="240"/>
      <c r="L967" s="240"/>
    </row>
    <row r="968" spans="2:12" s="71" customFormat="1" ht="38.25">
      <c r="B968" s="241"/>
      <c r="C968" s="243"/>
      <c r="D968" s="69" t="s">
        <v>1282</v>
      </c>
      <c r="E968" s="240"/>
      <c r="F968" s="240"/>
      <c r="G968" s="240"/>
      <c r="H968" s="240"/>
      <c r="I968" s="240"/>
      <c r="J968" s="240"/>
      <c r="K968" s="240"/>
      <c r="L968" s="240"/>
    </row>
    <row r="969" spans="2:12" s="71" customFormat="1">
      <c r="B969" s="241"/>
      <c r="C969" s="243"/>
      <c r="D969" s="11" t="s">
        <v>611</v>
      </c>
      <c r="E969" s="240"/>
      <c r="F969" s="240"/>
      <c r="G969" s="240"/>
      <c r="H969" s="240"/>
      <c r="I969" s="240"/>
      <c r="J969" s="240"/>
      <c r="K969" s="240"/>
      <c r="L969" s="240"/>
    </row>
    <row r="970" spans="2:12" s="71" customFormat="1">
      <c r="B970" s="244"/>
      <c r="C970" s="242"/>
      <c r="D970" s="69" t="s">
        <v>674</v>
      </c>
      <c r="E970" s="354">
        <f>+'Հավելված 3 Մաս 4'!D2421</f>
        <v>0</v>
      </c>
      <c r="F970" s="354">
        <f>+'Հավելված 3 Մաս 4'!E2421</f>
        <v>2500</v>
      </c>
      <c r="G970" s="354">
        <f>+'Հավելված 3 Մաս 4'!F2421</f>
        <v>0</v>
      </c>
      <c r="H970" s="354">
        <f>+'Հավելված 3 Մաս 4'!G2421</f>
        <v>0</v>
      </c>
      <c r="I970" s="354">
        <f>+'Հավելված 3 Մաս 4'!H2421</f>
        <v>0</v>
      </c>
      <c r="J970" s="354">
        <f>+'Հավելված 3 Մաս 4'!I2421</f>
        <v>2500</v>
      </c>
      <c r="K970" s="354">
        <f>+'Հավելված 3 Մաս 4'!J2421</f>
        <v>2500</v>
      </c>
      <c r="L970" s="354">
        <f>+'Հավելված 3 Մաս 4'!K2421</f>
        <v>2500</v>
      </c>
    </row>
    <row r="971" spans="2:12" s="96" customFormat="1">
      <c r="B971" s="341"/>
      <c r="C971" s="336"/>
      <c r="D971" s="336" t="s">
        <v>38</v>
      </c>
      <c r="E971" s="87"/>
      <c r="F971" s="87"/>
      <c r="G971" s="87"/>
      <c r="H971" s="87"/>
      <c r="I971" s="87"/>
      <c r="J971" s="87"/>
      <c r="K971" s="87"/>
      <c r="L971" s="88"/>
    </row>
    <row r="972" spans="2:12" s="71" customFormat="1">
      <c r="B972" s="246"/>
      <c r="C972" s="245" t="s">
        <v>1269</v>
      </c>
      <c r="D972" s="11" t="s">
        <v>607</v>
      </c>
      <c r="E972" s="233"/>
      <c r="F972" s="233"/>
      <c r="G972" s="233"/>
      <c r="H972" s="233"/>
      <c r="I972" s="233"/>
      <c r="J972" s="233"/>
      <c r="K972" s="233"/>
      <c r="L972" s="233"/>
    </row>
    <row r="973" spans="2:12" s="71" customFormat="1" ht="25.5">
      <c r="B973" s="241"/>
      <c r="C973" s="243"/>
      <c r="D973" s="69" t="s">
        <v>1270</v>
      </c>
      <c r="E973" s="240"/>
      <c r="F973" s="240"/>
      <c r="G973" s="240"/>
      <c r="H973" s="240"/>
      <c r="I973" s="240"/>
      <c r="J973" s="240"/>
      <c r="K973" s="240"/>
      <c r="L973" s="240"/>
    </row>
    <row r="974" spans="2:12" s="71" customFormat="1">
      <c r="B974" s="241"/>
      <c r="C974" s="243"/>
      <c r="D974" s="11" t="s">
        <v>609</v>
      </c>
      <c r="E974" s="240"/>
      <c r="F974" s="240"/>
      <c r="G974" s="240"/>
      <c r="H974" s="240"/>
      <c r="I974" s="240"/>
      <c r="J974" s="240"/>
      <c r="K974" s="240"/>
      <c r="L974" s="240"/>
    </row>
    <row r="975" spans="2:12" s="71" customFormat="1" ht="25.5">
      <c r="B975" s="241"/>
      <c r="C975" s="243"/>
      <c r="D975" s="69" t="s">
        <v>1271</v>
      </c>
      <c r="E975" s="240"/>
      <c r="F975" s="240"/>
      <c r="G975" s="240"/>
      <c r="H975" s="240"/>
      <c r="I975" s="240"/>
      <c r="J975" s="240"/>
      <c r="K975" s="240"/>
      <c r="L975" s="240"/>
    </row>
    <row r="976" spans="2:12" s="71" customFormat="1">
      <c r="B976" s="241"/>
      <c r="C976" s="243"/>
      <c r="D976" s="11" t="s">
        <v>611</v>
      </c>
      <c r="E976" s="240"/>
      <c r="F976" s="240"/>
      <c r="G976" s="240"/>
      <c r="H976" s="240"/>
      <c r="I976" s="240"/>
      <c r="J976" s="240"/>
      <c r="K976" s="240"/>
      <c r="L976" s="240"/>
    </row>
    <row r="977" spans="2:12" s="71" customFormat="1" ht="25.5">
      <c r="B977" s="244"/>
      <c r="C977" s="242"/>
      <c r="D977" s="69" t="s">
        <v>1272</v>
      </c>
      <c r="E977" s="354">
        <f>+'Հավելված 3 Մաս 4'!D2433</f>
        <v>0</v>
      </c>
      <c r="F977" s="354">
        <f>+'Հավելված 3 Մաս 4'!E2433</f>
        <v>27300.3</v>
      </c>
      <c r="G977" s="354">
        <f>+'Հավելված 3 Մաս 4'!F2433</f>
        <v>0</v>
      </c>
      <c r="H977" s="354">
        <f>+'Հավելված 3 Մաս 4'!G2433</f>
        <v>0</v>
      </c>
      <c r="I977" s="354">
        <f>+'Հավելված 3 Մաս 4'!H2433</f>
        <v>0</v>
      </c>
      <c r="J977" s="354">
        <f>+'Հավելված 3 Մաս 4'!I2433</f>
        <v>27300.3</v>
      </c>
      <c r="K977" s="354">
        <f>+'Հավելված 3 Մաս 4'!J2433</f>
        <v>27300.3</v>
      </c>
      <c r="L977" s="354">
        <f>+'Հավելված 3 Մաս 4'!K2433</f>
        <v>27300.3</v>
      </c>
    </row>
    <row r="978" spans="2:12" s="96" customFormat="1">
      <c r="B978" s="348" t="s">
        <v>7</v>
      </c>
      <c r="C978" s="349"/>
      <c r="D978" s="349"/>
      <c r="E978" s="89"/>
      <c r="F978" s="89"/>
      <c r="G978" s="89"/>
      <c r="H978" s="89"/>
      <c r="I978" s="89"/>
      <c r="J978" s="89"/>
      <c r="K978" s="89"/>
      <c r="L978" s="90"/>
    </row>
    <row r="979" spans="2:12" s="68" customFormat="1">
      <c r="B979" s="41">
        <v>1189</v>
      </c>
      <c r="C979" s="52"/>
      <c r="D979" s="11" t="s">
        <v>30</v>
      </c>
      <c r="E979" s="84"/>
      <c r="F979" s="84"/>
      <c r="G979" s="84"/>
      <c r="H979" s="84"/>
      <c r="I979" s="84"/>
      <c r="J979" s="84"/>
      <c r="K979" s="84"/>
      <c r="L979" s="84"/>
    </row>
    <row r="980" spans="2:12" s="68" customFormat="1" ht="25.5">
      <c r="B980" s="42"/>
      <c r="C980" s="53"/>
      <c r="D980" s="69" t="s">
        <v>408</v>
      </c>
      <c r="E980" s="85"/>
      <c r="F980" s="85"/>
      <c r="G980" s="85"/>
      <c r="H980" s="85"/>
      <c r="I980" s="85"/>
      <c r="J980" s="85"/>
      <c r="K980" s="85"/>
      <c r="L980" s="85"/>
    </row>
    <row r="981" spans="2:12" s="68" customFormat="1">
      <c r="B981" s="42"/>
      <c r="C981" s="53"/>
      <c r="D981" s="11" t="s">
        <v>31</v>
      </c>
      <c r="E981" s="85"/>
      <c r="F981" s="85"/>
      <c r="G981" s="85"/>
      <c r="H981" s="85"/>
      <c r="I981" s="85"/>
      <c r="J981" s="85"/>
      <c r="K981" s="85"/>
      <c r="L981" s="85"/>
    </row>
    <row r="982" spans="2:12" s="68" customFormat="1" ht="38.25">
      <c r="B982" s="42"/>
      <c r="C982" s="53"/>
      <c r="D982" s="69" t="s">
        <v>409</v>
      </c>
      <c r="E982" s="85"/>
      <c r="F982" s="85"/>
      <c r="G982" s="85"/>
      <c r="H982" s="85"/>
      <c r="I982" s="85"/>
      <c r="J982" s="85"/>
      <c r="K982" s="85"/>
      <c r="L982" s="85"/>
    </row>
    <row r="983" spans="2:12" s="68" customFormat="1">
      <c r="B983" s="42"/>
      <c r="C983" s="53"/>
      <c r="D983" s="11" t="s">
        <v>32</v>
      </c>
      <c r="E983" s="85"/>
      <c r="F983" s="85"/>
      <c r="G983" s="85"/>
      <c r="H983" s="85"/>
      <c r="I983" s="85"/>
      <c r="J983" s="85"/>
      <c r="K983" s="85"/>
      <c r="L983" s="85"/>
    </row>
    <row r="984" spans="2:12" s="68" customFormat="1" ht="25.5">
      <c r="B984" s="51"/>
      <c r="C984" s="54"/>
      <c r="D984" s="69" t="s">
        <v>410</v>
      </c>
      <c r="E984" s="354">
        <f t="shared" ref="E984:L984" si="21">+E992+E998</f>
        <v>3452739.16</v>
      </c>
      <c r="F984" s="354">
        <f t="shared" si="21"/>
        <v>10281622.800000001</v>
      </c>
      <c r="G984" s="354">
        <f t="shared" si="21"/>
        <v>1454702.8</v>
      </c>
      <c r="H984" s="354">
        <f t="shared" si="21"/>
        <v>6028274.5</v>
      </c>
      <c r="I984" s="354">
        <f t="shared" si="21"/>
        <v>11220996.300000001</v>
      </c>
      <c r="J984" s="354">
        <f t="shared" si="21"/>
        <v>13292968</v>
      </c>
      <c r="K984" s="354">
        <f t="shared" si="21"/>
        <v>12284626.15</v>
      </c>
      <c r="L984" s="354">
        <f t="shared" si="21"/>
        <v>5116562.2074999996</v>
      </c>
    </row>
    <row r="985" spans="2:12" s="68" customFormat="1">
      <c r="B985" s="162" t="s">
        <v>33</v>
      </c>
      <c r="C985" s="56"/>
      <c r="D985" s="336"/>
      <c r="E985" s="87"/>
      <c r="F985" s="87"/>
      <c r="G985" s="87"/>
      <c r="H985" s="87"/>
      <c r="I985" s="87"/>
      <c r="J985" s="87"/>
      <c r="K985" s="87"/>
      <c r="L985" s="88"/>
    </row>
    <row r="986" spans="2:12" s="68" customFormat="1">
      <c r="B986" s="55"/>
      <c r="C986" s="56"/>
      <c r="D986" s="336" t="s">
        <v>34</v>
      </c>
      <c r="E986" s="87"/>
      <c r="F986" s="87"/>
      <c r="G986" s="87"/>
      <c r="H986" s="87"/>
      <c r="I986" s="87"/>
      <c r="J986" s="87"/>
      <c r="K986" s="87"/>
      <c r="L986" s="88"/>
    </row>
    <row r="987" spans="2:12" s="68" customFormat="1">
      <c r="B987" s="58"/>
      <c r="C987" s="41">
        <v>11001</v>
      </c>
      <c r="D987" s="11" t="s">
        <v>35</v>
      </c>
      <c r="E987" s="84"/>
      <c r="F987" s="84"/>
      <c r="G987" s="84"/>
      <c r="H987" s="84"/>
      <c r="I987" s="84"/>
      <c r="J987" s="84"/>
      <c r="K987" s="84"/>
      <c r="L987" s="84"/>
    </row>
    <row r="988" spans="2:12" s="68" customFormat="1" ht="25.5">
      <c r="B988" s="59"/>
      <c r="C988" s="42"/>
      <c r="D988" s="69" t="s">
        <v>411</v>
      </c>
      <c r="E988" s="85"/>
      <c r="F988" s="85"/>
      <c r="G988" s="85"/>
      <c r="H988" s="85"/>
      <c r="I988" s="85"/>
      <c r="J988" s="85"/>
      <c r="K988" s="85"/>
      <c r="L988" s="85"/>
    </row>
    <row r="989" spans="2:12" s="68" customFormat="1">
      <c r="B989" s="59"/>
      <c r="C989" s="42"/>
      <c r="D989" s="11" t="s">
        <v>36</v>
      </c>
      <c r="E989" s="85"/>
      <c r="F989" s="85"/>
      <c r="G989" s="85"/>
      <c r="H989" s="85"/>
      <c r="I989" s="85"/>
      <c r="J989" s="85"/>
      <c r="K989" s="85"/>
      <c r="L989" s="85"/>
    </row>
    <row r="990" spans="2:12" s="68" customFormat="1" ht="25.5">
      <c r="B990" s="59"/>
      <c r="C990" s="42"/>
      <c r="D990" s="69" t="s">
        <v>412</v>
      </c>
      <c r="E990" s="85"/>
      <c r="F990" s="85"/>
      <c r="G990" s="85"/>
      <c r="H990" s="85"/>
      <c r="I990" s="85"/>
      <c r="J990" s="85"/>
      <c r="K990" s="85"/>
      <c r="L990" s="85"/>
    </row>
    <row r="991" spans="2:12" s="68" customFormat="1">
      <c r="B991" s="59"/>
      <c r="C991" s="42"/>
      <c r="D991" s="11" t="s">
        <v>37</v>
      </c>
      <c r="E991" s="85"/>
      <c r="F991" s="85"/>
      <c r="G991" s="85"/>
      <c r="H991" s="85"/>
      <c r="I991" s="85"/>
      <c r="J991" s="85"/>
      <c r="K991" s="85"/>
      <c r="L991" s="85"/>
    </row>
    <row r="992" spans="2:12" s="68" customFormat="1">
      <c r="B992" s="64"/>
      <c r="C992" s="51"/>
      <c r="D992" s="78" t="s">
        <v>345</v>
      </c>
      <c r="E992" s="354">
        <f>+'Հավելված 3 Մաս 4'!D2455</f>
        <v>70916.760000000009</v>
      </c>
      <c r="F992" s="354">
        <f>+'Հավելված 3 Մաս 4'!E2455</f>
        <v>107471.5</v>
      </c>
      <c r="G992" s="354">
        <f>+'Հավելված 3 Մաս 4'!F2455</f>
        <v>33451.5</v>
      </c>
      <c r="H992" s="354">
        <f>+'Հավելված 3 Մաս 4'!G2455</f>
        <v>60022</v>
      </c>
      <c r="I992" s="354">
        <f>+'Հավելված 3 Մաս 4'!H2455</f>
        <v>86592.5</v>
      </c>
      <c r="J992" s="354">
        <f>+'Հավելված 3 Մաս 4'!I2455</f>
        <v>113163</v>
      </c>
      <c r="K992" s="354">
        <f>+'Հավելված 3 Մաս 4'!J2455</f>
        <v>118821.15000000002</v>
      </c>
      <c r="L992" s="354">
        <f>+'Հավելված 3 Մաս 4'!K2455</f>
        <v>124762.20750000002</v>
      </c>
    </row>
    <row r="993" spans="2:12" s="68" customFormat="1">
      <c r="B993" s="58"/>
      <c r="C993" s="41">
        <v>12001</v>
      </c>
      <c r="D993" s="11" t="s">
        <v>35</v>
      </c>
      <c r="E993" s="84"/>
      <c r="F993" s="84"/>
      <c r="G993" s="84"/>
      <c r="H993" s="84"/>
      <c r="I993" s="84"/>
      <c r="J993" s="84"/>
      <c r="K993" s="84"/>
      <c r="L993" s="84"/>
    </row>
    <row r="994" spans="2:12" s="68" customFormat="1" ht="25.5">
      <c r="B994" s="59"/>
      <c r="C994" s="42"/>
      <c r="D994" s="69" t="s">
        <v>413</v>
      </c>
      <c r="E994" s="85"/>
      <c r="F994" s="85"/>
      <c r="G994" s="85"/>
      <c r="H994" s="85"/>
      <c r="I994" s="85"/>
      <c r="J994" s="85"/>
      <c r="K994" s="85"/>
      <c r="L994" s="85"/>
    </row>
    <row r="995" spans="2:12" s="68" customFormat="1">
      <c r="B995" s="59"/>
      <c r="C995" s="42"/>
      <c r="D995" s="11" t="s">
        <v>36</v>
      </c>
      <c r="E995" s="85"/>
      <c r="F995" s="85"/>
      <c r="G995" s="85"/>
      <c r="H995" s="85"/>
      <c r="I995" s="85"/>
      <c r="J995" s="85"/>
      <c r="K995" s="85"/>
      <c r="L995" s="85"/>
    </row>
    <row r="996" spans="2:12" s="68" customFormat="1" ht="51">
      <c r="B996" s="59"/>
      <c r="C996" s="42"/>
      <c r="D996" s="69" t="s">
        <v>414</v>
      </c>
      <c r="E996" s="85"/>
      <c r="F996" s="85"/>
      <c r="G996" s="85"/>
      <c r="H996" s="85"/>
      <c r="I996" s="85"/>
      <c r="J996" s="85"/>
      <c r="K996" s="85"/>
      <c r="L996" s="85"/>
    </row>
    <row r="997" spans="2:12" s="68" customFormat="1">
      <c r="B997" s="59"/>
      <c r="C997" s="42"/>
      <c r="D997" s="11" t="s">
        <v>37</v>
      </c>
      <c r="E997" s="85"/>
      <c r="F997" s="85"/>
      <c r="G997" s="85"/>
      <c r="H997" s="85"/>
      <c r="I997" s="85"/>
      <c r="J997" s="85"/>
      <c r="K997" s="85"/>
      <c r="L997" s="85"/>
    </row>
    <row r="998" spans="2:12" s="68" customFormat="1">
      <c r="B998" s="64"/>
      <c r="C998" s="51"/>
      <c r="D998" s="78" t="s">
        <v>789</v>
      </c>
      <c r="E998" s="86">
        <f>+'Հավելված 3 Մաս 4'!D2474</f>
        <v>3381822.4</v>
      </c>
      <c r="F998" s="86">
        <f>+'Հավելված 3 Մաս 4'!E2474</f>
        <v>10174151.300000001</v>
      </c>
      <c r="G998" s="86">
        <f>+'Հավելված 3 Մաս 4'!F2474</f>
        <v>1421251.3</v>
      </c>
      <c r="H998" s="86">
        <f>+'Հավելված 3 Մաս 4'!G2474</f>
        <v>5968252.5</v>
      </c>
      <c r="I998" s="86">
        <f>+'Հավելված 3 Մաս 4'!H2474</f>
        <v>11134403.800000001</v>
      </c>
      <c r="J998" s="86">
        <f>+'Հավելված 3 Մաս 4'!I2474</f>
        <v>13179805</v>
      </c>
      <c r="K998" s="86">
        <f>+'Հավելված 3 Մաս 4'!J2474</f>
        <v>12165805</v>
      </c>
      <c r="L998" s="86">
        <f>+'Հավելված 3 Մաս 4'!K2474</f>
        <v>4991800</v>
      </c>
    </row>
    <row r="999" spans="2:12" s="68" customFormat="1">
      <c r="B999" s="48" t="s">
        <v>29</v>
      </c>
      <c r="C999" s="49"/>
      <c r="D999" s="349"/>
      <c r="E999" s="89"/>
      <c r="F999" s="89"/>
      <c r="G999" s="89"/>
      <c r="H999" s="89"/>
      <c r="I999" s="89"/>
      <c r="J999" s="89"/>
      <c r="K999" s="89"/>
      <c r="L999" s="90"/>
    </row>
    <row r="1000" spans="2:12" s="68" customFormat="1">
      <c r="B1000" s="41">
        <v>1212</v>
      </c>
      <c r="C1000" s="52"/>
      <c r="D1000" s="11" t="s">
        <v>30</v>
      </c>
      <c r="E1000" s="84"/>
      <c r="F1000" s="84"/>
      <c r="G1000" s="84"/>
      <c r="H1000" s="84"/>
      <c r="I1000" s="84"/>
      <c r="J1000" s="84"/>
      <c r="K1000" s="84"/>
      <c r="L1000" s="84"/>
    </row>
    <row r="1001" spans="2:12" s="68" customFormat="1">
      <c r="B1001" s="42"/>
      <c r="C1001" s="53"/>
      <c r="D1001" s="212" t="s">
        <v>415</v>
      </c>
      <c r="E1001" s="85"/>
      <c r="F1001" s="85"/>
      <c r="G1001" s="85"/>
      <c r="H1001" s="85"/>
      <c r="I1001" s="85"/>
      <c r="J1001" s="85"/>
      <c r="K1001" s="85"/>
      <c r="L1001" s="85"/>
    </row>
    <row r="1002" spans="2:12" s="68" customFormat="1">
      <c r="B1002" s="42"/>
      <c r="C1002" s="53"/>
      <c r="D1002" s="11" t="s">
        <v>31</v>
      </c>
      <c r="E1002" s="85"/>
      <c r="F1002" s="85"/>
      <c r="G1002" s="85"/>
      <c r="H1002" s="85"/>
      <c r="I1002" s="85"/>
      <c r="J1002" s="85"/>
      <c r="K1002" s="85"/>
      <c r="L1002" s="85"/>
    </row>
    <row r="1003" spans="2:12" s="68" customFormat="1">
      <c r="B1003" s="42"/>
      <c r="C1003" s="53"/>
      <c r="D1003" s="80" t="s">
        <v>416</v>
      </c>
      <c r="E1003" s="85"/>
      <c r="F1003" s="85"/>
      <c r="G1003" s="85"/>
      <c r="H1003" s="85"/>
      <c r="I1003" s="85"/>
      <c r="J1003" s="85"/>
      <c r="K1003" s="85"/>
      <c r="L1003" s="85"/>
    </row>
    <row r="1004" spans="2:12" s="68" customFormat="1">
      <c r="B1004" s="42"/>
      <c r="C1004" s="53"/>
      <c r="D1004" s="11" t="s">
        <v>32</v>
      </c>
      <c r="E1004" s="85"/>
      <c r="F1004" s="85"/>
      <c r="G1004" s="85"/>
      <c r="H1004" s="85"/>
      <c r="I1004" s="85"/>
      <c r="J1004" s="85"/>
      <c r="K1004" s="85"/>
      <c r="L1004" s="85"/>
    </row>
    <row r="1005" spans="2:12" s="68" customFormat="1" ht="51">
      <c r="B1005" s="51"/>
      <c r="C1005" s="54"/>
      <c r="D1005" s="69" t="s">
        <v>417</v>
      </c>
      <c r="E1005" s="86">
        <f>+E1013+E1019+E1025+E1031+E1037</f>
        <v>53576222.949999996</v>
      </c>
      <c r="F1005" s="86">
        <f t="shared" ref="F1005:L1005" si="22">+F1013+F1019+F1025+F1031+F1037</f>
        <v>66561807.609999999</v>
      </c>
      <c r="G1005" s="86">
        <f t="shared" si="22"/>
        <v>15630196.525</v>
      </c>
      <c r="H1005" s="86">
        <f t="shared" si="22"/>
        <v>31226425.450000003</v>
      </c>
      <c r="I1005" s="86">
        <f t="shared" si="22"/>
        <v>46822654.375</v>
      </c>
      <c r="J1005" s="86">
        <f t="shared" si="22"/>
        <v>72418883.300000012</v>
      </c>
      <c r="K1005" s="86">
        <f t="shared" si="22"/>
        <v>80286224.100000009</v>
      </c>
      <c r="L1005" s="86">
        <f t="shared" si="22"/>
        <v>78286224.100000009</v>
      </c>
    </row>
    <row r="1006" spans="2:12" s="68" customFormat="1">
      <c r="B1006" s="162" t="s">
        <v>33</v>
      </c>
      <c r="C1006" s="56"/>
      <c r="D1006" s="336"/>
      <c r="E1006" s="87"/>
      <c r="F1006" s="87"/>
      <c r="G1006" s="87"/>
      <c r="H1006" s="87"/>
      <c r="I1006" s="87"/>
      <c r="J1006" s="87"/>
      <c r="K1006" s="87"/>
      <c r="L1006" s="88"/>
    </row>
    <row r="1007" spans="2:12" s="68" customFormat="1">
      <c r="B1007" s="55"/>
      <c r="C1007" s="56"/>
      <c r="D1007" s="336" t="s">
        <v>34</v>
      </c>
      <c r="E1007" s="87"/>
      <c r="F1007" s="87"/>
      <c r="G1007" s="87"/>
      <c r="H1007" s="87"/>
      <c r="I1007" s="87"/>
      <c r="J1007" s="87"/>
      <c r="K1007" s="87"/>
      <c r="L1007" s="88"/>
    </row>
    <row r="1008" spans="2:12" s="68" customFormat="1">
      <c r="B1008" s="58"/>
      <c r="C1008" s="41">
        <v>11001</v>
      </c>
      <c r="D1008" s="11" t="s">
        <v>35</v>
      </c>
      <c r="E1008" s="84"/>
      <c r="F1008" s="84"/>
      <c r="G1008" s="84"/>
      <c r="H1008" s="84"/>
      <c r="I1008" s="84"/>
      <c r="J1008" s="84"/>
      <c r="K1008" s="84"/>
      <c r="L1008" s="84"/>
    </row>
    <row r="1009" spans="2:12" s="68" customFormat="1" ht="38.25">
      <c r="B1009" s="59"/>
      <c r="C1009" s="42"/>
      <c r="D1009" s="212" t="s">
        <v>418</v>
      </c>
      <c r="E1009" s="85"/>
      <c r="F1009" s="85"/>
      <c r="G1009" s="85"/>
      <c r="H1009" s="85"/>
      <c r="I1009" s="85"/>
      <c r="J1009" s="85"/>
      <c r="K1009" s="85"/>
      <c r="L1009" s="85"/>
    </row>
    <row r="1010" spans="2:12" s="68" customFormat="1">
      <c r="B1010" s="59"/>
      <c r="C1010" s="42"/>
      <c r="D1010" s="11" t="s">
        <v>36</v>
      </c>
      <c r="E1010" s="85"/>
      <c r="F1010" s="85"/>
      <c r="G1010" s="85"/>
      <c r="H1010" s="85"/>
      <c r="I1010" s="85"/>
      <c r="J1010" s="85"/>
      <c r="K1010" s="85"/>
      <c r="L1010" s="85"/>
    </row>
    <row r="1011" spans="2:12" s="68" customFormat="1" ht="51">
      <c r="B1011" s="59"/>
      <c r="C1011" s="42"/>
      <c r="D1011" s="69" t="s">
        <v>419</v>
      </c>
      <c r="E1011" s="85"/>
      <c r="F1011" s="85"/>
      <c r="G1011" s="85"/>
      <c r="H1011" s="85"/>
      <c r="I1011" s="85"/>
      <c r="J1011" s="85"/>
      <c r="K1011" s="85"/>
      <c r="L1011" s="85"/>
    </row>
    <row r="1012" spans="2:12" s="68" customFormat="1">
      <c r="B1012" s="59"/>
      <c r="C1012" s="42"/>
      <c r="D1012" s="11" t="s">
        <v>37</v>
      </c>
      <c r="E1012" s="85"/>
      <c r="F1012" s="85"/>
      <c r="G1012" s="85"/>
      <c r="H1012" s="85"/>
      <c r="I1012" s="85"/>
      <c r="J1012" s="85"/>
      <c r="K1012" s="85"/>
      <c r="L1012" s="85"/>
    </row>
    <row r="1013" spans="2:12" s="68" customFormat="1">
      <c r="B1013" s="64"/>
      <c r="C1013" s="51"/>
      <c r="D1013" s="78" t="s">
        <v>345</v>
      </c>
      <c r="E1013" s="86">
        <f>+'Հավելված 3 Մաս 4'!D2494</f>
        <v>1768643.83</v>
      </c>
      <c r="F1013" s="86">
        <f>+'Հավելված 3 Մաս 4'!E2494</f>
        <v>378356.9</v>
      </c>
      <c r="G1013" s="86">
        <f>+'Հավելված 3 Մաս 4'!F2494</f>
        <v>33967.599999999999</v>
      </c>
      <c r="H1013" s="86">
        <f>+'Հավելված 3 Մաս 4'!G2494</f>
        <v>33967.599999999999</v>
      </c>
      <c r="I1013" s="86">
        <f>+'Հավելված 3 Մաս 4'!H2494</f>
        <v>33967.599999999999</v>
      </c>
      <c r="J1013" s="86">
        <f>+'Հավելված 3 Մաս 4'!I2494</f>
        <v>33967.599999999999</v>
      </c>
      <c r="K1013" s="86">
        <f>+'Հավելված 3 Մաս 4'!J2494</f>
        <v>0</v>
      </c>
      <c r="L1013" s="86">
        <f>+'Հավելված 3 Մաս 4'!K2494</f>
        <v>0</v>
      </c>
    </row>
    <row r="1014" spans="2:12" s="68" customFormat="1">
      <c r="B1014" s="58"/>
      <c r="C1014" s="41">
        <v>12002</v>
      </c>
      <c r="D1014" s="11" t="s">
        <v>35</v>
      </c>
      <c r="E1014" s="84"/>
      <c r="F1014" s="84"/>
      <c r="G1014" s="84"/>
      <c r="H1014" s="84"/>
      <c r="I1014" s="84"/>
      <c r="J1014" s="84"/>
      <c r="K1014" s="84"/>
      <c r="L1014" s="84"/>
    </row>
    <row r="1015" spans="2:12" s="68" customFormat="1" ht="25.5">
      <c r="B1015" s="59"/>
      <c r="C1015" s="42"/>
      <c r="D1015" s="212" t="s">
        <v>420</v>
      </c>
      <c r="E1015" s="85"/>
      <c r="F1015" s="85"/>
      <c r="G1015" s="85"/>
      <c r="H1015" s="85"/>
      <c r="I1015" s="85"/>
      <c r="J1015" s="85"/>
      <c r="K1015" s="85"/>
      <c r="L1015" s="85"/>
    </row>
    <row r="1016" spans="2:12" s="68" customFormat="1">
      <c r="B1016" s="59"/>
      <c r="C1016" s="42"/>
      <c r="D1016" s="11" t="s">
        <v>36</v>
      </c>
      <c r="E1016" s="85"/>
      <c r="F1016" s="85"/>
      <c r="G1016" s="85"/>
      <c r="H1016" s="85"/>
      <c r="I1016" s="85"/>
      <c r="J1016" s="85"/>
      <c r="K1016" s="85"/>
      <c r="L1016" s="85"/>
    </row>
    <row r="1017" spans="2:12" s="68" customFormat="1" ht="38.25">
      <c r="B1017" s="59"/>
      <c r="C1017" s="42"/>
      <c r="D1017" s="80" t="s">
        <v>421</v>
      </c>
      <c r="E1017" s="85"/>
      <c r="F1017" s="85"/>
      <c r="G1017" s="85"/>
      <c r="H1017" s="85"/>
      <c r="I1017" s="85"/>
      <c r="J1017" s="85"/>
      <c r="K1017" s="85"/>
      <c r="L1017" s="85"/>
    </row>
    <row r="1018" spans="2:12" s="68" customFormat="1">
      <c r="B1018" s="59"/>
      <c r="C1018" s="42"/>
      <c r="D1018" s="11" t="s">
        <v>37</v>
      </c>
      <c r="E1018" s="85"/>
      <c r="F1018" s="85"/>
      <c r="G1018" s="85"/>
      <c r="H1018" s="85"/>
      <c r="I1018" s="85"/>
      <c r="J1018" s="85"/>
      <c r="K1018" s="85"/>
      <c r="L1018" s="85"/>
    </row>
    <row r="1019" spans="2:12" s="68" customFormat="1">
      <c r="B1019" s="64"/>
      <c r="C1019" s="51"/>
      <c r="D1019" s="69" t="s">
        <v>376</v>
      </c>
      <c r="E1019" s="86">
        <f>+'Հավելված 3 Մաս 4'!D2507</f>
        <v>51071361.299999997</v>
      </c>
      <c r="F1019" s="86">
        <f>+'Հավելված 3 Մաս 4'!E2507</f>
        <v>55378535.009999998</v>
      </c>
      <c r="G1019" s="86">
        <f>+'Հավելված 3 Մաս 4'!F2507</f>
        <v>15395000</v>
      </c>
      <c r="H1019" s="86">
        <f>+'Հավելված 3 Մաս 4'!G2507</f>
        <v>30790000</v>
      </c>
      <c r="I1019" s="86">
        <f>+'Հավելված 3 Մաս 4'!H2507</f>
        <v>46185000</v>
      </c>
      <c r="J1019" s="86">
        <f>+'Հավելված 3 Մաս 4'!I2507</f>
        <v>61580000</v>
      </c>
      <c r="K1019" s="86">
        <f>+'Հավելված 3 Մաս 4'!J2507</f>
        <v>69481308.400000006</v>
      </c>
      <c r="L1019" s="86">
        <f>+'Հավելված 3 Մաս 4'!K2507</f>
        <v>69481308.400000006</v>
      </c>
    </row>
    <row r="1020" spans="2:12" s="68" customFormat="1">
      <c r="B1020" s="58"/>
      <c r="C1020" s="41">
        <v>12003</v>
      </c>
      <c r="D1020" s="11" t="s">
        <v>35</v>
      </c>
      <c r="E1020" s="84"/>
      <c r="F1020" s="84"/>
      <c r="G1020" s="84"/>
      <c r="H1020" s="84"/>
      <c r="I1020" s="84"/>
      <c r="J1020" s="84"/>
      <c r="K1020" s="84"/>
      <c r="L1020" s="84"/>
    </row>
    <row r="1021" spans="2:12" s="68" customFormat="1">
      <c r="B1021" s="59"/>
      <c r="C1021" s="42"/>
      <c r="D1021" s="80" t="s">
        <v>422</v>
      </c>
      <c r="E1021" s="85"/>
      <c r="F1021" s="85"/>
      <c r="G1021" s="85"/>
      <c r="H1021" s="85"/>
      <c r="I1021" s="85"/>
      <c r="J1021" s="85"/>
      <c r="K1021" s="85"/>
      <c r="L1021" s="85"/>
    </row>
    <row r="1022" spans="2:12" s="68" customFormat="1">
      <c r="B1022" s="59"/>
      <c r="C1022" s="42"/>
      <c r="D1022" s="11" t="s">
        <v>36</v>
      </c>
      <c r="E1022" s="85"/>
      <c r="F1022" s="85"/>
      <c r="G1022" s="85"/>
      <c r="H1022" s="85"/>
      <c r="I1022" s="85"/>
      <c r="J1022" s="85"/>
      <c r="K1022" s="85"/>
      <c r="L1022" s="85"/>
    </row>
    <row r="1023" spans="2:12" s="68" customFormat="1" ht="38.25">
      <c r="B1023" s="59"/>
      <c r="C1023" s="42"/>
      <c r="D1023" s="80" t="s">
        <v>423</v>
      </c>
      <c r="E1023" s="85"/>
      <c r="F1023" s="85"/>
      <c r="G1023" s="85"/>
      <c r="H1023" s="85"/>
      <c r="I1023" s="85"/>
      <c r="J1023" s="85"/>
      <c r="K1023" s="85"/>
      <c r="L1023" s="85"/>
    </row>
    <row r="1024" spans="2:12" s="68" customFormat="1">
      <c r="B1024" s="59"/>
      <c r="C1024" s="42"/>
      <c r="D1024" s="11" t="s">
        <v>37</v>
      </c>
      <c r="E1024" s="85"/>
      <c r="F1024" s="85"/>
      <c r="G1024" s="85"/>
      <c r="H1024" s="85"/>
      <c r="I1024" s="85"/>
      <c r="J1024" s="85"/>
      <c r="K1024" s="85"/>
      <c r="L1024" s="85"/>
    </row>
    <row r="1025" spans="2:12" s="68" customFormat="1">
      <c r="B1025" s="64"/>
      <c r="C1025" s="51"/>
      <c r="D1025" s="69" t="s">
        <v>376</v>
      </c>
      <c r="E1025" s="86">
        <f>+'Հավելված 3 Մաս 4'!D2521</f>
        <v>731344.17</v>
      </c>
      <c r="F1025" s="86">
        <f>+'Հավելված 3 Մաս 4'!E2521</f>
        <v>800000</v>
      </c>
      <c r="G1025" s="86">
        <f>+'Հավելված 3 Մաս 4'!F2521</f>
        <v>200000</v>
      </c>
      <c r="H1025" s="86">
        <f>+'Հավելված 3 Մաս 4'!G2521</f>
        <v>400000</v>
      </c>
      <c r="I1025" s="86">
        <f>+'Հավելված 3 Մաս 4'!H2521</f>
        <v>600000</v>
      </c>
      <c r="J1025" s="86">
        <f>+'Հավելված 3 Մաս 4'!I2521</f>
        <v>800000</v>
      </c>
      <c r="K1025" s="86">
        <f>+'Հավելված 3 Մաս 4'!J2521</f>
        <v>800000</v>
      </c>
      <c r="L1025" s="86">
        <f>+'Հավելված 3 Մաս 4'!K2521</f>
        <v>800000</v>
      </c>
    </row>
    <row r="1026" spans="2:12" s="68" customFormat="1">
      <c r="B1026" s="58"/>
      <c r="C1026" s="41">
        <v>12004</v>
      </c>
      <c r="D1026" s="79" t="s">
        <v>35</v>
      </c>
      <c r="E1026" s="84"/>
      <c r="F1026" s="84"/>
      <c r="G1026" s="84"/>
      <c r="H1026" s="84"/>
      <c r="I1026" s="84"/>
      <c r="J1026" s="84"/>
      <c r="K1026" s="84"/>
      <c r="L1026" s="84"/>
    </row>
    <row r="1027" spans="2:12" s="68" customFormat="1" ht="38.25">
      <c r="B1027" s="59"/>
      <c r="C1027" s="42"/>
      <c r="D1027" s="212" t="s">
        <v>424</v>
      </c>
      <c r="E1027" s="85"/>
      <c r="F1027" s="85"/>
      <c r="G1027" s="85"/>
      <c r="H1027" s="85"/>
      <c r="I1027" s="85"/>
      <c r="J1027" s="85"/>
      <c r="K1027" s="85"/>
      <c r="L1027" s="85"/>
    </row>
    <row r="1028" spans="2:12" s="68" customFormat="1">
      <c r="B1028" s="59"/>
      <c r="C1028" s="42"/>
      <c r="D1028" s="79" t="s">
        <v>36</v>
      </c>
      <c r="E1028" s="85"/>
      <c r="F1028" s="85"/>
      <c r="G1028" s="85"/>
      <c r="H1028" s="85"/>
      <c r="I1028" s="85"/>
      <c r="J1028" s="85"/>
      <c r="K1028" s="85"/>
      <c r="L1028" s="85"/>
    </row>
    <row r="1029" spans="2:12" s="68" customFormat="1" ht="63.75">
      <c r="B1029" s="59"/>
      <c r="C1029" s="42"/>
      <c r="D1029" s="69" t="s">
        <v>425</v>
      </c>
      <c r="E1029" s="85"/>
      <c r="F1029" s="85"/>
      <c r="G1029" s="85"/>
      <c r="H1029" s="85"/>
      <c r="I1029" s="85"/>
      <c r="J1029" s="85"/>
      <c r="K1029" s="85"/>
      <c r="L1029" s="85"/>
    </row>
    <row r="1030" spans="2:12" s="68" customFormat="1">
      <c r="B1030" s="59"/>
      <c r="C1030" s="42"/>
      <c r="D1030" s="79" t="s">
        <v>37</v>
      </c>
      <c r="E1030" s="85"/>
      <c r="F1030" s="85"/>
      <c r="G1030" s="85"/>
      <c r="H1030" s="85"/>
      <c r="I1030" s="85"/>
      <c r="J1030" s="85"/>
      <c r="K1030" s="85"/>
      <c r="L1030" s="85"/>
    </row>
    <row r="1031" spans="2:12" s="68" customFormat="1">
      <c r="B1031" s="64"/>
      <c r="C1031" s="51"/>
      <c r="D1031" s="69" t="s">
        <v>376</v>
      </c>
      <c r="E1031" s="86">
        <f>+'Հավելված 3 Մաս 4'!D2534</f>
        <v>4873.6499999999996</v>
      </c>
      <c r="F1031" s="354">
        <f>+'Հավելված 3 Մաս 4'!E2534</f>
        <v>4915.7</v>
      </c>
      <c r="G1031" s="354">
        <f>+'Հավելված 3 Մաս 4'!F2534</f>
        <v>1228.925</v>
      </c>
      <c r="H1031" s="354">
        <f>+'Հավելված 3 Մաս 4'!G2534</f>
        <v>2457.85</v>
      </c>
      <c r="I1031" s="354">
        <f>+'Հավելված 3 Մաս 4'!H2534</f>
        <v>3686.7749999999996</v>
      </c>
      <c r="J1031" s="354">
        <f>+'Հավելված 3 Մաս 4'!I2534</f>
        <v>4915.7</v>
      </c>
      <c r="K1031" s="354">
        <f>+'Հավելված 3 Մաս 4'!J2534</f>
        <v>4915.7</v>
      </c>
      <c r="L1031" s="354">
        <f>+'Հավելված 3 Մաս 4'!K2534</f>
        <v>4915.7</v>
      </c>
    </row>
    <row r="1032" spans="2:12" s="96" customFormat="1">
      <c r="B1032" s="342"/>
      <c r="C1032" s="338">
        <v>12007</v>
      </c>
      <c r="D1032" s="79" t="s">
        <v>35</v>
      </c>
      <c r="E1032" s="352"/>
      <c r="F1032" s="352"/>
      <c r="G1032" s="352"/>
      <c r="H1032" s="352"/>
      <c r="I1032" s="352"/>
      <c r="J1032" s="352"/>
      <c r="K1032" s="352"/>
      <c r="L1032" s="352"/>
    </row>
    <row r="1033" spans="2:12" s="96" customFormat="1" ht="38.25">
      <c r="B1033" s="343"/>
      <c r="C1033" s="339"/>
      <c r="D1033" s="212" t="str">
        <f>+'Հավելված 3 Մաս 4'!C2541</f>
        <v xml:space="preserve"> ÐÐ Ù³ñ½»ñÇÝ ëáõµí»ÝóÇ³Ý»ñÇ ïñ³Ù³¹ñáõÙ՛ »ÝÃ³Ï³éáõóí³ÍùÝ»ñÇ ½³ñ·³óÙ³Ý Ýå³ï³Ïáí_x000D_
 </v>
      </c>
      <c r="E1033" s="353"/>
      <c r="F1033" s="353"/>
      <c r="G1033" s="353"/>
      <c r="H1033" s="353"/>
      <c r="I1033" s="353"/>
      <c r="J1033" s="353"/>
      <c r="K1033" s="353"/>
      <c r="L1033" s="353"/>
    </row>
    <row r="1034" spans="2:12" s="96" customFormat="1">
      <c r="B1034" s="343"/>
      <c r="C1034" s="339"/>
      <c r="D1034" s="79" t="s">
        <v>36</v>
      </c>
      <c r="E1034" s="353"/>
      <c r="F1034" s="353"/>
      <c r="G1034" s="353"/>
      <c r="H1034" s="353"/>
      <c r="I1034" s="353"/>
      <c r="J1034" s="353"/>
      <c r="K1034" s="353"/>
      <c r="L1034" s="353"/>
    </row>
    <row r="1035" spans="2:12" s="96" customFormat="1" ht="25.5">
      <c r="B1035" s="343"/>
      <c r="C1035" s="339"/>
      <c r="D1035" s="69" t="str">
        <f>+'Հավելված 3 Մաս 4'!C2542</f>
        <v xml:space="preserve"> ÐÐ Ù³ñ½»ñÇÝ ëáõµí»ÝóÇ³Ý»ñÇ ïñ³Ù³¹ñáõÙ՛ »ÝÃ³Ï³éáõóí³ÍùÝ»ñÇ ½³ñ·³óÙ³Ý Ýå³ï³Ïáí </v>
      </c>
      <c r="E1035" s="353"/>
      <c r="F1035" s="353"/>
      <c r="G1035" s="353"/>
      <c r="H1035" s="353"/>
      <c r="I1035" s="353"/>
      <c r="J1035" s="353"/>
      <c r="K1035" s="353"/>
      <c r="L1035" s="353"/>
    </row>
    <row r="1036" spans="2:12" s="96" customFormat="1">
      <c r="B1036" s="343"/>
      <c r="C1036" s="339"/>
      <c r="D1036" s="79" t="s">
        <v>37</v>
      </c>
      <c r="E1036" s="353"/>
      <c r="F1036" s="353"/>
      <c r="G1036" s="353"/>
      <c r="H1036" s="353"/>
      <c r="I1036" s="353"/>
      <c r="J1036" s="353"/>
      <c r="K1036" s="353"/>
      <c r="L1036" s="353"/>
    </row>
    <row r="1037" spans="2:12" s="96" customFormat="1">
      <c r="B1037" s="344"/>
      <c r="C1037" s="340"/>
      <c r="D1037" s="69" t="s">
        <v>376</v>
      </c>
      <c r="E1037" s="354">
        <f>+'Հավելված 3 Մաս 4'!D2546</f>
        <v>0</v>
      </c>
      <c r="F1037" s="354">
        <f>+'Հավելված 3 Մաս 4'!E2546</f>
        <v>10000000</v>
      </c>
      <c r="G1037" s="354">
        <f>+'Հավելված 3 Մաս 4'!F2546</f>
        <v>0</v>
      </c>
      <c r="H1037" s="354">
        <f>+'Հավելված 3 Մաս 4'!G2546</f>
        <v>0</v>
      </c>
      <c r="I1037" s="354">
        <f>+'Հավելված 3 Մաս 4'!H2546</f>
        <v>0</v>
      </c>
      <c r="J1037" s="354">
        <f>+'Հավելված 3 Մաս 4'!I2546</f>
        <v>10000000</v>
      </c>
      <c r="K1037" s="354">
        <f>+'Հավելված 3 Մաս 4'!J2546</f>
        <v>10000000</v>
      </c>
      <c r="L1037" s="354">
        <f>+'Հավելված 3 Մաս 4'!K2546</f>
        <v>8000000</v>
      </c>
    </row>
    <row r="1038" spans="2:12" s="71" customFormat="1">
      <c r="C1038" s="149"/>
      <c r="D1038" s="400"/>
      <c r="E1038" s="151"/>
      <c r="F1038" s="151"/>
    </row>
    <row r="1039" spans="2:12" s="71" customFormat="1" ht="15" customHeight="1">
      <c r="C1039" s="155" t="s">
        <v>534</v>
      </c>
      <c r="D1039" s="155"/>
      <c r="E1039" s="150"/>
      <c r="F1039" s="150"/>
    </row>
  </sheetData>
  <mergeCells count="25">
    <mergeCell ref="B862:C862"/>
    <mergeCell ref="D862:L862"/>
    <mergeCell ref="B590:C590"/>
    <mergeCell ref="D590:L590"/>
    <mergeCell ref="D496:L496"/>
    <mergeCell ref="B192:C192"/>
    <mergeCell ref="D192:L192"/>
    <mergeCell ref="B849:C849"/>
    <mergeCell ref="D849:L849"/>
    <mergeCell ref="B4:C4"/>
    <mergeCell ref="B32:C32"/>
    <mergeCell ref="D32:L32"/>
    <mergeCell ref="D635:L635"/>
    <mergeCell ref="B635:C635"/>
    <mergeCell ref="B597:C597"/>
    <mergeCell ref="D597:L597"/>
    <mergeCell ref="B598:C598"/>
    <mergeCell ref="D598:L598"/>
    <mergeCell ref="B144:C144"/>
    <mergeCell ref="D144:L144"/>
    <mergeCell ref="B503:C503"/>
    <mergeCell ref="D503:L503"/>
    <mergeCell ref="B504:C504"/>
    <mergeCell ref="D504:L504"/>
    <mergeCell ref="B496:C496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  <ignoredErrors>
    <ignoredError sqref="B713:C718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zoomScaleNormal="100" workbookViewId="0">
      <selection activeCell="D13" sqref="D13"/>
    </sheetView>
  </sheetViews>
  <sheetFormatPr defaultRowHeight="15"/>
  <cols>
    <col min="1" max="1" width="4" customWidth="1"/>
    <col min="2" max="2" width="35.140625" customWidth="1"/>
    <col min="3" max="3" width="42.5703125" customWidth="1"/>
    <col min="4" max="4" width="44.42578125" customWidth="1"/>
    <col min="5" max="8" width="12.28515625" customWidth="1"/>
    <col min="9" max="9" width="43.85546875" customWidth="1"/>
  </cols>
  <sheetData>
    <row r="1" spans="1:9">
      <c r="A1" s="13"/>
      <c r="B1" s="5" t="s">
        <v>17</v>
      </c>
      <c r="C1" s="13"/>
      <c r="D1" s="13"/>
      <c r="E1" s="13"/>
      <c r="F1" s="13"/>
      <c r="G1" s="13"/>
      <c r="H1" s="13"/>
      <c r="I1" s="13"/>
    </row>
    <row r="2" spans="1:9">
      <c r="A2" s="13"/>
      <c r="B2" s="13"/>
      <c r="C2" s="13"/>
      <c r="D2" s="13"/>
      <c r="E2" s="13"/>
      <c r="F2" s="13"/>
      <c r="G2" s="13"/>
      <c r="H2" s="13"/>
      <c r="I2" s="13"/>
    </row>
    <row r="3" spans="1:9" ht="32.25" customHeight="1">
      <c r="A3" s="13"/>
      <c r="B3" s="12" t="s">
        <v>39</v>
      </c>
      <c r="C3" s="10">
        <v>104001</v>
      </c>
      <c r="D3" s="13"/>
      <c r="E3" s="13"/>
      <c r="F3" s="13"/>
      <c r="G3" s="13"/>
      <c r="H3" s="13"/>
      <c r="I3" s="13"/>
    </row>
    <row r="4" spans="1:9" ht="36" customHeight="1">
      <c r="A4" s="13"/>
      <c r="B4" s="12" t="s">
        <v>18</v>
      </c>
      <c r="C4" s="10" t="s">
        <v>522</v>
      </c>
      <c r="D4" s="13"/>
      <c r="E4" s="13"/>
      <c r="F4" s="13"/>
      <c r="G4" s="13"/>
      <c r="H4" s="13"/>
      <c r="I4" s="13"/>
    </row>
    <row r="5" spans="1:9">
      <c r="A5" s="13"/>
      <c r="B5" s="13"/>
      <c r="C5" s="13"/>
      <c r="D5" s="13"/>
      <c r="E5" s="13"/>
      <c r="F5" s="13"/>
      <c r="G5" s="13"/>
      <c r="H5" s="13"/>
      <c r="I5" s="13"/>
    </row>
    <row r="6" spans="1:9">
      <c r="A6" s="13"/>
      <c r="B6" s="5" t="s">
        <v>40</v>
      </c>
      <c r="C6" s="13"/>
      <c r="D6" s="13"/>
      <c r="E6" s="13"/>
      <c r="F6" s="13"/>
      <c r="G6" s="13"/>
      <c r="H6" s="13"/>
      <c r="I6" s="13"/>
    </row>
    <row r="7" spans="1:9">
      <c r="A7" s="13"/>
      <c r="B7" s="5"/>
      <c r="C7" s="13"/>
      <c r="D7" s="13"/>
      <c r="E7" s="13"/>
      <c r="F7" s="13"/>
      <c r="G7" s="13"/>
      <c r="H7" s="13"/>
      <c r="I7" s="13"/>
    </row>
    <row r="8" spans="1:9" ht="15" customHeight="1">
      <c r="A8" s="13"/>
      <c r="B8" s="72" t="s">
        <v>41</v>
      </c>
      <c r="C8" s="72" t="s">
        <v>42</v>
      </c>
      <c r="D8" s="60" t="s">
        <v>43</v>
      </c>
      <c r="E8" s="65"/>
      <c r="F8" s="65"/>
      <c r="G8" s="65"/>
      <c r="H8" s="61"/>
      <c r="I8" s="592" t="s">
        <v>44</v>
      </c>
    </row>
    <row r="9" spans="1:9">
      <c r="A9" s="13"/>
      <c r="B9" s="73"/>
      <c r="C9" s="73"/>
      <c r="D9" s="72" t="s">
        <v>45</v>
      </c>
      <c r="E9" s="140" t="s">
        <v>46</v>
      </c>
      <c r="F9" s="141"/>
      <c r="G9" s="140" t="s">
        <v>47</v>
      </c>
      <c r="H9" s="141"/>
      <c r="I9" s="593"/>
    </row>
    <row r="10" spans="1:9" ht="30" customHeight="1">
      <c r="A10" s="13"/>
      <c r="B10" s="74"/>
      <c r="C10" s="74"/>
      <c r="D10" s="74"/>
      <c r="E10" s="156" t="s">
        <v>48</v>
      </c>
      <c r="F10" s="156" t="s">
        <v>49</v>
      </c>
      <c r="G10" s="156" t="s">
        <v>48</v>
      </c>
      <c r="H10" s="156" t="s">
        <v>49</v>
      </c>
      <c r="I10" s="594"/>
    </row>
    <row r="11" spans="1:9" s="68" customFormat="1" ht="45" customHeight="1">
      <c r="A11" s="13"/>
      <c r="B11" s="19"/>
      <c r="C11" s="66" t="s">
        <v>101</v>
      </c>
      <c r="D11" s="75" t="s">
        <v>90</v>
      </c>
      <c r="E11" s="19"/>
      <c r="F11" s="19"/>
      <c r="G11" s="19"/>
      <c r="H11" s="19"/>
      <c r="I11" s="19"/>
    </row>
    <row r="12" spans="1:9" s="96" customFormat="1" ht="65.25" customHeight="1">
      <c r="B12" s="595" t="s">
        <v>737</v>
      </c>
      <c r="C12" s="184">
        <v>1004</v>
      </c>
      <c r="D12" s="661" t="s">
        <v>738</v>
      </c>
      <c r="E12" s="19">
        <v>56.15</v>
      </c>
      <c r="F12" s="19" t="s">
        <v>976</v>
      </c>
      <c r="G12" s="19">
        <v>56.02</v>
      </c>
      <c r="H12" s="19" t="s">
        <v>366</v>
      </c>
      <c r="I12" s="19" t="s">
        <v>739</v>
      </c>
    </row>
    <row r="13" spans="1:9" s="96" customFormat="1" ht="76.5" customHeight="1">
      <c r="B13" s="596"/>
      <c r="C13" s="185" t="s">
        <v>740</v>
      </c>
      <c r="D13" s="661" t="s">
        <v>741</v>
      </c>
      <c r="E13" s="19">
        <v>53</v>
      </c>
      <c r="F13" s="19" t="s">
        <v>976</v>
      </c>
      <c r="G13" s="19">
        <v>55</v>
      </c>
      <c r="H13" s="19" t="s">
        <v>366</v>
      </c>
      <c r="I13" s="19" t="s">
        <v>742</v>
      </c>
    </row>
    <row r="14" spans="1:9" s="96" customFormat="1" ht="57.75" customHeight="1">
      <c r="B14" s="597"/>
      <c r="C14" s="186"/>
      <c r="D14" s="661" t="s">
        <v>743</v>
      </c>
      <c r="E14" s="19">
        <v>5.85</v>
      </c>
      <c r="F14" s="19" t="s">
        <v>976</v>
      </c>
      <c r="G14" s="19">
        <v>5.8</v>
      </c>
      <c r="H14" s="19" t="s">
        <v>366</v>
      </c>
      <c r="I14" s="19" t="s">
        <v>745</v>
      </c>
    </row>
    <row r="15" spans="1:9" s="96" customFormat="1">
      <c r="B15" s="595" t="s">
        <v>746</v>
      </c>
      <c r="C15" s="184">
        <v>1017</v>
      </c>
      <c r="D15" s="661" t="s">
        <v>747</v>
      </c>
      <c r="E15" s="19" t="s">
        <v>977</v>
      </c>
      <c r="F15" s="19" t="s">
        <v>976</v>
      </c>
      <c r="G15" s="19" t="s">
        <v>978</v>
      </c>
      <c r="H15" s="19" t="s">
        <v>426</v>
      </c>
      <c r="I15" s="595" t="s">
        <v>748</v>
      </c>
    </row>
    <row r="16" spans="1:9" s="96" customFormat="1" ht="25.5">
      <c r="B16" s="597"/>
      <c r="C16" s="185" t="s">
        <v>749</v>
      </c>
      <c r="D16" s="661" t="s">
        <v>750</v>
      </c>
      <c r="E16" s="19" t="s">
        <v>979</v>
      </c>
      <c r="F16" s="19" t="s">
        <v>976</v>
      </c>
      <c r="G16" s="19" t="s">
        <v>979</v>
      </c>
      <c r="H16" s="19" t="s">
        <v>366</v>
      </c>
      <c r="I16" s="597"/>
    </row>
    <row r="17" spans="1:9" s="96" customFormat="1" ht="68.25" customHeight="1">
      <c r="A17" s="13"/>
      <c r="B17" s="19"/>
      <c r="C17" s="66" t="s">
        <v>799</v>
      </c>
      <c r="D17" s="662" t="s">
        <v>800</v>
      </c>
      <c r="E17" s="19">
        <v>0</v>
      </c>
      <c r="F17" s="19"/>
      <c r="G17" s="19">
        <v>134</v>
      </c>
      <c r="H17" s="19" t="s">
        <v>430</v>
      </c>
      <c r="I17" s="19"/>
    </row>
    <row r="18" spans="1:9" s="96" customFormat="1">
      <c r="B18" s="595" t="s">
        <v>751</v>
      </c>
      <c r="C18" s="184">
        <v>1027</v>
      </c>
      <c r="D18" s="663" t="s">
        <v>754</v>
      </c>
      <c r="E18" s="595">
        <v>5000</v>
      </c>
      <c r="F18" s="595" t="s">
        <v>976</v>
      </c>
      <c r="G18" s="595">
        <v>5000</v>
      </c>
      <c r="H18" s="595" t="s">
        <v>756</v>
      </c>
      <c r="I18" s="595" t="s">
        <v>752</v>
      </c>
    </row>
    <row r="19" spans="1:9" s="96" customFormat="1" ht="91.5" customHeight="1">
      <c r="B19" s="597"/>
      <c r="C19" s="185" t="s">
        <v>753</v>
      </c>
      <c r="D19" s="664"/>
      <c r="E19" s="597"/>
      <c r="F19" s="597"/>
      <c r="G19" s="597"/>
      <c r="H19" s="597"/>
      <c r="I19" s="597"/>
    </row>
    <row r="20" spans="1:9" s="68" customFormat="1" ht="57.75" customHeight="1">
      <c r="A20" s="13"/>
      <c r="B20" s="19"/>
      <c r="C20" s="66" t="s">
        <v>103</v>
      </c>
      <c r="D20" s="662" t="s">
        <v>104</v>
      </c>
      <c r="E20" s="19">
        <v>30</v>
      </c>
      <c r="F20" s="19"/>
      <c r="G20" s="19">
        <v>60</v>
      </c>
      <c r="H20" s="19" t="s">
        <v>426</v>
      </c>
      <c r="I20" s="19"/>
    </row>
    <row r="21" spans="1:9" s="68" customFormat="1" ht="19.5" customHeight="1">
      <c r="A21" s="13"/>
      <c r="B21" s="19"/>
      <c r="C21" s="66" t="s">
        <v>102</v>
      </c>
      <c r="D21" s="662" t="s">
        <v>91</v>
      </c>
      <c r="E21" s="19">
        <v>16</v>
      </c>
      <c r="F21" s="19"/>
      <c r="G21" s="19">
        <v>16</v>
      </c>
      <c r="H21" s="19" t="s">
        <v>366</v>
      </c>
      <c r="I21" s="19"/>
    </row>
    <row r="22" spans="1:9" ht="54" customHeight="1">
      <c r="A22" s="13"/>
      <c r="B22" s="19"/>
      <c r="C22" s="19"/>
      <c r="D22" s="662" t="s">
        <v>92</v>
      </c>
      <c r="E22" s="19"/>
      <c r="F22" s="19"/>
      <c r="G22" s="19"/>
      <c r="H22" s="19"/>
      <c r="I22" s="19"/>
    </row>
    <row r="23" spans="1:9" s="68" customFormat="1" ht="36.75" customHeight="1">
      <c r="A23" s="13"/>
      <c r="B23" s="19"/>
      <c r="C23" s="66" t="s">
        <v>367</v>
      </c>
      <c r="D23" s="662"/>
      <c r="E23" s="19"/>
      <c r="F23" s="19"/>
      <c r="G23" s="19"/>
      <c r="H23" s="19"/>
      <c r="I23" s="19"/>
    </row>
    <row r="24" spans="1:9" ht="46.5" customHeight="1">
      <c r="A24" s="13"/>
      <c r="B24" s="19"/>
      <c r="C24" s="66"/>
      <c r="D24" s="662" t="s">
        <v>99</v>
      </c>
      <c r="E24" s="19">
        <v>20</v>
      </c>
      <c r="F24" s="19"/>
      <c r="G24" s="19">
        <v>20</v>
      </c>
      <c r="H24" s="19" t="s">
        <v>366</v>
      </c>
      <c r="I24" s="19"/>
    </row>
    <row r="25" spans="1:9" s="96" customFormat="1" ht="52.5" customHeight="1">
      <c r="B25" s="595" t="s">
        <v>757</v>
      </c>
      <c r="C25" s="184">
        <v>1072</v>
      </c>
      <c r="D25" s="661" t="s">
        <v>758</v>
      </c>
      <c r="E25" s="19">
        <v>97.9</v>
      </c>
      <c r="F25" s="19" t="s">
        <v>755</v>
      </c>
      <c r="G25" s="19">
        <v>98</v>
      </c>
      <c r="H25" s="19" t="s">
        <v>478</v>
      </c>
      <c r="I25" s="595" t="s">
        <v>759</v>
      </c>
    </row>
    <row r="26" spans="1:9" s="96" customFormat="1" ht="53.25" customHeight="1">
      <c r="B26" s="596"/>
      <c r="C26" s="185" t="s">
        <v>760</v>
      </c>
      <c r="D26" s="661" t="s">
        <v>761</v>
      </c>
      <c r="E26" s="19">
        <v>69.7</v>
      </c>
      <c r="F26" s="19" t="s">
        <v>755</v>
      </c>
      <c r="G26" s="19">
        <v>69.7</v>
      </c>
      <c r="H26" s="19" t="s">
        <v>478</v>
      </c>
      <c r="I26" s="596"/>
    </row>
    <row r="27" spans="1:9" s="96" customFormat="1" ht="51" customHeight="1">
      <c r="B27" s="597"/>
      <c r="C27" s="186"/>
      <c r="D27" s="661" t="s">
        <v>762</v>
      </c>
      <c r="E27" s="19">
        <v>76.5</v>
      </c>
      <c r="F27" s="19" t="s">
        <v>755</v>
      </c>
      <c r="G27" s="19">
        <v>76</v>
      </c>
      <c r="H27" s="19" t="s">
        <v>783</v>
      </c>
      <c r="I27" s="597"/>
    </row>
    <row r="28" spans="1:9" s="213" customFormat="1" ht="240.75" customHeight="1">
      <c r="B28" s="214" t="s">
        <v>980</v>
      </c>
      <c r="C28" s="214" t="s">
        <v>981</v>
      </c>
      <c r="D28" s="236" t="s">
        <v>982</v>
      </c>
      <c r="E28" s="214">
        <v>100</v>
      </c>
      <c r="F28" s="214" t="s">
        <v>430</v>
      </c>
      <c r="G28" s="214">
        <v>100</v>
      </c>
      <c r="H28" s="214">
        <v>2021</v>
      </c>
      <c r="I28" s="173" t="s">
        <v>1004</v>
      </c>
    </row>
    <row r="29" spans="1:9" s="68" customFormat="1" ht="25.5">
      <c r="A29" s="13"/>
      <c r="B29" s="19"/>
      <c r="C29" s="66" t="s">
        <v>105</v>
      </c>
      <c r="D29" s="662"/>
      <c r="E29" s="19"/>
      <c r="F29" s="19"/>
      <c r="G29" s="19"/>
      <c r="H29" s="19"/>
      <c r="I29" s="19"/>
    </row>
    <row r="30" spans="1:9" ht="39.75" customHeight="1">
      <c r="A30" s="13"/>
      <c r="B30" s="19"/>
      <c r="C30" s="66"/>
      <c r="D30" s="662" t="s">
        <v>100</v>
      </c>
      <c r="E30" s="19"/>
      <c r="F30" s="19"/>
      <c r="G30" s="19"/>
      <c r="H30" s="19"/>
      <c r="I30" s="19"/>
    </row>
    <row r="31" spans="1:9" s="203" customFormat="1">
      <c r="B31" s="601"/>
      <c r="C31" s="237">
        <v>1109</v>
      </c>
      <c r="D31" s="665" t="s">
        <v>100</v>
      </c>
      <c r="E31" s="601"/>
      <c r="F31" s="601"/>
      <c r="G31" s="601"/>
      <c r="H31" s="601"/>
      <c r="I31" s="601"/>
    </row>
    <row r="32" spans="1:9" s="203" customFormat="1" ht="51" customHeight="1">
      <c r="B32" s="602"/>
      <c r="C32" s="602" t="s">
        <v>763</v>
      </c>
      <c r="D32" s="666"/>
      <c r="E32" s="602"/>
      <c r="F32" s="602"/>
      <c r="G32" s="602"/>
      <c r="H32" s="602"/>
      <c r="I32" s="602"/>
    </row>
    <row r="33" spans="1:9" s="203" customFormat="1">
      <c r="B33" s="603"/>
      <c r="C33" s="603"/>
      <c r="D33" s="667"/>
      <c r="E33" s="603" t="s">
        <v>744</v>
      </c>
      <c r="F33" s="603"/>
      <c r="G33" s="603" t="s">
        <v>744</v>
      </c>
      <c r="H33" s="603" t="s">
        <v>744</v>
      </c>
      <c r="I33" s="603"/>
    </row>
    <row r="34" spans="1:9" s="68" customFormat="1" ht="36" customHeight="1">
      <c r="A34" s="13"/>
      <c r="B34" s="19"/>
      <c r="C34" s="66" t="s">
        <v>106</v>
      </c>
      <c r="D34" s="662"/>
      <c r="E34" s="19"/>
      <c r="F34" s="19"/>
      <c r="G34" s="19"/>
      <c r="H34" s="19"/>
      <c r="I34" s="19"/>
    </row>
    <row r="35" spans="1:9" ht="15" customHeight="1">
      <c r="A35" s="13"/>
      <c r="B35" s="19"/>
      <c r="C35" s="66"/>
      <c r="D35" s="662" t="s">
        <v>94</v>
      </c>
      <c r="E35" s="19"/>
      <c r="F35" s="19"/>
      <c r="G35" s="19"/>
      <c r="H35" s="19"/>
      <c r="I35" s="19"/>
    </row>
    <row r="36" spans="1:9" s="68" customFormat="1" ht="33.75" customHeight="1">
      <c r="A36" s="13"/>
      <c r="B36" s="19"/>
      <c r="C36" s="595" t="s">
        <v>107</v>
      </c>
      <c r="D36" s="662" t="s">
        <v>95</v>
      </c>
      <c r="E36" s="19">
        <v>7.36</v>
      </c>
      <c r="F36" s="19"/>
      <c r="G36" s="19">
        <v>8</v>
      </c>
      <c r="H36" s="19" t="s">
        <v>362</v>
      </c>
      <c r="I36" s="19"/>
    </row>
    <row r="37" spans="1:9" ht="32.25" customHeight="1">
      <c r="A37" s="13"/>
      <c r="B37" s="19"/>
      <c r="C37" s="596"/>
      <c r="D37" s="662" t="s">
        <v>96</v>
      </c>
      <c r="E37" s="19">
        <v>750</v>
      </c>
      <c r="F37" s="19"/>
      <c r="G37" s="19">
        <v>750</v>
      </c>
      <c r="H37" s="19"/>
      <c r="I37" s="19"/>
    </row>
    <row r="38" spans="1:9" ht="21.75" customHeight="1">
      <c r="A38" s="13"/>
      <c r="B38" s="19"/>
      <c r="C38" s="596"/>
      <c r="D38" s="662" t="s">
        <v>97</v>
      </c>
      <c r="E38" s="19">
        <v>75</v>
      </c>
      <c r="F38" s="19"/>
      <c r="G38" s="19">
        <v>75</v>
      </c>
      <c r="H38" s="19"/>
      <c r="I38" s="19"/>
    </row>
    <row r="39" spans="1:9" ht="45" customHeight="1">
      <c r="A39" s="13"/>
      <c r="B39" s="19"/>
      <c r="C39" s="596"/>
      <c r="D39" s="662" t="s">
        <v>98</v>
      </c>
      <c r="E39" s="19">
        <v>75</v>
      </c>
      <c r="F39" s="19"/>
      <c r="G39" s="19">
        <v>75</v>
      </c>
      <c r="H39" s="19"/>
      <c r="I39" s="19"/>
    </row>
    <row r="40" spans="1:9" s="96" customFormat="1" ht="39" customHeight="1">
      <c r="B40" s="598" t="s">
        <v>1003</v>
      </c>
      <c r="C40" s="598" t="s">
        <v>1002</v>
      </c>
      <c r="D40" s="661" t="s">
        <v>992</v>
      </c>
      <c r="E40" s="19">
        <v>33</v>
      </c>
      <c r="F40" s="19" t="s">
        <v>366</v>
      </c>
      <c r="G40" s="19">
        <v>6</v>
      </c>
      <c r="H40" s="19" t="s">
        <v>426</v>
      </c>
      <c r="I40" s="19"/>
    </row>
    <row r="41" spans="1:9" s="96" customFormat="1" ht="45.75" customHeight="1">
      <c r="B41" s="599"/>
      <c r="C41" s="599"/>
      <c r="D41" s="267" t="s">
        <v>993</v>
      </c>
      <c r="E41" s="19">
        <v>14</v>
      </c>
      <c r="F41" s="19" t="s">
        <v>366</v>
      </c>
      <c r="G41" s="19">
        <v>2</v>
      </c>
      <c r="H41" s="19" t="s">
        <v>426</v>
      </c>
      <c r="I41" s="19"/>
    </row>
    <row r="42" spans="1:9" s="96" customFormat="1" ht="42" customHeight="1">
      <c r="B42" s="599"/>
      <c r="C42" s="599"/>
      <c r="D42" s="661" t="s">
        <v>994</v>
      </c>
      <c r="E42" s="19">
        <v>250</v>
      </c>
      <c r="F42" s="19" t="s">
        <v>366</v>
      </c>
      <c r="G42" s="19">
        <v>380</v>
      </c>
      <c r="H42" s="19" t="s">
        <v>457</v>
      </c>
      <c r="I42" s="19"/>
    </row>
    <row r="43" spans="1:9" s="96" customFormat="1" ht="52.5" customHeight="1">
      <c r="B43" s="599"/>
      <c r="C43" s="599"/>
      <c r="D43" s="314" t="s">
        <v>995</v>
      </c>
      <c r="E43" s="19">
        <v>0.31</v>
      </c>
      <c r="F43" s="19" t="s">
        <v>366</v>
      </c>
      <c r="G43" s="19">
        <v>0.14000000000000001</v>
      </c>
      <c r="H43" s="19" t="s">
        <v>426</v>
      </c>
      <c r="I43" s="19"/>
    </row>
    <row r="44" spans="1:9" s="96" customFormat="1" ht="46.5" customHeight="1">
      <c r="B44" s="599"/>
      <c r="C44" s="599"/>
      <c r="D44" s="661" t="s">
        <v>996</v>
      </c>
      <c r="E44" s="19">
        <v>20</v>
      </c>
      <c r="F44" s="19" t="s">
        <v>366</v>
      </c>
      <c r="G44" s="19">
        <v>0</v>
      </c>
      <c r="H44" s="19" t="s">
        <v>430</v>
      </c>
      <c r="I44" s="19"/>
    </row>
    <row r="45" spans="1:9" s="96" customFormat="1" ht="46.5" customHeight="1">
      <c r="B45" s="599"/>
      <c r="C45" s="599"/>
      <c r="D45" s="661" t="s">
        <v>997</v>
      </c>
      <c r="E45" s="19">
        <v>250</v>
      </c>
      <c r="F45" s="19" t="s">
        <v>366</v>
      </c>
      <c r="G45" s="19">
        <v>310</v>
      </c>
      <c r="H45" s="19" t="s">
        <v>457</v>
      </c>
      <c r="I45" s="19"/>
    </row>
    <row r="46" spans="1:9" s="96" customFormat="1" ht="46.5" customHeight="1">
      <c r="B46" s="599"/>
      <c r="C46" s="599"/>
      <c r="D46" s="376" t="s">
        <v>998</v>
      </c>
      <c r="E46" s="19" t="s">
        <v>954</v>
      </c>
      <c r="F46" s="19" t="s">
        <v>366</v>
      </c>
      <c r="G46" s="19">
        <v>11</v>
      </c>
      <c r="H46" s="19" t="s">
        <v>837</v>
      </c>
      <c r="I46" s="19"/>
    </row>
    <row r="47" spans="1:9" s="96" customFormat="1" ht="46.5" customHeight="1">
      <c r="B47" s="599"/>
      <c r="C47" s="599"/>
      <c r="D47" s="376" t="s">
        <v>999</v>
      </c>
      <c r="E47" s="19" t="s">
        <v>954</v>
      </c>
      <c r="F47" s="19" t="s">
        <v>366</v>
      </c>
      <c r="G47" s="19">
        <v>100</v>
      </c>
      <c r="H47" s="19" t="s">
        <v>837</v>
      </c>
      <c r="I47" s="19"/>
    </row>
    <row r="48" spans="1:9" s="96" customFormat="1" ht="46.5" customHeight="1">
      <c r="B48" s="599"/>
      <c r="C48" s="599"/>
      <c r="D48" s="376" t="s">
        <v>1000</v>
      </c>
      <c r="E48" s="19" t="s">
        <v>954</v>
      </c>
      <c r="F48" s="19" t="s">
        <v>366</v>
      </c>
      <c r="G48" s="19">
        <v>7.6</v>
      </c>
      <c r="H48" s="19" t="s">
        <v>837</v>
      </c>
      <c r="I48" s="19"/>
    </row>
    <row r="49" spans="1:9" s="96" customFormat="1" ht="30.75" customHeight="1">
      <c r="B49" s="599"/>
      <c r="C49" s="599"/>
      <c r="D49" s="376" t="s">
        <v>1001</v>
      </c>
      <c r="E49" s="19" t="s">
        <v>954</v>
      </c>
      <c r="F49" s="19" t="s">
        <v>366</v>
      </c>
      <c r="G49" s="19">
        <v>2</v>
      </c>
      <c r="H49" s="19" t="s">
        <v>983</v>
      </c>
      <c r="I49" s="19"/>
    </row>
    <row r="50" spans="1:9" s="96" customFormat="1" ht="54" customHeight="1">
      <c r="B50" s="600"/>
      <c r="C50" s="600"/>
      <c r="D50" s="661" t="s">
        <v>984</v>
      </c>
      <c r="E50" s="19">
        <v>2400</v>
      </c>
      <c r="F50" s="19" t="s">
        <v>366</v>
      </c>
      <c r="G50" s="19" t="s">
        <v>967</v>
      </c>
      <c r="H50" s="19" t="s">
        <v>426</v>
      </c>
      <c r="I50" s="19"/>
    </row>
    <row r="51" spans="1:9" s="203" customFormat="1" ht="66" customHeight="1">
      <c r="B51" s="173" t="s">
        <v>985</v>
      </c>
      <c r="C51" s="173" t="s">
        <v>986</v>
      </c>
      <c r="D51" s="236" t="s">
        <v>987</v>
      </c>
      <c r="E51" s="173">
        <v>100</v>
      </c>
      <c r="F51" s="173" t="s">
        <v>430</v>
      </c>
      <c r="G51" s="173">
        <v>100</v>
      </c>
      <c r="H51" s="173" t="s">
        <v>430</v>
      </c>
      <c r="I51" s="215"/>
    </row>
    <row r="52" spans="1:9" s="68" customFormat="1" ht="33.75" customHeight="1">
      <c r="A52" s="13"/>
      <c r="B52" s="19"/>
      <c r="C52" s="66" t="s">
        <v>369</v>
      </c>
      <c r="D52" s="668"/>
      <c r="E52" s="19"/>
      <c r="F52" s="19"/>
      <c r="G52" s="19"/>
      <c r="H52" s="19"/>
      <c r="I52" s="19"/>
    </row>
    <row r="53" spans="1:9" ht="72.75" customHeight="1">
      <c r="A53" s="13"/>
      <c r="B53" s="181"/>
      <c r="C53" s="181"/>
      <c r="D53" s="669" t="s">
        <v>370</v>
      </c>
      <c r="E53" s="19">
        <v>13.4</v>
      </c>
      <c r="F53" s="19">
        <v>2014</v>
      </c>
      <c r="G53" s="19">
        <v>18.7</v>
      </c>
      <c r="H53" s="171" t="s">
        <v>787</v>
      </c>
      <c r="I53" s="19"/>
    </row>
    <row r="54" spans="1:9" ht="126.75" customHeight="1">
      <c r="A54" s="13"/>
      <c r="B54" s="181"/>
      <c r="C54" s="181"/>
      <c r="D54" s="170" t="s">
        <v>788</v>
      </c>
      <c r="E54" s="19">
        <v>0</v>
      </c>
      <c r="F54" s="19">
        <v>2015</v>
      </c>
      <c r="G54" s="19">
        <v>46</v>
      </c>
      <c r="H54" s="171" t="s">
        <v>787</v>
      </c>
      <c r="I54" s="19"/>
    </row>
    <row r="55" spans="1:9" ht="18" customHeight="1">
      <c r="A55" s="13"/>
      <c r="B55" s="66"/>
      <c r="C55" s="66" t="s">
        <v>368</v>
      </c>
      <c r="D55" s="170"/>
      <c r="E55" s="19"/>
      <c r="F55" s="19"/>
      <c r="G55" s="19"/>
      <c r="H55" s="172"/>
      <c r="I55" s="19"/>
    </row>
    <row r="56" spans="1:9" s="71" customFormat="1" ht="49.5" customHeight="1">
      <c r="A56" s="76"/>
      <c r="B56" s="66"/>
      <c r="C56" s="66"/>
      <c r="D56" s="170" t="s">
        <v>371</v>
      </c>
      <c r="E56" s="19" t="s">
        <v>71</v>
      </c>
      <c r="F56" s="19"/>
      <c r="G56" s="19" t="s">
        <v>363</v>
      </c>
      <c r="H56" s="171" t="s">
        <v>364</v>
      </c>
      <c r="I56" s="19"/>
    </row>
    <row r="57" spans="1:9" s="71" customFormat="1" ht="62.25" customHeight="1">
      <c r="A57" s="76"/>
      <c r="B57" s="66"/>
      <c r="C57" s="66"/>
      <c r="D57" s="170" t="s">
        <v>372</v>
      </c>
      <c r="E57" s="19" t="s">
        <v>365</v>
      </c>
      <c r="F57" s="19"/>
      <c r="G57" s="19" t="s">
        <v>81</v>
      </c>
      <c r="H57" s="171" t="s">
        <v>364</v>
      </c>
      <c r="I57" s="19"/>
    </row>
    <row r="58" spans="1:9" ht="38.25">
      <c r="B58" s="584" t="s">
        <v>1079</v>
      </c>
      <c r="C58" s="587" t="s">
        <v>1080</v>
      </c>
      <c r="D58" s="66" t="s">
        <v>1081</v>
      </c>
      <c r="E58" s="19" t="s">
        <v>1082</v>
      </c>
      <c r="F58" s="19" t="s">
        <v>366</v>
      </c>
      <c r="G58" s="19" t="s">
        <v>1082</v>
      </c>
      <c r="H58" s="19" t="s">
        <v>478</v>
      </c>
      <c r="I58" s="310"/>
    </row>
    <row r="59" spans="1:9" ht="242.25">
      <c r="B59" s="585"/>
      <c r="C59" s="588"/>
      <c r="D59" s="311" t="s">
        <v>1090</v>
      </c>
      <c r="E59" s="173" t="s">
        <v>1083</v>
      </c>
      <c r="F59" s="174" t="s">
        <v>1084</v>
      </c>
      <c r="G59" s="174" t="s">
        <v>1085</v>
      </c>
      <c r="H59" s="174" t="s">
        <v>478</v>
      </c>
      <c r="I59" s="590" t="s">
        <v>1086</v>
      </c>
    </row>
    <row r="60" spans="1:9" ht="127.5">
      <c r="B60" s="586"/>
      <c r="C60" s="589"/>
      <c r="D60" s="312" t="s">
        <v>1087</v>
      </c>
      <c r="E60" s="313" t="s">
        <v>1088</v>
      </c>
      <c r="F60" s="314" t="s">
        <v>366</v>
      </c>
      <c r="G60" s="313" t="s">
        <v>1089</v>
      </c>
      <c r="H60" s="174" t="s">
        <v>478</v>
      </c>
      <c r="I60" s="591"/>
    </row>
  </sheetData>
  <mergeCells count="27">
    <mergeCell ref="C36:C39"/>
    <mergeCell ref="B25:B27"/>
    <mergeCell ref="I25:I27"/>
    <mergeCell ref="B31:B33"/>
    <mergeCell ref="D31:D33"/>
    <mergeCell ref="E31:E33"/>
    <mergeCell ref="F31:F33"/>
    <mergeCell ref="G31:G33"/>
    <mergeCell ref="H31:H33"/>
    <mergeCell ref="I31:I33"/>
    <mergeCell ref="C32:C33"/>
    <mergeCell ref="B58:B60"/>
    <mergeCell ref="C58:C60"/>
    <mergeCell ref="I59:I60"/>
    <mergeCell ref="I8:I10"/>
    <mergeCell ref="B12:B14"/>
    <mergeCell ref="B15:B16"/>
    <mergeCell ref="I15:I16"/>
    <mergeCell ref="B18:B19"/>
    <mergeCell ref="D18:D19"/>
    <mergeCell ref="E18:E19"/>
    <mergeCell ref="F18:F19"/>
    <mergeCell ref="G18:G19"/>
    <mergeCell ref="H18:H19"/>
    <mergeCell ref="I18:I19"/>
    <mergeCell ref="B40:B50"/>
    <mergeCell ref="C40:C50"/>
  </mergeCells>
  <pageMargins left="0.70866141732283472" right="0.41" top="0.23" bottom="0.18" header="0.2" footer="0.17"/>
  <pageSetup paperSize="9" scale="60" orientation="landscape" r:id="rId1"/>
  <ignoredErrors>
    <ignoredError sqref="E55:G57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546"/>
  <sheetViews>
    <sheetView tabSelected="1" zoomScale="80" zoomScaleNormal="80" workbookViewId="0">
      <selection activeCell="E14" sqref="E14"/>
    </sheetView>
  </sheetViews>
  <sheetFormatPr defaultRowHeight="15"/>
  <cols>
    <col min="1" max="1" width="4" customWidth="1"/>
    <col min="2" max="2" width="52.7109375" customWidth="1"/>
    <col min="3" max="3" width="86" style="384" customWidth="1"/>
    <col min="4" max="4" width="16.85546875" customWidth="1"/>
    <col min="5" max="5" width="16.7109375" bestFit="1" customWidth="1"/>
    <col min="6" max="6" width="14.5703125" hidden="1" customWidth="1"/>
    <col min="7" max="7" width="15" hidden="1" customWidth="1"/>
    <col min="8" max="8" width="14.85546875" hidden="1" customWidth="1"/>
    <col min="9" max="9" width="14.5703125" customWidth="1"/>
    <col min="10" max="10" width="13.5703125" customWidth="1"/>
    <col min="11" max="11" width="13.7109375" customWidth="1"/>
    <col min="12" max="12" width="12.85546875" customWidth="1"/>
    <col min="14" max="14" width="9.140625" style="96"/>
  </cols>
  <sheetData>
    <row r="1" spans="2:12"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</row>
    <row r="2" spans="2:12">
      <c r="B2" s="5" t="s">
        <v>17</v>
      </c>
      <c r="C2" s="9"/>
      <c r="D2" s="9"/>
      <c r="E2" s="9"/>
      <c r="F2" s="9"/>
      <c r="G2" s="9"/>
      <c r="H2" s="9"/>
      <c r="I2" s="9"/>
      <c r="J2" s="9"/>
      <c r="K2" s="9"/>
      <c r="L2" s="9"/>
    </row>
    <row r="3" spans="2:12">
      <c r="B3" s="14"/>
      <c r="C3" s="9"/>
      <c r="D3" s="9"/>
      <c r="E3" s="9"/>
      <c r="F3" s="9"/>
      <c r="G3" s="9"/>
      <c r="H3" s="9"/>
      <c r="I3" s="9"/>
      <c r="J3" s="9"/>
      <c r="K3" s="9"/>
      <c r="L3" s="9"/>
    </row>
    <row r="4" spans="2:12">
      <c r="B4" s="12" t="s">
        <v>50</v>
      </c>
      <c r="C4" s="66">
        <v>104001</v>
      </c>
      <c r="D4" s="9"/>
      <c r="E4" s="9"/>
      <c r="F4" s="9"/>
      <c r="G4" s="9"/>
      <c r="H4" s="9"/>
      <c r="I4" s="9"/>
      <c r="J4" s="9"/>
      <c r="K4" s="9"/>
      <c r="L4" s="9"/>
    </row>
    <row r="5" spans="2:12">
      <c r="B5" s="12" t="s">
        <v>51</v>
      </c>
      <c r="C5" s="66" t="s">
        <v>522</v>
      </c>
      <c r="D5" s="9"/>
      <c r="E5" s="9"/>
      <c r="F5" s="9"/>
      <c r="G5" s="9"/>
      <c r="H5" s="9"/>
      <c r="I5" s="9"/>
      <c r="J5" s="9"/>
      <c r="K5" s="9"/>
      <c r="L5" s="9"/>
    </row>
    <row r="6" spans="2:12">
      <c r="B6" s="9"/>
      <c r="C6" s="9"/>
      <c r="D6" s="9"/>
      <c r="E6" s="9"/>
      <c r="F6" s="9"/>
      <c r="G6" s="9"/>
      <c r="H6" s="9"/>
      <c r="I6" s="9"/>
      <c r="J6" s="9"/>
      <c r="K6" s="9"/>
      <c r="L6" s="9"/>
    </row>
    <row r="7" spans="2:12">
      <c r="B7" s="5" t="s">
        <v>52</v>
      </c>
      <c r="C7" s="9"/>
      <c r="D7" s="9"/>
      <c r="E7" s="9"/>
      <c r="F7" s="9"/>
      <c r="G7" s="9"/>
      <c r="H7" s="9"/>
      <c r="I7" s="9"/>
      <c r="J7" s="9"/>
      <c r="K7" s="9"/>
      <c r="L7" s="9"/>
    </row>
    <row r="8" spans="2:12">
      <c r="B8" s="9"/>
      <c r="C8" s="9"/>
      <c r="D8" s="9"/>
      <c r="E8" s="9"/>
      <c r="F8" s="9"/>
      <c r="G8" s="9"/>
      <c r="H8" s="9"/>
      <c r="I8" s="9"/>
      <c r="J8" s="9"/>
      <c r="K8" s="9"/>
      <c r="L8" s="9"/>
    </row>
    <row r="9" spans="2:12">
      <c r="B9" s="15" t="s">
        <v>53</v>
      </c>
      <c r="C9" s="15" t="s">
        <v>54</v>
      </c>
      <c r="D9" s="9"/>
      <c r="E9" s="9"/>
      <c r="F9" s="9"/>
      <c r="G9" s="9"/>
      <c r="H9" s="9"/>
      <c r="I9" s="9"/>
      <c r="J9" s="9"/>
      <c r="K9" s="9"/>
      <c r="L9" s="9"/>
    </row>
    <row r="10" spans="2:12" ht="30" customHeight="1">
      <c r="B10" s="370">
        <v>1001</v>
      </c>
      <c r="C10" s="394" t="s">
        <v>660</v>
      </c>
      <c r="D10" s="9"/>
      <c r="E10" s="9"/>
      <c r="F10" s="9"/>
      <c r="G10" s="9"/>
      <c r="H10" s="9"/>
      <c r="I10" s="9"/>
      <c r="J10" s="9"/>
      <c r="K10" s="9"/>
      <c r="L10" s="9"/>
    </row>
    <row r="11" spans="2:12">
      <c r="B11" s="16"/>
      <c r="C11" s="9"/>
      <c r="D11" s="9"/>
      <c r="E11" s="9"/>
      <c r="F11" s="9"/>
      <c r="G11" s="9"/>
      <c r="H11" s="9"/>
      <c r="I11" s="9"/>
      <c r="J11" s="9"/>
      <c r="K11" s="9"/>
      <c r="L11" s="9"/>
    </row>
    <row r="12" spans="2:12">
      <c r="B12" s="17" t="s">
        <v>55</v>
      </c>
      <c r="C12" s="9"/>
      <c r="D12" s="9"/>
      <c r="E12" s="9"/>
      <c r="F12" s="9"/>
      <c r="G12" s="9"/>
      <c r="H12" s="9"/>
      <c r="I12" s="9"/>
      <c r="J12" s="9"/>
      <c r="K12" s="9"/>
      <c r="L12" s="9"/>
    </row>
    <row r="13" spans="2:12">
      <c r="B13" s="16"/>
      <c r="C13" s="9"/>
      <c r="D13" s="9"/>
      <c r="E13" s="9"/>
      <c r="F13" s="9"/>
      <c r="G13" s="9"/>
      <c r="H13" s="9"/>
      <c r="I13" s="9"/>
      <c r="J13" s="9"/>
      <c r="K13" s="9"/>
      <c r="L13" s="9"/>
    </row>
    <row r="14" spans="2:12">
      <c r="B14" s="12" t="s">
        <v>56</v>
      </c>
      <c r="C14" s="181" t="s">
        <v>160</v>
      </c>
      <c r="D14" s="13"/>
      <c r="E14" s="13"/>
      <c r="F14" s="9"/>
      <c r="G14" s="9"/>
      <c r="H14" s="9"/>
      <c r="I14" s="9"/>
      <c r="J14" s="9"/>
      <c r="K14" s="9"/>
      <c r="L14" s="9"/>
    </row>
    <row r="15" spans="2:12">
      <c r="B15" s="12" t="s">
        <v>57</v>
      </c>
      <c r="C15" s="181">
        <v>104001</v>
      </c>
      <c r="D15" s="9"/>
      <c r="E15" s="9"/>
      <c r="F15" s="9"/>
      <c r="G15" s="9"/>
      <c r="H15" s="9"/>
      <c r="I15" s="9"/>
      <c r="J15" s="9"/>
      <c r="K15" s="9"/>
      <c r="L15" s="9"/>
    </row>
    <row r="16" spans="2:12">
      <c r="B16" s="12" t="s">
        <v>58</v>
      </c>
      <c r="C16" s="181" t="s">
        <v>522</v>
      </c>
      <c r="D16" s="9"/>
      <c r="E16" s="9"/>
      <c r="F16" s="9"/>
      <c r="G16" s="9"/>
      <c r="H16" s="9"/>
      <c r="I16" s="9"/>
      <c r="J16" s="9"/>
      <c r="K16" s="9"/>
      <c r="L16" s="9"/>
    </row>
    <row r="17" spans="2:12">
      <c r="B17" s="12" t="s">
        <v>59</v>
      </c>
      <c r="C17" s="181">
        <v>1001</v>
      </c>
      <c r="D17" s="604" t="s">
        <v>60</v>
      </c>
      <c r="E17" s="605"/>
      <c r="F17" s="605"/>
      <c r="G17" s="605"/>
      <c r="H17" s="605"/>
      <c r="I17" s="605"/>
      <c r="J17" s="605"/>
      <c r="K17" s="605"/>
      <c r="L17" s="606"/>
    </row>
    <row r="18" spans="2:12" ht="31.5" customHeight="1">
      <c r="B18" s="12" t="s">
        <v>61</v>
      </c>
      <c r="C18" s="181">
        <v>11001</v>
      </c>
      <c r="D18" s="426" t="s">
        <v>777</v>
      </c>
      <c r="E18" s="426" t="s">
        <v>778</v>
      </c>
      <c r="F18" s="433" t="s">
        <v>779</v>
      </c>
      <c r="G18" s="433" t="s">
        <v>780</v>
      </c>
      <c r="H18" s="433" t="s">
        <v>781</v>
      </c>
      <c r="I18" s="426" t="s">
        <v>782</v>
      </c>
      <c r="J18" s="426" t="s">
        <v>783</v>
      </c>
      <c r="K18" s="426" t="s">
        <v>776</v>
      </c>
      <c r="L18" s="429"/>
    </row>
    <row r="19" spans="2:12" ht="29.25" customHeight="1">
      <c r="B19" s="18" t="s">
        <v>35</v>
      </c>
      <c r="C19" s="181" t="s">
        <v>661</v>
      </c>
      <c r="D19" s="427"/>
      <c r="E19" s="427"/>
      <c r="F19" s="434"/>
      <c r="G19" s="434"/>
      <c r="H19" s="434"/>
      <c r="I19" s="427"/>
      <c r="J19" s="427"/>
      <c r="K19" s="427"/>
      <c r="L19" s="430"/>
    </row>
    <row r="20" spans="2:12" ht="57" customHeight="1">
      <c r="B20" s="18" t="s">
        <v>65</v>
      </c>
      <c r="C20" s="181" t="s">
        <v>665</v>
      </c>
      <c r="D20" s="427"/>
      <c r="E20" s="427"/>
      <c r="F20" s="434"/>
      <c r="G20" s="434"/>
      <c r="H20" s="434"/>
      <c r="I20" s="427"/>
      <c r="J20" s="427"/>
      <c r="K20" s="427"/>
      <c r="L20" s="430"/>
    </row>
    <row r="21" spans="2:12">
      <c r="B21" s="18" t="s">
        <v>37</v>
      </c>
      <c r="C21" s="181" t="s">
        <v>161</v>
      </c>
      <c r="D21" s="427"/>
      <c r="E21" s="427"/>
      <c r="F21" s="434"/>
      <c r="G21" s="434"/>
      <c r="H21" s="434"/>
      <c r="I21" s="427"/>
      <c r="J21" s="427"/>
      <c r="K21" s="427"/>
      <c r="L21" s="430"/>
    </row>
    <row r="22" spans="2:12">
      <c r="B22" s="10" t="s">
        <v>66</v>
      </c>
      <c r="C22" s="181" t="s">
        <v>522</v>
      </c>
      <c r="D22" s="427"/>
      <c r="E22" s="427"/>
      <c r="F22" s="434"/>
      <c r="G22" s="434"/>
      <c r="H22" s="434"/>
      <c r="I22" s="427"/>
      <c r="J22" s="427"/>
      <c r="K22" s="427"/>
      <c r="L22" s="430"/>
    </row>
    <row r="23" spans="2:12">
      <c r="B23" s="55"/>
      <c r="C23" s="337" t="s">
        <v>67</v>
      </c>
      <c r="D23" s="428"/>
      <c r="E23" s="428"/>
      <c r="F23" s="435"/>
      <c r="G23" s="435"/>
      <c r="H23" s="435"/>
      <c r="I23" s="428"/>
      <c r="J23" s="428"/>
      <c r="K23" s="428"/>
      <c r="L23" s="431"/>
    </row>
    <row r="24" spans="2:12">
      <c r="B24" s="19"/>
      <c r="C24" s="19"/>
      <c r="D24" s="20"/>
      <c r="E24" s="19"/>
      <c r="F24" s="19"/>
      <c r="G24" s="19"/>
      <c r="H24" s="19"/>
      <c r="I24" s="19"/>
      <c r="J24" s="19"/>
      <c r="K24" s="19"/>
      <c r="L24" s="19"/>
    </row>
    <row r="25" spans="2:12">
      <c r="B25" s="21" t="s">
        <v>68</v>
      </c>
      <c r="C25" s="22"/>
      <c r="D25" s="484">
        <v>1240263.48</v>
      </c>
      <c r="E25" s="484">
        <v>1474065.9</v>
      </c>
      <c r="F25" s="485"/>
      <c r="G25" s="485"/>
      <c r="H25" s="485"/>
      <c r="I25" s="484">
        <v>1528550.4424310557</v>
      </c>
      <c r="J25" s="484">
        <v>1433088.9051257963</v>
      </c>
      <c r="K25" s="484">
        <v>1433153.408945896</v>
      </c>
      <c r="L25" s="486"/>
    </row>
    <row r="26" spans="2:12">
      <c r="B26" s="3"/>
      <c r="C26" s="3"/>
      <c r="D26" s="4"/>
      <c r="E26" s="3"/>
      <c r="F26" s="3"/>
      <c r="G26" s="3"/>
      <c r="H26" s="3"/>
      <c r="I26" s="3"/>
      <c r="J26" s="3"/>
      <c r="K26" s="3"/>
      <c r="L26" s="3"/>
    </row>
    <row r="27" spans="2:12">
      <c r="B27" s="12" t="s">
        <v>56</v>
      </c>
      <c r="C27" s="181" t="s">
        <v>160</v>
      </c>
      <c r="D27" s="13"/>
      <c r="E27" s="13"/>
      <c r="F27" s="9"/>
      <c r="G27" s="9"/>
      <c r="H27" s="9"/>
      <c r="I27" s="9"/>
      <c r="J27" s="9"/>
      <c r="K27" s="9"/>
      <c r="L27" s="9"/>
    </row>
    <row r="28" spans="2:12">
      <c r="B28" s="12" t="s">
        <v>57</v>
      </c>
      <c r="C28" s="181">
        <v>104001</v>
      </c>
      <c r="D28" s="9"/>
      <c r="E28" s="9"/>
      <c r="F28" s="9"/>
      <c r="G28" s="9"/>
      <c r="H28" s="9"/>
      <c r="I28" s="9"/>
      <c r="J28" s="9"/>
      <c r="K28" s="9"/>
      <c r="L28" s="9"/>
    </row>
    <row r="29" spans="2:12">
      <c r="B29" s="12" t="s">
        <v>58</v>
      </c>
      <c r="C29" s="181" t="s">
        <v>522</v>
      </c>
      <c r="D29" s="9"/>
      <c r="E29" s="9"/>
      <c r="F29" s="9"/>
      <c r="G29" s="9"/>
      <c r="H29" s="9"/>
      <c r="I29" s="9"/>
      <c r="J29" s="9"/>
      <c r="K29" s="9"/>
      <c r="L29" s="9"/>
    </row>
    <row r="30" spans="2:12">
      <c r="B30" s="12" t="s">
        <v>59</v>
      </c>
      <c r="C30" s="181">
        <v>1001</v>
      </c>
      <c r="D30" s="604" t="s">
        <v>60</v>
      </c>
      <c r="E30" s="605"/>
      <c r="F30" s="605"/>
      <c r="G30" s="605"/>
      <c r="H30" s="605"/>
      <c r="I30" s="605"/>
      <c r="J30" s="605"/>
      <c r="K30" s="605"/>
      <c r="L30" s="606"/>
    </row>
    <row r="31" spans="2:12" ht="25.5">
      <c r="B31" s="12" t="s">
        <v>61</v>
      </c>
      <c r="C31" s="181">
        <v>31001</v>
      </c>
      <c r="D31" s="426" t="s">
        <v>777</v>
      </c>
      <c r="E31" s="426" t="s">
        <v>778</v>
      </c>
      <c r="F31" s="433" t="s">
        <v>779</v>
      </c>
      <c r="G31" s="433" t="s">
        <v>780</v>
      </c>
      <c r="H31" s="433" t="s">
        <v>781</v>
      </c>
      <c r="I31" s="426" t="s">
        <v>782</v>
      </c>
      <c r="J31" s="426" t="s">
        <v>783</v>
      </c>
      <c r="K31" s="426" t="s">
        <v>776</v>
      </c>
      <c r="L31" s="429"/>
    </row>
    <row r="32" spans="2:12" ht="31.5" customHeight="1">
      <c r="B32" s="18" t="s">
        <v>35</v>
      </c>
      <c r="C32" s="181" t="s">
        <v>541</v>
      </c>
      <c r="D32" s="427"/>
      <c r="E32" s="427"/>
      <c r="F32" s="434"/>
      <c r="G32" s="434"/>
      <c r="H32" s="434"/>
      <c r="I32" s="427"/>
      <c r="J32" s="427"/>
      <c r="K32" s="427"/>
      <c r="L32" s="430"/>
    </row>
    <row r="33" spans="2:13" ht="31.5" customHeight="1">
      <c r="B33" s="18" t="s">
        <v>65</v>
      </c>
      <c r="C33" s="181" t="s">
        <v>542</v>
      </c>
      <c r="D33" s="427"/>
      <c r="E33" s="427"/>
      <c r="F33" s="434"/>
      <c r="G33" s="434"/>
      <c r="H33" s="434"/>
      <c r="I33" s="427"/>
      <c r="J33" s="427"/>
      <c r="K33" s="427"/>
      <c r="L33" s="430"/>
    </row>
    <row r="34" spans="2:13" ht="31.5" customHeight="1">
      <c r="B34" s="18" t="s">
        <v>37</v>
      </c>
      <c r="C34" s="181" t="s">
        <v>162</v>
      </c>
      <c r="D34" s="427"/>
      <c r="E34" s="427"/>
      <c r="F34" s="434"/>
      <c r="G34" s="434"/>
      <c r="H34" s="434"/>
      <c r="I34" s="427"/>
      <c r="J34" s="427"/>
      <c r="K34" s="427"/>
      <c r="L34" s="430"/>
    </row>
    <row r="35" spans="2:13">
      <c r="B35" s="10" t="s">
        <v>66</v>
      </c>
      <c r="C35" s="181" t="s">
        <v>522</v>
      </c>
      <c r="D35" s="427"/>
      <c r="E35" s="427"/>
      <c r="F35" s="434"/>
      <c r="G35" s="434"/>
      <c r="H35" s="434"/>
      <c r="I35" s="427"/>
      <c r="J35" s="427"/>
      <c r="K35" s="427"/>
      <c r="L35" s="430"/>
    </row>
    <row r="36" spans="2:13">
      <c r="B36" s="55"/>
      <c r="C36" s="337" t="s">
        <v>67</v>
      </c>
      <c r="D36" s="428"/>
      <c r="E36" s="428"/>
      <c r="F36" s="435"/>
      <c r="G36" s="435"/>
      <c r="H36" s="435"/>
      <c r="I36" s="428"/>
      <c r="J36" s="428"/>
      <c r="K36" s="428"/>
      <c r="L36" s="431"/>
    </row>
    <row r="37" spans="2:13" s="96" customFormat="1">
      <c r="B37" s="123"/>
      <c r="C37" s="379" t="s">
        <v>1190</v>
      </c>
      <c r="D37" s="464">
        <v>0</v>
      </c>
      <c r="E37" s="197">
        <v>15</v>
      </c>
      <c r="F37" s="197"/>
      <c r="G37" s="197"/>
      <c r="H37" s="197"/>
      <c r="I37" s="197">
        <v>30</v>
      </c>
      <c r="J37" s="464">
        <v>0</v>
      </c>
      <c r="K37" s="464">
        <v>0</v>
      </c>
      <c r="L37" s="486"/>
    </row>
    <row r="38" spans="2:13" s="96" customFormat="1">
      <c r="B38" s="123"/>
      <c r="C38" s="379" t="s">
        <v>1191</v>
      </c>
      <c r="D38" s="464">
        <v>0</v>
      </c>
      <c r="E38" s="197">
        <v>5</v>
      </c>
      <c r="F38" s="197"/>
      <c r="G38" s="197"/>
      <c r="H38" s="197"/>
      <c r="I38" s="197">
        <v>1</v>
      </c>
      <c r="J38" s="464">
        <v>0</v>
      </c>
      <c r="K38" s="464">
        <v>0</v>
      </c>
      <c r="L38" s="486"/>
    </row>
    <row r="39" spans="2:13" s="96" customFormat="1">
      <c r="B39" s="123"/>
      <c r="C39" s="379" t="s">
        <v>1192</v>
      </c>
      <c r="D39" s="464">
        <v>0</v>
      </c>
      <c r="E39" s="197">
        <v>1</v>
      </c>
      <c r="F39" s="197"/>
      <c r="G39" s="197"/>
      <c r="H39" s="197"/>
      <c r="I39" s="197"/>
      <c r="J39" s="464">
        <v>0</v>
      </c>
      <c r="K39" s="464">
        <v>0</v>
      </c>
      <c r="L39" s="486"/>
    </row>
    <row r="40" spans="2:13" s="96" customFormat="1">
      <c r="B40" s="123"/>
      <c r="C40" s="379" t="s">
        <v>1193</v>
      </c>
      <c r="D40" s="464">
        <v>0</v>
      </c>
      <c r="E40" s="197">
        <v>1</v>
      </c>
      <c r="F40" s="197"/>
      <c r="G40" s="197"/>
      <c r="H40" s="197"/>
      <c r="I40" s="197">
        <v>5</v>
      </c>
      <c r="J40" s="464">
        <v>0</v>
      </c>
      <c r="K40" s="464">
        <v>0</v>
      </c>
      <c r="L40" s="486"/>
    </row>
    <row r="41" spans="2:13" s="96" customFormat="1">
      <c r="B41" s="123"/>
      <c r="C41" s="379" t="s">
        <v>1198</v>
      </c>
      <c r="D41" s="464">
        <v>0</v>
      </c>
      <c r="E41" s="197">
        <v>80</v>
      </c>
      <c r="F41" s="197"/>
      <c r="G41" s="197"/>
      <c r="H41" s="197"/>
      <c r="I41" s="197">
        <v>80</v>
      </c>
      <c r="J41" s="464">
        <v>0</v>
      </c>
      <c r="K41" s="464">
        <v>0</v>
      </c>
      <c r="L41" s="486"/>
    </row>
    <row r="42" spans="2:13" s="96" customFormat="1" ht="25.5">
      <c r="B42" s="123"/>
      <c r="C42" s="379" t="s">
        <v>1197</v>
      </c>
      <c r="D42" s="464">
        <v>0</v>
      </c>
      <c r="E42" s="460">
        <v>0</v>
      </c>
      <c r="F42" s="197"/>
      <c r="G42" s="197"/>
      <c r="H42" s="197"/>
      <c r="I42" s="197">
        <v>1</v>
      </c>
      <c r="J42" s="464">
        <v>0</v>
      </c>
      <c r="K42" s="464">
        <v>0</v>
      </c>
      <c r="L42" s="486"/>
    </row>
    <row r="43" spans="2:13" s="96" customFormat="1">
      <c r="B43" s="19"/>
      <c r="C43" s="379" t="s">
        <v>1196</v>
      </c>
      <c r="D43" s="464">
        <v>0</v>
      </c>
      <c r="E43" s="460">
        <v>0</v>
      </c>
      <c r="F43" s="197"/>
      <c r="G43" s="197"/>
      <c r="H43" s="197"/>
      <c r="I43" s="197">
        <v>1</v>
      </c>
      <c r="J43" s="464">
        <v>0</v>
      </c>
      <c r="K43" s="464">
        <v>0</v>
      </c>
      <c r="L43" s="486"/>
    </row>
    <row r="44" spans="2:13" s="96" customFormat="1">
      <c r="B44" s="19"/>
      <c r="C44" s="379" t="s">
        <v>1194</v>
      </c>
      <c r="D44" s="464">
        <v>0</v>
      </c>
      <c r="E44" s="460">
        <v>0</v>
      </c>
      <c r="F44" s="197"/>
      <c r="G44" s="197"/>
      <c r="H44" s="197"/>
      <c r="I44" s="197">
        <v>3</v>
      </c>
      <c r="J44" s="464">
        <v>0</v>
      </c>
      <c r="K44" s="464">
        <v>0</v>
      </c>
      <c r="L44" s="486"/>
    </row>
    <row r="45" spans="2:13" s="96" customFormat="1">
      <c r="B45" s="19"/>
      <c r="C45" s="380" t="s">
        <v>1195</v>
      </c>
      <c r="D45" s="464">
        <v>0</v>
      </c>
      <c r="E45" s="460">
        <v>0</v>
      </c>
      <c r="F45" s="197"/>
      <c r="G45" s="197"/>
      <c r="H45" s="197"/>
      <c r="I45" s="197">
        <v>100</v>
      </c>
      <c r="J45" s="464">
        <v>0</v>
      </c>
      <c r="K45" s="464">
        <v>0</v>
      </c>
      <c r="L45" s="486"/>
    </row>
    <row r="46" spans="2:13">
      <c r="B46" s="21" t="s">
        <v>68</v>
      </c>
      <c r="C46" s="22"/>
      <c r="D46" s="484">
        <v>14655.34</v>
      </c>
      <c r="E46" s="484">
        <v>7385</v>
      </c>
      <c r="F46" s="485"/>
      <c r="G46" s="485"/>
      <c r="H46" s="485"/>
      <c r="I46" s="484">
        <v>29940</v>
      </c>
      <c r="J46" s="484">
        <v>10000</v>
      </c>
      <c r="K46" s="484">
        <v>10000</v>
      </c>
      <c r="L46" s="486"/>
    </row>
    <row r="47" spans="2:13" s="96" customFormat="1">
      <c r="B47" s="5"/>
      <c r="C47" s="9"/>
      <c r="D47" s="9"/>
      <c r="E47" s="9"/>
      <c r="F47" s="9"/>
      <c r="G47" s="9"/>
      <c r="H47" s="9"/>
      <c r="I47" s="9"/>
      <c r="J47" s="9"/>
      <c r="K47" s="9"/>
      <c r="L47" s="9"/>
    </row>
    <row r="48" spans="2:13" s="96" customFormat="1">
      <c r="B48" s="15" t="s">
        <v>53</v>
      </c>
      <c r="C48" s="15" t="s">
        <v>54</v>
      </c>
      <c r="D48" s="9"/>
      <c r="E48" s="9"/>
      <c r="F48" s="9"/>
      <c r="G48" s="9"/>
      <c r="H48" s="9"/>
      <c r="I48" s="9"/>
      <c r="J48" s="9"/>
      <c r="K48" s="9"/>
      <c r="L48" s="9"/>
      <c r="M48" s="193"/>
    </row>
    <row r="49" spans="2:13" s="96" customFormat="1" ht="22.5" customHeight="1">
      <c r="B49" s="370">
        <v>1004</v>
      </c>
      <c r="C49" s="394" t="s">
        <v>740</v>
      </c>
      <c r="D49" s="9"/>
      <c r="E49" s="9"/>
      <c r="F49" s="9"/>
      <c r="G49" s="9"/>
      <c r="H49" s="9"/>
      <c r="I49" s="9"/>
      <c r="J49" s="9"/>
      <c r="K49" s="9"/>
      <c r="L49" s="9"/>
      <c r="M49" s="193"/>
    </row>
    <row r="50" spans="2:13" s="96" customFormat="1">
      <c r="B50" s="16"/>
      <c r="C50" s="9"/>
      <c r="D50" s="9"/>
      <c r="E50" s="9"/>
      <c r="F50" s="9"/>
      <c r="G50" s="9"/>
      <c r="H50" s="9"/>
      <c r="I50" s="9"/>
      <c r="J50" s="9"/>
      <c r="K50" s="9"/>
      <c r="L50" s="9"/>
      <c r="M50" s="193"/>
    </row>
    <row r="51" spans="2:13" s="96" customFormat="1">
      <c r="B51" s="17" t="s">
        <v>55</v>
      </c>
      <c r="C51" s="9"/>
      <c r="D51" s="9"/>
      <c r="E51" s="9"/>
      <c r="F51" s="9"/>
      <c r="G51" s="9"/>
      <c r="H51" s="9"/>
      <c r="I51" s="9"/>
      <c r="J51" s="9"/>
      <c r="K51" s="9"/>
      <c r="L51" s="9"/>
      <c r="M51" s="193"/>
    </row>
    <row r="52" spans="2:13" s="96" customFormat="1">
      <c r="B52" s="16"/>
      <c r="C52" s="9"/>
      <c r="D52" s="9"/>
      <c r="E52" s="9"/>
      <c r="F52" s="9"/>
      <c r="G52" s="9"/>
      <c r="H52" s="9"/>
      <c r="I52" s="9"/>
      <c r="J52" s="9"/>
      <c r="K52" s="9"/>
      <c r="L52" s="9"/>
      <c r="M52" s="193"/>
    </row>
    <row r="53" spans="2:13" s="96" customFormat="1">
      <c r="B53" s="12" t="s">
        <v>56</v>
      </c>
      <c r="C53" s="181" t="s">
        <v>160</v>
      </c>
      <c r="D53" s="13"/>
      <c r="E53" s="13"/>
      <c r="F53" s="9"/>
      <c r="G53" s="9"/>
      <c r="H53" s="9"/>
      <c r="I53" s="9"/>
      <c r="J53" s="9"/>
      <c r="K53" s="9"/>
      <c r="L53" s="9"/>
      <c r="M53" s="193"/>
    </row>
    <row r="54" spans="2:13" s="96" customFormat="1">
      <c r="B54" s="12" t="s">
        <v>57</v>
      </c>
      <c r="C54" s="181">
        <v>105010</v>
      </c>
      <c r="D54" s="9"/>
      <c r="E54" s="9"/>
      <c r="F54" s="9"/>
      <c r="G54" s="9"/>
      <c r="H54" s="9"/>
      <c r="I54" s="9"/>
      <c r="J54" s="9"/>
      <c r="K54" s="9"/>
      <c r="L54" s="9"/>
      <c r="M54" s="193"/>
    </row>
    <row r="55" spans="2:13" s="96" customFormat="1">
      <c r="B55" s="12" t="s">
        <v>58</v>
      </c>
      <c r="C55" s="181" t="s">
        <v>822</v>
      </c>
      <c r="D55" s="9"/>
      <c r="E55" s="9"/>
      <c r="F55" s="9"/>
      <c r="G55" s="9"/>
      <c r="H55" s="9"/>
      <c r="I55" s="9"/>
      <c r="J55" s="9"/>
      <c r="K55" s="9"/>
      <c r="L55" s="9"/>
      <c r="M55" s="193"/>
    </row>
    <row r="56" spans="2:13" s="96" customFormat="1">
      <c r="B56" s="12" t="s">
        <v>59</v>
      </c>
      <c r="C56" s="181">
        <v>1004</v>
      </c>
      <c r="D56" s="604" t="s">
        <v>60</v>
      </c>
      <c r="E56" s="605"/>
      <c r="F56" s="605"/>
      <c r="G56" s="605"/>
      <c r="H56" s="605"/>
      <c r="I56" s="605"/>
      <c r="J56" s="605"/>
      <c r="K56" s="605"/>
      <c r="L56" s="606"/>
      <c r="M56" s="193"/>
    </row>
    <row r="57" spans="2:13" s="96" customFormat="1">
      <c r="B57" s="12" t="s">
        <v>61</v>
      </c>
      <c r="C57" s="181">
        <v>11001</v>
      </c>
      <c r="D57" s="592" t="s">
        <v>777</v>
      </c>
      <c r="E57" s="592" t="s">
        <v>820</v>
      </c>
      <c r="F57" s="612" t="s">
        <v>819</v>
      </c>
      <c r="G57" s="612" t="s">
        <v>818</v>
      </c>
      <c r="H57" s="612" t="s">
        <v>817</v>
      </c>
      <c r="I57" s="592" t="s">
        <v>816</v>
      </c>
      <c r="J57" s="592" t="s">
        <v>815</v>
      </c>
      <c r="K57" s="592" t="s">
        <v>814</v>
      </c>
      <c r="L57" s="601"/>
      <c r="M57" s="193"/>
    </row>
    <row r="58" spans="2:13" s="96" customFormat="1" ht="31.5" customHeight="1">
      <c r="B58" s="18" t="s">
        <v>35</v>
      </c>
      <c r="C58" s="181" t="s">
        <v>901</v>
      </c>
      <c r="D58" s="593"/>
      <c r="E58" s="593"/>
      <c r="F58" s="613"/>
      <c r="G58" s="613"/>
      <c r="H58" s="613"/>
      <c r="I58" s="593"/>
      <c r="J58" s="593"/>
      <c r="K58" s="593"/>
      <c r="L58" s="602"/>
      <c r="M58" s="193"/>
    </row>
    <row r="59" spans="2:13" s="96" customFormat="1" ht="33" customHeight="1">
      <c r="B59" s="18" t="s">
        <v>65</v>
      </c>
      <c r="C59" s="181" t="s">
        <v>900</v>
      </c>
      <c r="D59" s="593"/>
      <c r="E59" s="593"/>
      <c r="F59" s="613"/>
      <c r="G59" s="613"/>
      <c r="H59" s="613"/>
      <c r="I59" s="593"/>
      <c r="J59" s="593"/>
      <c r="K59" s="593"/>
      <c r="L59" s="602"/>
      <c r="M59" s="193"/>
    </row>
    <row r="60" spans="2:13" s="96" customFormat="1" ht="18.75" customHeight="1">
      <c r="B60" s="18" t="s">
        <v>37</v>
      </c>
      <c r="C60" s="181" t="s">
        <v>161</v>
      </c>
      <c r="D60" s="593"/>
      <c r="E60" s="593"/>
      <c r="F60" s="613"/>
      <c r="G60" s="613"/>
      <c r="H60" s="613"/>
      <c r="I60" s="593"/>
      <c r="J60" s="593"/>
      <c r="K60" s="593"/>
      <c r="L60" s="602"/>
      <c r="M60" s="193"/>
    </row>
    <row r="61" spans="2:13" s="96" customFormat="1" ht="18.75" customHeight="1">
      <c r="B61" s="10" t="s">
        <v>66</v>
      </c>
      <c r="C61" s="181" t="s">
        <v>899</v>
      </c>
      <c r="D61" s="593"/>
      <c r="E61" s="593"/>
      <c r="F61" s="613"/>
      <c r="G61" s="613"/>
      <c r="H61" s="613"/>
      <c r="I61" s="593"/>
      <c r="J61" s="593"/>
      <c r="K61" s="593"/>
      <c r="L61" s="602"/>
      <c r="M61" s="193"/>
    </row>
    <row r="62" spans="2:13" s="96" customFormat="1">
      <c r="B62" s="55"/>
      <c r="C62" s="337" t="s">
        <v>67</v>
      </c>
      <c r="D62" s="594"/>
      <c r="E62" s="594"/>
      <c r="F62" s="614"/>
      <c r="G62" s="614"/>
      <c r="H62" s="614"/>
      <c r="I62" s="594"/>
      <c r="J62" s="594"/>
      <c r="K62" s="594"/>
      <c r="L62" s="603"/>
      <c r="M62" s="193"/>
    </row>
    <row r="63" spans="2:13" s="96" customFormat="1" ht="17.25" customHeight="1">
      <c r="B63" s="10"/>
      <c r="C63" s="181" t="s">
        <v>898</v>
      </c>
      <c r="D63" s="459">
        <v>913.4</v>
      </c>
      <c r="E63" s="459">
        <v>926.6</v>
      </c>
      <c r="F63" s="459"/>
      <c r="G63" s="459"/>
      <c r="H63" s="459"/>
      <c r="I63" s="459">
        <v>950.4</v>
      </c>
      <c r="J63" s="459">
        <v>950.4</v>
      </c>
      <c r="K63" s="459">
        <v>950.4</v>
      </c>
      <c r="L63" s="197"/>
      <c r="M63" s="193"/>
    </row>
    <row r="64" spans="2:13" s="96" customFormat="1" ht="17.25" customHeight="1">
      <c r="B64" s="10"/>
      <c r="C64" s="275" t="s">
        <v>897</v>
      </c>
      <c r="D64" s="459">
        <v>843.9</v>
      </c>
      <c r="E64" s="459">
        <v>801.65</v>
      </c>
      <c r="F64" s="459"/>
      <c r="G64" s="459"/>
      <c r="H64" s="459"/>
      <c r="I64" s="459">
        <v>857.6</v>
      </c>
      <c r="J64" s="459">
        <v>857.6</v>
      </c>
      <c r="K64" s="459">
        <v>857.6</v>
      </c>
      <c r="L64" s="197"/>
      <c r="M64" s="193"/>
    </row>
    <row r="65" spans="2:13" s="96" customFormat="1" ht="17.25" customHeight="1">
      <c r="B65" s="10"/>
      <c r="C65" s="275" t="s">
        <v>896</v>
      </c>
      <c r="D65" s="459">
        <v>69.5</v>
      </c>
      <c r="E65" s="459">
        <v>124.95</v>
      </c>
      <c r="F65" s="459"/>
      <c r="G65" s="459"/>
      <c r="H65" s="459"/>
      <c r="I65" s="466">
        <v>92.8</v>
      </c>
      <c r="J65" s="466">
        <v>92.8</v>
      </c>
      <c r="K65" s="466">
        <v>92.8</v>
      </c>
      <c r="L65" s="197"/>
      <c r="M65" s="193"/>
    </row>
    <row r="66" spans="2:13" s="96" customFormat="1" ht="17.25" customHeight="1">
      <c r="B66" s="10"/>
      <c r="C66" s="275" t="s">
        <v>895</v>
      </c>
      <c r="D66" s="459">
        <v>57.2</v>
      </c>
      <c r="E66" s="459">
        <v>100</v>
      </c>
      <c r="F66" s="459"/>
      <c r="G66" s="459"/>
      <c r="H66" s="459"/>
      <c r="I66" s="459">
        <v>100</v>
      </c>
      <c r="J66" s="459">
        <v>100</v>
      </c>
      <c r="K66" s="459">
        <v>100</v>
      </c>
      <c r="L66" s="197"/>
      <c r="M66" s="193"/>
    </row>
    <row r="67" spans="2:13" s="96" customFormat="1" ht="17.25" customHeight="1">
      <c r="B67" s="10"/>
      <c r="C67" s="275" t="s">
        <v>1316</v>
      </c>
      <c r="D67" s="459">
        <v>22.26</v>
      </c>
      <c r="E67" s="459">
        <v>23.44</v>
      </c>
      <c r="F67" s="459"/>
      <c r="G67" s="459"/>
      <c r="H67" s="459"/>
      <c r="I67" s="459">
        <v>27.1</v>
      </c>
      <c r="J67" s="459">
        <v>27.1</v>
      </c>
      <c r="K67" s="459">
        <v>27.1</v>
      </c>
      <c r="L67" s="197"/>
      <c r="M67" s="193"/>
    </row>
    <row r="68" spans="2:13" s="96" customFormat="1" ht="17.25" customHeight="1">
      <c r="B68" s="10"/>
      <c r="C68" s="275" t="s">
        <v>1317</v>
      </c>
      <c r="D68" s="459">
        <v>2.16</v>
      </c>
      <c r="E68" s="459">
        <v>2.99</v>
      </c>
      <c r="F68" s="459"/>
      <c r="G68" s="459"/>
      <c r="H68" s="459"/>
      <c r="I68" s="459">
        <v>1.59</v>
      </c>
      <c r="J68" s="459">
        <v>1.59</v>
      </c>
      <c r="K68" s="459">
        <v>1.59</v>
      </c>
      <c r="L68" s="197"/>
      <c r="M68" s="193"/>
    </row>
    <row r="69" spans="2:13" s="96" customFormat="1" ht="17.25" customHeight="1">
      <c r="B69" s="10"/>
      <c r="C69" s="275" t="s">
        <v>1318</v>
      </c>
      <c r="D69" s="459">
        <v>3367.4</v>
      </c>
      <c r="E69" s="459">
        <v>5333.7</v>
      </c>
      <c r="F69" s="459"/>
      <c r="G69" s="459"/>
      <c r="H69" s="459"/>
      <c r="I69" s="459">
        <v>3880.8</v>
      </c>
      <c r="J69" s="459">
        <v>3880.8</v>
      </c>
      <c r="K69" s="459">
        <v>3880.8</v>
      </c>
      <c r="L69" s="197"/>
      <c r="M69" s="193"/>
    </row>
    <row r="70" spans="2:13" s="96" customFormat="1" ht="17.25" customHeight="1">
      <c r="B70" s="10"/>
      <c r="C70" s="381" t="s">
        <v>1319</v>
      </c>
      <c r="D70" s="459">
        <v>1547.4</v>
      </c>
      <c r="E70" s="459">
        <v>2929.1</v>
      </c>
      <c r="F70" s="459"/>
      <c r="G70" s="459"/>
      <c r="H70" s="459"/>
      <c r="I70" s="459">
        <v>2515</v>
      </c>
      <c r="J70" s="459">
        <v>2515</v>
      </c>
      <c r="K70" s="459">
        <v>2515</v>
      </c>
      <c r="L70" s="197"/>
      <c r="M70" s="193"/>
    </row>
    <row r="71" spans="2:13" s="96" customFormat="1" ht="17.25" customHeight="1">
      <c r="B71" s="10"/>
      <c r="C71" s="275" t="s">
        <v>894</v>
      </c>
      <c r="D71" s="459">
        <v>1197.4000000000001</v>
      </c>
      <c r="E71" s="459">
        <v>2387.6</v>
      </c>
      <c r="F71" s="459"/>
      <c r="G71" s="459"/>
      <c r="H71" s="459"/>
      <c r="I71" s="459">
        <v>2115</v>
      </c>
      <c r="J71" s="459">
        <v>2115</v>
      </c>
      <c r="K71" s="459">
        <v>2115</v>
      </c>
      <c r="L71" s="197"/>
      <c r="M71" s="193"/>
    </row>
    <row r="72" spans="2:13" s="96" customFormat="1" ht="17.25" customHeight="1">
      <c r="B72" s="10"/>
      <c r="C72" s="275" t="s">
        <v>893</v>
      </c>
      <c r="D72" s="459">
        <v>350</v>
      </c>
      <c r="E72" s="459">
        <v>541.5</v>
      </c>
      <c r="F72" s="459"/>
      <c r="G72" s="459"/>
      <c r="H72" s="459"/>
      <c r="I72" s="459">
        <v>400</v>
      </c>
      <c r="J72" s="459">
        <v>400</v>
      </c>
      <c r="K72" s="459">
        <v>400</v>
      </c>
      <c r="L72" s="197"/>
      <c r="M72" s="193"/>
    </row>
    <row r="73" spans="2:13" s="96" customFormat="1" ht="17.25" customHeight="1">
      <c r="B73" s="10"/>
      <c r="C73" s="275" t="s">
        <v>892</v>
      </c>
      <c r="D73" s="459">
        <v>0</v>
      </c>
      <c r="E73" s="459">
        <v>0</v>
      </c>
      <c r="F73" s="459"/>
      <c r="G73" s="459"/>
      <c r="H73" s="459"/>
      <c r="I73" s="459">
        <v>0</v>
      </c>
      <c r="J73" s="459">
        <v>0</v>
      </c>
      <c r="K73" s="459">
        <v>0</v>
      </c>
      <c r="L73" s="197"/>
      <c r="M73" s="193"/>
    </row>
    <row r="74" spans="2:13" s="96" customFormat="1" ht="17.25" customHeight="1">
      <c r="B74" s="10"/>
      <c r="C74" s="381" t="s">
        <v>1320</v>
      </c>
      <c r="D74" s="459">
        <v>1820</v>
      </c>
      <c r="E74" s="459">
        <v>2404.6</v>
      </c>
      <c r="F74" s="459"/>
      <c r="G74" s="459"/>
      <c r="H74" s="459"/>
      <c r="I74" s="459">
        <v>1365.8</v>
      </c>
      <c r="J74" s="459">
        <v>1365.8</v>
      </c>
      <c r="K74" s="459">
        <v>1365.8</v>
      </c>
      <c r="L74" s="197"/>
      <c r="M74" s="193"/>
    </row>
    <row r="75" spans="2:13" s="96" customFormat="1" ht="17.25" customHeight="1">
      <c r="B75" s="10"/>
      <c r="C75" s="275" t="s">
        <v>891</v>
      </c>
      <c r="D75" s="459">
        <v>0</v>
      </c>
      <c r="E75" s="459">
        <v>0</v>
      </c>
      <c r="F75" s="459"/>
      <c r="G75" s="459"/>
      <c r="H75" s="459"/>
      <c r="I75" s="459">
        <v>0</v>
      </c>
      <c r="J75" s="459">
        <v>0</v>
      </c>
      <c r="K75" s="459">
        <v>0</v>
      </c>
      <c r="L75" s="197"/>
      <c r="M75" s="193"/>
    </row>
    <row r="76" spans="2:13" s="96" customFormat="1" ht="17.25" customHeight="1">
      <c r="B76" s="10"/>
      <c r="C76" s="275" t="s">
        <v>890</v>
      </c>
      <c r="D76" s="459">
        <v>220</v>
      </c>
      <c r="E76" s="459">
        <v>150</v>
      </c>
      <c r="F76" s="459"/>
      <c r="G76" s="459"/>
      <c r="H76" s="459"/>
      <c r="I76" s="459">
        <v>370</v>
      </c>
      <c r="J76" s="459">
        <v>370</v>
      </c>
      <c r="K76" s="459">
        <v>370</v>
      </c>
      <c r="L76" s="197"/>
      <c r="M76" s="193"/>
    </row>
    <row r="77" spans="2:13" s="96" customFormat="1" ht="17.25" customHeight="1">
      <c r="B77" s="10"/>
      <c r="C77" s="275" t="s">
        <v>889</v>
      </c>
      <c r="D77" s="459">
        <v>1600</v>
      </c>
      <c r="E77" s="459">
        <v>2254.6</v>
      </c>
      <c r="F77" s="459"/>
      <c r="G77" s="459"/>
      <c r="H77" s="459"/>
      <c r="I77" s="459">
        <v>995.8</v>
      </c>
      <c r="J77" s="459">
        <v>995.8</v>
      </c>
      <c r="K77" s="459">
        <v>995.8</v>
      </c>
      <c r="L77" s="197"/>
      <c r="M77" s="193"/>
    </row>
    <row r="78" spans="2:13" s="96" customFormat="1" ht="28.5" customHeight="1">
      <c r="B78" s="10"/>
      <c r="C78" s="275" t="s">
        <v>1321</v>
      </c>
      <c r="D78" s="459">
        <v>12.53</v>
      </c>
      <c r="E78" s="459">
        <v>11.92</v>
      </c>
      <c r="F78" s="459"/>
      <c r="G78" s="459"/>
      <c r="H78" s="459"/>
      <c r="I78" s="459">
        <f>I67-11.52</f>
        <v>15.580000000000002</v>
      </c>
      <c r="J78" s="459">
        <f>J67-11.52</f>
        <v>15.580000000000002</v>
      </c>
      <c r="K78" s="459">
        <f>K67-11.52</f>
        <v>15.580000000000002</v>
      </c>
      <c r="L78" s="197"/>
      <c r="M78" s="193"/>
    </row>
    <row r="79" spans="2:13" s="96" customFormat="1" ht="17.25" customHeight="1">
      <c r="B79" s="10"/>
      <c r="C79" s="275" t="s">
        <v>1322</v>
      </c>
      <c r="D79" s="459">
        <v>1.6</v>
      </c>
      <c r="E79" s="459">
        <v>1.98</v>
      </c>
      <c r="F79" s="459"/>
      <c r="G79" s="459"/>
      <c r="H79" s="459"/>
      <c r="I79" s="459">
        <f>I68-1.01</f>
        <v>0.58000000000000007</v>
      </c>
      <c r="J79" s="459">
        <f>J68-1.01</f>
        <v>0.58000000000000007</v>
      </c>
      <c r="K79" s="459">
        <f>K68-1.01</f>
        <v>0.58000000000000007</v>
      </c>
      <c r="L79" s="197"/>
      <c r="M79" s="193"/>
    </row>
    <row r="80" spans="2:13" s="96" customFormat="1" ht="17.25" customHeight="1">
      <c r="B80" s="10"/>
      <c r="C80" s="275" t="s">
        <v>888</v>
      </c>
      <c r="D80" s="459">
        <v>70</v>
      </c>
      <c r="E80" s="467">
        <v>40</v>
      </c>
      <c r="F80" s="468"/>
      <c r="G80" s="468"/>
      <c r="H80" s="468"/>
      <c r="I80" s="468">
        <v>40</v>
      </c>
      <c r="J80" s="468">
        <v>40</v>
      </c>
      <c r="K80" s="468">
        <v>40</v>
      </c>
      <c r="L80" s="202"/>
      <c r="M80" s="193"/>
    </row>
    <row r="81" spans="2:13" s="96" customFormat="1" ht="17.25" customHeight="1">
      <c r="B81" s="10"/>
      <c r="C81" s="275" t="s">
        <v>887</v>
      </c>
      <c r="D81" s="459">
        <v>11</v>
      </c>
      <c r="E81" s="467">
        <v>11</v>
      </c>
      <c r="F81" s="468"/>
      <c r="G81" s="468"/>
      <c r="H81" s="468"/>
      <c r="I81" s="468">
        <v>11</v>
      </c>
      <c r="J81" s="468">
        <v>11</v>
      </c>
      <c r="K81" s="468">
        <v>11</v>
      </c>
      <c r="L81" s="202"/>
      <c r="M81" s="193"/>
    </row>
    <row r="82" spans="2:13" s="96" customFormat="1" ht="17.25" customHeight="1">
      <c r="B82" s="10"/>
      <c r="C82" s="275" t="s">
        <v>886</v>
      </c>
      <c r="D82" s="459">
        <v>4</v>
      </c>
      <c r="E82" s="467">
        <v>4</v>
      </c>
      <c r="F82" s="468"/>
      <c r="G82" s="468"/>
      <c r="H82" s="468"/>
      <c r="I82" s="468">
        <v>4</v>
      </c>
      <c r="J82" s="468">
        <v>4</v>
      </c>
      <c r="K82" s="468">
        <v>4</v>
      </c>
      <c r="L82" s="202"/>
      <c r="M82" s="193"/>
    </row>
    <row r="83" spans="2:13" s="96" customFormat="1" ht="15" customHeight="1">
      <c r="B83" s="21" t="s">
        <v>68</v>
      </c>
      <c r="C83" s="22"/>
      <c r="D83" s="487">
        <v>1218231.5</v>
      </c>
      <c r="E83" s="487">
        <v>1089329.5</v>
      </c>
      <c r="F83" s="488"/>
      <c r="G83" s="488"/>
      <c r="H83" s="488"/>
      <c r="I83" s="487">
        <v>1943232</v>
      </c>
      <c r="J83" s="487">
        <v>1943232</v>
      </c>
      <c r="K83" s="487">
        <v>1943232</v>
      </c>
      <c r="L83" s="486"/>
      <c r="M83" s="193"/>
    </row>
    <row r="84" spans="2:13" s="96" customFormat="1">
      <c r="B84" s="3"/>
      <c r="C84" s="3"/>
      <c r="D84" s="201"/>
      <c r="E84" s="200"/>
      <c r="F84" s="200"/>
      <c r="G84" s="200"/>
      <c r="H84" s="200"/>
      <c r="I84" s="200"/>
      <c r="J84" s="200"/>
      <c r="K84" s="200"/>
      <c r="L84" s="3"/>
      <c r="M84" s="193"/>
    </row>
    <row r="85" spans="2:13" s="96" customFormat="1">
      <c r="B85" s="12" t="s">
        <v>56</v>
      </c>
      <c r="C85" s="181" t="s">
        <v>160</v>
      </c>
      <c r="D85" s="13"/>
      <c r="E85" s="13"/>
      <c r="F85" s="9"/>
      <c r="G85" s="9"/>
      <c r="H85" s="9"/>
      <c r="I85" s="9"/>
      <c r="J85" s="9"/>
      <c r="K85" s="9"/>
      <c r="L85" s="9"/>
      <c r="M85" s="193"/>
    </row>
    <row r="86" spans="2:13" s="96" customFormat="1">
      <c r="B86" s="12" t="s">
        <v>57</v>
      </c>
      <c r="C86" s="181">
        <v>105010</v>
      </c>
      <c r="D86" s="9"/>
      <c r="E86" s="9"/>
      <c r="F86" s="9"/>
      <c r="G86" s="9"/>
      <c r="H86" s="9"/>
      <c r="I86" s="9"/>
      <c r="J86" s="9"/>
      <c r="K86" s="9"/>
      <c r="L86" s="9"/>
      <c r="M86" s="193"/>
    </row>
    <row r="87" spans="2:13" s="96" customFormat="1">
      <c r="B87" s="12" t="s">
        <v>58</v>
      </c>
      <c r="C87" s="181" t="s">
        <v>822</v>
      </c>
      <c r="D87" s="9"/>
      <c r="E87" s="9"/>
      <c r="F87" s="9"/>
      <c r="G87" s="9"/>
      <c r="H87" s="9"/>
      <c r="I87" s="9"/>
      <c r="J87" s="9"/>
      <c r="K87" s="9"/>
      <c r="L87" s="9"/>
      <c r="M87" s="193"/>
    </row>
    <row r="88" spans="2:13" s="96" customFormat="1">
      <c r="B88" s="12" t="s">
        <v>59</v>
      </c>
      <c r="C88" s="181">
        <v>1004</v>
      </c>
      <c r="D88" s="604" t="s">
        <v>60</v>
      </c>
      <c r="E88" s="605"/>
      <c r="F88" s="605"/>
      <c r="G88" s="605"/>
      <c r="H88" s="605"/>
      <c r="I88" s="605"/>
      <c r="J88" s="605"/>
      <c r="K88" s="605"/>
      <c r="L88" s="606"/>
      <c r="M88" s="193"/>
    </row>
    <row r="89" spans="2:13" s="96" customFormat="1">
      <c r="B89" s="12" t="s">
        <v>61</v>
      </c>
      <c r="C89" s="181">
        <v>11002</v>
      </c>
      <c r="D89" s="592" t="s">
        <v>777</v>
      </c>
      <c r="E89" s="592" t="s">
        <v>820</v>
      </c>
      <c r="F89" s="612" t="s">
        <v>819</v>
      </c>
      <c r="G89" s="612" t="s">
        <v>818</v>
      </c>
      <c r="H89" s="612" t="s">
        <v>817</v>
      </c>
      <c r="I89" s="592" t="s">
        <v>816</v>
      </c>
      <c r="J89" s="592" t="s">
        <v>815</v>
      </c>
      <c r="K89" s="592" t="s">
        <v>814</v>
      </c>
      <c r="L89" s="601"/>
      <c r="M89" s="193"/>
    </row>
    <row r="90" spans="2:13" s="96" customFormat="1" ht="31.5" customHeight="1">
      <c r="B90" s="18" t="s">
        <v>35</v>
      </c>
      <c r="C90" s="181" t="s">
        <v>885</v>
      </c>
      <c r="D90" s="593"/>
      <c r="E90" s="593"/>
      <c r="F90" s="613"/>
      <c r="G90" s="613"/>
      <c r="H90" s="613"/>
      <c r="I90" s="593"/>
      <c r="J90" s="593"/>
      <c r="K90" s="593"/>
      <c r="L90" s="602"/>
      <c r="M90" s="193"/>
    </row>
    <row r="91" spans="2:13" s="96" customFormat="1" ht="32.25" customHeight="1">
      <c r="B91" s="18" t="s">
        <v>65</v>
      </c>
      <c r="C91" s="181" t="s">
        <v>884</v>
      </c>
      <c r="D91" s="593"/>
      <c r="E91" s="593"/>
      <c r="F91" s="613"/>
      <c r="G91" s="613"/>
      <c r="H91" s="613"/>
      <c r="I91" s="593"/>
      <c r="J91" s="593"/>
      <c r="K91" s="593"/>
      <c r="L91" s="602"/>
      <c r="M91" s="193"/>
    </row>
    <row r="92" spans="2:13" s="96" customFormat="1" ht="17.25" customHeight="1">
      <c r="B92" s="18" t="s">
        <v>37</v>
      </c>
      <c r="C92" s="181" t="s">
        <v>161</v>
      </c>
      <c r="D92" s="593"/>
      <c r="E92" s="593"/>
      <c r="F92" s="613"/>
      <c r="G92" s="613"/>
      <c r="H92" s="613"/>
      <c r="I92" s="593"/>
      <c r="J92" s="593"/>
      <c r="K92" s="593"/>
      <c r="L92" s="602"/>
      <c r="M92" s="193"/>
    </row>
    <row r="93" spans="2:13" s="96" customFormat="1" ht="17.25" customHeight="1">
      <c r="B93" s="10" t="s">
        <v>808</v>
      </c>
      <c r="C93" s="181" t="s">
        <v>883</v>
      </c>
      <c r="D93" s="593"/>
      <c r="E93" s="593"/>
      <c r="F93" s="613"/>
      <c r="G93" s="613"/>
      <c r="H93" s="613"/>
      <c r="I93" s="593"/>
      <c r="J93" s="593"/>
      <c r="K93" s="593"/>
      <c r="L93" s="602"/>
      <c r="M93" s="193"/>
    </row>
    <row r="94" spans="2:13" s="96" customFormat="1">
      <c r="B94" s="55"/>
      <c r="C94" s="337" t="s">
        <v>195</v>
      </c>
      <c r="D94" s="594"/>
      <c r="E94" s="594"/>
      <c r="F94" s="614"/>
      <c r="G94" s="614"/>
      <c r="H94" s="614"/>
      <c r="I94" s="594"/>
      <c r="J94" s="594"/>
      <c r="K94" s="594"/>
      <c r="L94" s="603"/>
      <c r="M94" s="193"/>
    </row>
    <row r="95" spans="2:13" s="96" customFormat="1" ht="18" customHeight="1">
      <c r="B95" s="10"/>
      <c r="C95" s="181" t="s">
        <v>882</v>
      </c>
      <c r="D95" s="469">
        <v>547.74</v>
      </c>
      <c r="E95" s="198">
        <v>650.46100000000001</v>
      </c>
      <c r="F95" s="470"/>
      <c r="G95" s="470"/>
      <c r="H95" s="470"/>
      <c r="I95" s="198">
        <v>547.74</v>
      </c>
      <c r="J95" s="198">
        <v>547.74</v>
      </c>
      <c r="K95" s="198">
        <v>547.74</v>
      </c>
      <c r="L95" s="486"/>
      <c r="M95" s="193"/>
    </row>
    <row r="96" spans="2:13" s="96" customFormat="1" ht="18" customHeight="1">
      <c r="B96" s="10"/>
      <c r="C96" s="181" t="s">
        <v>881</v>
      </c>
      <c r="D96" s="471">
        <v>11348</v>
      </c>
      <c r="E96" s="198">
        <v>12782</v>
      </c>
      <c r="F96" s="470"/>
      <c r="G96" s="470"/>
      <c r="H96" s="470"/>
      <c r="I96" s="198">
        <v>12782.3</v>
      </c>
      <c r="J96" s="198">
        <v>12782.3</v>
      </c>
      <c r="K96" s="198">
        <v>12782.3</v>
      </c>
      <c r="L96" s="486"/>
      <c r="M96" s="193"/>
    </row>
    <row r="97" spans="2:13" s="96" customFormat="1" ht="18" customHeight="1">
      <c r="B97" s="10"/>
      <c r="C97" s="181" t="s">
        <v>880</v>
      </c>
      <c r="D97" s="198">
        <v>6635</v>
      </c>
      <c r="E97" s="198">
        <v>7032</v>
      </c>
      <c r="F97" s="470"/>
      <c r="G97" s="470"/>
      <c r="H97" s="470"/>
      <c r="I97" s="198">
        <v>6635</v>
      </c>
      <c r="J97" s="198">
        <v>6635</v>
      </c>
      <c r="K97" s="198">
        <v>6635</v>
      </c>
      <c r="L97" s="19"/>
      <c r="M97" s="193"/>
    </row>
    <row r="98" spans="2:13" s="96" customFormat="1" ht="18" customHeight="1">
      <c r="B98" s="10"/>
      <c r="C98" s="181" t="s">
        <v>879</v>
      </c>
      <c r="D98" s="198">
        <v>82555.679999999993</v>
      </c>
      <c r="E98" s="198">
        <v>92498</v>
      </c>
      <c r="F98" s="470"/>
      <c r="G98" s="470"/>
      <c r="H98" s="470"/>
      <c r="I98" s="198">
        <v>82555.679999999993</v>
      </c>
      <c r="J98" s="198">
        <v>82555.679999999993</v>
      </c>
      <c r="K98" s="198">
        <v>82555.679999999993</v>
      </c>
      <c r="L98" s="19"/>
      <c r="M98" s="193"/>
    </row>
    <row r="99" spans="2:13" s="96" customFormat="1" ht="18" customHeight="1">
      <c r="B99" s="10"/>
      <c r="C99" s="181" t="s">
        <v>878</v>
      </c>
      <c r="D99" s="198">
        <v>19.899999999999999</v>
      </c>
      <c r="E99" s="198">
        <v>17.8</v>
      </c>
      <c r="F99" s="470"/>
      <c r="G99" s="470"/>
      <c r="H99" s="470"/>
      <c r="I99" s="469">
        <v>23.3</v>
      </c>
      <c r="J99" s="469">
        <v>23.3</v>
      </c>
      <c r="K99" s="469">
        <v>23.3</v>
      </c>
      <c r="L99" s="19"/>
      <c r="M99" s="193"/>
    </row>
    <row r="100" spans="2:13" s="96" customFormat="1" ht="18" customHeight="1">
      <c r="B100" s="10"/>
      <c r="C100" s="181" t="s">
        <v>877</v>
      </c>
      <c r="D100" s="198">
        <v>8.9</v>
      </c>
      <c r="E100" s="198">
        <v>6.8</v>
      </c>
      <c r="F100" s="470"/>
      <c r="G100" s="470"/>
      <c r="H100" s="470"/>
      <c r="I100" s="471">
        <f>I99-11</f>
        <v>12.3</v>
      </c>
      <c r="J100" s="471">
        <f>J99-11</f>
        <v>12.3</v>
      </c>
      <c r="K100" s="471">
        <f>K99-11</f>
        <v>12.3</v>
      </c>
      <c r="L100" s="19"/>
      <c r="M100" s="193"/>
    </row>
    <row r="101" spans="2:13" s="96" customFormat="1">
      <c r="B101" s="21" t="s">
        <v>448</v>
      </c>
      <c r="C101" s="22"/>
      <c r="D101" s="489">
        <v>10922844.6</v>
      </c>
      <c r="E101" s="489">
        <v>2856008</v>
      </c>
      <c r="F101" s="490"/>
      <c r="G101" s="490"/>
      <c r="H101" s="490"/>
      <c r="I101" s="489">
        <v>6737202</v>
      </c>
      <c r="J101" s="489">
        <v>6737202</v>
      </c>
      <c r="K101" s="489">
        <v>6737202</v>
      </c>
      <c r="L101" s="486"/>
      <c r="M101" s="193"/>
    </row>
    <row r="102" spans="2:13" s="191" customFormat="1">
      <c r="B102" s="192"/>
      <c r="C102" s="192"/>
      <c r="D102" s="491"/>
      <c r="E102" s="491"/>
      <c r="F102" s="491"/>
      <c r="G102" s="492"/>
      <c r="H102" s="491"/>
      <c r="I102" s="491"/>
      <c r="J102" s="491"/>
      <c r="K102" s="491"/>
      <c r="L102" s="491"/>
    </row>
    <row r="103" spans="2:13" s="96" customFormat="1">
      <c r="B103" s="12" t="s">
        <v>56</v>
      </c>
      <c r="C103" s="181" t="s">
        <v>160</v>
      </c>
      <c r="D103" s="13"/>
      <c r="E103" s="13"/>
      <c r="F103" s="9"/>
      <c r="G103" s="9"/>
      <c r="H103" s="9"/>
      <c r="I103" s="9"/>
      <c r="J103" s="9"/>
      <c r="K103" s="9"/>
      <c r="L103" s="9"/>
      <c r="M103" s="193"/>
    </row>
    <row r="104" spans="2:13" s="96" customFormat="1">
      <c r="B104" s="12" t="s">
        <v>57</v>
      </c>
      <c r="C104" s="181">
        <v>105010</v>
      </c>
      <c r="D104" s="9"/>
      <c r="E104" s="9"/>
      <c r="F104" s="9"/>
      <c r="G104" s="9"/>
      <c r="H104" s="9"/>
      <c r="I104" s="9"/>
      <c r="J104" s="9"/>
      <c r="K104" s="9"/>
      <c r="L104" s="9"/>
      <c r="M104" s="193"/>
    </row>
    <row r="105" spans="2:13" s="96" customFormat="1">
      <c r="B105" s="12" t="s">
        <v>58</v>
      </c>
      <c r="C105" s="181" t="s">
        <v>822</v>
      </c>
      <c r="D105" s="9"/>
      <c r="E105" s="9"/>
      <c r="F105" s="9"/>
      <c r="G105" s="9"/>
      <c r="H105" s="9"/>
      <c r="I105" s="9"/>
      <c r="J105" s="9"/>
      <c r="K105" s="9"/>
      <c r="L105" s="9"/>
      <c r="M105" s="193"/>
    </row>
    <row r="106" spans="2:13" s="96" customFormat="1">
      <c r="B106" s="12" t="s">
        <v>59</v>
      </c>
      <c r="C106" s="181">
        <v>1004</v>
      </c>
      <c r="D106" s="611" t="s">
        <v>821</v>
      </c>
      <c r="E106" s="611"/>
      <c r="F106" s="611"/>
      <c r="G106" s="611"/>
      <c r="H106" s="611"/>
      <c r="I106" s="611"/>
      <c r="J106" s="611"/>
      <c r="K106" s="611"/>
      <c r="L106" s="611"/>
      <c r="M106" s="193"/>
    </row>
    <row r="107" spans="2:13" s="96" customFormat="1">
      <c r="B107" s="12" t="s">
        <v>61</v>
      </c>
      <c r="C107" s="181">
        <v>11005</v>
      </c>
      <c r="D107" s="592" t="s">
        <v>777</v>
      </c>
      <c r="E107" s="592" t="s">
        <v>820</v>
      </c>
      <c r="F107" s="612" t="s">
        <v>819</v>
      </c>
      <c r="G107" s="612" t="s">
        <v>818</v>
      </c>
      <c r="H107" s="612" t="s">
        <v>817</v>
      </c>
      <c r="I107" s="592" t="s">
        <v>816</v>
      </c>
      <c r="J107" s="592" t="s">
        <v>815</v>
      </c>
      <c r="K107" s="592" t="s">
        <v>814</v>
      </c>
      <c r="L107" s="601" t="s">
        <v>457</v>
      </c>
      <c r="M107" s="193"/>
    </row>
    <row r="108" spans="2:13" s="96" customFormat="1" ht="30" customHeight="1">
      <c r="B108" s="18" t="s">
        <v>35</v>
      </c>
      <c r="C108" s="181" t="s">
        <v>876</v>
      </c>
      <c r="D108" s="593"/>
      <c r="E108" s="593"/>
      <c r="F108" s="613"/>
      <c r="G108" s="613"/>
      <c r="H108" s="613"/>
      <c r="I108" s="593"/>
      <c r="J108" s="593"/>
      <c r="K108" s="593"/>
      <c r="L108" s="602"/>
      <c r="M108" s="193"/>
    </row>
    <row r="109" spans="2:13" s="96" customFormat="1" ht="29.25" customHeight="1">
      <c r="B109" s="18" t="s">
        <v>65</v>
      </c>
      <c r="C109" s="181" t="s">
        <v>875</v>
      </c>
      <c r="D109" s="593"/>
      <c r="E109" s="593"/>
      <c r="F109" s="613"/>
      <c r="G109" s="613"/>
      <c r="H109" s="613"/>
      <c r="I109" s="593"/>
      <c r="J109" s="593"/>
      <c r="K109" s="593"/>
      <c r="L109" s="602"/>
      <c r="M109" s="193"/>
    </row>
    <row r="110" spans="2:13" s="96" customFormat="1" ht="19.5" customHeight="1">
      <c r="B110" s="18" t="s">
        <v>37</v>
      </c>
      <c r="C110" s="181" t="s">
        <v>161</v>
      </c>
      <c r="D110" s="593"/>
      <c r="E110" s="593"/>
      <c r="F110" s="613"/>
      <c r="G110" s="613"/>
      <c r="H110" s="613"/>
      <c r="I110" s="593"/>
      <c r="J110" s="593"/>
      <c r="K110" s="593"/>
      <c r="L110" s="602"/>
      <c r="M110" s="193"/>
    </row>
    <row r="111" spans="2:13" s="96" customFormat="1" ht="19.5" customHeight="1">
      <c r="B111" s="10" t="s">
        <v>808</v>
      </c>
      <c r="C111" s="181" t="s">
        <v>834</v>
      </c>
      <c r="D111" s="593"/>
      <c r="E111" s="593"/>
      <c r="F111" s="613"/>
      <c r="G111" s="613"/>
      <c r="H111" s="613"/>
      <c r="I111" s="593"/>
      <c r="J111" s="593"/>
      <c r="K111" s="593"/>
      <c r="L111" s="602"/>
      <c r="M111" s="193"/>
    </row>
    <row r="112" spans="2:13" s="96" customFormat="1">
      <c r="B112" s="55"/>
      <c r="C112" s="337" t="s">
        <v>195</v>
      </c>
      <c r="D112" s="594"/>
      <c r="E112" s="594"/>
      <c r="F112" s="614"/>
      <c r="G112" s="614"/>
      <c r="H112" s="614"/>
      <c r="I112" s="594"/>
      <c r="J112" s="594"/>
      <c r="K112" s="594"/>
      <c r="L112" s="603"/>
      <c r="M112" s="193"/>
    </row>
    <row r="113" spans="2:13" s="96" customFormat="1" ht="17.25" customHeight="1">
      <c r="B113" s="10"/>
      <c r="C113" s="275" t="s">
        <v>860</v>
      </c>
      <c r="D113" s="198">
        <v>1</v>
      </c>
      <c r="E113" s="198">
        <v>1</v>
      </c>
      <c r="F113" s="198"/>
      <c r="G113" s="198"/>
      <c r="H113" s="198"/>
      <c r="I113" s="198">
        <v>1</v>
      </c>
      <c r="J113" s="198">
        <v>1</v>
      </c>
      <c r="K113" s="198">
        <v>1</v>
      </c>
      <c r="L113" s="486"/>
      <c r="M113" s="193"/>
    </row>
    <row r="114" spans="2:13" s="96" customFormat="1">
      <c r="B114" s="21" t="s">
        <v>448</v>
      </c>
      <c r="C114" s="22"/>
      <c r="D114" s="487">
        <v>213165.9</v>
      </c>
      <c r="E114" s="487">
        <v>686388.2</v>
      </c>
      <c r="F114" s="487"/>
      <c r="G114" s="487"/>
      <c r="H114" s="487"/>
      <c r="I114" s="487">
        <v>842971.8</v>
      </c>
      <c r="J114" s="487">
        <v>464173.1</v>
      </c>
      <c r="K114" s="487">
        <v>152506.79999999999</v>
      </c>
      <c r="L114" s="486"/>
      <c r="M114" s="193"/>
    </row>
    <row r="115" spans="2:13" s="191" customFormat="1">
      <c r="B115" s="192"/>
      <c r="C115" s="192"/>
      <c r="D115" s="491"/>
      <c r="E115" s="491"/>
      <c r="F115" s="491"/>
      <c r="G115" s="492"/>
      <c r="H115" s="491"/>
      <c r="I115" s="491"/>
      <c r="J115" s="491"/>
      <c r="K115" s="491"/>
      <c r="L115" s="491"/>
    </row>
    <row r="116" spans="2:13" s="96" customFormat="1">
      <c r="B116" s="12" t="s">
        <v>56</v>
      </c>
      <c r="C116" s="181" t="s">
        <v>160</v>
      </c>
      <c r="D116" s="13"/>
      <c r="E116" s="13"/>
      <c r="F116" s="9"/>
      <c r="G116" s="9"/>
      <c r="H116" s="9"/>
      <c r="I116" s="9"/>
      <c r="J116" s="9"/>
      <c r="K116" s="9"/>
      <c r="L116" s="9"/>
      <c r="M116" s="193"/>
    </row>
    <row r="117" spans="2:13" s="96" customFormat="1">
      <c r="B117" s="12" t="s">
        <v>57</v>
      </c>
      <c r="C117" s="181">
        <v>105010</v>
      </c>
      <c r="D117" s="9"/>
      <c r="E117" s="9"/>
      <c r="F117" s="9"/>
      <c r="G117" s="9"/>
      <c r="H117" s="9"/>
      <c r="I117" s="9"/>
      <c r="J117" s="9"/>
      <c r="K117" s="9"/>
      <c r="L117" s="9"/>
      <c r="M117" s="193"/>
    </row>
    <row r="118" spans="2:13" s="96" customFormat="1" ht="15" customHeight="1">
      <c r="B118" s="12" t="s">
        <v>58</v>
      </c>
      <c r="C118" s="181" t="s">
        <v>822</v>
      </c>
      <c r="D118" s="9"/>
      <c r="E118" s="9"/>
      <c r="F118" s="9"/>
      <c r="G118" s="9"/>
      <c r="H118" s="9"/>
      <c r="I118" s="9"/>
      <c r="J118" s="9"/>
      <c r="K118" s="9"/>
      <c r="L118" s="9"/>
      <c r="M118" s="193"/>
    </row>
    <row r="119" spans="2:13" s="96" customFormat="1">
      <c r="B119" s="12" t="s">
        <v>59</v>
      </c>
      <c r="C119" s="181">
        <v>1004</v>
      </c>
      <c r="D119" s="611" t="s">
        <v>821</v>
      </c>
      <c r="E119" s="611"/>
      <c r="F119" s="611"/>
      <c r="G119" s="611"/>
      <c r="H119" s="611"/>
      <c r="I119" s="611"/>
      <c r="J119" s="611"/>
      <c r="K119" s="611"/>
      <c r="L119" s="611"/>
      <c r="M119" s="193"/>
    </row>
    <row r="120" spans="2:13" s="96" customFormat="1" ht="15" customHeight="1">
      <c r="B120" s="12" t="s">
        <v>61</v>
      </c>
      <c r="C120" s="181">
        <v>11006</v>
      </c>
      <c r="D120" s="592" t="s">
        <v>777</v>
      </c>
      <c r="E120" s="592" t="s">
        <v>820</v>
      </c>
      <c r="F120" s="612" t="s">
        <v>819</v>
      </c>
      <c r="G120" s="612" t="s">
        <v>818</v>
      </c>
      <c r="H120" s="612" t="s">
        <v>817</v>
      </c>
      <c r="I120" s="592" t="s">
        <v>816</v>
      </c>
      <c r="J120" s="592" t="s">
        <v>815</v>
      </c>
      <c r="K120" s="592" t="s">
        <v>814</v>
      </c>
      <c r="L120" s="601" t="s">
        <v>783</v>
      </c>
      <c r="M120" s="193"/>
    </row>
    <row r="121" spans="2:13" s="96" customFormat="1" ht="30" customHeight="1">
      <c r="B121" s="18" t="s">
        <v>35</v>
      </c>
      <c r="C121" s="181" t="s">
        <v>874</v>
      </c>
      <c r="D121" s="593"/>
      <c r="E121" s="593"/>
      <c r="F121" s="613"/>
      <c r="G121" s="613"/>
      <c r="H121" s="613"/>
      <c r="I121" s="593"/>
      <c r="J121" s="593"/>
      <c r="K121" s="593"/>
      <c r="L121" s="602"/>
      <c r="M121" s="193"/>
    </row>
    <row r="122" spans="2:13" s="96" customFormat="1" ht="29.25" customHeight="1">
      <c r="B122" s="18" t="s">
        <v>65</v>
      </c>
      <c r="C122" s="181" t="s">
        <v>873</v>
      </c>
      <c r="D122" s="593"/>
      <c r="E122" s="593"/>
      <c r="F122" s="613"/>
      <c r="G122" s="613"/>
      <c r="H122" s="613"/>
      <c r="I122" s="593"/>
      <c r="J122" s="593"/>
      <c r="K122" s="593"/>
      <c r="L122" s="602"/>
      <c r="M122" s="193"/>
    </row>
    <row r="123" spans="2:13" s="96" customFormat="1" ht="18" customHeight="1">
      <c r="B123" s="18" t="s">
        <v>37</v>
      </c>
      <c r="C123" s="181" t="s">
        <v>161</v>
      </c>
      <c r="D123" s="593"/>
      <c r="E123" s="593"/>
      <c r="F123" s="613"/>
      <c r="G123" s="613"/>
      <c r="H123" s="613"/>
      <c r="I123" s="593"/>
      <c r="J123" s="593"/>
      <c r="K123" s="593"/>
      <c r="L123" s="602"/>
      <c r="M123" s="193"/>
    </row>
    <row r="124" spans="2:13" s="96" customFormat="1" ht="18.75" customHeight="1">
      <c r="B124" s="10" t="s">
        <v>808</v>
      </c>
      <c r="C124" s="181" t="s">
        <v>834</v>
      </c>
      <c r="D124" s="593"/>
      <c r="E124" s="593"/>
      <c r="F124" s="613"/>
      <c r="G124" s="613"/>
      <c r="H124" s="613"/>
      <c r="I124" s="593"/>
      <c r="J124" s="593"/>
      <c r="K124" s="593"/>
      <c r="L124" s="602"/>
      <c r="M124" s="193"/>
    </row>
    <row r="125" spans="2:13" s="96" customFormat="1">
      <c r="B125" s="55"/>
      <c r="C125" s="337" t="s">
        <v>195</v>
      </c>
      <c r="D125" s="594"/>
      <c r="E125" s="594"/>
      <c r="F125" s="614"/>
      <c r="G125" s="614"/>
      <c r="H125" s="614"/>
      <c r="I125" s="594"/>
      <c r="J125" s="594"/>
      <c r="K125" s="594"/>
      <c r="L125" s="603"/>
      <c r="M125" s="193"/>
    </row>
    <row r="126" spans="2:13" s="96" customFormat="1" ht="18.75" customHeight="1">
      <c r="B126" s="10"/>
      <c r="C126" s="275" t="s">
        <v>860</v>
      </c>
      <c r="D126" s="198">
        <v>1</v>
      </c>
      <c r="E126" s="198">
        <v>1</v>
      </c>
      <c r="F126" s="198"/>
      <c r="G126" s="198"/>
      <c r="H126" s="198"/>
      <c r="I126" s="198">
        <v>1</v>
      </c>
      <c r="J126" s="198">
        <v>1</v>
      </c>
      <c r="K126" s="461">
        <v>0</v>
      </c>
      <c r="L126" s="486"/>
      <c r="M126" s="193"/>
    </row>
    <row r="127" spans="2:13" s="96" customFormat="1">
      <c r="B127" s="21" t="s">
        <v>448</v>
      </c>
      <c r="C127" s="22"/>
      <c r="D127" s="487">
        <v>346444.01</v>
      </c>
      <c r="E127" s="487">
        <v>350618.7</v>
      </c>
      <c r="F127" s="487"/>
      <c r="G127" s="487"/>
      <c r="H127" s="487"/>
      <c r="I127" s="487">
        <v>463403.4</v>
      </c>
      <c r="J127" s="487">
        <v>148238.39999999999</v>
      </c>
      <c r="K127" s="461">
        <v>0</v>
      </c>
      <c r="L127" s="486"/>
      <c r="M127" s="193"/>
    </row>
    <row r="128" spans="2:13" s="191" customFormat="1">
      <c r="B128" s="192"/>
      <c r="C128" s="192"/>
      <c r="D128" s="491"/>
      <c r="E128" s="491"/>
      <c r="F128" s="491"/>
      <c r="G128" s="492"/>
      <c r="H128" s="491"/>
      <c r="I128" s="491"/>
      <c r="J128" s="491"/>
      <c r="K128" s="491"/>
      <c r="L128" s="491"/>
    </row>
    <row r="129" spans="2:13" s="96" customFormat="1">
      <c r="B129" s="12" t="s">
        <v>56</v>
      </c>
      <c r="C129" s="181" t="s">
        <v>160</v>
      </c>
      <c r="D129" s="13"/>
      <c r="E129" s="13"/>
      <c r="F129" s="9"/>
      <c r="G129" s="9"/>
      <c r="H129" s="9"/>
      <c r="I129" s="9"/>
      <c r="J129" s="9"/>
      <c r="K129" s="9"/>
      <c r="L129" s="9"/>
      <c r="M129" s="193"/>
    </row>
    <row r="130" spans="2:13" s="96" customFormat="1">
      <c r="B130" s="12" t="s">
        <v>57</v>
      </c>
      <c r="C130" s="181">
        <v>105010</v>
      </c>
      <c r="D130" s="9"/>
      <c r="E130" s="9"/>
      <c r="F130" s="9"/>
      <c r="G130" s="9"/>
      <c r="H130" s="9"/>
      <c r="I130" s="9"/>
      <c r="J130" s="9"/>
      <c r="K130" s="9"/>
      <c r="L130" s="9"/>
      <c r="M130" s="193"/>
    </row>
    <row r="131" spans="2:13" s="96" customFormat="1">
      <c r="B131" s="12" t="s">
        <v>58</v>
      </c>
      <c r="C131" s="181" t="s">
        <v>822</v>
      </c>
      <c r="D131" s="9"/>
      <c r="E131" s="9"/>
      <c r="F131" s="9"/>
      <c r="G131" s="9"/>
      <c r="H131" s="9"/>
      <c r="I131" s="9"/>
      <c r="J131" s="9"/>
      <c r="K131" s="9"/>
      <c r="L131" s="9"/>
      <c r="M131" s="193"/>
    </row>
    <row r="132" spans="2:13" s="96" customFormat="1">
      <c r="B132" s="12" t="s">
        <v>59</v>
      </c>
      <c r="C132" s="181">
        <v>1004</v>
      </c>
      <c r="D132" s="611" t="s">
        <v>821</v>
      </c>
      <c r="E132" s="611"/>
      <c r="F132" s="611"/>
      <c r="G132" s="611"/>
      <c r="H132" s="611"/>
      <c r="I132" s="611"/>
      <c r="J132" s="611"/>
      <c r="K132" s="611"/>
      <c r="L132" s="611"/>
      <c r="M132" s="193"/>
    </row>
    <row r="133" spans="2:13" s="96" customFormat="1">
      <c r="B133" s="12" t="s">
        <v>61</v>
      </c>
      <c r="C133" s="181">
        <v>11007</v>
      </c>
      <c r="D133" s="592" t="s">
        <v>777</v>
      </c>
      <c r="E133" s="592" t="s">
        <v>820</v>
      </c>
      <c r="F133" s="612" t="s">
        <v>819</v>
      </c>
      <c r="G133" s="612" t="s">
        <v>818</v>
      </c>
      <c r="H133" s="612" t="s">
        <v>817</v>
      </c>
      <c r="I133" s="592" t="s">
        <v>816</v>
      </c>
      <c r="J133" s="592" t="s">
        <v>815</v>
      </c>
      <c r="K133" s="592" t="s">
        <v>814</v>
      </c>
      <c r="L133" s="601" t="s">
        <v>845</v>
      </c>
      <c r="M133" s="193"/>
    </row>
    <row r="134" spans="2:13" s="96" customFormat="1" ht="35.25" customHeight="1">
      <c r="B134" s="18" t="s">
        <v>35</v>
      </c>
      <c r="C134" s="181" t="s">
        <v>872</v>
      </c>
      <c r="D134" s="593"/>
      <c r="E134" s="593"/>
      <c r="F134" s="613"/>
      <c r="G134" s="613"/>
      <c r="H134" s="613"/>
      <c r="I134" s="593"/>
      <c r="J134" s="593"/>
      <c r="K134" s="593"/>
      <c r="L134" s="602"/>
      <c r="M134" s="193"/>
    </row>
    <row r="135" spans="2:13" s="96" customFormat="1" ht="35.25" customHeight="1">
      <c r="B135" s="18" t="s">
        <v>65</v>
      </c>
      <c r="C135" s="181" t="s">
        <v>871</v>
      </c>
      <c r="D135" s="593"/>
      <c r="E135" s="593"/>
      <c r="F135" s="613"/>
      <c r="G135" s="613"/>
      <c r="H135" s="613"/>
      <c r="I135" s="593"/>
      <c r="J135" s="593"/>
      <c r="K135" s="593"/>
      <c r="L135" s="602"/>
      <c r="M135" s="193"/>
    </row>
    <row r="136" spans="2:13" s="96" customFormat="1" ht="21" customHeight="1">
      <c r="B136" s="18" t="s">
        <v>37</v>
      </c>
      <c r="C136" s="181" t="s">
        <v>161</v>
      </c>
      <c r="D136" s="593"/>
      <c r="E136" s="593"/>
      <c r="F136" s="613"/>
      <c r="G136" s="613"/>
      <c r="H136" s="613"/>
      <c r="I136" s="593"/>
      <c r="J136" s="593"/>
      <c r="K136" s="593"/>
      <c r="L136" s="602"/>
      <c r="M136" s="193"/>
    </row>
    <row r="137" spans="2:13" s="96" customFormat="1" ht="18.75" customHeight="1">
      <c r="B137" s="10" t="s">
        <v>808</v>
      </c>
      <c r="C137" s="181" t="s">
        <v>834</v>
      </c>
      <c r="D137" s="593"/>
      <c r="E137" s="593"/>
      <c r="F137" s="613"/>
      <c r="G137" s="613"/>
      <c r="H137" s="613"/>
      <c r="I137" s="593"/>
      <c r="J137" s="593"/>
      <c r="K137" s="593"/>
      <c r="L137" s="602"/>
      <c r="M137" s="193"/>
    </row>
    <row r="138" spans="2:13" s="96" customFormat="1">
      <c r="B138" s="55"/>
      <c r="C138" s="337" t="s">
        <v>195</v>
      </c>
      <c r="D138" s="594"/>
      <c r="E138" s="594"/>
      <c r="F138" s="614"/>
      <c r="G138" s="614"/>
      <c r="H138" s="614"/>
      <c r="I138" s="594"/>
      <c r="J138" s="594"/>
      <c r="K138" s="594"/>
      <c r="L138" s="603"/>
      <c r="M138" s="193"/>
    </row>
    <row r="139" spans="2:13" s="96" customFormat="1" ht="18.75" customHeight="1">
      <c r="B139" s="10"/>
      <c r="C139" s="275" t="s">
        <v>860</v>
      </c>
      <c r="D139" s="198">
        <v>1</v>
      </c>
      <c r="E139" s="198">
        <v>1</v>
      </c>
      <c r="F139" s="198"/>
      <c r="G139" s="198"/>
      <c r="H139" s="198"/>
      <c r="I139" s="198">
        <v>1</v>
      </c>
      <c r="J139" s="198">
        <v>1</v>
      </c>
      <c r="K139" s="198">
        <v>1</v>
      </c>
      <c r="L139" s="488"/>
      <c r="M139" s="193"/>
    </row>
    <row r="140" spans="2:13" s="96" customFormat="1">
      <c r="B140" s="21" t="s">
        <v>448</v>
      </c>
      <c r="C140" s="22"/>
      <c r="D140" s="487">
        <v>344043.27</v>
      </c>
      <c r="E140" s="487">
        <v>1079210.8999999999</v>
      </c>
      <c r="F140" s="487"/>
      <c r="G140" s="487"/>
      <c r="H140" s="487"/>
      <c r="I140" s="487">
        <v>673183.2</v>
      </c>
      <c r="J140" s="487">
        <v>673183.2</v>
      </c>
      <c r="K140" s="487">
        <v>536277</v>
      </c>
      <c r="L140" s="488"/>
      <c r="M140" s="193"/>
    </row>
    <row r="141" spans="2:13" s="191" customFormat="1">
      <c r="B141" s="192"/>
      <c r="C141" s="192"/>
      <c r="D141" s="491"/>
      <c r="E141" s="491"/>
      <c r="F141" s="491"/>
      <c r="G141" s="492"/>
      <c r="H141" s="491"/>
      <c r="I141" s="491"/>
      <c r="J141" s="491"/>
      <c r="K141" s="491"/>
      <c r="L141" s="491"/>
    </row>
    <row r="142" spans="2:13" s="96" customFormat="1">
      <c r="B142" s="12" t="s">
        <v>56</v>
      </c>
      <c r="C142" s="181" t="s">
        <v>160</v>
      </c>
      <c r="D142" s="13"/>
      <c r="E142" s="13"/>
      <c r="F142" s="9"/>
      <c r="G142" s="9"/>
      <c r="H142" s="9"/>
      <c r="I142" s="9"/>
      <c r="J142" s="9"/>
      <c r="K142" s="9"/>
      <c r="L142" s="9"/>
      <c r="M142" s="193"/>
    </row>
    <row r="143" spans="2:13" s="96" customFormat="1">
      <c r="B143" s="12" t="s">
        <v>57</v>
      </c>
      <c r="C143" s="181">
        <v>105010</v>
      </c>
      <c r="D143" s="9"/>
      <c r="E143" s="9"/>
      <c r="F143" s="9"/>
      <c r="G143" s="9"/>
      <c r="H143" s="9"/>
      <c r="I143" s="9"/>
      <c r="J143" s="9"/>
      <c r="K143" s="9"/>
      <c r="L143" s="9"/>
      <c r="M143" s="193"/>
    </row>
    <row r="144" spans="2:13" s="96" customFormat="1">
      <c r="B144" s="12" t="s">
        <v>58</v>
      </c>
      <c r="C144" s="181" t="s">
        <v>822</v>
      </c>
      <c r="D144" s="9"/>
      <c r="E144" s="9"/>
      <c r="F144" s="9"/>
      <c r="G144" s="9"/>
      <c r="H144" s="9"/>
      <c r="I144" s="9"/>
      <c r="J144" s="9"/>
      <c r="K144" s="9"/>
      <c r="L144" s="9"/>
      <c r="M144" s="193"/>
    </row>
    <row r="145" spans="2:13" s="96" customFormat="1">
      <c r="B145" s="12" t="s">
        <v>59</v>
      </c>
      <c r="C145" s="181">
        <v>1004</v>
      </c>
      <c r="D145" s="611" t="s">
        <v>821</v>
      </c>
      <c r="E145" s="611"/>
      <c r="F145" s="611"/>
      <c r="G145" s="611"/>
      <c r="H145" s="611"/>
      <c r="I145" s="611"/>
      <c r="J145" s="611"/>
      <c r="K145" s="611"/>
      <c r="L145" s="611"/>
      <c r="M145" s="193"/>
    </row>
    <row r="146" spans="2:13" s="96" customFormat="1">
      <c r="B146" s="12" t="s">
        <v>61</v>
      </c>
      <c r="C146" s="181">
        <v>11008</v>
      </c>
      <c r="D146" s="592" t="s">
        <v>777</v>
      </c>
      <c r="E146" s="592" t="s">
        <v>820</v>
      </c>
      <c r="F146" s="612" t="s">
        <v>819</v>
      </c>
      <c r="G146" s="612" t="s">
        <v>818</v>
      </c>
      <c r="H146" s="612" t="s">
        <v>817</v>
      </c>
      <c r="I146" s="592" t="s">
        <v>816</v>
      </c>
      <c r="J146" s="592" t="s">
        <v>815</v>
      </c>
      <c r="K146" s="592" t="s">
        <v>814</v>
      </c>
      <c r="L146" s="601" t="s">
        <v>870</v>
      </c>
      <c r="M146" s="193"/>
    </row>
    <row r="147" spans="2:13" s="96" customFormat="1" ht="42.75" customHeight="1">
      <c r="B147" s="18" t="s">
        <v>35</v>
      </c>
      <c r="C147" s="181" t="s">
        <v>869</v>
      </c>
      <c r="D147" s="593"/>
      <c r="E147" s="593"/>
      <c r="F147" s="613"/>
      <c r="G147" s="613"/>
      <c r="H147" s="613"/>
      <c r="I147" s="593"/>
      <c r="J147" s="593"/>
      <c r="K147" s="593"/>
      <c r="L147" s="602"/>
      <c r="M147" s="193"/>
    </row>
    <row r="148" spans="2:13" s="96" customFormat="1" ht="41.25" customHeight="1">
      <c r="B148" s="18" t="s">
        <v>65</v>
      </c>
      <c r="C148" s="181" t="s">
        <v>868</v>
      </c>
      <c r="D148" s="593"/>
      <c r="E148" s="593"/>
      <c r="F148" s="613"/>
      <c r="G148" s="613"/>
      <c r="H148" s="613"/>
      <c r="I148" s="593"/>
      <c r="J148" s="593"/>
      <c r="K148" s="593"/>
      <c r="L148" s="602"/>
      <c r="M148" s="193"/>
    </row>
    <row r="149" spans="2:13" s="96" customFormat="1" ht="18" customHeight="1">
      <c r="B149" s="18" t="s">
        <v>37</v>
      </c>
      <c r="C149" s="181" t="s">
        <v>161</v>
      </c>
      <c r="D149" s="593"/>
      <c r="E149" s="593"/>
      <c r="F149" s="613"/>
      <c r="G149" s="613"/>
      <c r="H149" s="613"/>
      <c r="I149" s="593"/>
      <c r="J149" s="593"/>
      <c r="K149" s="593"/>
      <c r="L149" s="602"/>
      <c r="M149" s="193"/>
    </row>
    <row r="150" spans="2:13" s="96" customFormat="1" ht="21" customHeight="1">
      <c r="B150" s="10" t="s">
        <v>808</v>
      </c>
      <c r="C150" s="181" t="s">
        <v>834</v>
      </c>
      <c r="D150" s="593"/>
      <c r="E150" s="593"/>
      <c r="F150" s="613"/>
      <c r="G150" s="613"/>
      <c r="H150" s="613"/>
      <c r="I150" s="593"/>
      <c r="J150" s="593"/>
      <c r="K150" s="593"/>
      <c r="L150" s="602"/>
      <c r="M150" s="193"/>
    </row>
    <row r="151" spans="2:13" s="96" customFormat="1">
      <c r="B151" s="55"/>
      <c r="C151" s="337" t="s">
        <v>195</v>
      </c>
      <c r="D151" s="594"/>
      <c r="E151" s="594"/>
      <c r="F151" s="614"/>
      <c r="G151" s="614"/>
      <c r="H151" s="614"/>
      <c r="I151" s="594"/>
      <c r="J151" s="594"/>
      <c r="K151" s="594"/>
      <c r="L151" s="603"/>
      <c r="M151" s="193"/>
    </row>
    <row r="152" spans="2:13" s="96" customFormat="1" ht="19.5" customHeight="1">
      <c r="B152" s="10"/>
      <c r="C152" s="275" t="s">
        <v>860</v>
      </c>
      <c r="D152" s="461">
        <v>0</v>
      </c>
      <c r="E152" s="198">
        <v>1</v>
      </c>
      <c r="F152" s="198"/>
      <c r="G152" s="198"/>
      <c r="H152" s="198"/>
      <c r="I152" s="198">
        <v>1</v>
      </c>
      <c r="J152" s="198">
        <v>1</v>
      </c>
      <c r="K152" s="198">
        <v>1</v>
      </c>
      <c r="L152" s="488"/>
      <c r="M152" s="193"/>
    </row>
    <row r="153" spans="2:13" s="96" customFormat="1">
      <c r="B153" s="21" t="s">
        <v>448</v>
      </c>
      <c r="C153" s="22"/>
      <c r="D153" s="461">
        <v>0</v>
      </c>
      <c r="E153" s="487">
        <v>285478.8</v>
      </c>
      <c r="F153" s="487"/>
      <c r="G153" s="487"/>
      <c r="H153" s="487"/>
      <c r="I153" s="487">
        <v>200343.9</v>
      </c>
      <c r="J153" s="487">
        <v>89041.7</v>
      </c>
      <c r="K153" s="487">
        <v>119957.3</v>
      </c>
      <c r="L153" s="493"/>
      <c r="M153" s="193"/>
    </row>
    <row r="154" spans="2:13" s="191" customFormat="1">
      <c r="B154" s="192"/>
      <c r="C154" s="192"/>
      <c r="D154" s="491"/>
      <c r="E154" s="491"/>
      <c r="F154" s="491"/>
      <c r="G154" s="492"/>
      <c r="H154" s="491"/>
      <c r="I154" s="491"/>
      <c r="J154" s="491"/>
      <c r="K154" s="491"/>
      <c r="L154" s="491"/>
    </row>
    <row r="155" spans="2:13" s="96" customFormat="1">
      <c r="B155" s="12" t="s">
        <v>56</v>
      </c>
      <c r="C155" s="181" t="s">
        <v>160</v>
      </c>
      <c r="D155" s="13"/>
      <c r="E155" s="13"/>
      <c r="F155" s="9"/>
      <c r="G155" s="9"/>
      <c r="H155" s="9"/>
      <c r="I155" s="9"/>
      <c r="J155" s="9"/>
      <c r="K155" s="9"/>
      <c r="L155" s="9"/>
      <c r="M155" s="193"/>
    </row>
    <row r="156" spans="2:13" s="96" customFormat="1">
      <c r="B156" s="12" t="s">
        <v>57</v>
      </c>
      <c r="C156" s="181">
        <v>105010</v>
      </c>
      <c r="D156" s="9"/>
      <c r="E156" s="9"/>
      <c r="F156" s="9"/>
      <c r="G156" s="9"/>
      <c r="H156" s="9"/>
      <c r="I156" s="9"/>
      <c r="J156" s="9"/>
      <c r="K156" s="9"/>
      <c r="L156" s="9"/>
      <c r="M156" s="193"/>
    </row>
    <row r="157" spans="2:13" s="96" customFormat="1">
      <c r="B157" s="12" t="s">
        <v>58</v>
      </c>
      <c r="C157" s="181" t="s">
        <v>822</v>
      </c>
      <c r="D157" s="9"/>
      <c r="E157" s="9"/>
      <c r="F157" s="9"/>
      <c r="G157" s="9"/>
      <c r="H157" s="9"/>
      <c r="I157" s="9"/>
      <c r="J157" s="9"/>
      <c r="K157" s="9"/>
      <c r="L157" s="9"/>
      <c r="M157" s="193"/>
    </row>
    <row r="158" spans="2:13" s="96" customFormat="1">
      <c r="B158" s="12" t="s">
        <v>59</v>
      </c>
      <c r="C158" s="181">
        <v>1004</v>
      </c>
      <c r="D158" s="611" t="s">
        <v>821</v>
      </c>
      <c r="E158" s="611"/>
      <c r="F158" s="611"/>
      <c r="G158" s="611"/>
      <c r="H158" s="611"/>
      <c r="I158" s="611"/>
      <c r="J158" s="611"/>
      <c r="K158" s="611"/>
      <c r="L158" s="611"/>
      <c r="M158" s="193"/>
    </row>
    <row r="159" spans="2:13" s="96" customFormat="1">
      <c r="B159" s="12" t="s">
        <v>61</v>
      </c>
      <c r="C159" s="181">
        <v>11009</v>
      </c>
      <c r="D159" s="592" t="s">
        <v>777</v>
      </c>
      <c r="E159" s="592" t="s">
        <v>820</v>
      </c>
      <c r="F159" s="612" t="s">
        <v>819</v>
      </c>
      <c r="G159" s="612" t="s">
        <v>818</v>
      </c>
      <c r="H159" s="612" t="s">
        <v>817</v>
      </c>
      <c r="I159" s="592" t="s">
        <v>816</v>
      </c>
      <c r="J159" s="592" t="s">
        <v>815</v>
      </c>
      <c r="K159" s="592" t="s">
        <v>814</v>
      </c>
      <c r="L159" s="601" t="s">
        <v>478</v>
      </c>
      <c r="M159" s="193"/>
    </row>
    <row r="160" spans="2:13" s="96" customFormat="1" ht="33" customHeight="1">
      <c r="B160" s="18" t="s">
        <v>35</v>
      </c>
      <c r="C160" s="181" t="s">
        <v>867</v>
      </c>
      <c r="D160" s="593"/>
      <c r="E160" s="593"/>
      <c r="F160" s="613"/>
      <c r="G160" s="613"/>
      <c r="H160" s="613"/>
      <c r="I160" s="593"/>
      <c r="J160" s="593"/>
      <c r="K160" s="593"/>
      <c r="L160" s="602"/>
      <c r="M160" s="193"/>
    </row>
    <row r="161" spans="2:13" s="96" customFormat="1" ht="41.25" customHeight="1">
      <c r="B161" s="18" t="s">
        <v>65</v>
      </c>
      <c r="C161" s="181" t="s">
        <v>866</v>
      </c>
      <c r="D161" s="593"/>
      <c r="E161" s="593"/>
      <c r="F161" s="613"/>
      <c r="G161" s="613"/>
      <c r="H161" s="613"/>
      <c r="I161" s="593"/>
      <c r="J161" s="593"/>
      <c r="K161" s="593"/>
      <c r="L161" s="602"/>
      <c r="M161" s="193"/>
    </row>
    <row r="162" spans="2:13" s="96" customFormat="1" ht="21" customHeight="1">
      <c r="B162" s="18" t="s">
        <v>37</v>
      </c>
      <c r="C162" s="181" t="s">
        <v>161</v>
      </c>
      <c r="D162" s="593"/>
      <c r="E162" s="593"/>
      <c r="F162" s="613"/>
      <c r="G162" s="613"/>
      <c r="H162" s="613"/>
      <c r="I162" s="593"/>
      <c r="J162" s="593"/>
      <c r="K162" s="593"/>
      <c r="L162" s="602"/>
      <c r="M162" s="193"/>
    </row>
    <row r="163" spans="2:13" s="96" customFormat="1" ht="18" customHeight="1">
      <c r="B163" s="10" t="s">
        <v>808</v>
      </c>
      <c r="C163" s="181" t="s">
        <v>834</v>
      </c>
      <c r="D163" s="593"/>
      <c r="E163" s="593"/>
      <c r="F163" s="613"/>
      <c r="G163" s="613"/>
      <c r="H163" s="613"/>
      <c r="I163" s="593"/>
      <c r="J163" s="593"/>
      <c r="K163" s="593"/>
      <c r="L163" s="602"/>
      <c r="M163" s="193"/>
    </row>
    <row r="164" spans="2:13" s="96" customFormat="1">
      <c r="B164" s="55"/>
      <c r="C164" s="337" t="s">
        <v>195</v>
      </c>
      <c r="D164" s="594"/>
      <c r="E164" s="594"/>
      <c r="F164" s="614"/>
      <c r="G164" s="614"/>
      <c r="H164" s="614"/>
      <c r="I164" s="594"/>
      <c r="J164" s="594"/>
      <c r="K164" s="594"/>
      <c r="L164" s="603"/>
      <c r="M164" s="193"/>
    </row>
    <row r="165" spans="2:13" s="96" customFormat="1" ht="17.25" customHeight="1">
      <c r="B165" s="10"/>
      <c r="C165" s="275" t="s">
        <v>860</v>
      </c>
      <c r="D165" s="459">
        <v>0</v>
      </c>
      <c r="E165" s="459">
        <v>1</v>
      </c>
      <c r="F165" s="459"/>
      <c r="G165" s="459"/>
      <c r="H165" s="459"/>
      <c r="I165" s="459">
        <v>1</v>
      </c>
      <c r="J165" s="459">
        <v>0</v>
      </c>
      <c r="K165" s="459">
        <v>0</v>
      </c>
      <c r="L165" s="488"/>
      <c r="M165" s="193"/>
    </row>
    <row r="166" spans="2:13" s="96" customFormat="1">
      <c r="B166" s="21" t="s">
        <v>448</v>
      </c>
      <c r="C166" s="22"/>
      <c r="D166" s="461">
        <v>0</v>
      </c>
      <c r="E166" s="487">
        <v>113383.2</v>
      </c>
      <c r="F166" s="487"/>
      <c r="G166" s="487"/>
      <c r="H166" s="487"/>
      <c r="I166" s="487">
        <v>77368.399999999994</v>
      </c>
      <c r="J166" s="461">
        <v>0</v>
      </c>
      <c r="K166" s="461">
        <v>0</v>
      </c>
      <c r="L166" s="493"/>
      <c r="M166" s="193"/>
    </row>
    <row r="167" spans="2:13" s="191" customFormat="1">
      <c r="B167" s="192"/>
      <c r="C167" s="192"/>
      <c r="D167" s="491"/>
      <c r="E167" s="491"/>
      <c r="F167" s="491"/>
      <c r="G167" s="492"/>
      <c r="H167" s="491"/>
      <c r="I167" s="491"/>
      <c r="J167" s="491"/>
      <c r="K167" s="491"/>
      <c r="L167" s="491"/>
    </row>
    <row r="168" spans="2:13" s="96" customFormat="1">
      <c r="B168" s="12" t="s">
        <v>56</v>
      </c>
      <c r="C168" s="181" t="s">
        <v>160</v>
      </c>
      <c r="D168" s="13"/>
      <c r="E168" s="13"/>
      <c r="F168" s="9"/>
      <c r="G168" s="9"/>
      <c r="H168" s="9"/>
      <c r="I168" s="9"/>
      <c r="J168" s="9"/>
      <c r="K168" s="9"/>
      <c r="L168" s="9"/>
      <c r="M168" s="193"/>
    </row>
    <row r="169" spans="2:13" s="96" customFormat="1">
      <c r="B169" s="12" t="s">
        <v>57</v>
      </c>
      <c r="C169" s="181">
        <v>105010</v>
      </c>
      <c r="D169" s="9"/>
      <c r="E169" s="9"/>
      <c r="F169" s="9"/>
      <c r="G169" s="9"/>
      <c r="H169" s="9"/>
      <c r="I169" s="9"/>
      <c r="J169" s="9"/>
      <c r="K169" s="9"/>
      <c r="L169" s="9"/>
      <c r="M169" s="193"/>
    </row>
    <row r="170" spans="2:13" s="96" customFormat="1">
      <c r="B170" s="12" t="s">
        <v>58</v>
      </c>
      <c r="C170" s="181" t="s">
        <v>822</v>
      </c>
      <c r="D170" s="9"/>
      <c r="E170" s="9"/>
      <c r="F170" s="9"/>
      <c r="G170" s="9"/>
      <c r="H170" s="9"/>
      <c r="I170" s="9"/>
      <c r="J170" s="9"/>
      <c r="K170" s="9"/>
      <c r="L170" s="9"/>
      <c r="M170" s="193"/>
    </row>
    <row r="171" spans="2:13" s="96" customFormat="1">
      <c r="B171" s="12" t="s">
        <v>59</v>
      </c>
      <c r="C171" s="181">
        <v>1004</v>
      </c>
      <c r="D171" s="611" t="s">
        <v>821</v>
      </c>
      <c r="E171" s="611"/>
      <c r="F171" s="611"/>
      <c r="G171" s="611"/>
      <c r="H171" s="611"/>
      <c r="I171" s="611"/>
      <c r="J171" s="611"/>
      <c r="K171" s="611"/>
      <c r="L171" s="611"/>
      <c r="M171" s="193"/>
    </row>
    <row r="172" spans="2:13" s="96" customFormat="1">
      <c r="B172" s="12" t="s">
        <v>61</v>
      </c>
      <c r="C172" s="181">
        <v>11010</v>
      </c>
      <c r="D172" s="592" t="s">
        <v>777</v>
      </c>
      <c r="E172" s="592" t="s">
        <v>820</v>
      </c>
      <c r="F172" s="612" t="s">
        <v>819</v>
      </c>
      <c r="G172" s="612" t="s">
        <v>818</v>
      </c>
      <c r="H172" s="612" t="s">
        <v>817</v>
      </c>
      <c r="I172" s="592" t="s">
        <v>816</v>
      </c>
      <c r="J172" s="592" t="s">
        <v>815</v>
      </c>
      <c r="K172" s="592" t="s">
        <v>814</v>
      </c>
      <c r="L172" s="601" t="s">
        <v>783</v>
      </c>
      <c r="M172" s="193"/>
    </row>
    <row r="173" spans="2:13" s="96" customFormat="1" ht="46.5" customHeight="1">
      <c r="B173" s="18" t="s">
        <v>35</v>
      </c>
      <c r="C173" s="181" t="s">
        <v>865</v>
      </c>
      <c r="D173" s="593"/>
      <c r="E173" s="593"/>
      <c r="F173" s="613"/>
      <c r="G173" s="613"/>
      <c r="H173" s="613"/>
      <c r="I173" s="593"/>
      <c r="J173" s="593"/>
      <c r="K173" s="593"/>
      <c r="L173" s="602"/>
      <c r="M173" s="193"/>
    </row>
    <row r="174" spans="2:13" s="96" customFormat="1" ht="48" customHeight="1">
      <c r="B174" s="18" t="s">
        <v>65</v>
      </c>
      <c r="C174" s="181" t="s">
        <v>864</v>
      </c>
      <c r="D174" s="593"/>
      <c r="E174" s="593"/>
      <c r="F174" s="613"/>
      <c r="G174" s="613"/>
      <c r="H174" s="613"/>
      <c r="I174" s="593"/>
      <c r="J174" s="593"/>
      <c r="K174" s="593"/>
      <c r="L174" s="602"/>
      <c r="M174" s="193"/>
    </row>
    <row r="175" spans="2:13" s="96" customFormat="1" ht="21.75" customHeight="1">
      <c r="B175" s="18" t="s">
        <v>37</v>
      </c>
      <c r="C175" s="181" t="s">
        <v>161</v>
      </c>
      <c r="D175" s="593"/>
      <c r="E175" s="593"/>
      <c r="F175" s="613"/>
      <c r="G175" s="613"/>
      <c r="H175" s="613"/>
      <c r="I175" s="593"/>
      <c r="J175" s="593"/>
      <c r="K175" s="593"/>
      <c r="L175" s="602"/>
      <c r="M175" s="193"/>
    </row>
    <row r="176" spans="2:13" s="96" customFormat="1" ht="19.5" customHeight="1">
      <c r="B176" s="10" t="s">
        <v>808</v>
      </c>
      <c r="C176" s="181" t="s">
        <v>629</v>
      </c>
      <c r="D176" s="593"/>
      <c r="E176" s="593"/>
      <c r="F176" s="613"/>
      <c r="G176" s="613"/>
      <c r="H176" s="613"/>
      <c r="I176" s="593"/>
      <c r="J176" s="593"/>
      <c r="K176" s="593"/>
      <c r="L176" s="602"/>
      <c r="M176" s="193"/>
    </row>
    <row r="177" spans="2:13" s="96" customFormat="1">
      <c r="B177" s="55"/>
      <c r="C177" s="337" t="s">
        <v>195</v>
      </c>
      <c r="D177" s="594"/>
      <c r="E177" s="594"/>
      <c r="F177" s="614"/>
      <c r="G177" s="614"/>
      <c r="H177" s="614"/>
      <c r="I177" s="594"/>
      <c r="J177" s="594"/>
      <c r="K177" s="594"/>
      <c r="L177" s="603"/>
      <c r="M177" s="193"/>
    </row>
    <row r="178" spans="2:13" s="96" customFormat="1">
      <c r="B178" s="10"/>
      <c r="C178" s="275" t="s">
        <v>860</v>
      </c>
      <c r="D178" s="459">
        <v>0</v>
      </c>
      <c r="E178" s="459">
        <v>1</v>
      </c>
      <c r="F178" s="459"/>
      <c r="G178" s="459"/>
      <c r="H178" s="459"/>
      <c r="I178" s="459">
        <v>1</v>
      </c>
      <c r="J178" s="459">
        <v>1</v>
      </c>
      <c r="K178" s="459">
        <v>0</v>
      </c>
      <c r="L178" s="488"/>
      <c r="M178" s="193"/>
    </row>
    <row r="179" spans="2:13" s="96" customFormat="1">
      <c r="B179" s="21" t="s">
        <v>448</v>
      </c>
      <c r="C179" s="22"/>
      <c r="D179" s="461">
        <v>0</v>
      </c>
      <c r="E179" s="461">
        <v>35284.5</v>
      </c>
      <c r="F179" s="461"/>
      <c r="G179" s="461"/>
      <c r="H179" s="461"/>
      <c r="I179" s="461">
        <v>61984.800000000003</v>
      </c>
      <c r="J179" s="461">
        <v>61984.800000000003</v>
      </c>
      <c r="K179" s="461">
        <v>0</v>
      </c>
      <c r="L179" s="493"/>
      <c r="M179" s="193"/>
    </row>
    <row r="180" spans="2:13" s="191" customFormat="1">
      <c r="B180" s="192"/>
      <c r="C180" s="192"/>
      <c r="D180" s="491"/>
      <c r="E180" s="491"/>
      <c r="F180" s="491"/>
      <c r="G180" s="492"/>
      <c r="H180" s="491"/>
      <c r="I180" s="491"/>
      <c r="J180" s="491"/>
      <c r="K180" s="491"/>
      <c r="L180" s="491"/>
    </row>
    <row r="181" spans="2:13" s="96" customFormat="1">
      <c r="B181" s="12" t="s">
        <v>56</v>
      </c>
      <c r="C181" s="181" t="s">
        <v>160</v>
      </c>
      <c r="D181" s="13"/>
      <c r="E181" s="13"/>
      <c r="F181" s="9"/>
      <c r="G181" s="9"/>
      <c r="H181" s="9"/>
      <c r="I181" s="9"/>
      <c r="J181" s="9"/>
      <c r="K181" s="9"/>
      <c r="L181" s="9"/>
      <c r="M181" s="193"/>
    </row>
    <row r="182" spans="2:13" s="96" customFormat="1">
      <c r="B182" s="12" t="s">
        <v>57</v>
      </c>
      <c r="C182" s="181">
        <v>105010</v>
      </c>
      <c r="D182" s="9"/>
      <c r="E182" s="9"/>
      <c r="F182" s="9"/>
      <c r="G182" s="9"/>
      <c r="H182" s="9"/>
      <c r="I182" s="9"/>
      <c r="J182" s="9"/>
      <c r="K182" s="9"/>
      <c r="L182" s="9"/>
      <c r="M182" s="193"/>
    </row>
    <row r="183" spans="2:13" s="96" customFormat="1">
      <c r="B183" s="12" t="s">
        <v>58</v>
      </c>
      <c r="C183" s="181" t="s">
        <v>822</v>
      </c>
      <c r="D183" s="9"/>
      <c r="E183" s="9"/>
      <c r="F183" s="9"/>
      <c r="G183" s="9"/>
      <c r="H183" s="9"/>
      <c r="I183" s="9"/>
      <c r="J183" s="9"/>
      <c r="K183" s="9"/>
      <c r="L183" s="9"/>
      <c r="M183" s="193"/>
    </row>
    <row r="184" spans="2:13" s="96" customFormat="1">
      <c r="B184" s="12" t="s">
        <v>59</v>
      </c>
      <c r="C184" s="181">
        <v>1004</v>
      </c>
      <c r="D184" s="611" t="s">
        <v>821</v>
      </c>
      <c r="E184" s="611"/>
      <c r="F184" s="611"/>
      <c r="G184" s="611"/>
      <c r="H184" s="611"/>
      <c r="I184" s="611"/>
      <c r="J184" s="611"/>
      <c r="K184" s="611"/>
      <c r="L184" s="611"/>
      <c r="M184" s="193"/>
    </row>
    <row r="185" spans="2:13" s="96" customFormat="1">
      <c r="B185" s="12" t="s">
        <v>61</v>
      </c>
      <c r="C185" s="181">
        <v>11011</v>
      </c>
      <c r="D185" s="592" t="s">
        <v>777</v>
      </c>
      <c r="E185" s="592" t="s">
        <v>820</v>
      </c>
      <c r="F185" s="612" t="s">
        <v>819</v>
      </c>
      <c r="G185" s="612" t="s">
        <v>818</v>
      </c>
      <c r="H185" s="612" t="s">
        <v>817</v>
      </c>
      <c r="I185" s="592" t="s">
        <v>816</v>
      </c>
      <c r="J185" s="592" t="s">
        <v>815</v>
      </c>
      <c r="K185" s="592" t="s">
        <v>814</v>
      </c>
      <c r="L185" s="601" t="s">
        <v>776</v>
      </c>
      <c r="M185" s="193"/>
    </row>
    <row r="186" spans="2:13" s="96" customFormat="1" ht="45.75" customHeight="1">
      <c r="B186" s="18" t="s">
        <v>35</v>
      </c>
      <c r="C186" s="181" t="s">
        <v>863</v>
      </c>
      <c r="D186" s="593"/>
      <c r="E186" s="593"/>
      <c r="F186" s="613"/>
      <c r="G186" s="613"/>
      <c r="H186" s="613"/>
      <c r="I186" s="593"/>
      <c r="J186" s="593"/>
      <c r="K186" s="593"/>
      <c r="L186" s="602"/>
      <c r="M186" s="193"/>
    </row>
    <row r="187" spans="2:13" s="96" customFormat="1" ht="48" customHeight="1">
      <c r="B187" s="18" t="s">
        <v>65</v>
      </c>
      <c r="C187" s="181" t="s">
        <v>862</v>
      </c>
      <c r="D187" s="593"/>
      <c r="E187" s="593"/>
      <c r="F187" s="613"/>
      <c r="G187" s="613"/>
      <c r="H187" s="613"/>
      <c r="I187" s="593"/>
      <c r="J187" s="593"/>
      <c r="K187" s="593"/>
      <c r="L187" s="602"/>
      <c r="M187" s="193"/>
    </row>
    <row r="188" spans="2:13" s="96" customFormat="1" ht="18.75" customHeight="1">
      <c r="B188" s="18" t="s">
        <v>37</v>
      </c>
      <c r="C188" s="181" t="s">
        <v>161</v>
      </c>
      <c r="D188" s="593"/>
      <c r="E188" s="593"/>
      <c r="F188" s="613"/>
      <c r="G188" s="613"/>
      <c r="H188" s="613"/>
      <c r="I188" s="593"/>
      <c r="J188" s="593"/>
      <c r="K188" s="593"/>
      <c r="L188" s="602"/>
      <c r="M188" s="193"/>
    </row>
    <row r="189" spans="2:13" s="96" customFormat="1" ht="18.75" customHeight="1">
      <c r="B189" s="10" t="s">
        <v>808</v>
      </c>
      <c r="C189" s="181" t="s">
        <v>629</v>
      </c>
      <c r="D189" s="593"/>
      <c r="E189" s="593"/>
      <c r="F189" s="613"/>
      <c r="G189" s="613"/>
      <c r="H189" s="613"/>
      <c r="I189" s="593"/>
      <c r="J189" s="593"/>
      <c r="K189" s="593"/>
      <c r="L189" s="602"/>
      <c r="M189" s="193"/>
    </row>
    <row r="190" spans="2:13" s="96" customFormat="1">
      <c r="B190" s="55"/>
      <c r="C190" s="337" t="s">
        <v>195</v>
      </c>
      <c r="D190" s="594"/>
      <c r="E190" s="594"/>
      <c r="F190" s="614"/>
      <c r="G190" s="614"/>
      <c r="H190" s="614"/>
      <c r="I190" s="594"/>
      <c r="J190" s="594"/>
      <c r="K190" s="594"/>
      <c r="L190" s="603"/>
      <c r="M190" s="193"/>
    </row>
    <row r="191" spans="2:13" s="96" customFormat="1">
      <c r="B191" s="10"/>
      <c r="C191" s="275" t="s">
        <v>860</v>
      </c>
      <c r="D191" s="459">
        <v>0</v>
      </c>
      <c r="E191" s="459">
        <v>1</v>
      </c>
      <c r="F191" s="459"/>
      <c r="G191" s="459"/>
      <c r="H191" s="459"/>
      <c r="I191" s="459">
        <v>1</v>
      </c>
      <c r="J191" s="459">
        <v>0</v>
      </c>
      <c r="K191" s="459">
        <v>0</v>
      </c>
      <c r="L191" s="488"/>
      <c r="M191" s="193"/>
    </row>
    <row r="192" spans="2:13" s="96" customFormat="1">
      <c r="B192" s="199" t="s">
        <v>448</v>
      </c>
      <c r="C192" s="199"/>
      <c r="D192" s="461">
        <v>0</v>
      </c>
      <c r="E192" s="461">
        <v>577636.5</v>
      </c>
      <c r="F192" s="461"/>
      <c r="G192" s="461"/>
      <c r="H192" s="461"/>
      <c r="I192" s="461">
        <v>577636.5</v>
      </c>
      <c r="J192" s="461">
        <v>0</v>
      </c>
      <c r="K192" s="461">
        <v>0</v>
      </c>
      <c r="L192" s="493"/>
      <c r="M192" s="193"/>
    </row>
    <row r="193" spans="2:13" s="191" customFormat="1">
      <c r="B193" s="192"/>
      <c r="C193" s="192"/>
      <c r="D193" s="491"/>
      <c r="E193" s="494"/>
      <c r="F193" s="494"/>
      <c r="G193" s="494"/>
      <c r="H193" s="494"/>
      <c r="I193" s="494"/>
      <c r="J193" s="491"/>
      <c r="K193" s="491"/>
      <c r="L193" s="492"/>
    </row>
    <row r="194" spans="2:13" s="96" customFormat="1">
      <c r="B194" s="12" t="s">
        <v>56</v>
      </c>
      <c r="C194" s="181" t="s">
        <v>160</v>
      </c>
      <c r="D194" s="13"/>
      <c r="E194" s="13"/>
      <c r="F194" s="9"/>
      <c r="G194" s="9"/>
      <c r="H194" s="9"/>
      <c r="I194" s="9"/>
      <c r="J194" s="9"/>
      <c r="K194" s="9"/>
      <c r="L194" s="9"/>
      <c r="M194" s="193"/>
    </row>
    <row r="195" spans="2:13" s="96" customFormat="1">
      <c r="B195" s="12" t="s">
        <v>57</v>
      </c>
      <c r="C195" s="181">
        <v>105010</v>
      </c>
      <c r="D195" s="9"/>
      <c r="E195" s="9"/>
      <c r="F195" s="9"/>
      <c r="G195" s="9"/>
      <c r="H195" s="9"/>
      <c r="I195" s="9"/>
      <c r="J195" s="9"/>
      <c r="K195" s="9"/>
      <c r="L195" s="9"/>
      <c r="M195" s="193"/>
    </row>
    <row r="196" spans="2:13" s="96" customFormat="1">
      <c r="B196" s="12" t="s">
        <v>58</v>
      </c>
      <c r="C196" s="181" t="s">
        <v>822</v>
      </c>
      <c r="D196" s="9"/>
      <c r="E196" s="9"/>
      <c r="F196" s="9"/>
      <c r="G196" s="9"/>
      <c r="H196" s="9"/>
      <c r="I196" s="9"/>
      <c r="J196" s="9"/>
      <c r="K196" s="9"/>
      <c r="L196" s="9"/>
      <c r="M196" s="193"/>
    </row>
    <row r="197" spans="2:13" s="96" customFormat="1">
      <c r="B197" s="12" t="s">
        <v>59</v>
      </c>
      <c r="C197" s="181">
        <v>1004</v>
      </c>
      <c r="D197" s="611" t="s">
        <v>821</v>
      </c>
      <c r="E197" s="611"/>
      <c r="F197" s="611"/>
      <c r="G197" s="611"/>
      <c r="H197" s="611"/>
      <c r="I197" s="611"/>
      <c r="J197" s="611"/>
      <c r="K197" s="611"/>
      <c r="L197" s="611"/>
      <c r="M197" s="193"/>
    </row>
    <row r="198" spans="2:13" s="96" customFormat="1">
      <c r="B198" s="12" t="s">
        <v>61</v>
      </c>
      <c r="C198" s="181">
        <v>12001</v>
      </c>
      <c r="D198" s="592" t="s">
        <v>777</v>
      </c>
      <c r="E198" s="592" t="s">
        <v>820</v>
      </c>
      <c r="F198" s="612" t="s">
        <v>819</v>
      </c>
      <c r="G198" s="612" t="s">
        <v>818</v>
      </c>
      <c r="H198" s="612" t="s">
        <v>817</v>
      </c>
      <c r="I198" s="592" t="s">
        <v>816</v>
      </c>
      <c r="J198" s="592" t="s">
        <v>815</v>
      </c>
      <c r="K198" s="592" t="s">
        <v>814</v>
      </c>
      <c r="L198" s="592"/>
      <c r="M198" s="193"/>
    </row>
    <row r="199" spans="2:13" s="96" customFormat="1" ht="18.75" customHeight="1">
      <c r="B199" s="18" t="s">
        <v>35</v>
      </c>
      <c r="C199" s="181" t="s">
        <v>859</v>
      </c>
      <c r="D199" s="593"/>
      <c r="E199" s="593"/>
      <c r="F199" s="613"/>
      <c r="G199" s="613"/>
      <c r="H199" s="613"/>
      <c r="I199" s="593"/>
      <c r="J199" s="593"/>
      <c r="K199" s="593"/>
      <c r="L199" s="593"/>
      <c r="M199" s="193"/>
    </row>
    <row r="200" spans="2:13" s="96" customFormat="1" ht="33" customHeight="1">
      <c r="B200" s="18" t="s">
        <v>65</v>
      </c>
      <c r="C200" s="181" t="s">
        <v>858</v>
      </c>
      <c r="D200" s="593"/>
      <c r="E200" s="593"/>
      <c r="F200" s="613"/>
      <c r="G200" s="613"/>
      <c r="H200" s="613"/>
      <c r="I200" s="593"/>
      <c r="J200" s="593"/>
      <c r="K200" s="593"/>
      <c r="L200" s="593"/>
      <c r="M200" s="193"/>
    </row>
    <row r="201" spans="2:13" s="96" customFormat="1">
      <c r="B201" s="18" t="s">
        <v>37</v>
      </c>
      <c r="C201" s="181" t="s">
        <v>376</v>
      </c>
      <c r="D201" s="593"/>
      <c r="E201" s="593"/>
      <c r="F201" s="613"/>
      <c r="G201" s="613"/>
      <c r="H201" s="613"/>
      <c r="I201" s="593"/>
      <c r="J201" s="593"/>
      <c r="K201" s="593"/>
      <c r="L201" s="593"/>
      <c r="M201" s="193"/>
    </row>
    <row r="202" spans="2:13" s="96" customFormat="1">
      <c r="B202" s="10" t="s">
        <v>808</v>
      </c>
      <c r="C202" s="181" t="s">
        <v>857</v>
      </c>
      <c r="D202" s="593"/>
      <c r="E202" s="593"/>
      <c r="F202" s="613"/>
      <c r="G202" s="613"/>
      <c r="H202" s="613"/>
      <c r="I202" s="593"/>
      <c r="J202" s="593"/>
      <c r="K202" s="593"/>
      <c r="L202" s="593"/>
      <c r="M202" s="193"/>
    </row>
    <row r="203" spans="2:13" s="96" customFormat="1">
      <c r="B203" s="55"/>
      <c r="C203" s="337" t="s">
        <v>195</v>
      </c>
      <c r="D203" s="594"/>
      <c r="E203" s="594"/>
      <c r="F203" s="614"/>
      <c r="G203" s="614"/>
      <c r="H203" s="614"/>
      <c r="I203" s="594"/>
      <c r="J203" s="594"/>
      <c r="K203" s="594"/>
      <c r="L203" s="594"/>
      <c r="M203" s="193"/>
    </row>
    <row r="204" spans="2:13" s="96" customFormat="1">
      <c r="B204" s="10"/>
      <c r="C204" s="181" t="s">
        <v>856</v>
      </c>
      <c r="D204" s="77">
        <v>15</v>
      </c>
      <c r="E204" s="77">
        <v>15</v>
      </c>
      <c r="F204" s="77"/>
      <c r="G204" s="77"/>
      <c r="H204" s="77"/>
      <c r="I204" s="77">
        <v>15</v>
      </c>
      <c r="J204" s="77">
        <v>15</v>
      </c>
      <c r="K204" s="77">
        <v>15</v>
      </c>
      <c r="L204" s="77"/>
      <c r="M204" s="193"/>
    </row>
    <row r="205" spans="2:13" s="96" customFormat="1">
      <c r="B205" s="21" t="s">
        <v>448</v>
      </c>
      <c r="C205" s="22"/>
      <c r="D205" s="495">
        <v>3798977.5</v>
      </c>
      <c r="E205" s="495">
        <v>1795808.6</v>
      </c>
      <c r="F205" s="496"/>
      <c r="G205" s="195"/>
      <c r="H205" s="195"/>
      <c r="I205" s="495">
        <v>6060338</v>
      </c>
      <c r="J205" s="495">
        <v>6060338</v>
      </c>
      <c r="K205" s="495">
        <v>6060338</v>
      </c>
      <c r="L205" s="486"/>
      <c r="M205" s="193"/>
    </row>
    <row r="206" spans="2:13" s="191" customFormat="1">
      <c r="B206" s="192"/>
      <c r="C206" s="192"/>
      <c r="D206" s="491"/>
      <c r="E206" s="494"/>
      <c r="F206" s="494"/>
      <c r="G206" s="494"/>
      <c r="H206" s="494"/>
      <c r="I206" s="494"/>
      <c r="J206" s="494"/>
      <c r="K206" s="494"/>
      <c r="L206" s="492"/>
    </row>
    <row r="207" spans="2:13" s="96" customFormat="1">
      <c r="B207" s="12" t="s">
        <v>56</v>
      </c>
      <c r="C207" s="181" t="s">
        <v>160</v>
      </c>
      <c r="D207" s="13"/>
      <c r="E207" s="13"/>
      <c r="F207" s="9"/>
      <c r="G207" s="9"/>
      <c r="H207" s="9"/>
      <c r="I207" s="9"/>
      <c r="J207" s="9"/>
      <c r="K207" s="9"/>
      <c r="L207" s="9"/>
      <c r="M207" s="193"/>
    </row>
    <row r="208" spans="2:13" s="96" customFormat="1">
      <c r="B208" s="12" t="s">
        <v>57</v>
      </c>
      <c r="C208" s="181">
        <v>105010</v>
      </c>
      <c r="D208" s="9"/>
      <c r="E208" s="9"/>
      <c r="F208" s="9"/>
      <c r="G208" s="9"/>
      <c r="H208" s="9"/>
      <c r="I208" s="9"/>
      <c r="J208" s="9"/>
      <c r="K208" s="9"/>
      <c r="L208" s="9"/>
      <c r="M208" s="193"/>
    </row>
    <row r="209" spans="2:13" s="96" customFormat="1">
      <c r="B209" s="12" t="s">
        <v>58</v>
      </c>
      <c r="C209" s="181" t="s">
        <v>822</v>
      </c>
      <c r="D209" s="9"/>
      <c r="E209" s="9"/>
      <c r="F209" s="9"/>
      <c r="G209" s="9"/>
      <c r="H209" s="9"/>
      <c r="I209" s="9"/>
      <c r="J209" s="9"/>
      <c r="K209" s="9"/>
      <c r="L209" s="9"/>
      <c r="M209" s="193"/>
    </row>
    <row r="210" spans="2:13" s="96" customFormat="1">
      <c r="B210" s="12" t="s">
        <v>59</v>
      </c>
      <c r="C210" s="181">
        <v>1004</v>
      </c>
      <c r="D210" s="611" t="s">
        <v>821</v>
      </c>
      <c r="E210" s="611"/>
      <c r="F210" s="611"/>
      <c r="G210" s="611"/>
      <c r="H210" s="611"/>
      <c r="I210" s="611"/>
      <c r="J210" s="611"/>
      <c r="K210" s="611"/>
      <c r="L210" s="611"/>
      <c r="M210" s="193"/>
    </row>
    <row r="211" spans="2:13" s="96" customFormat="1">
      <c r="B211" s="12" t="s">
        <v>61</v>
      </c>
      <c r="C211" s="181">
        <v>12002</v>
      </c>
      <c r="D211" s="592" t="s">
        <v>777</v>
      </c>
      <c r="E211" s="592" t="s">
        <v>820</v>
      </c>
      <c r="F211" s="612" t="s">
        <v>819</v>
      </c>
      <c r="G211" s="612" t="s">
        <v>818</v>
      </c>
      <c r="H211" s="612" t="s">
        <v>817</v>
      </c>
      <c r="I211" s="592" t="s">
        <v>816</v>
      </c>
      <c r="J211" s="592" t="s">
        <v>815</v>
      </c>
      <c r="K211" s="592" t="s">
        <v>814</v>
      </c>
      <c r="L211" s="608" t="s">
        <v>426</v>
      </c>
      <c r="M211" s="193"/>
    </row>
    <row r="212" spans="2:13" s="96" customFormat="1" ht="44.25" customHeight="1">
      <c r="B212" s="18" t="s">
        <v>35</v>
      </c>
      <c r="C212" s="181" t="s">
        <v>855</v>
      </c>
      <c r="D212" s="593"/>
      <c r="E212" s="593"/>
      <c r="F212" s="613"/>
      <c r="G212" s="613"/>
      <c r="H212" s="613"/>
      <c r="I212" s="593"/>
      <c r="J212" s="593"/>
      <c r="K212" s="593"/>
      <c r="L212" s="609"/>
      <c r="M212" s="193"/>
    </row>
    <row r="213" spans="2:13" s="96" customFormat="1" ht="30" customHeight="1">
      <c r="B213" s="18" t="s">
        <v>65</v>
      </c>
      <c r="C213" s="181" t="s">
        <v>854</v>
      </c>
      <c r="D213" s="593"/>
      <c r="E213" s="593"/>
      <c r="F213" s="613"/>
      <c r="G213" s="613"/>
      <c r="H213" s="613"/>
      <c r="I213" s="593"/>
      <c r="J213" s="593"/>
      <c r="K213" s="593"/>
      <c r="L213" s="609"/>
      <c r="M213" s="193"/>
    </row>
    <row r="214" spans="2:13" s="96" customFormat="1">
      <c r="B214" s="18" t="s">
        <v>37</v>
      </c>
      <c r="C214" s="181" t="s">
        <v>376</v>
      </c>
      <c r="D214" s="593"/>
      <c r="E214" s="593"/>
      <c r="F214" s="613"/>
      <c r="G214" s="613"/>
      <c r="H214" s="613"/>
      <c r="I214" s="593"/>
      <c r="J214" s="593"/>
      <c r="K214" s="593"/>
      <c r="L214" s="609"/>
      <c r="M214" s="193"/>
    </row>
    <row r="215" spans="2:13" s="96" customFormat="1">
      <c r="B215" s="10" t="s">
        <v>853</v>
      </c>
      <c r="C215" s="181" t="s">
        <v>629</v>
      </c>
      <c r="D215" s="593"/>
      <c r="E215" s="593"/>
      <c r="F215" s="613"/>
      <c r="G215" s="613"/>
      <c r="H215" s="613"/>
      <c r="I215" s="593"/>
      <c r="J215" s="593"/>
      <c r="K215" s="593"/>
      <c r="L215" s="609"/>
      <c r="M215" s="193"/>
    </row>
    <row r="216" spans="2:13" s="96" customFormat="1">
      <c r="B216" s="55"/>
      <c r="C216" s="337" t="s">
        <v>195</v>
      </c>
      <c r="D216" s="594"/>
      <c r="E216" s="594"/>
      <c r="F216" s="614"/>
      <c r="G216" s="614"/>
      <c r="H216" s="614"/>
      <c r="I216" s="594"/>
      <c r="J216" s="594"/>
      <c r="K216" s="594"/>
      <c r="L216" s="610"/>
      <c r="M216" s="193"/>
    </row>
    <row r="217" spans="2:13" s="96" customFormat="1">
      <c r="B217" s="10"/>
      <c r="C217" s="181" t="s">
        <v>852</v>
      </c>
      <c r="D217" s="459">
        <v>0</v>
      </c>
      <c r="E217" s="459">
        <v>10</v>
      </c>
      <c r="F217" s="459"/>
      <c r="G217" s="459"/>
      <c r="H217" s="459"/>
      <c r="I217" s="459">
        <v>30</v>
      </c>
      <c r="J217" s="459">
        <v>30</v>
      </c>
      <c r="K217" s="459">
        <v>0</v>
      </c>
      <c r="L217" s="77"/>
      <c r="M217" s="193"/>
    </row>
    <row r="218" spans="2:13" s="96" customFormat="1">
      <c r="B218" s="21" t="s">
        <v>448</v>
      </c>
      <c r="C218" s="22"/>
      <c r="D218" s="461">
        <v>0</v>
      </c>
      <c r="E218" s="461">
        <v>1018200.7</v>
      </c>
      <c r="F218" s="461"/>
      <c r="G218" s="461"/>
      <c r="H218" s="461"/>
      <c r="I218" s="461">
        <v>1999700.4</v>
      </c>
      <c r="J218" s="461">
        <v>1999700.4</v>
      </c>
      <c r="K218" s="461">
        <v>0</v>
      </c>
      <c r="L218" s="486"/>
      <c r="M218" s="193"/>
    </row>
    <row r="219" spans="2:13" s="191" customFormat="1">
      <c r="B219" s="192"/>
      <c r="C219" s="192"/>
      <c r="D219" s="491"/>
      <c r="E219" s="491"/>
      <c r="F219" s="491"/>
      <c r="G219" s="492"/>
      <c r="H219" s="491"/>
      <c r="I219" s="491"/>
      <c r="J219" s="491"/>
      <c r="K219" s="491"/>
      <c r="L219" s="491"/>
    </row>
    <row r="220" spans="2:13" s="96" customFormat="1">
      <c r="B220" s="12" t="s">
        <v>56</v>
      </c>
      <c r="C220" s="181" t="s">
        <v>160</v>
      </c>
      <c r="D220" s="13"/>
      <c r="E220" s="13"/>
      <c r="F220" s="9"/>
      <c r="G220" s="9"/>
      <c r="H220" s="9"/>
      <c r="I220" s="9"/>
      <c r="J220" s="9"/>
      <c r="K220" s="9"/>
      <c r="L220" s="9"/>
      <c r="M220" s="193"/>
    </row>
    <row r="221" spans="2:13" s="96" customFormat="1">
      <c r="B221" s="12" t="s">
        <v>57</v>
      </c>
      <c r="C221" s="181">
        <v>105010</v>
      </c>
      <c r="D221" s="9"/>
      <c r="E221" s="9"/>
      <c r="F221" s="9"/>
      <c r="G221" s="9"/>
      <c r="H221" s="9"/>
      <c r="I221" s="9"/>
      <c r="J221" s="9"/>
      <c r="K221" s="9"/>
      <c r="L221" s="9"/>
      <c r="M221" s="193"/>
    </row>
    <row r="222" spans="2:13" s="96" customFormat="1">
      <c r="B222" s="12" t="s">
        <v>58</v>
      </c>
      <c r="C222" s="181" t="s">
        <v>822</v>
      </c>
      <c r="D222" s="9"/>
      <c r="E222" s="9"/>
      <c r="F222" s="9"/>
      <c r="G222" s="9"/>
      <c r="H222" s="9"/>
      <c r="I222" s="9"/>
      <c r="J222" s="9"/>
      <c r="K222" s="9"/>
      <c r="L222" s="9"/>
      <c r="M222" s="193"/>
    </row>
    <row r="223" spans="2:13" s="96" customFormat="1">
      <c r="B223" s="12" t="s">
        <v>59</v>
      </c>
      <c r="C223" s="181">
        <v>1004</v>
      </c>
      <c r="D223" s="611" t="s">
        <v>821</v>
      </c>
      <c r="E223" s="611"/>
      <c r="F223" s="611"/>
      <c r="G223" s="611"/>
      <c r="H223" s="611"/>
      <c r="I223" s="611"/>
      <c r="J223" s="611"/>
      <c r="K223" s="611"/>
      <c r="L223" s="611"/>
      <c r="M223" s="193"/>
    </row>
    <row r="224" spans="2:13" s="96" customFormat="1">
      <c r="B224" s="12" t="s">
        <v>61</v>
      </c>
      <c r="C224" s="181">
        <v>31001</v>
      </c>
      <c r="D224" s="592" t="s">
        <v>777</v>
      </c>
      <c r="E224" s="592" t="s">
        <v>820</v>
      </c>
      <c r="F224" s="612" t="s">
        <v>819</v>
      </c>
      <c r="G224" s="612" t="s">
        <v>818</v>
      </c>
      <c r="H224" s="612" t="s">
        <v>817</v>
      </c>
      <c r="I224" s="592" t="s">
        <v>816</v>
      </c>
      <c r="J224" s="592" t="s">
        <v>815</v>
      </c>
      <c r="K224" s="592" t="s">
        <v>814</v>
      </c>
      <c r="L224" s="601" t="s">
        <v>783</v>
      </c>
      <c r="M224" s="193"/>
    </row>
    <row r="225" spans="2:13" s="96" customFormat="1" ht="31.5" customHeight="1">
      <c r="B225" s="18" t="s">
        <v>35</v>
      </c>
      <c r="C225" s="181" t="s">
        <v>851</v>
      </c>
      <c r="D225" s="593"/>
      <c r="E225" s="593"/>
      <c r="F225" s="613"/>
      <c r="G225" s="613"/>
      <c r="H225" s="613"/>
      <c r="I225" s="593"/>
      <c r="J225" s="593"/>
      <c r="K225" s="593"/>
      <c r="L225" s="602"/>
      <c r="M225" s="193"/>
    </row>
    <row r="226" spans="2:13" s="96" customFormat="1" ht="31.5" customHeight="1">
      <c r="B226" s="18" t="s">
        <v>65</v>
      </c>
      <c r="C226" s="181" t="s">
        <v>850</v>
      </c>
      <c r="D226" s="593"/>
      <c r="E226" s="593"/>
      <c r="F226" s="613"/>
      <c r="G226" s="613"/>
      <c r="H226" s="613"/>
      <c r="I226" s="593"/>
      <c r="J226" s="593"/>
      <c r="K226" s="593"/>
      <c r="L226" s="602"/>
      <c r="M226" s="193"/>
    </row>
    <row r="227" spans="2:13" s="96" customFormat="1" ht="31.5" customHeight="1">
      <c r="B227" s="18" t="s">
        <v>37</v>
      </c>
      <c r="C227" s="181" t="s">
        <v>319</v>
      </c>
      <c r="D227" s="593"/>
      <c r="E227" s="593"/>
      <c r="F227" s="613"/>
      <c r="G227" s="613"/>
      <c r="H227" s="613"/>
      <c r="I227" s="593"/>
      <c r="J227" s="593"/>
      <c r="K227" s="593"/>
      <c r="L227" s="602"/>
      <c r="M227" s="193"/>
    </row>
    <row r="228" spans="2:13" s="96" customFormat="1" ht="25.5">
      <c r="B228" s="10" t="s">
        <v>826</v>
      </c>
      <c r="C228" s="181" t="s">
        <v>629</v>
      </c>
      <c r="D228" s="593"/>
      <c r="E228" s="593"/>
      <c r="F228" s="613"/>
      <c r="G228" s="613"/>
      <c r="H228" s="613"/>
      <c r="I228" s="593"/>
      <c r="J228" s="593"/>
      <c r="K228" s="593"/>
      <c r="L228" s="602"/>
      <c r="M228" s="193"/>
    </row>
    <row r="229" spans="2:13" s="96" customFormat="1">
      <c r="B229" s="55"/>
      <c r="C229" s="337" t="s">
        <v>195</v>
      </c>
      <c r="D229" s="594"/>
      <c r="E229" s="594"/>
      <c r="F229" s="614"/>
      <c r="G229" s="614"/>
      <c r="H229" s="614"/>
      <c r="I229" s="594"/>
      <c r="J229" s="594"/>
      <c r="K229" s="594"/>
      <c r="L229" s="603"/>
      <c r="M229" s="193"/>
    </row>
    <row r="230" spans="2:13" s="96" customFormat="1" ht="31.5" customHeight="1">
      <c r="B230" s="10"/>
      <c r="C230" s="275" t="s">
        <v>849</v>
      </c>
      <c r="D230" s="459">
        <v>0</v>
      </c>
      <c r="E230" s="459">
        <v>0</v>
      </c>
      <c r="F230" s="459"/>
      <c r="G230" s="458"/>
      <c r="H230" s="458"/>
      <c r="I230" s="458">
        <v>0</v>
      </c>
      <c r="J230" s="458">
        <v>0</v>
      </c>
      <c r="K230" s="458">
        <v>0</v>
      </c>
      <c r="L230" s="174"/>
      <c r="M230" s="193"/>
    </row>
    <row r="231" spans="2:13" s="96" customFormat="1">
      <c r="B231" s="10"/>
      <c r="C231" s="275" t="s">
        <v>848</v>
      </c>
      <c r="D231" s="459">
        <v>0</v>
      </c>
      <c r="E231" s="459">
        <v>0</v>
      </c>
      <c r="F231" s="459"/>
      <c r="G231" s="458"/>
      <c r="H231" s="458"/>
      <c r="I231" s="458">
        <v>0</v>
      </c>
      <c r="J231" s="458">
        <v>0</v>
      </c>
      <c r="K231" s="458">
        <v>0</v>
      </c>
      <c r="L231" s="174"/>
      <c r="M231" s="193"/>
    </row>
    <row r="232" spans="2:13" s="96" customFormat="1">
      <c r="B232" s="10"/>
      <c r="C232" s="275" t="s">
        <v>847</v>
      </c>
      <c r="D232" s="459">
        <v>12.5</v>
      </c>
      <c r="E232" s="459">
        <v>25</v>
      </c>
      <c r="F232" s="459"/>
      <c r="G232" s="458"/>
      <c r="H232" s="458"/>
      <c r="I232" s="458">
        <v>35</v>
      </c>
      <c r="J232" s="458">
        <v>5</v>
      </c>
      <c r="K232" s="456">
        <v>0</v>
      </c>
      <c r="L232" s="174"/>
      <c r="M232" s="193"/>
    </row>
    <row r="233" spans="2:13" s="96" customFormat="1">
      <c r="B233" s="10"/>
      <c r="C233" s="275" t="s">
        <v>846</v>
      </c>
      <c r="D233" s="456">
        <v>0</v>
      </c>
      <c r="E233" s="456">
        <v>0</v>
      </c>
      <c r="F233" s="456">
        <v>0</v>
      </c>
      <c r="G233" s="456">
        <v>0</v>
      </c>
      <c r="H233" s="456">
        <v>0</v>
      </c>
      <c r="I233" s="456">
        <v>0</v>
      </c>
      <c r="J233" s="456">
        <v>0</v>
      </c>
      <c r="K233" s="456">
        <v>0</v>
      </c>
      <c r="L233" s="174"/>
      <c r="M233" s="193"/>
    </row>
    <row r="234" spans="2:13" s="96" customFormat="1">
      <c r="B234" s="21" t="s">
        <v>448</v>
      </c>
      <c r="C234" s="22"/>
      <c r="D234" s="489">
        <v>2892415.71</v>
      </c>
      <c r="E234" s="489">
        <v>5821513.5999999996</v>
      </c>
      <c r="F234" s="489"/>
      <c r="G234" s="489"/>
      <c r="H234" s="489"/>
      <c r="I234" s="489">
        <v>7912459.7999999998</v>
      </c>
      <c r="J234" s="489">
        <v>3643845.8</v>
      </c>
      <c r="K234" s="460">
        <v>0</v>
      </c>
      <c r="L234" s="488"/>
      <c r="M234" s="193"/>
    </row>
    <row r="235" spans="2:13" s="191" customFormat="1">
      <c r="B235" s="192"/>
      <c r="C235" s="192"/>
      <c r="D235" s="491"/>
      <c r="E235" s="491"/>
      <c r="F235" s="491"/>
      <c r="G235" s="492"/>
      <c r="H235" s="491"/>
      <c r="I235" s="491"/>
      <c r="J235" s="491"/>
      <c r="K235" s="491"/>
      <c r="L235" s="491"/>
    </row>
    <row r="236" spans="2:13" s="96" customFormat="1">
      <c r="B236" s="12" t="s">
        <v>56</v>
      </c>
      <c r="C236" s="181" t="s">
        <v>160</v>
      </c>
      <c r="D236" s="13"/>
      <c r="E236" s="13"/>
      <c r="F236" s="9"/>
      <c r="G236" s="9"/>
      <c r="H236" s="9"/>
      <c r="I236" s="9"/>
      <c r="J236" s="9"/>
      <c r="K236" s="9"/>
      <c r="L236" s="9"/>
      <c r="M236" s="193"/>
    </row>
    <row r="237" spans="2:13" s="96" customFormat="1">
      <c r="B237" s="12" t="s">
        <v>57</v>
      </c>
      <c r="C237" s="181">
        <v>105010</v>
      </c>
      <c r="D237" s="9"/>
      <c r="E237" s="9"/>
      <c r="F237" s="9"/>
      <c r="G237" s="9"/>
      <c r="H237" s="9"/>
      <c r="I237" s="9"/>
      <c r="J237" s="9"/>
      <c r="K237" s="9"/>
      <c r="L237" s="9"/>
      <c r="M237" s="193"/>
    </row>
    <row r="238" spans="2:13" s="96" customFormat="1">
      <c r="B238" s="12" t="s">
        <v>58</v>
      </c>
      <c r="C238" s="181" t="s">
        <v>822</v>
      </c>
      <c r="D238" s="9"/>
      <c r="E238" s="9"/>
      <c r="F238" s="9"/>
      <c r="G238" s="9"/>
      <c r="H238" s="9"/>
      <c r="I238" s="9"/>
      <c r="J238" s="9"/>
      <c r="K238" s="9"/>
      <c r="L238" s="9"/>
      <c r="M238" s="193"/>
    </row>
    <row r="239" spans="2:13" s="96" customFormat="1">
      <c r="B239" s="12" t="s">
        <v>59</v>
      </c>
      <c r="C239" s="181">
        <v>1004</v>
      </c>
      <c r="D239" s="611" t="s">
        <v>821</v>
      </c>
      <c r="E239" s="611"/>
      <c r="F239" s="611"/>
      <c r="G239" s="611"/>
      <c r="H239" s="611"/>
      <c r="I239" s="611"/>
      <c r="J239" s="611"/>
      <c r="K239" s="611"/>
      <c r="L239" s="611"/>
      <c r="M239" s="193"/>
    </row>
    <row r="240" spans="2:13" s="96" customFormat="1">
      <c r="B240" s="12" t="s">
        <v>61</v>
      </c>
      <c r="C240" s="181">
        <v>31004</v>
      </c>
      <c r="D240" s="592" t="s">
        <v>777</v>
      </c>
      <c r="E240" s="592" t="s">
        <v>820</v>
      </c>
      <c r="F240" s="612" t="s">
        <v>819</v>
      </c>
      <c r="G240" s="612" t="s">
        <v>818</v>
      </c>
      <c r="H240" s="612" t="s">
        <v>817</v>
      </c>
      <c r="I240" s="592" t="s">
        <v>816</v>
      </c>
      <c r="J240" s="592" t="s">
        <v>815</v>
      </c>
      <c r="K240" s="592" t="s">
        <v>814</v>
      </c>
      <c r="L240" s="601" t="s">
        <v>845</v>
      </c>
      <c r="M240" s="193"/>
    </row>
    <row r="241" spans="2:13" s="96" customFormat="1" ht="42" customHeight="1">
      <c r="B241" s="18" t="s">
        <v>35</v>
      </c>
      <c r="C241" s="181" t="s">
        <v>844</v>
      </c>
      <c r="D241" s="593"/>
      <c r="E241" s="593"/>
      <c r="F241" s="613"/>
      <c r="G241" s="613"/>
      <c r="H241" s="613"/>
      <c r="I241" s="593"/>
      <c r="J241" s="593"/>
      <c r="K241" s="593"/>
      <c r="L241" s="602"/>
      <c r="M241" s="196"/>
    </row>
    <row r="242" spans="2:13" s="96" customFormat="1" ht="29.25" customHeight="1">
      <c r="B242" s="18" t="s">
        <v>65</v>
      </c>
      <c r="C242" s="181" t="s">
        <v>843</v>
      </c>
      <c r="D242" s="593"/>
      <c r="E242" s="593"/>
      <c r="F242" s="613"/>
      <c r="G242" s="613"/>
      <c r="H242" s="613"/>
      <c r="I242" s="593"/>
      <c r="J242" s="593"/>
      <c r="K242" s="593"/>
      <c r="L242" s="602"/>
      <c r="M242" s="193"/>
    </row>
    <row r="243" spans="2:13" s="96" customFormat="1" ht="27.75" customHeight="1">
      <c r="B243" s="18" t="s">
        <v>37</v>
      </c>
      <c r="C243" s="181" t="s">
        <v>319</v>
      </c>
      <c r="D243" s="593"/>
      <c r="E243" s="593"/>
      <c r="F243" s="613"/>
      <c r="G243" s="613"/>
      <c r="H243" s="613"/>
      <c r="I243" s="593"/>
      <c r="J243" s="593"/>
      <c r="K243" s="593"/>
      <c r="L243" s="602"/>
      <c r="M243" s="193"/>
    </row>
    <row r="244" spans="2:13" s="96" customFormat="1" ht="31.5" customHeight="1">
      <c r="B244" s="10" t="s">
        <v>826</v>
      </c>
      <c r="C244" s="181" t="s">
        <v>629</v>
      </c>
      <c r="D244" s="593"/>
      <c r="E244" s="593"/>
      <c r="F244" s="613"/>
      <c r="G244" s="613"/>
      <c r="H244" s="613"/>
      <c r="I244" s="593"/>
      <c r="J244" s="593"/>
      <c r="K244" s="593"/>
      <c r="L244" s="602"/>
      <c r="M244" s="193"/>
    </row>
    <row r="245" spans="2:13" s="96" customFormat="1">
      <c r="B245" s="55"/>
      <c r="C245" s="337" t="s">
        <v>195</v>
      </c>
      <c r="D245" s="594"/>
      <c r="E245" s="594"/>
      <c r="F245" s="614"/>
      <c r="G245" s="614"/>
      <c r="H245" s="614"/>
      <c r="I245" s="594"/>
      <c r="J245" s="594"/>
      <c r="K245" s="594"/>
      <c r="L245" s="603"/>
      <c r="M245" s="193"/>
    </row>
    <row r="246" spans="2:13" s="96" customFormat="1" ht="19.5" customHeight="1">
      <c r="B246" s="10"/>
      <c r="C246" s="181" t="s">
        <v>842</v>
      </c>
      <c r="D246" s="456">
        <v>0</v>
      </c>
      <c r="E246" s="456">
        <v>7</v>
      </c>
      <c r="F246" s="456"/>
      <c r="G246" s="456"/>
      <c r="H246" s="456"/>
      <c r="I246" s="456">
        <v>9</v>
      </c>
      <c r="J246" s="456">
        <v>13</v>
      </c>
      <c r="K246" s="456">
        <v>8</v>
      </c>
      <c r="L246" s="174"/>
      <c r="M246" s="193"/>
    </row>
    <row r="247" spans="2:13" s="96" customFormat="1">
      <c r="B247" s="21" t="s">
        <v>448</v>
      </c>
      <c r="C247" s="22"/>
      <c r="D247" s="460">
        <v>0</v>
      </c>
      <c r="E247" s="489">
        <v>7740000</v>
      </c>
      <c r="F247" s="489"/>
      <c r="G247" s="489"/>
      <c r="H247" s="489"/>
      <c r="I247" s="489">
        <v>5899601</v>
      </c>
      <c r="J247" s="489">
        <v>6862325</v>
      </c>
      <c r="K247" s="489">
        <v>3682744.1</v>
      </c>
      <c r="L247" s="493"/>
      <c r="M247" s="193"/>
    </row>
    <row r="248" spans="2:13" s="191" customFormat="1">
      <c r="B248" s="192"/>
      <c r="C248" s="192"/>
      <c r="D248" s="491"/>
      <c r="E248" s="491"/>
      <c r="F248" s="491"/>
      <c r="G248" s="492"/>
      <c r="H248" s="491"/>
      <c r="I248" s="491"/>
      <c r="J248" s="491"/>
      <c r="K248" s="491"/>
      <c r="L248" s="491"/>
    </row>
    <row r="249" spans="2:13" s="96" customFormat="1">
      <c r="B249" s="12" t="s">
        <v>56</v>
      </c>
      <c r="C249" s="181" t="s">
        <v>160</v>
      </c>
      <c r="D249" s="13"/>
      <c r="E249" s="13"/>
      <c r="F249" s="9"/>
      <c r="G249" s="9"/>
      <c r="H249" s="9"/>
      <c r="I249" s="9"/>
      <c r="J249" s="9"/>
      <c r="K249" s="9"/>
      <c r="L249" s="9"/>
      <c r="M249" s="193"/>
    </row>
    <row r="250" spans="2:13" s="96" customFormat="1">
      <c r="B250" s="12" t="s">
        <v>57</v>
      </c>
      <c r="C250" s="181">
        <v>105010</v>
      </c>
      <c r="D250" s="9"/>
      <c r="E250" s="9"/>
      <c r="F250" s="9"/>
      <c r="G250" s="9"/>
      <c r="H250" s="9"/>
      <c r="I250" s="9"/>
      <c r="J250" s="9"/>
      <c r="K250" s="9"/>
      <c r="L250" s="9"/>
      <c r="M250" s="193"/>
    </row>
    <row r="251" spans="2:13" s="96" customFormat="1">
      <c r="B251" s="12" t="s">
        <v>58</v>
      </c>
      <c r="C251" s="181" t="s">
        <v>822</v>
      </c>
      <c r="D251" s="9"/>
      <c r="E251" s="9"/>
      <c r="F251" s="9"/>
      <c r="G251" s="9"/>
      <c r="H251" s="9"/>
      <c r="I251" s="9"/>
      <c r="J251" s="9"/>
      <c r="K251" s="9"/>
      <c r="L251" s="9"/>
      <c r="M251" s="193"/>
    </row>
    <row r="252" spans="2:13" s="96" customFormat="1">
      <c r="B252" s="12" t="s">
        <v>59</v>
      </c>
      <c r="C252" s="181">
        <v>1004</v>
      </c>
      <c r="D252" s="611" t="s">
        <v>821</v>
      </c>
      <c r="E252" s="611"/>
      <c r="F252" s="611"/>
      <c r="G252" s="611"/>
      <c r="H252" s="611"/>
      <c r="I252" s="611"/>
      <c r="J252" s="611"/>
      <c r="K252" s="611"/>
      <c r="L252" s="611"/>
      <c r="M252" s="193"/>
    </row>
    <row r="253" spans="2:13" s="96" customFormat="1">
      <c r="B253" s="12" t="s">
        <v>61</v>
      </c>
      <c r="C253" s="181">
        <v>31005</v>
      </c>
      <c r="D253" s="592" t="s">
        <v>777</v>
      </c>
      <c r="E253" s="592" t="s">
        <v>820</v>
      </c>
      <c r="F253" s="612" t="s">
        <v>819</v>
      </c>
      <c r="G253" s="612" t="s">
        <v>818</v>
      </c>
      <c r="H253" s="612" t="s">
        <v>817</v>
      </c>
      <c r="I253" s="592" t="s">
        <v>816</v>
      </c>
      <c r="J253" s="592" t="s">
        <v>815</v>
      </c>
      <c r="K253" s="592" t="s">
        <v>814</v>
      </c>
      <c r="L253" s="601" t="s">
        <v>457</v>
      </c>
      <c r="M253" s="193"/>
    </row>
    <row r="254" spans="2:13" s="96" customFormat="1" ht="44.25" customHeight="1">
      <c r="B254" s="18" t="s">
        <v>35</v>
      </c>
      <c r="C254" s="181" t="s">
        <v>841</v>
      </c>
      <c r="D254" s="593"/>
      <c r="E254" s="593"/>
      <c r="F254" s="613"/>
      <c r="G254" s="613"/>
      <c r="H254" s="613"/>
      <c r="I254" s="593"/>
      <c r="J254" s="593"/>
      <c r="K254" s="593"/>
      <c r="L254" s="602"/>
      <c r="M254" s="193"/>
    </row>
    <row r="255" spans="2:13" s="96" customFormat="1" ht="29.25" customHeight="1">
      <c r="B255" s="18" t="s">
        <v>65</v>
      </c>
      <c r="C255" s="181" t="s">
        <v>840</v>
      </c>
      <c r="D255" s="593"/>
      <c r="E255" s="593"/>
      <c r="F255" s="613"/>
      <c r="G255" s="613"/>
      <c r="H255" s="613"/>
      <c r="I255" s="593"/>
      <c r="J255" s="593"/>
      <c r="K255" s="593"/>
      <c r="L255" s="602"/>
      <c r="M255" s="193"/>
    </row>
    <row r="256" spans="2:13" s="96" customFormat="1" ht="29.25" customHeight="1">
      <c r="B256" s="18" t="s">
        <v>37</v>
      </c>
      <c r="C256" s="181" t="s">
        <v>319</v>
      </c>
      <c r="D256" s="593"/>
      <c r="E256" s="593"/>
      <c r="F256" s="613"/>
      <c r="G256" s="613"/>
      <c r="H256" s="613"/>
      <c r="I256" s="593"/>
      <c r="J256" s="593"/>
      <c r="K256" s="593"/>
      <c r="L256" s="602"/>
      <c r="M256" s="193"/>
    </row>
    <row r="257" spans="2:13" s="96" customFormat="1" ht="28.5" customHeight="1">
      <c r="B257" s="10" t="s">
        <v>826</v>
      </c>
      <c r="C257" s="181" t="s">
        <v>629</v>
      </c>
      <c r="D257" s="593"/>
      <c r="E257" s="593"/>
      <c r="F257" s="613"/>
      <c r="G257" s="613"/>
      <c r="H257" s="613"/>
      <c r="I257" s="593"/>
      <c r="J257" s="593"/>
      <c r="K257" s="593"/>
      <c r="L257" s="602"/>
      <c r="M257" s="193"/>
    </row>
    <row r="258" spans="2:13" s="96" customFormat="1">
      <c r="B258" s="55"/>
      <c r="C258" s="337" t="s">
        <v>195</v>
      </c>
      <c r="D258" s="594"/>
      <c r="E258" s="594"/>
      <c r="F258" s="614"/>
      <c r="G258" s="614"/>
      <c r="H258" s="614"/>
      <c r="I258" s="594"/>
      <c r="J258" s="594"/>
      <c r="K258" s="594"/>
      <c r="L258" s="603"/>
      <c r="M258" s="193"/>
    </row>
    <row r="259" spans="2:13" s="96" customFormat="1" ht="18" customHeight="1">
      <c r="B259" s="10"/>
      <c r="C259" s="181" t="s">
        <v>839</v>
      </c>
      <c r="D259" s="197">
        <v>2.41</v>
      </c>
      <c r="E259" s="197">
        <v>150</v>
      </c>
      <c r="F259" s="197"/>
      <c r="G259" s="197"/>
      <c r="H259" s="197"/>
      <c r="I259" s="198">
        <v>104.05</v>
      </c>
      <c r="J259" s="197">
        <v>55</v>
      </c>
      <c r="K259" s="197">
        <v>19.48</v>
      </c>
      <c r="L259" s="486"/>
      <c r="M259" s="193"/>
    </row>
    <row r="260" spans="2:13" s="96" customFormat="1" ht="18" customHeight="1">
      <c r="B260" s="10"/>
      <c r="C260" s="181" t="s">
        <v>838</v>
      </c>
      <c r="D260" s="195">
        <v>21.31</v>
      </c>
      <c r="E260" s="195">
        <v>16</v>
      </c>
      <c r="F260" s="195"/>
      <c r="G260" s="195"/>
      <c r="H260" s="195"/>
      <c r="I260" s="194">
        <v>17.87</v>
      </c>
      <c r="J260" s="194">
        <v>12</v>
      </c>
      <c r="K260" s="462">
        <v>0</v>
      </c>
      <c r="L260" s="488"/>
      <c r="M260" s="193"/>
    </row>
    <row r="261" spans="2:13" s="96" customFormat="1">
      <c r="B261" s="21" t="s">
        <v>448</v>
      </c>
      <c r="C261" s="22"/>
      <c r="D261" s="489">
        <v>1630566.78</v>
      </c>
      <c r="E261" s="489">
        <v>7448702.2999999998</v>
      </c>
      <c r="F261" s="489"/>
      <c r="G261" s="489"/>
      <c r="H261" s="489"/>
      <c r="I261" s="489">
        <v>7559063</v>
      </c>
      <c r="J261" s="489">
        <v>3083975.1</v>
      </c>
      <c r="K261" s="489">
        <v>908004.5</v>
      </c>
      <c r="L261" s="486"/>
      <c r="M261" s="193"/>
    </row>
    <row r="262" spans="2:13" s="191" customFormat="1">
      <c r="B262" s="192"/>
      <c r="C262" s="192"/>
      <c r="D262" s="491"/>
      <c r="E262" s="491"/>
      <c r="F262" s="491"/>
      <c r="G262" s="492"/>
      <c r="H262" s="491"/>
      <c r="I262" s="491"/>
      <c r="J262" s="491"/>
      <c r="K262" s="491"/>
      <c r="L262" s="491"/>
    </row>
    <row r="263" spans="2:13" s="96" customFormat="1">
      <c r="B263" s="12" t="s">
        <v>56</v>
      </c>
      <c r="C263" s="181" t="s">
        <v>160</v>
      </c>
      <c r="D263" s="13"/>
      <c r="E263" s="13"/>
      <c r="F263" s="9"/>
      <c r="G263" s="9"/>
      <c r="H263" s="9"/>
      <c r="I263" s="9"/>
      <c r="J263" s="9"/>
      <c r="K263" s="9"/>
      <c r="L263" s="9"/>
      <c r="M263" s="193"/>
    </row>
    <row r="264" spans="2:13" s="96" customFormat="1">
      <c r="B264" s="12" t="s">
        <v>57</v>
      </c>
      <c r="C264" s="181">
        <v>105010</v>
      </c>
      <c r="D264" s="9"/>
      <c r="E264" s="9"/>
      <c r="F264" s="9"/>
      <c r="G264" s="9"/>
      <c r="H264" s="9"/>
      <c r="I264" s="9"/>
      <c r="J264" s="9"/>
      <c r="K264" s="9"/>
      <c r="L264" s="9"/>
      <c r="M264" s="193"/>
    </row>
    <row r="265" spans="2:13" s="96" customFormat="1">
      <c r="B265" s="12" t="s">
        <v>58</v>
      </c>
      <c r="C265" s="181" t="s">
        <v>822</v>
      </c>
      <c r="D265" s="9"/>
      <c r="E265" s="9"/>
      <c r="F265" s="9"/>
      <c r="G265" s="9"/>
      <c r="H265" s="9"/>
      <c r="I265" s="9"/>
      <c r="J265" s="9"/>
      <c r="K265" s="9"/>
      <c r="L265" s="9"/>
      <c r="M265" s="193"/>
    </row>
    <row r="266" spans="2:13" s="96" customFormat="1">
      <c r="B266" s="12" t="s">
        <v>59</v>
      </c>
      <c r="C266" s="181">
        <v>1004</v>
      </c>
      <c r="D266" s="611" t="s">
        <v>821</v>
      </c>
      <c r="E266" s="611"/>
      <c r="F266" s="611"/>
      <c r="G266" s="611"/>
      <c r="H266" s="611"/>
      <c r="I266" s="611"/>
      <c r="J266" s="611"/>
      <c r="K266" s="611"/>
      <c r="L266" s="611"/>
      <c r="M266" s="193"/>
    </row>
    <row r="267" spans="2:13" s="96" customFormat="1">
      <c r="B267" s="12" t="s">
        <v>61</v>
      </c>
      <c r="C267" s="181">
        <v>31006</v>
      </c>
      <c r="D267" s="592" t="s">
        <v>777</v>
      </c>
      <c r="E267" s="592" t="s">
        <v>820</v>
      </c>
      <c r="F267" s="612" t="s">
        <v>819</v>
      </c>
      <c r="G267" s="612" t="s">
        <v>818</v>
      </c>
      <c r="H267" s="612" t="s">
        <v>817</v>
      </c>
      <c r="I267" s="592" t="s">
        <v>816</v>
      </c>
      <c r="J267" s="592" t="s">
        <v>815</v>
      </c>
      <c r="K267" s="592" t="s">
        <v>814</v>
      </c>
      <c r="L267" s="601" t="s">
        <v>837</v>
      </c>
      <c r="M267" s="193"/>
    </row>
    <row r="268" spans="2:13" s="96" customFormat="1" ht="45" customHeight="1">
      <c r="B268" s="18" t="s">
        <v>35</v>
      </c>
      <c r="C268" s="181" t="s">
        <v>836</v>
      </c>
      <c r="D268" s="593"/>
      <c r="E268" s="593"/>
      <c r="F268" s="613"/>
      <c r="G268" s="613"/>
      <c r="H268" s="613"/>
      <c r="I268" s="593"/>
      <c r="J268" s="593"/>
      <c r="K268" s="593"/>
      <c r="L268" s="602"/>
      <c r="M268" s="193"/>
    </row>
    <row r="269" spans="2:13" s="96" customFormat="1" ht="30" customHeight="1">
      <c r="B269" s="18" t="s">
        <v>65</v>
      </c>
      <c r="C269" s="181" t="s">
        <v>835</v>
      </c>
      <c r="D269" s="593"/>
      <c r="E269" s="593"/>
      <c r="F269" s="613"/>
      <c r="G269" s="613"/>
      <c r="H269" s="613"/>
      <c r="I269" s="593"/>
      <c r="J269" s="593"/>
      <c r="K269" s="593"/>
      <c r="L269" s="602"/>
      <c r="M269" s="193"/>
    </row>
    <row r="270" spans="2:13" s="96" customFormat="1" ht="30" customHeight="1">
      <c r="B270" s="18" t="s">
        <v>37</v>
      </c>
      <c r="C270" s="181" t="s">
        <v>319</v>
      </c>
      <c r="D270" s="593"/>
      <c r="E270" s="593"/>
      <c r="F270" s="613"/>
      <c r="G270" s="613"/>
      <c r="H270" s="613"/>
      <c r="I270" s="593"/>
      <c r="J270" s="593"/>
      <c r="K270" s="593"/>
      <c r="L270" s="602"/>
      <c r="M270" s="193"/>
    </row>
    <row r="271" spans="2:13" s="96" customFormat="1" ht="25.5">
      <c r="B271" s="10" t="s">
        <v>826</v>
      </c>
      <c r="C271" s="181" t="s">
        <v>629</v>
      </c>
      <c r="D271" s="593"/>
      <c r="E271" s="593"/>
      <c r="F271" s="613"/>
      <c r="G271" s="613"/>
      <c r="H271" s="613"/>
      <c r="I271" s="593"/>
      <c r="J271" s="593"/>
      <c r="K271" s="593"/>
      <c r="L271" s="602"/>
      <c r="M271" s="193"/>
    </row>
    <row r="272" spans="2:13" s="96" customFormat="1">
      <c r="B272" s="55"/>
      <c r="C272" s="337" t="s">
        <v>195</v>
      </c>
      <c r="D272" s="594"/>
      <c r="E272" s="594"/>
      <c r="F272" s="614"/>
      <c r="G272" s="614"/>
      <c r="H272" s="614"/>
      <c r="I272" s="594"/>
      <c r="J272" s="594"/>
      <c r="K272" s="594"/>
      <c r="L272" s="603"/>
      <c r="M272" s="193"/>
    </row>
    <row r="273" spans="2:13" s="96" customFormat="1">
      <c r="B273" s="10"/>
      <c r="C273" s="181" t="s">
        <v>833</v>
      </c>
      <c r="D273" s="462">
        <v>0</v>
      </c>
      <c r="E273" s="462">
        <v>0</v>
      </c>
      <c r="F273" s="197"/>
      <c r="G273" s="197"/>
      <c r="H273" s="197"/>
      <c r="I273" s="198">
        <v>0.38</v>
      </c>
      <c r="J273" s="197">
        <v>0.56999999999999995</v>
      </c>
      <c r="K273" s="197">
        <v>0.56999999999999995</v>
      </c>
      <c r="L273" s="486"/>
      <c r="M273" s="193"/>
    </row>
    <row r="274" spans="2:13" s="96" customFormat="1">
      <c r="B274" s="10"/>
      <c r="C274" s="181" t="s">
        <v>832</v>
      </c>
      <c r="D274" s="462">
        <v>0</v>
      </c>
      <c r="E274" s="462">
        <v>0</v>
      </c>
      <c r="F274" s="195"/>
      <c r="G274" s="195"/>
      <c r="H274" s="195"/>
      <c r="I274" s="462">
        <v>0</v>
      </c>
      <c r="J274" s="462">
        <v>0</v>
      </c>
      <c r="K274" s="194">
        <v>8.3000000000000007</v>
      </c>
      <c r="L274" s="488"/>
      <c r="M274" s="193"/>
    </row>
    <row r="275" spans="2:13" s="96" customFormat="1">
      <c r="B275" s="21" t="s">
        <v>448</v>
      </c>
      <c r="C275" s="22"/>
      <c r="D275" s="460">
        <v>0</v>
      </c>
      <c r="E275" s="489">
        <v>2043800</v>
      </c>
      <c r="F275" s="489"/>
      <c r="G275" s="489"/>
      <c r="H275" s="489"/>
      <c r="I275" s="489">
        <v>966193.4</v>
      </c>
      <c r="J275" s="489">
        <v>879071.9</v>
      </c>
      <c r="K275" s="489">
        <v>3409378.9</v>
      </c>
      <c r="L275" s="486"/>
      <c r="M275" s="193"/>
    </row>
    <row r="276" spans="2:13" s="191" customFormat="1">
      <c r="B276" s="192"/>
      <c r="C276" s="192"/>
      <c r="D276" s="491"/>
      <c r="E276" s="491"/>
      <c r="F276" s="491"/>
      <c r="G276" s="492"/>
      <c r="H276" s="491"/>
      <c r="I276" s="491"/>
      <c r="J276" s="491"/>
      <c r="K276" s="491"/>
      <c r="L276" s="491"/>
    </row>
    <row r="277" spans="2:13" s="96" customFormat="1">
      <c r="B277" s="12" t="s">
        <v>56</v>
      </c>
      <c r="C277" s="181" t="s">
        <v>160</v>
      </c>
      <c r="D277" s="13"/>
      <c r="E277" s="13"/>
      <c r="F277" s="9"/>
      <c r="G277" s="9"/>
      <c r="H277" s="9"/>
      <c r="I277" s="9"/>
      <c r="J277" s="9"/>
      <c r="K277" s="9"/>
      <c r="L277" s="9"/>
      <c r="M277" s="193"/>
    </row>
    <row r="278" spans="2:13" s="96" customFormat="1">
      <c r="B278" s="12" t="s">
        <v>57</v>
      </c>
      <c r="C278" s="181">
        <v>105010</v>
      </c>
      <c r="D278" s="9"/>
      <c r="E278" s="9"/>
      <c r="F278" s="9"/>
      <c r="G278" s="9"/>
      <c r="H278" s="9"/>
      <c r="I278" s="9"/>
      <c r="J278" s="9"/>
      <c r="K278" s="9"/>
      <c r="L278" s="9"/>
      <c r="M278" s="193"/>
    </row>
    <row r="279" spans="2:13" s="96" customFormat="1">
      <c r="B279" s="12" t="s">
        <v>58</v>
      </c>
      <c r="C279" s="181" t="s">
        <v>822</v>
      </c>
      <c r="D279" s="9"/>
      <c r="E279" s="9"/>
      <c r="F279" s="9"/>
      <c r="G279" s="9"/>
      <c r="H279" s="9"/>
      <c r="I279" s="9"/>
      <c r="J279" s="9"/>
      <c r="K279" s="9"/>
      <c r="L279" s="9"/>
      <c r="M279" s="193"/>
    </row>
    <row r="280" spans="2:13" s="96" customFormat="1">
      <c r="B280" s="12" t="s">
        <v>59</v>
      </c>
      <c r="C280" s="181">
        <v>1004</v>
      </c>
      <c r="D280" s="611" t="s">
        <v>821</v>
      </c>
      <c r="E280" s="611"/>
      <c r="F280" s="611"/>
      <c r="G280" s="611"/>
      <c r="H280" s="611"/>
      <c r="I280" s="611"/>
      <c r="J280" s="611"/>
      <c r="K280" s="611"/>
      <c r="L280" s="611"/>
      <c r="M280" s="193"/>
    </row>
    <row r="281" spans="2:13" s="96" customFormat="1">
      <c r="B281" s="12" t="s">
        <v>61</v>
      </c>
      <c r="C281" s="181">
        <v>31007</v>
      </c>
      <c r="D281" s="592" t="s">
        <v>777</v>
      </c>
      <c r="E281" s="592" t="s">
        <v>820</v>
      </c>
      <c r="F281" s="612" t="s">
        <v>819</v>
      </c>
      <c r="G281" s="612" t="s">
        <v>818</v>
      </c>
      <c r="H281" s="612" t="s">
        <v>817</v>
      </c>
      <c r="I281" s="592" t="s">
        <v>816</v>
      </c>
      <c r="J281" s="592" t="s">
        <v>815</v>
      </c>
      <c r="K281" s="592" t="s">
        <v>814</v>
      </c>
      <c r="L281" s="601" t="s">
        <v>426</v>
      </c>
      <c r="M281" s="193"/>
    </row>
    <row r="282" spans="2:13" s="96" customFormat="1" ht="18" customHeight="1">
      <c r="B282" s="18" t="s">
        <v>35</v>
      </c>
      <c r="C282" s="181" t="s">
        <v>831</v>
      </c>
      <c r="D282" s="593"/>
      <c r="E282" s="593"/>
      <c r="F282" s="613"/>
      <c r="G282" s="613"/>
      <c r="H282" s="613"/>
      <c r="I282" s="593"/>
      <c r="J282" s="593"/>
      <c r="K282" s="593"/>
      <c r="L282" s="602"/>
      <c r="M282" s="193"/>
    </row>
    <row r="283" spans="2:13" s="96" customFormat="1" ht="18" customHeight="1">
      <c r="B283" s="18" t="s">
        <v>65</v>
      </c>
      <c r="C283" s="181" t="s">
        <v>830</v>
      </c>
      <c r="D283" s="593"/>
      <c r="E283" s="593"/>
      <c r="F283" s="613"/>
      <c r="G283" s="613"/>
      <c r="H283" s="613"/>
      <c r="I283" s="593"/>
      <c r="J283" s="593"/>
      <c r="K283" s="593"/>
      <c r="L283" s="602"/>
      <c r="M283" s="193"/>
    </row>
    <row r="284" spans="2:13" s="96" customFormat="1" ht="18" customHeight="1">
      <c r="B284" s="18" t="s">
        <v>37</v>
      </c>
      <c r="C284" s="181" t="s">
        <v>822</v>
      </c>
      <c r="D284" s="593"/>
      <c r="E284" s="593"/>
      <c r="F284" s="613"/>
      <c r="G284" s="613"/>
      <c r="H284" s="613"/>
      <c r="I284" s="593"/>
      <c r="J284" s="593"/>
      <c r="K284" s="593"/>
      <c r="L284" s="602"/>
      <c r="M284" s="193"/>
    </row>
    <row r="285" spans="2:13" s="96" customFormat="1" ht="25.5">
      <c r="B285" s="10" t="s">
        <v>826</v>
      </c>
      <c r="C285" s="181" t="s">
        <v>807</v>
      </c>
      <c r="D285" s="593"/>
      <c r="E285" s="593"/>
      <c r="F285" s="613"/>
      <c r="G285" s="613"/>
      <c r="H285" s="613"/>
      <c r="I285" s="593"/>
      <c r="J285" s="593"/>
      <c r="K285" s="593"/>
      <c r="L285" s="602"/>
      <c r="M285" s="193"/>
    </row>
    <row r="286" spans="2:13" s="96" customFormat="1">
      <c r="B286" s="55"/>
      <c r="C286" s="337" t="s">
        <v>195</v>
      </c>
      <c r="D286" s="594"/>
      <c r="E286" s="594"/>
      <c r="F286" s="614"/>
      <c r="G286" s="614"/>
      <c r="H286" s="614"/>
      <c r="I286" s="594"/>
      <c r="J286" s="594"/>
      <c r="K286" s="594"/>
      <c r="L286" s="603"/>
      <c r="M286" s="193"/>
    </row>
    <row r="287" spans="2:13" s="96" customFormat="1">
      <c r="B287" s="10"/>
      <c r="C287" s="181" t="s">
        <v>829</v>
      </c>
      <c r="D287" s="462">
        <v>0</v>
      </c>
      <c r="E287" s="194">
        <v>486</v>
      </c>
      <c r="F287" s="194"/>
      <c r="G287" s="194"/>
      <c r="H287" s="194"/>
      <c r="I287" s="472">
        <v>1066</v>
      </c>
      <c r="J287" s="472">
        <v>489</v>
      </c>
      <c r="K287" s="462">
        <v>0</v>
      </c>
      <c r="L287" s="488"/>
      <c r="M287" s="193"/>
    </row>
    <row r="288" spans="2:13" s="96" customFormat="1">
      <c r="B288" s="21" t="s">
        <v>448</v>
      </c>
      <c r="C288" s="22"/>
      <c r="D288" s="489">
        <v>30960</v>
      </c>
      <c r="E288" s="489">
        <v>360000</v>
      </c>
      <c r="F288" s="489"/>
      <c r="G288" s="489"/>
      <c r="H288" s="489"/>
      <c r="I288" s="489">
        <v>787000</v>
      </c>
      <c r="J288" s="489">
        <v>352470.3</v>
      </c>
      <c r="K288" s="462">
        <v>0</v>
      </c>
      <c r="L288" s="486"/>
      <c r="M288" s="193"/>
    </row>
    <row r="289" spans="2:13" s="191" customFormat="1">
      <c r="B289" s="192"/>
      <c r="C289" s="192"/>
      <c r="D289" s="491"/>
      <c r="E289" s="491"/>
      <c r="F289" s="491"/>
      <c r="G289" s="492"/>
      <c r="H289" s="491"/>
      <c r="I289" s="491"/>
      <c r="J289" s="491"/>
      <c r="K289" s="491"/>
      <c r="L289" s="491"/>
    </row>
    <row r="290" spans="2:13" s="96" customFormat="1">
      <c r="B290" s="12" t="s">
        <v>56</v>
      </c>
      <c r="C290" s="181" t="s">
        <v>160</v>
      </c>
      <c r="D290" s="13"/>
      <c r="E290" s="13"/>
      <c r="F290" s="9"/>
      <c r="G290" s="9"/>
      <c r="H290" s="9"/>
      <c r="I290" s="9"/>
      <c r="J290" s="9"/>
      <c r="K290" s="9"/>
      <c r="L290" s="9"/>
      <c r="M290" s="193"/>
    </row>
    <row r="291" spans="2:13" s="96" customFormat="1">
      <c r="B291" s="12" t="s">
        <v>57</v>
      </c>
      <c r="C291" s="181">
        <v>105010</v>
      </c>
      <c r="D291" s="9"/>
      <c r="E291" s="9"/>
      <c r="F291" s="9"/>
      <c r="G291" s="9"/>
      <c r="H291" s="9"/>
      <c r="I291" s="9"/>
      <c r="J291" s="9"/>
      <c r="K291" s="9"/>
      <c r="L291" s="9"/>
      <c r="M291" s="193"/>
    </row>
    <row r="292" spans="2:13" s="96" customFormat="1">
      <c r="B292" s="12" t="s">
        <v>58</v>
      </c>
      <c r="C292" s="181" t="s">
        <v>822</v>
      </c>
      <c r="D292" s="9"/>
      <c r="E292" s="9"/>
      <c r="F292" s="9"/>
      <c r="G292" s="9"/>
      <c r="H292" s="9"/>
      <c r="I292" s="9"/>
      <c r="J292" s="9"/>
      <c r="K292" s="9"/>
      <c r="L292" s="9"/>
      <c r="M292" s="193"/>
    </row>
    <row r="293" spans="2:13" s="96" customFormat="1">
      <c r="B293" s="12" t="s">
        <v>59</v>
      </c>
      <c r="C293" s="181">
        <v>1004</v>
      </c>
      <c r="D293" s="611" t="s">
        <v>821</v>
      </c>
      <c r="E293" s="611"/>
      <c r="F293" s="611"/>
      <c r="G293" s="611"/>
      <c r="H293" s="611"/>
      <c r="I293" s="611"/>
      <c r="J293" s="611"/>
      <c r="K293" s="611"/>
      <c r="L293" s="611"/>
      <c r="M293" s="193"/>
    </row>
    <row r="294" spans="2:13" s="96" customFormat="1">
      <c r="B294" s="12" t="s">
        <v>61</v>
      </c>
      <c r="C294" s="181">
        <v>31010</v>
      </c>
      <c r="D294" s="592" t="s">
        <v>777</v>
      </c>
      <c r="E294" s="592" t="s">
        <v>820</v>
      </c>
      <c r="F294" s="612" t="s">
        <v>819</v>
      </c>
      <c r="G294" s="612" t="s">
        <v>818</v>
      </c>
      <c r="H294" s="612" t="s">
        <v>817</v>
      </c>
      <c r="I294" s="592" t="s">
        <v>816</v>
      </c>
      <c r="J294" s="592" t="s">
        <v>815</v>
      </c>
      <c r="K294" s="592" t="s">
        <v>814</v>
      </c>
      <c r="L294" s="601" t="s">
        <v>426</v>
      </c>
      <c r="M294" s="193"/>
    </row>
    <row r="295" spans="2:13" s="96" customFormat="1">
      <c r="B295" s="18" t="s">
        <v>35</v>
      </c>
      <c r="C295" s="181" t="s">
        <v>828</v>
      </c>
      <c r="D295" s="593"/>
      <c r="E295" s="593"/>
      <c r="F295" s="613"/>
      <c r="G295" s="613"/>
      <c r="H295" s="613"/>
      <c r="I295" s="593"/>
      <c r="J295" s="593"/>
      <c r="K295" s="593"/>
      <c r="L295" s="602"/>
      <c r="M295" s="193"/>
    </row>
    <row r="296" spans="2:13" s="96" customFormat="1" ht="25.5">
      <c r="B296" s="18" t="s">
        <v>65</v>
      </c>
      <c r="C296" s="181" t="s">
        <v>827</v>
      </c>
      <c r="D296" s="593"/>
      <c r="E296" s="593"/>
      <c r="F296" s="613"/>
      <c r="G296" s="613"/>
      <c r="H296" s="613"/>
      <c r="I296" s="593"/>
      <c r="J296" s="593"/>
      <c r="K296" s="593"/>
      <c r="L296" s="602"/>
      <c r="M296" s="193"/>
    </row>
    <row r="297" spans="2:13" s="96" customFormat="1">
      <c r="B297" s="18" t="s">
        <v>37</v>
      </c>
      <c r="C297" s="181" t="s">
        <v>822</v>
      </c>
      <c r="D297" s="593"/>
      <c r="E297" s="593"/>
      <c r="F297" s="613"/>
      <c r="G297" s="613"/>
      <c r="H297" s="613"/>
      <c r="I297" s="593"/>
      <c r="J297" s="593"/>
      <c r="K297" s="593"/>
      <c r="L297" s="602"/>
      <c r="M297" s="193"/>
    </row>
    <row r="298" spans="2:13" s="96" customFormat="1" ht="25.5">
      <c r="B298" s="10" t="s">
        <v>826</v>
      </c>
      <c r="C298" s="181" t="s">
        <v>807</v>
      </c>
      <c r="D298" s="593"/>
      <c r="E298" s="593"/>
      <c r="F298" s="613"/>
      <c r="G298" s="613"/>
      <c r="H298" s="613"/>
      <c r="I298" s="593"/>
      <c r="J298" s="593"/>
      <c r="K298" s="593"/>
      <c r="L298" s="602"/>
      <c r="M298" s="193"/>
    </row>
    <row r="299" spans="2:13" s="96" customFormat="1">
      <c r="B299" s="55"/>
      <c r="C299" s="337" t="s">
        <v>195</v>
      </c>
      <c r="D299" s="594"/>
      <c r="E299" s="594"/>
      <c r="F299" s="614"/>
      <c r="G299" s="614"/>
      <c r="H299" s="614"/>
      <c r="I299" s="594"/>
      <c r="J299" s="594"/>
      <c r="K299" s="594"/>
      <c r="L299" s="603"/>
      <c r="M299" s="193"/>
    </row>
    <row r="300" spans="2:13" s="96" customFormat="1">
      <c r="B300" s="10"/>
      <c r="C300" s="181" t="s">
        <v>825</v>
      </c>
      <c r="D300" s="460">
        <v>0</v>
      </c>
      <c r="E300" s="457">
        <v>1</v>
      </c>
      <c r="F300" s="457"/>
      <c r="G300" s="457"/>
      <c r="H300" s="457"/>
      <c r="I300" s="460">
        <v>0</v>
      </c>
      <c r="J300" s="460">
        <v>0</v>
      </c>
      <c r="K300" s="460">
        <v>0</v>
      </c>
      <c r="L300" s="488"/>
      <c r="M300" s="193"/>
    </row>
    <row r="301" spans="2:13" s="96" customFormat="1">
      <c r="B301" s="10"/>
      <c r="C301" s="181" t="s">
        <v>824</v>
      </c>
      <c r="D301" s="460">
        <v>0</v>
      </c>
      <c r="E301" s="460">
        <v>0</v>
      </c>
      <c r="F301" s="457">
        <v>0</v>
      </c>
      <c r="G301" s="457">
        <v>0</v>
      </c>
      <c r="H301" s="457">
        <v>0</v>
      </c>
      <c r="I301" s="473">
        <v>11</v>
      </c>
      <c r="J301" s="473">
        <v>11</v>
      </c>
      <c r="K301" s="460">
        <v>0</v>
      </c>
      <c r="L301" s="488"/>
      <c r="M301" s="193"/>
    </row>
    <row r="302" spans="2:13" s="96" customFormat="1">
      <c r="B302" s="21" t="s">
        <v>448</v>
      </c>
      <c r="C302" s="22"/>
      <c r="D302" s="460">
        <v>0</v>
      </c>
      <c r="E302" s="460">
        <v>54284.5</v>
      </c>
      <c r="F302" s="460"/>
      <c r="G302" s="460"/>
      <c r="H302" s="460"/>
      <c r="I302" s="460">
        <v>1329969.6000000001</v>
      </c>
      <c r="J302" s="460">
        <v>1329969.6000000001</v>
      </c>
      <c r="K302" s="460">
        <v>0</v>
      </c>
      <c r="L302" s="486"/>
      <c r="M302" s="193"/>
    </row>
    <row r="303" spans="2:13" s="191" customFormat="1">
      <c r="B303" s="192"/>
      <c r="C303" s="192"/>
      <c r="D303" s="491"/>
      <c r="E303" s="491"/>
      <c r="F303" s="491"/>
      <c r="G303" s="492"/>
      <c r="H303" s="491"/>
      <c r="I303" s="491"/>
      <c r="J303" s="491"/>
      <c r="K303" s="491"/>
      <c r="L303" s="491"/>
    </row>
    <row r="304" spans="2:13" s="96" customFormat="1">
      <c r="B304" s="15" t="s">
        <v>53</v>
      </c>
      <c r="C304" s="15" t="s">
        <v>54</v>
      </c>
      <c r="D304" s="9"/>
      <c r="E304" s="9"/>
      <c r="F304" s="9"/>
      <c r="G304" s="9"/>
      <c r="H304" s="9"/>
      <c r="I304" s="9"/>
      <c r="J304" s="9"/>
      <c r="K304" s="9"/>
      <c r="L304" s="9"/>
    </row>
    <row r="305" spans="2:13" s="96" customFormat="1" ht="23.25" customHeight="1">
      <c r="B305" s="370">
        <v>1017</v>
      </c>
      <c r="C305" s="394" t="s">
        <v>749</v>
      </c>
      <c r="D305" s="9"/>
      <c r="E305" s="9"/>
      <c r="F305" s="9"/>
      <c r="G305" s="9"/>
      <c r="H305" s="9"/>
      <c r="I305" s="9"/>
      <c r="J305" s="9"/>
      <c r="K305" s="9"/>
      <c r="L305" s="9"/>
      <c r="M305" s="193"/>
    </row>
    <row r="306" spans="2:13" s="96" customFormat="1">
      <c r="B306" s="16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193"/>
    </row>
    <row r="307" spans="2:13" s="96" customFormat="1">
      <c r="B307" s="17" t="s">
        <v>823</v>
      </c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193"/>
    </row>
    <row r="308" spans="2:13" s="96" customFormat="1">
      <c r="B308" s="16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193"/>
    </row>
    <row r="309" spans="2:13" s="96" customFormat="1">
      <c r="B309" s="12" t="s">
        <v>56</v>
      </c>
      <c r="C309" s="181" t="s">
        <v>160</v>
      </c>
      <c r="D309" s="13"/>
      <c r="E309" s="13"/>
      <c r="F309" s="9"/>
      <c r="G309" s="9"/>
      <c r="H309" s="9"/>
      <c r="I309" s="9"/>
      <c r="J309" s="9"/>
      <c r="K309" s="9"/>
      <c r="L309" s="9"/>
      <c r="M309" s="193"/>
    </row>
    <row r="310" spans="2:13" s="96" customFormat="1">
      <c r="B310" s="12" t="s">
        <v>57</v>
      </c>
      <c r="C310" s="181">
        <v>105010</v>
      </c>
      <c r="D310" s="9"/>
      <c r="E310" s="9"/>
      <c r="F310" s="9"/>
      <c r="G310" s="9"/>
      <c r="H310" s="9"/>
      <c r="I310" s="9"/>
      <c r="J310" s="9"/>
      <c r="K310" s="9"/>
      <c r="L310" s="9"/>
      <c r="M310" s="193"/>
    </row>
    <row r="311" spans="2:13" s="96" customFormat="1">
      <c r="B311" s="12" t="s">
        <v>58</v>
      </c>
      <c r="C311" s="181" t="s">
        <v>822</v>
      </c>
      <c r="D311" s="9"/>
      <c r="E311" s="9"/>
      <c r="F311" s="9"/>
      <c r="G311" s="9"/>
      <c r="H311" s="9"/>
      <c r="I311" s="9"/>
      <c r="J311" s="9"/>
      <c r="K311" s="9"/>
      <c r="L311" s="9"/>
      <c r="M311" s="193"/>
    </row>
    <row r="312" spans="2:13" s="96" customFormat="1" ht="15" customHeight="1">
      <c r="B312" s="12" t="s">
        <v>59</v>
      </c>
      <c r="C312" s="181">
        <v>1017</v>
      </c>
      <c r="D312" s="611" t="s">
        <v>821</v>
      </c>
      <c r="E312" s="611"/>
      <c r="F312" s="611"/>
      <c r="G312" s="611"/>
      <c r="H312" s="611"/>
      <c r="I312" s="611"/>
      <c r="J312" s="611"/>
      <c r="K312" s="611"/>
      <c r="L312" s="611"/>
      <c r="M312" s="193"/>
    </row>
    <row r="313" spans="2:13" s="96" customFormat="1">
      <c r="B313" s="12" t="s">
        <v>61</v>
      </c>
      <c r="C313" s="181">
        <v>11001</v>
      </c>
      <c r="D313" s="592" t="s">
        <v>777</v>
      </c>
      <c r="E313" s="592" t="s">
        <v>820</v>
      </c>
      <c r="F313" s="612" t="s">
        <v>819</v>
      </c>
      <c r="G313" s="612" t="s">
        <v>818</v>
      </c>
      <c r="H313" s="612" t="s">
        <v>817</v>
      </c>
      <c r="I313" s="592" t="s">
        <v>816</v>
      </c>
      <c r="J313" s="592" t="s">
        <v>815</v>
      </c>
      <c r="K313" s="592" t="s">
        <v>814</v>
      </c>
      <c r="L313" s="601"/>
      <c r="M313" s="193"/>
    </row>
    <row r="314" spans="2:13" s="96" customFormat="1">
      <c r="B314" s="18" t="s">
        <v>35</v>
      </c>
      <c r="C314" s="181" t="s">
        <v>812</v>
      </c>
      <c r="D314" s="593"/>
      <c r="E314" s="593"/>
      <c r="F314" s="613"/>
      <c r="G314" s="613"/>
      <c r="H314" s="613"/>
      <c r="I314" s="593"/>
      <c r="J314" s="593"/>
      <c r="K314" s="593"/>
      <c r="L314" s="602"/>
      <c r="M314" s="193"/>
    </row>
    <row r="315" spans="2:13" s="96" customFormat="1" ht="29.25" customHeight="1">
      <c r="B315" s="18" t="s">
        <v>65</v>
      </c>
      <c r="C315" s="181" t="s">
        <v>811</v>
      </c>
      <c r="D315" s="593"/>
      <c r="E315" s="593"/>
      <c r="F315" s="613"/>
      <c r="G315" s="613"/>
      <c r="H315" s="613"/>
      <c r="I315" s="593"/>
      <c r="J315" s="593"/>
      <c r="K315" s="593"/>
      <c r="L315" s="602"/>
      <c r="M315" s="193"/>
    </row>
    <row r="316" spans="2:13" s="96" customFormat="1" ht="15" customHeight="1">
      <c r="B316" s="18" t="s">
        <v>37</v>
      </c>
      <c r="C316" s="181" t="s">
        <v>161</v>
      </c>
      <c r="D316" s="593"/>
      <c r="E316" s="593"/>
      <c r="F316" s="613"/>
      <c r="G316" s="613"/>
      <c r="H316" s="613"/>
      <c r="I316" s="593"/>
      <c r="J316" s="593"/>
      <c r="K316" s="593"/>
      <c r="L316" s="602"/>
      <c r="M316" s="193"/>
    </row>
    <row r="317" spans="2:13" s="96" customFormat="1">
      <c r="B317" s="10" t="s">
        <v>808</v>
      </c>
      <c r="C317" s="181" t="s">
        <v>807</v>
      </c>
      <c r="D317" s="593"/>
      <c r="E317" s="593"/>
      <c r="F317" s="613"/>
      <c r="G317" s="613"/>
      <c r="H317" s="613"/>
      <c r="I317" s="593"/>
      <c r="J317" s="593"/>
      <c r="K317" s="593"/>
      <c r="L317" s="602"/>
      <c r="M317" s="193"/>
    </row>
    <row r="318" spans="2:13" s="96" customFormat="1">
      <c r="B318" s="55"/>
      <c r="C318" s="337" t="s">
        <v>195</v>
      </c>
      <c r="D318" s="594"/>
      <c r="E318" s="594"/>
      <c r="F318" s="614"/>
      <c r="G318" s="614"/>
      <c r="H318" s="614"/>
      <c r="I318" s="594"/>
      <c r="J318" s="594"/>
      <c r="K318" s="594"/>
      <c r="L318" s="603"/>
      <c r="M318" s="193"/>
    </row>
    <row r="319" spans="2:13" s="96" customFormat="1">
      <c r="B319" s="10"/>
      <c r="C319" s="181" t="s">
        <v>806</v>
      </c>
      <c r="D319" s="198">
        <v>48</v>
      </c>
      <c r="E319" s="198">
        <v>48</v>
      </c>
      <c r="F319" s="198"/>
      <c r="G319" s="198"/>
      <c r="H319" s="198"/>
      <c r="I319" s="198">
        <v>48</v>
      </c>
      <c r="J319" s="198">
        <v>48</v>
      </c>
      <c r="K319" s="198">
        <v>48</v>
      </c>
      <c r="L319" s="486"/>
      <c r="M319" s="193"/>
    </row>
    <row r="320" spans="2:13" s="96" customFormat="1">
      <c r="B320" s="21" t="s">
        <v>448</v>
      </c>
      <c r="C320" s="22"/>
      <c r="D320" s="460">
        <v>205800</v>
      </c>
      <c r="E320" s="460">
        <v>205800</v>
      </c>
      <c r="F320" s="460"/>
      <c r="G320" s="460"/>
      <c r="H320" s="460"/>
      <c r="I320" s="460">
        <v>228780</v>
      </c>
      <c r="J320" s="460">
        <v>228780</v>
      </c>
      <c r="K320" s="460">
        <v>228780</v>
      </c>
      <c r="L320" s="486"/>
      <c r="M320" s="193"/>
    </row>
    <row r="321" spans="2:12">
      <c r="B321" s="3"/>
      <c r="C321" s="3"/>
      <c r="D321" s="4"/>
      <c r="E321" s="3"/>
      <c r="F321" s="3"/>
      <c r="G321" s="3"/>
      <c r="H321" s="3"/>
      <c r="I321" s="3"/>
      <c r="J321" s="3"/>
      <c r="K321" s="3"/>
      <c r="L321" s="3"/>
    </row>
    <row r="322" spans="2:12" s="96" customFormat="1">
      <c r="B322" s="15" t="s">
        <v>53</v>
      </c>
      <c r="C322" s="15" t="s">
        <v>54</v>
      </c>
      <c r="D322" s="9"/>
      <c r="E322" s="9"/>
      <c r="F322" s="9"/>
      <c r="G322" s="9"/>
      <c r="H322" s="9"/>
      <c r="I322" s="9"/>
      <c r="J322" s="9"/>
      <c r="K322" s="9"/>
      <c r="L322" s="9"/>
    </row>
    <row r="323" spans="2:12" s="96" customFormat="1" ht="26.25" customHeight="1">
      <c r="B323" s="370">
        <v>1019</v>
      </c>
      <c r="C323" s="394" t="s">
        <v>669</v>
      </c>
      <c r="D323" s="9"/>
      <c r="E323" s="9"/>
      <c r="F323" s="9"/>
      <c r="G323" s="9"/>
      <c r="H323" s="9"/>
      <c r="I323" s="9"/>
      <c r="J323" s="9"/>
      <c r="K323" s="9"/>
      <c r="L323" s="9"/>
    </row>
    <row r="324" spans="2:12" s="96" customFormat="1">
      <c r="B324" s="16"/>
      <c r="C324" s="9"/>
      <c r="D324" s="9"/>
      <c r="E324" s="9"/>
      <c r="F324" s="9"/>
      <c r="G324" s="9"/>
      <c r="H324" s="9"/>
      <c r="I324" s="9"/>
      <c r="J324" s="9"/>
      <c r="K324" s="9"/>
      <c r="L324" s="9"/>
    </row>
    <row r="325" spans="2:12" s="96" customFormat="1">
      <c r="B325" s="17" t="s">
        <v>55</v>
      </c>
      <c r="C325" s="9"/>
      <c r="D325" s="9"/>
      <c r="E325" s="9"/>
      <c r="F325" s="9"/>
      <c r="G325" s="9"/>
      <c r="H325" s="9"/>
      <c r="I325" s="9"/>
      <c r="J325" s="9"/>
      <c r="K325" s="9"/>
      <c r="L325" s="9"/>
    </row>
    <row r="326" spans="2:12" s="96" customFormat="1">
      <c r="B326" s="17"/>
      <c r="C326" s="9"/>
      <c r="D326" s="9"/>
      <c r="E326" s="9"/>
      <c r="F326" s="9"/>
      <c r="G326" s="9"/>
      <c r="H326" s="9"/>
      <c r="I326" s="9"/>
      <c r="J326" s="9"/>
      <c r="K326" s="9"/>
      <c r="L326" s="9"/>
    </row>
    <row r="327" spans="2:12" s="96" customFormat="1">
      <c r="B327" s="12" t="s">
        <v>56</v>
      </c>
      <c r="C327" s="181" t="s">
        <v>160</v>
      </c>
      <c r="D327" s="13"/>
      <c r="E327" s="13"/>
      <c r="F327" s="9"/>
      <c r="G327" s="9"/>
      <c r="H327" s="9"/>
      <c r="I327" s="9"/>
      <c r="J327" s="9"/>
      <c r="K327" s="9"/>
      <c r="L327" s="9"/>
    </row>
    <row r="328" spans="2:12" s="96" customFormat="1">
      <c r="B328" s="12" t="s">
        <v>57</v>
      </c>
      <c r="C328" s="181">
        <v>104001</v>
      </c>
      <c r="D328" s="9"/>
      <c r="E328" s="9"/>
      <c r="F328" s="9"/>
      <c r="G328" s="9"/>
      <c r="H328" s="9"/>
      <c r="I328" s="9"/>
      <c r="J328" s="9"/>
      <c r="K328" s="9"/>
      <c r="L328" s="9"/>
    </row>
    <row r="329" spans="2:12" s="96" customFormat="1">
      <c r="B329" s="12" t="s">
        <v>58</v>
      </c>
      <c r="C329" s="181" t="s">
        <v>543</v>
      </c>
      <c r="D329" s="9"/>
      <c r="E329" s="9"/>
      <c r="F329" s="9"/>
      <c r="G329" s="9"/>
      <c r="H329" s="9"/>
      <c r="I329" s="9"/>
      <c r="J329" s="9"/>
      <c r="K329" s="9"/>
      <c r="L329" s="9"/>
    </row>
    <row r="330" spans="2:12" s="96" customFormat="1">
      <c r="B330" s="12" t="s">
        <v>59</v>
      </c>
      <c r="C330" s="181">
        <v>1019</v>
      </c>
      <c r="D330" s="604" t="s">
        <v>60</v>
      </c>
      <c r="E330" s="605"/>
      <c r="F330" s="605"/>
      <c r="G330" s="605"/>
      <c r="H330" s="605"/>
      <c r="I330" s="605"/>
      <c r="J330" s="605"/>
      <c r="K330" s="605"/>
      <c r="L330" s="606"/>
    </row>
    <row r="331" spans="2:12" s="96" customFormat="1" ht="33" customHeight="1">
      <c r="B331" s="12" t="s">
        <v>61</v>
      </c>
      <c r="C331" s="181">
        <v>11001</v>
      </c>
      <c r="D331" s="426" t="s">
        <v>777</v>
      </c>
      <c r="E331" s="426" t="s">
        <v>778</v>
      </c>
      <c r="F331" s="433" t="s">
        <v>779</v>
      </c>
      <c r="G331" s="433" t="s">
        <v>780</v>
      </c>
      <c r="H331" s="433" t="s">
        <v>781</v>
      </c>
      <c r="I331" s="426" t="s">
        <v>782</v>
      </c>
      <c r="J331" s="426" t="s">
        <v>783</v>
      </c>
      <c r="K331" s="426" t="s">
        <v>776</v>
      </c>
      <c r="L331" s="429"/>
    </row>
    <row r="332" spans="2:12" s="96" customFormat="1" ht="33" customHeight="1">
      <c r="B332" s="18" t="s">
        <v>35</v>
      </c>
      <c r="C332" s="181" t="s">
        <v>712</v>
      </c>
      <c r="D332" s="427"/>
      <c r="E332" s="427"/>
      <c r="F332" s="434"/>
      <c r="G332" s="434"/>
      <c r="H332" s="434"/>
      <c r="I332" s="427"/>
      <c r="J332" s="427"/>
      <c r="K332" s="427"/>
      <c r="L332" s="430"/>
    </row>
    <row r="333" spans="2:12" s="96" customFormat="1" ht="29.25" customHeight="1">
      <c r="B333" s="18" t="s">
        <v>65</v>
      </c>
      <c r="C333" s="181" t="s">
        <v>713</v>
      </c>
      <c r="D333" s="427"/>
      <c r="E333" s="427"/>
      <c r="F333" s="434"/>
      <c r="G333" s="434"/>
      <c r="H333" s="434"/>
      <c r="I333" s="427"/>
      <c r="J333" s="427"/>
      <c r="K333" s="427"/>
      <c r="L333" s="430"/>
    </row>
    <row r="334" spans="2:12" s="96" customFormat="1">
      <c r="B334" s="18" t="s">
        <v>37</v>
      </c>
      <c r="C334" s="181" t="s">
        <v>161</v>
      </c>
      <c r="D334" s="427"/>
      <c r="E334" s="427"/>
      <c r="F334" s="434"/>
      <c r="G334" s="434"/>
      <c r="H334" s="434"/>
      <c r="I334" s="427"/>
      <c r="J334" s="427"/>
      <c r="K334" s="427"/>
      <c r="L334" s="430"/>
    </row>
    <row r="335" spans="2:12" s="96" customFormat="1">
      <c r="B335" s="10" t="s">
        <v>594</v>
      </c>
      <c r="C335" s="181" t="s">
        <v>629</v>
      </c>
      <c r="D335" s="427"/>
      <c r="E335" s="427"/>
      <c r="F335" s="434"/>
      <c r="G335" s="434"/>
      <c r="H335" s="434"/>
      <c r="I335" s="427"/>
      <c r="J335" s="427"/>
      <c r="K335" s="427"/>
      <c r="L335" s="430"/>
    </row>
    <row r="336" spans="2:12" s="96" customFormat="1">
      <c r="B336" s="55"/>
      <c r="C336" s="337" t="s">
        <v>195</v>
      </c>
      <c r="D336" s="428"/>
      <c r="E336" s="428"/>
      <c r="F336" s="435"/>
      <c r="G336" s="435"/>
      <c r="H336" s="435"/>
      <c r="I336" s="428"/>
      <c r="J336" s="428"/>
      <c r="K336" s="428"/>
      <c r="L336" s="431"/>
    </row>
    <row r="337" spans="1:13" s="96" customFormat="1">
      <c r="B337" s="10"/>
      <c r="C337" s="66" t="s">
        <v>714</v>
      </c>
      <c r="D337" s="477" t="s">
        <v>79</v>
      </c>
      <c r="E337" s="477" t="s">
        <v>79</v>
      </c>
      <c r="F337" s="477" t="s">
        <v>79</v>
      </c>
      <c r="G337" s="477" t="s">
        <v>79</v>
      </c>
      <c r="H337" s="477" t="s">
        <v>79</v>
      </c>
      <c r="I337" s="477" t="s">
        <v>79</v>
      </c>
      <c r="J337" s="477" t="s">
        <v>79</v>
      </c>
      <c r="K337" s="477" t="s">
        <v>79</v>
      </c>
      <c r="L337" s="486"/>
    </row>
    <row r="338" spans="1:13" s="96" customFormat="1">
      <c r="B338" s="10"/>
      <c r="C338" s="66" t="s">
        <v>715</v>
      </c>
      <c r="D338" s="476">
        <v>0</v>
      </c>
      <c r="E338" s="476">
        <v>0</v>
      </c>
      <c r="F338" s="476">
        <v>0</v>
      </c>
      <c r="G338" s="476">
        <v>0</v>
      </c>
      <c r="H338" s="476">
        <v>0</v>
      </c>
      <c r="I338" s="476">
        <v>0</v>
      </c>
      <c r="J338" s="476">
        <v>0</v>
      </c>
      <c r="K338" s="476">
        <v>0</v>
      </c>
      <c r="L338" s="486"/>
    </row>
    <row r="339" spans="1:13" s="177" customFormat="1" ht="31.5" customHeight="1">
      <c r="B339" s="178"/>
      <c r="C339" s="66" t="s">
        <v>796</v>
      </c>
      <c r="D339" s="476">
        <v>0</v>
      </c>
      <c r="E339" s="476">
        <v>0</v>
      </c>
      <c r="F339" s="476">
        <v>16</v>
      </c>
      <c r="G339" s="476">
        <v>16</v>
      </c>
      <c r="H339" s="476">
        <v>16</v>
      </c>
      <c r="I339" s="476">
        <v>16</v>
      </c>
      <c r="J339" s="476">
        <v>0</v>
      </c>
      <c r="K339" s="476">
        <v>0</v>
      </c>
      <c r="L339" s="497"/>
      <c r="M339" s="13"/>
    </row>
    <row r="340" spans="1:13" s="177" customFormat="1" ht="60" customHeight="1">
      <c r="B340" s="178"/>
      <c r="C340" s="66" t="s">
        <v>795</v>
      </c>
      <c r="D340" s="476">
        <v>0</v>
      </c>
      <c r="E340" s="476">
        <v>0</v>
      </c>
      <c r="F340" s="476">
        <v>20</v>
      </c>
      <c r="G340" s="476">
        <v>20</v>
      </c>
      <c r="H340" s="476">
        <v>20</v>
      </c>
      <c r="I340" s="476">
        <v>20</v>
      </c>
      <c r="J340" s="476">
        <v>0</v>
      </c>
      <c r="K340" s="476">
        <v>0</v>
      </c>
      <c r="L340" s="497"/>
      <c r="M340" s="13"/>
    </row>
    <row r="341" spans="1:13" s="177" customFormat="1" ht="33" customHeight="1">
      <c r="B341" s="178"/>
      <c r="C341" s="66" t="s">
        <v>767</v>
      </c>
      <c r="D341" s="476">
        <v>0</v>
      </c>
      <c r="E341" s="476">
        <v>0</v>
      </c>
      <c r="F341" s="476">
        <v>16</v>
      </c>
      <c r="G341" s="476">
        <v>16</v>
      </c>
      <c r="H341" s="476">
        <v>16</v>
      </c>
      <c r="I341" s="476">
        <v>16</v>
      </c>
      <c r="J341" s="476">
        <v>0</v>
      </c>
      <c r="K341" s="476">
        <v>0</v>
      </c>
      <c r="L341" s="497"/>
      <c r="M341" s="13"/>
    </row>
    <row r="342" spans="1:13" s="177" customFormat="1" ht="15" customHeight="1">
      <c r="B342" s="178"/>
      <c r="C342" s="66" t="s">
        <v>766</v>
      </c>
      <c r="D342" s="476">
        <v>0</v>
      </c>
      <c r="E342" s="476">
        <v>0</v>
      </c>
      <c r="F342" s="476">
        <v>5</v>
      </c>
      <c r="G342" s="476">
        <v>15</v>
      </c>
      <c r="H342" s="476">
        <v>30</v>
      </c>
      <c r="I342" s="476">
        <v>45</v>
      </c>
      <c r="J342" s="476">
        <v>0</v>
      </c>
      <c r="K342" s="476">
        <v>0</v>
      </c>
      <c r="L342" s="497"/>
      <c r="M342" s="13"/>
    </row>
    <row r="343" spans="1:13" s="96" customFormat="1" ht="15" customHeight="1">
      <c r="B343" s="21" t="s">
        <v>68</v>
      </c>
      <c r="C343" s="22"/>
      <c r="D343" s="498">
        <v>286652.74</v>
      </c>
      <c r="E343" s="498">
        <v>293414.59000000003</v>
      </c>
      <c r="F343" s="499">
        <v>98607.23</v>
      </c>
      <c r="G343" s="499">
        <v>186147.45</v>
      </c>
      <c r="H343" s="499">
        <v>273536.38</v>
      </c>
      <c r="I343" s="498">
        <v>361920.2</v>
      </c>
      <c r="J343" s="498">
        <v>0</v>
      </c>
      <c r="K343" s="498">
        <v>0</v>
      </c>
      <c r="L343" s="486"/>
    </row>
    <row r="344" spans="1:13" s="71" customFormat="1">
      <c r="A344" s="154"/>
      <c r="B344" s="154"/>
      <c r="C344" s="383"/>
      <c r="D344" s="383"/>
      <c r="E344" s="383"/>
      <c r="F344" s="383"/>
      <c r="G344" s="150"/>
      <c r="H344" s="150"/>
      <c r="I344" s="150"/>
      <c r="J344" s="150"/>
      <c r="K344" s="150"/>
      <c r="L344" s="150"/>
    </row>
    <row r="345" spans="1:13" s="96" customFormat="1">
      <c r="B345" s="12" t="s">
        <v>56</v>
      </c>
      <c r="C345" s="181" t="s">
        <v>160</v>
      </c>
      <c r="D345" s="13"/>
      <c r="E345" s="13"/>
      <c r="F345" s="9"/>
      <c r="G345" s="9"/>
      <c r="H345" s="9"/>
      <c r="I345" s="9"/>
      <c r="J345" s="9"/>
      <c r="K345" s="9"/>
      <c r="L345" s="9"/>
    </row>
    <row r="346" spans="1:13" s="96" customFormat="1">
      <c r="B346" s="12" t="s">
        <v>57</v>
      </c>
      <c r="C346" s="181">
        <v>104001</v>
      </c>
      <c r="D346" s="9"/>
      <c r="E346" s="9"/>
      <c r="F346" s="9"/>
      <c r="G346" s="9"/>
      <c r="H346" s="9"/>
      <c r="I346" s="9"/>
      <c r="J346" s="9"/>
      <c r="K346" s="9"/>
      <c r="L346" s="9"/>
    </row>
    <row r="347" spans="1:13" s="96" customFormat="1">
      <c r="B347" s="12" t="s">
        <v>58</v>
      </c>
      <c r="C347" s="181" t="s">
        <v>543</v>
      </c>
      <c r="D347" s="9"/>
      <c r="E347" s="9"/>
      <c r="F347" s="9"/>
      <c r="G347" s="9"/>
      <c r="H347" s="9"/>
      <c r="I347" s="9"/>
      <c r="J347" s="9"/>
      <c r="K347" s="9"/>
      <c r="L347" s="9"/>
    </row>
    <row r="348" spans="1:13" s="96" customFormat="1">
      <c r="B348" s="12" t="s">
        <v>59</v>
      </c>
      <c r="C348" s="181">
        <v>1019</v>
      </c>
      <c r="D348" s="604" t="s">
        <v>60</v>
      </c>
      <c r="E348" s="605"/>
      <c r="F348" s="605"/>
      <c r="G348" s="605"/>
      <c r="H348" s="605"/>
      <c r="I348" s="605"/>
      <c r="J348" s="605"/>
      <c r="K348" s="605"/>
      <c r="L348" s="606"/>
    </row>
    <row r="349" spans="1:13" s="96" customFormat="1" ht="35.25" customHeight="1">
      <c r="B349" s="12" t="s">
        <v>61</v>
      </c>
      <c r="C349" s="181">
        <v>11002</v>
      </c>
      <c r="D349" s="426" t="s">
        <v>777</v>
      </c>
      <c r="E349" s="426" t="s">
        <v>778</v>
      </c>
      <c r="F349" s="433" t="s">
        <v>779</v>
      </c>
      <c r="G349" s="433" t="s">
        <v>780</v>
      </c>
      <c r="H349" s="433" t="s">
        <v>781</v>
      </c>
      <c r="I349" s="426" t="s">
        <v>782</v>
      </c>
      <c r="J349" s="426" t="s">
        <v>783</v>
      </c>
      <c r="K349" s="426" t="s">
        <v>776</v>
      </c>
      <c r="L349" s="429"/>
    </row>
    <row r="350" spans="1:13" s="96" customFormat="1" ht="30.75" customHeight="1">
      <c r="B350" s="18" t="s">
        <v>35</v>
      </c>
      <c r="C350" s="181" t="s">
        <v>716</v>
      </c>
      <c r="D350" s="427"/>
      <c r="E350" s="427"/>
      <c r="F350" s="434"/>
      <c r="G350" s="434"/>
      <c r="H350" s="434"/>
      <c r="I350" s="427"/>
      <c r="J350" s="427"/>
      <c r="K350" s="427"/>
      <c r="L350" s="430"/>
    </row>
    <row r="351" spans="1:13" s="96" customFormat="1" ht="40.5" customHeight="1">
      <c r="B351" s="18" t="s">
        <v>65</v>
      </c>
      <c r="C351" s="181" t="s">
        <v>717</v>
      </c>
      <c r="D351" s="427"/>
      <c r="E351" s="427"/>
      <c r="F351" s="434"/>
      <c r="G351" s="434"/>
      <c r="H351" s="434"/>
      <c r="I351" s="427"/>
      <c r="J351" s="427"/>
      <c r="K351" s="427"/>
      <c r="L351" s="430"/>
    </row>
    <row r="352" spans="1:13" s="96" customFormat="1">
      <c r="B352" s="18" t="s">
        <v>37</v>
      </c>
      <c r="C352" s="181" t="s">
        <v>161</v>
      </c>
      <c r="D352" s="427"/>
      <c r="E352" s="427"/>
      <c r="F352" s="434"/>
      <c r="G352" s="434"/>
      <c r="H352" s="434"/>
      <c r="I352" s="427"/>
      <c r="J352" s="427"/>
      <c r="K352" s="427"/>
      <c r="L352" s="430"/>
    </row>
    <row r="353" spans="1:12" s="96" customFormat="1">
      <c r="B353" s="10" t="s">
        <v>594</v>
      </c>
      <c r="C353" s="181" t="s">
        <v>182</v>
      </c>
      <c r="D353" s="427"/>
      <c r="E353" s="427"/>
      <c r="F353" s="434"/>
      <c r="G353" s="434"/>
      <c r="H353" s="434"/>
      <c r="I353" s="427"/>
      <c r="J353" s="427"/>
      <c r="K353" s="427"/>
      <c r="L353" s="430"/>
    </row>
    <row r="354" spans="1:12" s="96" customFormat="1">
      <c r="B354" s="55"/>
      <c r="C354" s="337" t="s">
        <v>195</v>
      </c>
      <c r="D354" s="428"/>
      <c r="E354" s="428"/>
      <c r="F354" s="435"/>
      <c r="G354" s="435"/>
      <c r="H354" s="435"/>
      <c r="I354" s="428"/>
      <c r="J354" s="428"/>
      <c r="K354" s="428"/>
      <c r="L354" s="431"/>
    </row>
    <row r="355" spans="1:12" s="96" customFormat="1">
      <c r="B355" s="10"/>
      <c r="C355" s="66" t="s">
        <v>714</v>
      </c>
      <c r="D355" s="197">
        <v>1</v>
      </c>
      <c r="E355" s="197" t="s">
        <v>79</v>
      </c>
      <c r="F355" s="197" t="s">
        <v>79</v>
      </c>
      <c r="G355" s="197" t="s">
        <v>79</v>
      </c>
      <c r="H355" s="197" t="s">
        <v>79</v>
      </c>
      <c r="I355" s="197" t="s">
        <v>79</v>
      </c>
      <c r="J355" s="197" t="s">
        <v>79</v>
      </c>
      <c r="K355" s="197" t="s">
        <v>79</v>
      </c>
      <c r="L355" s="486"/>
    </row>
    <row r="356" spans="1:12" s="96" customFormat="1">
      <c r="B356" s="21" t="s">
        <v>68</v>
      </c>
      <c r="C356" s="22"/>
      <c r="D356" s="498">
        <v>4383.1000000000004</v>
      </c>
      <c r="E356" s="498">
        <v>4859.8999999999996</v>
      </c>
      <c r="F356" s="499">
        <v>2556.25</v>
      </c>
      <c r="G356" s="499">
        <v>3403.5</v>
      </c>
      <c r="H356" s="499">
        <v>4000.75</v>
      </c>
      <c r="I356" s="498">
        <v>4598</v>
      </c>
      <c r="J356" s="498">
        <v>0</v>
      </c>
      <c r="K356" s="498">
        <v>0</v>
      </c>
      <c r="L356" s="486"/>
    </row>
    <row r="357" spans="1:12" s="71" customFormat="1">
      <c r="A357" s="155"/>
      <c r="B357" s="155"/>
      <c r="C357" s="383"/>
      <c r="D357" s="383"/>
      <c r="E357" s="383"/>
      <c r="F357" s="383"/>
      <c r="G357" s="150"/>
      <c r="H357" s="150"/>
      <c r="I357" s="150"/>
      <c r="J357" s="150"/>
      <c r="K357" s="150"/>
      <c r="L357" s="150"/>
    </row>
    <row r="358" spans="1:12" s="96" customFormat="1">
      <c r="B358" s="12" t="s">
        <v>56</v>
      </c>
      <c r="C358" s="181" t="s">
        <v>160</v>
      </c>
      <c r="D358" s="13"/>
      <c r="E358" s="13"/>
      <c r="F358" s="9"/>
      <c r="G358" s="9"/>
      <c r="H358" s="9"/>
      <c r="I358" s="9"/>
      <c r="J358" s="9"/>
      <c r="K358" s="9"/>
      <c r="L358" s="9"/>
    </row>
    <row r="359" spans="1:12" s="96" customFormat="1">
      <c r="B359" s="12" t="s">
        <v>57</v>
      </c>
      <c r="C359" s="181">
        <v>104001</v>
      </c>
      <c r="D359" s="9"/>
      <c r="E359" s="9"/>
      <c r="F359" s="9"/>
      <c r="G359" s="9"/>
      <c r="H359" s="9"/>
      <c r="I359" s="9"/>
      <c r="J359" s="9"/>
      <c r="K359" s="9"/>
      <c r="L359" s="9"/>
    </row>
    <row r="360" spans="1:12" s="96" customFormat="1">
      <c r="B360" s="12" t="s">
        <v>58</v>
      </c>
      <c r="C360" s="181" t="s">
        <v>543</v>
      </c>
      <c r="D360" s="9"/>
      <c r="E360" s="9"/>
      <c r="F360" s="9"/>
      <c r="G360" s="9"/>
      <c r="H360" s="9"/>
      <c r="I360" s="9"/>
      <c r="J360" s="9"/>
      <c r="K360" s="9"/>
      <c r="L360" s="9"/>
    </row>
    <row r="361" spans="1:12" s="96" customFormat="1">
      <c r="B361" s="12" t="s">
        <v>59</v>
      </c>
      <c r="C361" s="181">
        <v>1019</v>
      </c>
      <c r="D361" s="604" t="s">
        <v>60</v>
      </c>
      <c r="E361" s="605"/>
      <c r="F361" s="605"/>
      <c r="G361" s="605"/>
      <c r="H361" s="605"/>
      <c r="I361" s="605"/>
      <c r="J361" s="605"/>
      <c r="K361" s="605"/>
      <c r="L361" s="606"/>
    </row>
    <row r="362" spans="1:12" s="96" customFormat="1" ht="35.25" customHeight="1">
      <c r="B362" s="12" t="s">
        <v>589</v>
      </c>
      <c r="C362" s="181">
        <v>12001</v>
      </c>
      <c r="D362" s="426" t="s">
        <v>777</v>
      </c>
      <c r="E362" s="426" t="s">
        <v>778</v>
      </c>
      <c r="F362" s="433" t="s">
        <v>779</v>
      </c>
      <c r="G362" s="433" t="s">
        <v>780</v>
      </c>
      <c r="H362" s="433" t="s">
        <v>781</v>
      </c>
      <c r="I362" s="426" t="s">
        <v>782</v>
      </c>
      <c r="J362" s="426" t="s">
        <v>783</v>
      </c>
      <c r="K362" s="426" t="s">
        <v>776</v>
      </c>
      <c r="L362" s="429"/>
    </row>
    <row r="363" spans="1:12" s="96" customFormat="1" ht="54.75" customHeight="1">
      <c r="B363" s="18" t="s">
        <v>590</v>
      </c>
      <c r="C363" s="181" t="s">
        <v>718</v>
      </c>
      <c r="D363" s="427"/>
      <c r="E363" s="427"/>
      <c r="F363" s="434"/>
      <c r="G363" s="434"/>
      <c r="H363" s="434"/>
      <c r="I363" s="427"/>
      <c r="J363" s="427"/>
      <c r="K363" s="427"/>
      <c r="L363" s="430"/>
    </row>
    <row r="364" spans="1:12" s="96" customFormat="1" ht="62.25" customHeight="1">
      <c r="B364" s="18" t="s">
        <v>592</v>
      </c>
      <c r="C364" s="181" t="s">
        <v>719</v>
      </c>
      <c r="D364" s="427"/>
      <c r="E364" s="427"/>
      <c r="F364" s="434"/>
      <c r="G364" s="434"/>
      <c r="H364" s="434"/>
      <c r="I364" s="427"/>
      <c r="J364" s="427"/>
      <c r="K364" s="427"/>
      <c r="L364" s="430"/>
    </row>
    <row r="365" spans="1:12" s="96" customFormat="1">
      <c r="B365" s="18" t="s">
        <v>593</v>
      </c>
      <c r="C365" s="181" t="s">
        <v>154</v>
      </c>
      <c r="D365" s="427"/>
      <c r="E365" s="427"/>
      <c r="F365" s="434"/>
      <c r="G365" s="434"/>
      <c r="H365" s="434"/>
      <c r="I365" s="427"/>
      <c r="J365" s="427"/>
      <c r="K365" s="427"/>
      <c r="L365" s="430"/>
    </row>
    <row r="366" spans="1:12" s="96" customFormat="1">
      <c r="B366" s="10" t="s">
        <v>594</v>
      </c>
      <c r="C366" s="181" t="s">
        <v>720</v>
      </c>
      <c r="D366" s="427"/>
      <c r="E366" s="427"/>
      <c r="F366" s="434"/>
      <c r="G366" s="434"/>
      <c r="H366" s="434"/>
      <c r="I366" s="427"/>
      <c r="J366" s="427"/>
      <c r="K366" s="427"/>
      <c r="L366" s="430"/>
    </row>
    <row r="367" spans="1:12" s="96" customFormat="1">
      <c r="B367" s="55"/>
      <c r="C367" s="337" t="s">
        <v>195</v>
      </c>
      <c r="D367" s="428"/>
      <c r="E367" s="428"/>
      <c r="F367" s="435"/>
      <c r="G367" s="435"/>
      <c r="H367" s="435"/>
      <c r="I367" s="428"/>
      <c r="J367" s="428"/>
      <c r="K367" s="428"/>
      <c r="L367" s="431"/>
    </row>
    <row r="368" spans="1:12" s="96" customFormat="1">
      <c r="B368" s="10"/>
      <c r="C368" s="66" t="s">
        <v>721</v>
      </c>
      <c r="D368" s="476">
        <v>0</v>
      </c>
      <c r="E368" s="478">
        <v>1</v>
      </c>
      <c r="F368" s="478">
        <v>0</v>
      </c>
      <c r="G368" s="478">
        <v>0</v>
      </c>
      <c r="H368" s="478">
        <v>0</v>
      </c>
      <c r="I368" s="478">
        <v>2</v>
      </c>
      <c r="J368" s="476">
        <v>0</v>
      </c>
      <c r="K368" s="476">
        <v>0</v>
      </c>
      <c r="L368" s="500"/>
    </row>
    <row r="369" spans="2:12" s="96" customFormat="1">
      <c r="B369" s="10"/>
      <c r="C369" s="66" t="s">
        <v>722</v>
      </c>
      <c r="D369" s="476">
        <v>0</v>
      </c>
      <c r="E369" s="478">
        <v>2</v>
      </c>
      <c r="F369" s="478">
        <v>0</v>
      </c>
      <c r="G369" s="478">
        <v>0</v>
      </c>
      <c r="H369" s="478">
        <v>0</v>
      </c>
      <c r="I369" s="478">
        <v>2</v>
      </c>
      <c r="J369" s="476">
        <v>0</v>
      </c>
      <c r="K369" s="476">
        <v>0</v>
      </c>
      <c r="L369" s="501"/>
    </row>
    <row r="370" spans="2:12" s="96" customFormat="1">
      <c r="B370" s="10"/>
      <c r="C370" s="66" t="s">
        <v>723</v>
      </c>
      <c r="D370" s="476">
        <v>0</v>
      </c>
      <c r="E370" s="478">
        <v>3</v>
      </c>
      <c r="F370" s="478">
        <v>0</v>
      </c>
      <c r="G370" s="478">
        <v>0</v>
      </c>
      <c r="H370" s="478">
        <v>0</v>
      </c>
      <c r="I370" s="478">
        <v>3</v>
      </c>
      <c r="J370" s="476">
        <v>0</v>
      </c>
      <c r="K370" s="476">
        <v>0</v>
      </c>
      <c r="L370" s="501"/>
    </row>
    <row r="371" spans="2:12" s="96" customFormat="1" ht="17.25" customHeight="1">
      <c r="B371" s="10"/>
      <c r="C371" s="66" t="s">
        <v>724</v>
      </c>
      <c r="D371" s="476">
        <v>0</v>
      </c>
      <c r="E371" s="478">
        <v>9</v>
      </c>
      <c r="F371" s="478">
        <v>0</v>
      </c>
      <c r="G371" s="478">
        <v>0</v>
      </c>
      <c r="H371" s="478">
        <v>0</v>
      </c>
      <c r="I371" s="478">
        <v>3</v>
      </c>
      <c r="J371" s="476">
        <v>0</v>
      </c>
      <c r="K371" s="476">
        <v>0</v>
      </c>
      <c r="L371" s="501"/>
    </row>
    <row r="372" spans="2:12" s="96" customFormat="1" ht="42" customHeight="1">
      <c r="B372" s="10"/>
      <c r="C372" s="66" t="s">
        <v>725</v>
      </c>
      <c r="D372" s="478">
        <v>23</v>
      </c>
      <c r="E372" s="478">
        <v>12</v>
      </c>
      <c r="F372" s="478">
        <v>0</v>
      </c>
      <c r="G372" s="478">
        <v>0</v>
      </c>
      <c r="H372" s="478">
        <v>2</v>
      </c>
      <c r="I372" s="478">
        <v>11</v>
      </c>
      <c r="J372" s="476">
        <v>0</v>
      </c>
      <c r="K372" s="476">
        <v>0</v>
      </c>
      <c r="L372" s="501"/>
    </row>
    <row r="373" spans="2:12" s="96" customFormat="1" ht="33" customHeight="1">
      <c r="B373" s="10"/>
      <c r="C373" s="66" t="s">
        <v>726</v>
      </c>
      <c r="D373" s="478">
        <v>4</v>
      </c>
      <c r="E373" s="476">
        <v>0</v>
      </c>
      <c r="F373" s="478">
        <v>0</v>
      </c>
      <c r="G373" s="478">
        <v>0</v>
      </c>
      <c r="H373" s="478">
        <v>0</v>
      </c>
      <c r="I373" s="478">
        <v>4</v>
      </c>
      <c r="J373" s="476">
        <v>0</v>
      </c>
      <c r="K373" s="476">
        <v>0</v>
      </c>
      <c r="L373" s="501"/>
    </row>
    <row r="374" spans="2:12" s="96" customFormat="1">
      <c r="B374" s="10"/>
      <c r="C374" s="66" t="s">
        <v>727</v>
      </c>
      <c r="D374" s="478">
        <v>4</v>
      </c>
      <c r="E374" s="476">
        <v>0</v>
      </c>
      <c r="F374" s="478">
        <v>0</v>
      </c>
      <c r="G374" s="478">
        <v>0</v>
      </c>
      <c r="H374" s="478">
        <v>0</v>
      </c>
      <c r="I374" s="478">
        <v>4</v>
      </c>
      <c r="J374" s="476">
        <v>0</v>
      </c>
      <c r="K374" s="476">
        <v>0</v>
      </c>
      <c r="L374" s="501"/>
    </row>
    <row r="375" spans="2:12" s="96" customFormat="1">
      <c r="B375" s="10"/>
      <c r="C375" s="66" t="s">
        <v>728</v>
      </c>
      <c r="D375" s="478">
        <v>30</v>
      </c>
      <c r="E375" s="476">
        <v>0</v>
      </c>
      <c r="F375" s="478">
        <v>0</v>
      </c>
      <c r="G375" s="478">
        <v>0</v>
      </c>
      <c r="H375" s="478">
        <v>2</v>
      </c>
      <c r="I375" s="478">
        <v>14</v>
      </c>
      <c r="J375" s="476">
        <v>0</v>
      </c>
      <c r="K375" s="476">
        <v>0</v>
      </c>
      <c r="L375" s="501"/>
    </row>
    <row r="376" spans="2:12" s="96" customFormat="1">
      <c r="B376" s="10"/>
      <c r="C376" s="66" t="s">
        <v>729</v>
      </c>
      <c r="D376" s="478">
        <v>275254</v>
      </c>
      <c r="E376" s="478">
        <v>193700</v>
      </c>
      <c r="F376" s="478"/>
      <c r="G376" s="478"/>
      <c r="H376" s="478">
        <v>5600</v>
      </c>
      <c r="I376" s="478">
        <v>174000</v>
      </c>
      <c r="J376" s="476">
        <v>0</v>
      </c>
      <c r="K376" s="476">
        <v>0</v>
      </c>
      <c r="L376" s="502"/>
    </row>
    <row r="377" spans="2:12" s="96" customFormat="1">
      <c r="B377" s="21" t="s">
        <v>68</v>
      </c>
      <c r="C377" s="22"/>
      <c r="D377" s="503">
        <v>2070381.03</v>
      </c>
      <c r="E377" s="503">
        <v>3738638.75</v>
      </c>
      <c r="F377" s="504">
        <v>211441.73</v>
      </c>
      <c r="G377" s="504">
        <v>874986.18</v>
      </c>
      <c r="H377" s="504">
        <v>1541809.55</v>
      </c>
      <c r="I377" s="503">
        <v>1866438.97</v>
      </c>
      <c r="J377" s="498">
        <v>0</v>
      </c>
      <c r="K377" s="498">
        <v>0</v>
      </c>
      <c r="L377" s="505"/>
    </row>
    <row r="378" spans="2:12">
      <c r="D378" s="384"/>
      <c r="E378" s="384"/>
      <c r="F378" s="384"/>
      <c r="G378" s="384"/>
      <c r="H378" s="384"/>
      <c r="I378" s="384"/>
      <c r="J378" s="384"/>
      <c r="K378" s="384"/>
      <c r="L378" s="384"/>
    </row>
    <row r="379" spans="2:12" s="96" customFormat="1">
      <c r="B379" s="12" t="s">
        <v>56</v>
      </c>
      <c r="C379" s="181" t="s">
        <v>160</v>
      </c>
      <c r="D379" s="13"/>
      <c r="E379" s="13"/>
      <c r="F379" s="9"/>
      <c r="G379" s="9"/>
      <c r="H379" s="9"/>
      <c r="I379" s="9"/>
      <c r="J379" s="9"/>
      <c r="K379" s="9"/>
      <c r="L379" s="9"/>
    </row>
    <row r="380" spans="2:12" s="96" customFormat="1">
      <c r="B380" s="12" t="s">
        <v>57</v>
      </c>
      <c r="C380" s="181">
        <v>104001</v>
      </c>
      <c r="D380" s="9"/>
      <c r="E380" s="9"/>
      <c r="F380" s="9"/>
      <c r="G380" s="9"/>
      <c r="H380" s="9"/>
      <c r="I380" s="9"/>
      <c r="J380" s="9"/>
      <c r="K380" s="9"/>
      <c r="L380" s="9"/>
    </row>
    <row r="381" spans="2:12" s="96" customFormat="1">
      <c r="B381" s="12" t="s">
        <v>58</v>
      </c>
      <c r="C381" s="181" t="s">
        <v>543</v>
      </c>
      <c r="D381" s="9"/>
      <c r="E381" s="9"/>
      <c r="F381" s="9"/>
      <c r="G381" s="9"/>
      <c r="H381" s="9"/>
      <c r="I381" s="9"/>
      <c r="J381" s="9"/>
      <c r="K381" s="9"/>
      <c r="L381" s="9"/>
    </row>
    <row r="382" spans="2:12" s="96" customFormat="1">
      <c r="B382" s="12" t="s">
        <v>59</v>
      </c>
      <c r="C382" s="181">
        <v>1019</v>
      </c>
      <c r="D382" s="604" t="s">
        <v>60</v>
      </c>
      <c r="E382" s="605"/>
      <c r="F382" s="605"/>
      <c r="G382" s="605"/>
      <c r="H382" s="605"/>
      <c r="I382" s="605"/>
      <c r="J382" s="605"/>
      <c r="K382" s="605"/>
      <c r="L382" s="606"/>
    </row>
    <row r="383" spans="2:12" s="96" customFormat="1" ht="33" customHeight="1">
      <c r="B383" s="12" t="s">
        <v>589</v>
      </c>
      <c r="C383" s="181">
        <v>12003</v>
      </c>
      <c r="D383" s="426" t="s">
        <v>777</v>
      </c>
      <c r="E383" s="426" t="s">
        <v>778</v>
      </c>
      <c r="F383" s="433" t="s">
        <v>779</v>
      </c>
      <c r="G383" s="433" t="s">
        <v>780</v>
      </c>
      <c r="H383" s="433" t="s">
        <v>781</v>
      </c>
      <c r="I383" s="426" t="s">
        <v>782</v>
      </c>
      <c r="J383" s="426" t="s">
        <v>783</v>
      </c>
      <c r="K383" s="426" t="s">
        <v>776</v>
      </c>
      <c r="L383" s="429"/>
    </row>
    <row r="384" spans="2:12" s="96" customFormat="1" ht="58.5" customHeight="1">
      <c r="B384" s="18" t="s">
        <v>590</v>
      </c>
      <c r="C384" s="181" t="s">
        <v>730</v>
      </c>
      <c r="D384" s="427"/>
      <c r="E384" s="427"/>
      <c r="F384" s="434"/>
      <c r="G384" s="434"/>
      <c r="H384" s="434"/>
      <c r="I384" s="427"/>
      <c r="J384" s="427"/>
      <c r="K384" s="427"/>
      <c r="L384" s="430"/>
    </row>
    <row r="385" spans="2:13" s="96" customFormat="1" ht="36.75" customHeight="1">
      <c r="B385" s="18" t="s">
        <v>592</v>
      </c>
      <c r="C385" s="181" t="s">
        <v>731</v>
      </c>
      <c r="D385" s="427"/>
      <c r="E385" s="427"/>
      <c r="F385" s="434"/>
      <c r="G385" s="434"/>
      <c r="H385" s="434"/>
      <c r="I385" s="427"/>
      <c r="J385" s="427"/>
      <c r="K385" s="427"/>
      <c r="L385" s="430"/>
    </row>
    <row r="386" spans="2:13" s="96" customFormat="1">
      <c r="B386" s="18" t="s">
        <v>593</v>
      </c>
      <c r="C386" s="181" t="s">
        <v>154</v>
      </c>
      <c r="D386" s="427"/>
      <c r="E386" s="427"/>
      <c r="F386" s="434"/>
      <c r="G386" s="434"/>
      <c r="H386" s="434"/>
      <c r="I386" s="427"/>
      <c r="J386" s="427"/>
      <c r="K386" s="427"/>
      <c r="L386" s="430"/>
    </row>
    <row r="387" spans="2:13" s="96" customFormat="1" ht="18" customHeight="1">
      <c r="B387" s="10" t="s">
        <v>594</v>
      </c>
      <c r="C387" s="181" t="s">
        <v>732</v>
      </c>
      <c r="D387" s="427"/>
      <c r="E387" s="427"/>
      <c r="F387" s="434"/>
      <c r="G387" s="434"/>
      <c r="H387" s="434"/>
      <c r="I387" s="427"/>
      <c r="J387" s="427"/>
      <c r="K387" s="427"/>
      <c r="L387" s="430"/>
    </row>
    <row r="388" spans="2:13" s="96" customFormat="1">
      <c r="B388" s="55"/>
      <c r="C388" s="337" t="s">
        <v>195</v>
      </c>
      <c r="D388" s="428"/>
      <c r="E388" s="428"/>
      <c r="F388" s="435"/>
      <c r="G388" s="435"/>
      <c r="H388" s="435"/>
      <c r="I388" s="428"/>
      <c r="J388" s="428"/>
      <c r="K388" s="428"/>
      <c r="L388" s="431"/>
    </row>
    <row r="389" spans="2:13" s="96" customFormat="1">
      <c r="B389" s="169"/>
      <c r="C389" s="66" t="s">
        <v>733</v>
      </c>
      <c r="D389" s="479">
        <v>0</v>
      </c>
      <c r="E389" s="475">
        <v>3</v>
      </c>
      <c r="F389" s="475">
        <v>0</v>
      </c>
      <c r="G389" s="475">
        <v>0</v>
      </c>
      <c r="H389" s="475">
        <v>0</v>
      </c>
      <c r="I389" s="475">
        <v>3</v>
      </c>
      <c r="J389" s="475">
        <v>0</v>
      </c>
      <c r="K389" s="475">
        <v>0</v>
      </c>
      <c r="L389" s="506"/>
    </row>
    <row r="390" spans="2:13" s="96" customFormat="1">
      <c r="B390" s="169"/>
      <c r="C390" s="66" t="s">
        <v>734</v>
      </c>
      <c r="D390" s="479">
        <v>0</v>
      </c>
      <c r="E390" s="475">
        <v>220</v>
      </c>
      <c r="F390" s="475">
        <v>0</v>
      </c>
      <c r="G390" s="475">
        <v>0</v>
      </c>
      <c r="H390" s="475">
        <v>0</v>
      </c>
      <c r="I390" s="475">
        <v>400</v>
      </c>
      <c r="J390" s="475">
        <v>0</v>
      </c>
      <c r="K390" s="475">
        <v>0</v>
      </c>
      <c r="L390" s="507"/>
    </row>
    <row r="391" spans="2:13" s="96" customFormat="1">
      <c r="B391" s="169"/>
      <c r="C391" s="66" t="s">
        <v>735</v>
      </c>
      <c r="D391" s="479">
        <v>0</v>
      </c>
      <c r="E391" s="475">
        <v>2</v>
      </c>
      <c r="F391" s="475"/>
      <c r="G391" s="475"/>
      <c r="H391" s="475"/>
      <c r="I391" s="475">
        <v>0</v>
      </c>
      <c r="J391" s="475">
        <v>0</v>
      </c>
      <c r="K391" s="475">
        <v>0</v>
      </c>
      <c r="L391" s="507"/>
    </row>
    <row r="392" spans="2:13" s="96" customFormat="1">
      <c r="B392" s="169"/>
      <c r="C392" s="66" t="s">
        <v>791</v>
      </c>
      <c r="D392" s="479">
        <v>0</v>
      </c>
      <c r="E392" s="475">
        <v>80000</v>
      </c>
      <c r="F392" s="475">
        <v>0</v>
      </c>
      <c r="G392" s="475">
        <v>0</v>
      </c>
      <c r="H392" s="475">
        <v>0</v>
      </c>
      <c r="I392" s="475">
        <v>70000</v>
      </c>
      <c r="J392" s="475">
        <v>0</v>
      </c>
      <c r="K392" s="475">
        <v>0</v>
      </c>
      <c r="L392" s="507"/>
    </row>
    <row r="393" spans="2:13" s="96" customFormat="1">
      <c r="B393" s="169"/>
      <c r="C393" s="66" t="s">
        <v>724</v>
      </c>
      <c r="D393" s="479">
        <v>0</v>
      </c>
      <c r="E393" s="475">
        <v>10</v>
      </c>
      <c r="F393" s="475">
        <v>0</v>
      </c>
      <c r="G393" s="475">
        <v>0</v>
      </c>
      <c r="H393" s="475">
        <v>0</v>
      </c>
      <c r="I393" s="475">
        <v>11</v>
      </c>
      <c r="J393" s="475">
        <v>0</v>
      </c>
      <c r="K393" s="475">
        <v>0</v>
      </c>
      <c r="L393" s="507"/>
    </row>
    <row r="394" spans="2:13" s="96" customFormat="1" ht="32.25" customHeight="1">
      <c r="B394" s="169"/>
      <c r="C394" s="66" t="s">
        <v>790</v>
      </c>
      <c r="D394" s="475">
        <v>9</v>
      </c>
      <c r="E394" s="475">
        <v>0</v>
      </c>
      <c r="F394" s="475">
        <v>0</v>
      </c>
      <c r="G394" s="475">
        <v>0</v>
      </c>
      <c r="H394" s="475">
        <v>0</v>
      </c>
      <c r="I394" s="475">
        <v>0</v>
      </c>
      <c r="J394" s="475">
        <v>0</v>
      </c>
      <c r="K394" s="475">
        <v>0</v>
      </c>
      <c r="L394" s="507"/>
    </row>
    <row r="395" spans="2:13" s="96" customFormat="1">
      <c r="B395" s="169"/>
      <c r="C395" s="66" t="s">
        <v>736</v>
      </c>
      <c r="D395" s="475">
        <v>3</v>
      </c>
      <c r="E395" s="475">
        <v>0</v>
      </c>
      <c r="F395" s="475">
        <v>0</v>
      </c>
      <c r="G395" s="475">
        <v>0</v>
      </c>
      <c r="H395" s="475">
        <v>0</v>
      </c>
      <c r="I395" s="475">
        <v>0</v>
      </c>
      <c r="J395" s="475">
        <v>0</v>
      </c>
      <c r="K395" s="475">
        <v>0</v>
      </c>
      <c r="L395" s="508"/>
    </row>
    <row r="396" spans="2:13" s="96" customFormat="1">
      <c r="B396" s="21" t="s">
        <v>68</v>
      </c>
      <c r="C396" s="22"/>
      <c r="D396" s="498">
        <v>427649.62</v>
      </c>
      <c r="E396" s="498">
        <v>521771.3</v>
      </c>
      <c r="F396" s="499">
        <v>54709.84</v>
      </c>
      <c r="G396" s="499">
        <v>197739.68</v>
      </c>
      <c r="H396" s="499">
        <v>384929.52</v>
      </c>
      <c r="I396" s="498">
        <v>483799.37</v>
      </c>
      <c r="J396" s="498">
        <v>0</v>
      </c>
      <c r="K396" s="498">
        <v>0</v>
      </c>
      <c r="L396" s="486"/>
    </row>
    <row r="397" spans="2:13" s="96" customFormat="1">
      <c r="B397" s="16"/>
      <c r="C397" s="9"/>
      <c r="D397" s="9"/>
      <c r="E397" s="9"/>
      <c r="F397" s="9"/>
      <c r="G397" s="9"/>
      <c r="H397" s="9"/>
      <c r="I397" s="9"/>
      <c r="J397" s="9"/>
      <c r="K397" s="9"/>
      <c r="L397" s="9"/>
    </row>
    <row r="398" spans="2:13" s="96" customFormat="1">
      <c r="B398" s="15" t="s">
        <v>53</v>
      </c>
      <c r="C398" s="15" t="s">
        <v>54</v>
      </c>
      <c r="D398" s="9"/>
      <c r="E398" s="9"/>
      <c r="F398" s="9"/>
      <c r="G398" s="9"/>
      <c r="H398" s="9"/>
      <c r="I398" s="9"/>
      <c r="J398" s="9"/>
      <c r="K398" s="9"/>
      <c r="L398" s="9"/>
    </row>
    <row r="399" spans="2:13" s="96" customFormat="1" ht="24.75" customHeight="1">
      <c r="B399" s="370">
        <v>1027</v>
      </c>
      <c r="C399" s="394" t="s">
        <v>753</v>
      </c>
      <c r="D399" s="9"/>
      <c r="E399" s="9"/>
      <c r="F399" s="9"/>
      <c r="G399" s="9"/>
      <c r="H399" s="9"/>
      <c r="I399" s="9"/>
      <c r="J399" s="9"/>
      <c r="K399" s="9"/>
      <c r="L399" s="9"/>
      <c r="M399" s="193"/>
    </row>
    <row r="400" spans="2:13" s="96" customFormat="1">
      <c r="B400" s="16"/>
      <c r="C400" s="9"/>
      <c r="D400" s="9"/>
      <c r="E400" s="9"/>
      <c r="F400" s="9"/>
      <c r="G400" s="9"/>
      <c r="H400" s="9"/>
      <c r="I400" s="9"/>
      <c r="J400" s="9"/>
      <c r="K400" s="9"/>
      <c r="L400" s="9"/>
      <c r="M400" s="193"/>
    </row>
    <row r="401" spans="2:13" s="96" customFormat="1" ht="16.5" customHeight="1">
      <c r="B401" s="17" t="s">
        <v>823</v>
      </c>
      <c r="C401" s="9"/>
      <c r="D401" s="9"/>
      <c r="E401" s="9"/>
      <c r="F401" s="9"/>
      <c r="G401" s="9"/>
      <c r="H401" s="9"/>
      <c r="I401" s="9"/>
      <c r="J401" s="9"/>
      <c r="K401" s="9"/>
      <c r="L401" s="9"/>
      <c r="M401" s="193"/>
    </row>
    <row r="402" spans="2:13" s="96" customFormat="1">
      <c r="B402" s="16"/>
      <c r="C402" s="9"/>
      <c r="D402" s="9"/>
      <c r="E402" s="9"/>
      <c r="F402" s="9"/>
      <c r="G402" s="9"/>
      <c r="H402" s="9"/>
      <c r="I402" s="9"/>
      <c r="J402" s="9"/>
      <c r="K402" s="9"/>
      <c r="L402" s="9"/>
      <c r="M402" s="193"/>
    </row>
    <row r="403" spans="2:13" s="96" customFormat="1" ht="15.75" customHeight="1">
      <c r="B403" s="12" t="s">
        <v>56</v>
      </c>
      <c r="C403" s="181" t="s">
        <v>160</v>
      </c>
      <c r="D403" s="13"/>
      <c r="E403" s="13"/>
      <c r="F403" s="9"/>
      <c r="G403" s="9"/>
      <c r="H403" s="9"/>
      <c r="I403" s="9"/>
      <c r="J403" s="9"/>
      <c r="K403" s="9"/>
      <c r="L403" s="9"/>
      <c r="M403" s="193"/>
    </row>
    <row r="404" spans="2:13" s="96" customFormat="1" ht="31.5" customHeight="1">
      <c r="B404" s="12" t="s">
        <v>57</v>
      </c>
      <c r="C404" s="181">
        <v>105010</v>
      </c>
      <c r="D404" s="9"/>
      <c r="E404" s="9"/>
      <c r="F404" s="9"/>
      <c r="G404" s="9"/>
      <c r="H404" s="9"/>
      <c r="I404" s="9"/>
      <c r="J404" s="9"/>
      <c r="K404" s="9"/>
      <c r="L404" s="9"/>
      <c r="M404" s="193"/>
    </row>
    <row r="405" spans="2:13" s="96" customFormat="1" ht="16.5" customHeight="1">
      <c r="B405" s="12" t="s">
        <v>58</v>
      </c>
      <c r="C405" s="181" t="s">
        <v>822</v>
      </c>
      <c r="D405" s="9"/>
      <c r="E405" s="9"/>
      <c r="F405" s="9"/>
      <c r="G405" s="9"/>
      <c r="H405" s="9"/>
      <c r="I405" s="9"/>
      <c r="J405" s="9"/>
      <c r="K405" s="9"/>
      <c r="L405" s="9"/>
      <c r="M405" s="193"/>
    </row>
    <row r="406" spans="2:13" s="96" customFormat="1" ht="16.5" customHeight="1">
      <c r="B406" s="12" t="s">
        <v>59</v>
      </c>
      <c r="C406" s="181">
        <v>1027</v>
      </c>
      <c r="D406" s="611" t="s">
        <v>821</v>
      </c>
      <c r="E406" s="611"/>
      <c r="F406" s="611"/>
      <c r="G406" s="611"/>
      <c r="H406" s="611"/>
      <c r="I406" s="611"/>
      <c r="J406" s="611"/>
      <c r="K406" s="611"/>
      <c r="L406" s="611"/>
      <c r="M406" s="193"/>
    </row>
    <row r="407" spans="2:13" s="96" customFormat="1" ht="14.25" customHeight="1">
      <c r="B407" s="12" t="s">
        <v>61</v>
      </c>
      <c r="C407" s="181">
        <v>11001</v>
      </c>
      <c r="D407" s="592" t="s">
        <v>777</v>
      </c>
      <c r="E407" s="592" t="s">
        <v>820</v>
      </c>
      <c r="F407" s="612" t="s">
        <v>819</v>
      </c>
      <c r="G407" s="612" t="s">
        <v>818</v>
      </c>
      <c r="H407" s="612" t="s">
        <v>817</v>
      </c>
      <c r="I407" s="592" t="s">
        <v>816</v>
      </c>
      <c r="J407" s="592" t="s">
        <v>815</v>
      </c>
      <c r="K407" s="592" t="s">
        <v>814</v>
      </c>
      <c r="L407" s="601"/>
      <c r="M407" s="193"/>
    </row>
    <row r="408" spans="2:13" s="96" customFormat="1" ht="16.5" customHeight="1">
      <c r="B408" s="18" t="s">
        <v>35</v>
      </c>
      <c r="C408" s="181" t="s">
        <v>902</v>
      </c>
      <c r="D408" s="593"/>
      <c r="E408" s="593"/>
      <c r="F408" s="613"/>
      <c r="G408" s="613"/>
      <c r="H408" s="613"/>
      <c r="I408" s="593"/>
      <c r="J408" s="593"/>
      <c r="K408" s="593"/>
      <c r="L408" s="602"/>
      <c r="M408" s="193"/>
    </row>
    <row r="409" spans="2:13" s="96" customFormat="1" ht="33" customHeight="1">
      <c r="B409" s="18" t="s">
        <v>65</v>
      </c>
      <c r="C409" s="181" t="s">
        <v>903</v>
      </c>
      <c r="D409" s="593"/>
      <c r="E409" s="593"/>
      <c r="F409" s="613"/>
      <c r="G409" s="613"/>
      <c r="H409" s="613"/>
      <c r="I409" s="593"/>
      <c r="J409" s="593"/>
      <c r="K409" s="593"/>
      <c r="L409" s="602"/>
      <c r="M409" s="193"/>
    </row>
    <row r="410" spans="2:13" s="96" customFormat="1" ht="15.75" customHeight="1">
      <c r="B410" s="18" t="s">
        <v>37</v>
      </c>
      <c r="C410" s="181" t="s">
        <v>161</v>
      </c>
      <c r="D410" s="593"/>
      <c r="E410" s="593"/>
      <c r="F410" s="613"/>
      <c r="G410" s="613"/>
      <c r="H410" s="613"/>
      <c r="I410" s="593"/>
      <c r="J410" s="593"/>
      <c r="K410" s="593"/>
      <c r="L410" s="602"/>
      <c r="M410" s="193"/>
    </row>
    <row r="411" spans="2:13" s="96" customFormat="1" ht="17.25" customHeight="1">
      <c r="B411" s="10" t="s">
        <v>808</v>
      </c>
      <c r="C411" s="181" t="s">
        <v>904</v>
      </c>
      <c r="D411" s="593"/>
      <c r="E411" s="593"/>
      <c r="F411" s="613"/>
      <c r="G411" s="613"/>
      <c r="H411" s="613"/>
      <c r="I411" s="593"/>
      <c r="J411" s="593"/>
      <c r="K411" s="593"/>
      <c r="L411" s="602"/>
      <c r="M411" s="193"/>
    </row>
    <row r="412" spans="2:13" s="96" customFormat="1" ht="15.75" customHeight="1">
      <c r="B412" s="55"/>
      <c r="C412" s="337" t="s">
        <v>195</v>
      </c>
      <c r="D412" s="594"/>
      <c r="E412" s="594"/>
      <c r="F412" s="614"/>
      <c r="G412" s="614"/>
      <c r="H412" s="614"/>
      <c r="I412" s="594"/>
      <c r="J412" s="594"/>
      <c r="K412" s="594"/>
      <c r="L412" s="603"/>
      <c r="M412" s="193"/>
    </row>
    <row r="413" spans="2:13" s="96" customFormat="1" ht="17.25" customHeight="1">
      <c r="B413" s="10"/>
      <c r="C413" s="181" t="s">
        <v>905</v>
      </c>
      <c r="D413" s="194">
        <v>192.52</v>
      </c>
      <c r="E413" s="194">
        <v>198</v>
      </c>
      <c r="F413" s="194"/>
      <c r="G413" s="194"/>
      <c r="H413" s="194"/>
      <c r="I413" s="194">
        <v>198</v>
      </c>
      <c r="J413" s="194">
        <v>200</v>
      </c>
      <c r="K413" s="194">
        <v>202</v>
      </c>
      <c r="L413" s="486"/>
      <c r="M413" s="193"/>
    </row>
    <row r="414" spans="2:13" s="96" customFormat="1" ht="17.25" customHeight="1">
      <c r="B414" s="10"/>
      <c r="C414" s="181" t="s">
        <v>906</v>
      </c>
      <c r="D414" s="194">
        <v>1586.17</v>
      </c>
      <c r="E414" s="194">
        <v>1500</v>
      </c>
      <c r="F414" s="194"/>
      <c r="G414" s="194"/>
      <c r="H414" s="194"/>
      <c r="I414" s="194">
        <v>1500</v>
      </c>
      <c r="J414" s="194">
        <v>1480</v>
      </c>
      <c r="K414" s="194">
        <v>1460</v>
      </c>
      <c r="L414" s="19"/>
      <c r="M414" s="193"/>
    </row>
    <row r="415" spans="2:13" s="96" customFormat="1">
      <c r="B415" s="21" t="s">
        <v>448</v>
      </c>
      <c r="C415" s="22"/>
      <c r="D415" s="489">
        <v>323725.36</v>
      </c>
      <c r="E415" s="489">
        <v>336497.3</v>
      </c>
      <c r="F415" s="486"/>
      <c r="G415" s="486"/>
      <c r="H415" s="486"/>
      <c r="I415" s="489">
        <v>336497.3</v>
      </c>
      <c r="J415" s="489">
        <v>336497.3</v>
      </c>
      <c r="K415" s="489">
        <v>336497.3</v>
      </c>
      <c r="L415" s="486"/>
      <c r="M415" s="193"/>
    </row>
    <row r="416" spans="2:13" s="96" customFormat="1">
      <c r="C416" s="384"/>
      <c r="D416" s="384"/>
      <c r="E416" s="384"/>
      <c r="F416" s="384"/>
      <c r="G416" s="384"/>
      <c r="H416" s="384"/>
      <c r="I416" s="384"/>
      <c r="J416" s="384"/>
      <c r="K416" s="384"/>
      <c r="L416" s="384"/>
      <c r="M416" s="193"/>
    </row>
    <row r="417" spans="2:12">
      <c r="B417" s="15" t="s">
        <v>53</v>
      </c>
      <c r="C417" s="15" t="s">
        <v>54</v>
      </c>
      <c r="D417" s="9"/>
      <c r="E417" s="9"/>
      <c r="F417" s="9"/>
      <c r="G417" s="9"/>
      <c r="H417" s="9"/>
      <c r="I417" s="9"/>
      <c r="J417" s="9"/>
      <c r="K417" s="9"/>
      <c r="L417" s="9"/>
    </row>
    <row r="418" spans="2:12" ht="33.75" customHeight="1">
      <c r="B418" s="370">
        <v>1038</v>
      </c>
      <c r="C418" s="394" t="s">
        <v>163</v>
      </c>
      <c r="D418" s="9"/>
      <c r="E418" s="9"/>
      <c r="F418" s="9"/>
      <c r="G418" s="9"/>
      <c r="H418" s="9"/>
      <c r="I418" s="9"/>
      <c r="J418" s="9"/>
      <c r="K418" s="9"/>
      <c r="L418" s="9"/>
    </row>
    <row r="419" spans="2:12">
      <c r="B419" s="16"/>
      <c r="C419" s="9"/>
      <c r="D419" s="9"/>
      <c r="E419" s="9"/>
      <c r="F419" s="9"/>
      <c r="G419" s="9"/>
      <c r="H419" s="9"/>
      <c r="I419" s="9"/>
      <c r="J419" s="9"/>
      <c r="K419" s="9"/>
      <c r="L419" s="9"/>
    </row>
    <row r="420" spans="2:12">
      <c r="B420" s="17" t="s">
        <v>55</v>
      </c>
      <c r="C420" s="9"/>
      <c r="D420" s="9"/>
      <c r="E420" s="9"/>
      <c r="F420" s="9"/>
      <c r="G420" s="9"/>
      <c r="H420" s="9"/>
      <c r="I420" s="9"/>
      <c r="J420" s="9"/>
      <c r="K420" s="9"/>
      <c r="L420" s="9"/>
    </row>
    <row r="421" spans="2:12">
      <c r="B421" s="16"/>
      <c r="C421" s="9"/>
      <c r="D421" s="9"/>
      <c r="E421" s="9"/>
      <c r="F421" s="9"/>
      <c r="G421" s="9"/>
      <c r="H421" s="9"/>
      <c r="I421" s="9"/>
      <c r="J421" s="9"/>
      <c r="K421" s="9"/>
      <c r="L421" s="9"/>
    </row>
    <row r="422" spans="2:12">
      <c r="B422" s="12" t="s">
        <v>56</v>
      </c>
      <c r="C422" s="181" t="s">
        <v>160</v>
      </c>
      <c r="D422" s="13"/>
      <c r="E422" s="13"/>
      <c r="F422" s="9"/>
      <c r="G422" s="9"/>
      <c r="H422" s="9"/>
      <c r="I422" s="9"/>
      <c r="J422" s="9"/>
      <c r="K422" s="9"/>
      <c r="L422" s="9"/>
    </row>
    <row r="423" spans="2:12">
      <c r="B423" s="12" t="s">
        <v>57</v>
      </c>
      <c r="C423" s="181">
        <v>104001</v>
      </c>
      <c r="D423" s="9"/>
      <c r="E423" s="9"/>
      <c r="F423" s="9"/>
      <c r="G423" s="9"/>
      <c r="H423" s="9"/>
      <c r="I423" s="9"/>
      <c r="J423" s="9"/>
      <c r="K423" s="9"/>
      <c r="L423" s="9"/>
    </row>
    <row r="424" spans="2:12">
      <c r="B424" s="12" t="s">
        <v>58</v>
      </c>
      <c r="C424" s="181" t="s">
        <v>543</v>
      </c>
      <c r="D424" s="9"/>
      <c r="E424" s="9"/>
      <c r="F424" s="9"/>
      <c r="G424" s="9"/>
      <c r="H424" s="9"/>
      <c r="I424" s="9"/>
      <c r="J424" s="9"/>
      <c r="K424" s="9"/>
      <c r="L424" s="9"/>
    </row>
    <row r="425" spans="2:12">
      <c r="B425" s="12" t="s">
        <v>59</v>
      </c>
      <c r="C425" s="181">
        <v>1038</v>
      </c>
      <c r="D425" s="604" t="s">
        <v>60</v>
      </c>
      <c r="E425" s="605"/>
      <c r="F425" s="605"/>
      <c r="G425" s="605"/>
      <c r="H425" s="605"/>
      <c r="I425" s="605"/>
      <c r="J425" s="605"/>
      <c r="K425" s="605"/>
      <c r="L425" s="606"/>
    </row>
    <row r="426" spans="2:12" ht="25.5">
      <c r="B426" s="12" t="s">
        <v>61</v>
      </c>
      <c r="C426" s="181">
        <v>11001</v>
      </c>
      <c r="D426" s="426" t="s">
        <v>777</v>
      </c>
      <c r="E426" s="426" t="s">
        <v>778</v>
      </c>
      <c r="F426" s="433" t="s">
        <v>779</v>
      </c>
      <c r="G426" s="433" t="s">
        <v>780</v>
      </c>
      <c r="H426" s="433" t="s">
        <v>781</v>
      </c>
      <c r="I426" s="426" t="s">
        <v>782</v>
      </c>
      <c r="J426" s="426" t="s">
        <v>783</v>
      </c>
      <c r="K426" s="426" t="s">
        <v>776</v>
      </c>
      <c r="L426" s="429"/>
    </row>
    <row r="427" spans="2:12">
      <c r="B427" s="18" t="s">
        <v>35</v>
      </c>
      <c r="C427" s="181" t="s">
        <v>164</v>
      </c>
      <c r="D427" s="427"/>
      <c r="E427" s="427"/>
      <c r="F427" s="434"/>
      <c r="G427" s="434"/>
      <c r="H427" s="434"/>
      <c r="I427" s="427"/>
      <c r="J427" s="427"/>
      <c r="K427" s="427"/>
      <c r="L427" s="430"/>
    </row>
    <row r="428" spans="2:12" ht="33" customHeight="1">
      <c r="B428" s="18" t="s">
        <v>65</v>
      </c>
      <c r="C428" s="181" t="s">
        <v>165</v>
      </c>
      <c r="D428" s="427"/>
      <c r="E428" s="427"/>
      <c r="F428" s="434"/>
      <c r="G428" s="434"/>
      <c r="H428" s="434"/>
      <c r="I428" s="427"/>
      <c r="J428" s="427"/>
      <c r="K428" s="427"/>
      <c r="L428" s="430"/>
    </row>
    <row r="429" spans="2:12">
      <c r="B429" s="18" t="s">
        <v>37</v>
      </c>
      <c r="C429" s="181" t="s">
        <v>161</v>
      </c>
      <c r="D429" s="427"/>
      <c r="E429" s="427"/>
      <c r="F429" s="434"/>
      <c r="G429" s="434"/>
      <c r="H429" s="434"/>
      <c r="I429" s="427"/>
      <c r="J429" s="427"/>
      <c r="K429" s="427"/>
      <c r="L429" s="430"/>
    </row>
    <row r="430" spans="2:12">
      <c r="B430" s="10" t="s">
        <v>66</v>
      </c>
      <c r="C430" s="181" t="s">
        <v>166</v>
      </c>
      <c r="D430" s="427"/>
      <c r="E430" s="427"/>
      <c r="F430" s="434"/>
      <c r="G430" s="434"/>
      <c r="H430" s="434"/>
      <c r="I430" s="427"/>
      <c r="J430" s="427"/>
      <c r="K430" s="427"/>
      <c r="L430" s="430"/>
    </row>
    <row r="431" spans="2:12">
      <c r="B431" s="55"/>
      <c r="C431" s="337" t="s">
        <v>67</v>
      </c>
      <c r="D431" s="428"/>
      <c r="E431" s="428"/>
      <c r="F431" s="435"/>
      <c r="G431" s="435"/>
      <c r="H431" s="435"/>
      <c r="I431" s="428"/>
      <c r="J431" s="428"/>
      <c r="K431" s="428"/>
      <c r="L431" s="431"/>
    </row>
    <row r="432" spans="2:12">
      <c r="B432" s="10"/>
      <c r="C432" s="66" t="s">
        <v>167</v>
      </c>
      <c r="D432" s="197">
        <f>+D433+D434+D435</f>
        <v>1499</v>
      </c>
      <c r="E432" s="197" t="s">
        <v>76</v>
      </c>
      <c r="F432" s="197"/>
      <c r="G432" s="197"/>
      <c r="H432" s="197"/>
      <c r="I432" s="197" t="s">
        <v>76</v>
      </c>
      <c r="J432" s="197" t="s">
        <v>76</v>
      </c>
      <c r="K432" s="197" t="s">
        <v>76</v>
      </c>
      <c r="L432" s="486"/>
    </row>
    <row r="433" spans="2:12">
      <c r="B433" s="66"/>
      <c r="C433" s="66" t="s">
        <v>173</v>
      </c>
      <c r="D433" s="202">
        <v>778</v>
      </c>
      <c r="E433" s="202" t="s">
        <v>75</v>
      </c>
      <c r="F433" s="202"/>
      <c r="G433" s="202"/>
      <c r="H433" s="202"/>
      <c r="I433" s="197" t="s">
        <v>75</v>
      </c>
      <c r="J433" s="197" t="s">
        <v>75</v>
      </c>
      <c r="K433" s="197" t="s">
        <v>75</v>
      </c>
      <c r="L433" s="19"/>
    </row>
    <row r="434" spans="2:12">
      <c r="B434" s="66"/>
      <c r="C434" s="66" t="s">
        <v>172</v>
      </c>
      <c r="D434" s="197">
        <v>648</v>
      </c>
      <c r="E434" s="197" t="s">
        <v>74</v>
      </c>
      <c r="F434" s="197"/>
      <c r="G434" s="197"/>
      <c r="H434" s="197"/>
      <c r="I434" s="197" t="s">
        <v>74</v>
      </c>
      <c r="J434" s="197" t="s">
        <v>74</v>
      </c>
      <c r="K434" s="197" t="s">
        <v>74</v>
      </c>
      <c r="L434" s="486"/>
    </row>
    <row r="435" spans="2:12">
      <c r="B435" s="66"/>
      <c r="C435" s="66" t="s">
        <v>171</v>
      </c>
      <c r="D435" s="202">
        <v>73</v>
      </c>
      <c r="E435" s="202" t="s">
        <v>73</v>
      </c>
      <c r="F435" s="202"/>
      <c r="G435" s="202"/>
      <c r="H435" s="202"/>
      <c r="I435" s="197" t="s">
        <v>73</v>
      </c>
      <c r="J435" s="197" t="s">
        <v>73</v>
      </c>
      <c r="K435" s="197" t="s">
        <v>73</v>
      </c>
      <c r="L435" s="19"/>
    </row>
    <row r="436" spans="2:12" ht="30" customHeight="1">
      <c r="B436" s="67"/>
      <c r="C436" s="66" t="s">
        <v>168</v>
      </c>
      <c r="D436" s="197">
        <v>90</v>
      </c>
      <c r="E436" s="197" t="s">
        <v>72</v>
      </c>
      <c r="F436" s="197"/>
      <c r="G436" s="197"/>
      <c r="H436" s="197"/>
      <c r="I436" s="197" t="s">
        <v>72</v>
      </c>
      <c r="J436" s="197" t="s">
        <v>72</v>
      </c>
      <c r="K436" s="197" t="s">
        <v>72</v>
      </c>
      <c r="L436" s="486"/>
    </row>
    <row r="437" spans="2:12" ht="28.5" customHeight="1">
      <c r="B437" s="66"/>
      <c r="C437" s="66" t="s">
        <v>169</v>
      </c>
      <c r="D437" s="202">
        <v>3</v>
      </c>
      <c r="E437" s="202" t="s">
        <v>71</v>
      </c>
      <c r="F437" s="202"/>
      <c r="G437" s="202"/>
      <c r="H437" s="202"/>
      <c r="I437" s="197" t="s">
        <v>71</v>
      </c>
      <c r="J437" s="197" t="s">
        <v>71</v>
      </c>
      <c r="K437" s="197" t="s">
        <v>71</v>
      </c>
      <c r="L437" s="19"/>
    </row>
    <row r="438" spans="2:12">
      <c r="B438" s="10"/>
      <c r="C438" s="66" t="s">
        <v>170</v>
      </c>
      <c r="D438" s="197">
        <v>8</v>
      </c>
      <c r="E438" s="197" t="s">
        <v>70</v>
      </c>
      <c r="F438" s="197"/>
      <c r="G438" s="197"/>
      <c r="H438" s="197"/>
      <c r="I438" s="197" t="s">
        <v>70</v>
      </c>
      <c r="J438" s="197" t="s">
        <v>70</v>
      </c>
      <c r="K438" s="197" t="s">
        <v>70</v>
      </c>
      <c r="L438" s="486"/>
    </row>
    <row r="439" spans="2:12">
      <c r="B439" s="21" t="s">
        <v>68</v>
      </c>
      <c r="C439" s="22"/>
      <c r="D439" s="509">
        <v>26142.46</v>
      </c>
      <c r="E439" s="509">
        <v>48797.1</v>
      </c>
      <c r="F439" s="510">
        <v>0</v>
      </c>
      <c r="G439" s="510" t="s">
        <v>764</v>
      </c>
      <c r="H439" s="510" t="s">
        <v>765</v>
      </c>
      <c r="I439" s="509">
        <v>48797.1</v>
      </c>
      <c r="J439" s="509">
        <v>48797.1</v>
      </c>
      <c r="K439" s="509">
        <v>48797.1</v>
      </c>
      <c r="L439" s="486"/>
    </row>
    <row r="440" spans="2:12">
      <c r="D440" s="384"/>
      <c r="E440" s="384"/>
      <c r="F440" s="384"/>
      <c r="G440" s="384"/>
      <c r="H440" s="384"/>
      <c r="I440" s="384"/>
      <c r="J440" s="384"/>
      <c r="K440" s="384"/>
      <c r="L440" s="384"/>
    </row>
    <row r="441" spans="2:12">
      <c r="B441" s="15" t="s">
        <v>53</v>
      </c>
      <c r="C441" s="15" t="s">
        <v>54</v>
      </c>
      <c r="D441" s="9"/>
      <c r="E441" s="9"/>
      <c r="F441" s="9"/>
      <c r="G441" s="9"/>
      <c r="H441" s="9"/>
      <c r="I441" s="9"/>
      <c r="J441" s="9"/>
      <c r="K441" s="9"/>
      <c r="L441" s="9"/>
    </row>
    <row r="442" spans="2:12" ht="27" customHeight="1">
      <c r="B442" s="370" t="s">
        <v>77</v>
      </c>
      <c r="C442" s="394" t="s">
        <v>176</v>
      </c>
      <c r="D442" s="9"/>
      <c r="E442" s="9"/>
      <c r="F442" s="9"/>
      <c r="G442" s="9"/>
      <c r="H442" s="9"/>
      <c r="I442" s="9"/>
      <c r="J442" s="9"/>
      <c r="K442" s="9"/>
      <c r="L442" s="9"/>
    </row>
    <row r="443" spans="2:12">
      <c r="B443" s="16"/>
      <c r="C443" s="9"/>
      <c r="D443" s="9"/>
      <c r="E443" s="9"/>
      <c r="F443" s="9"/>
      <c r="G443" s="9"/>
      <c r="H443" s="9"/>
      <c r="I443" s="9"/>
      <c r="J443" s="9"/>
      <c r="K443" s="9"/>
      <c r="L443" s="9"/>
    </row>
    <row r="444" spans="2:12">
      <c r="B444" s="17" t="s">
        <v>55</v>
      </c>
      <c r="C444" s="9"/>
      <c r="D444" s="9"/>
      <c r="E444" s="9"/>
      <c r="F444" s="9"/>
      <c r="G444" s="9"/>
      <c r="H444" s="9"/>
      <c r="I444" s="9"/>
      <c r="J444" s="9"/>
      <c r="K444" s="9"/>
      <c r="L444" s="9"/>
    </row>
    <row r="445" spans="2:12">
      <c r="B445" s="16"/>
      <c r="C445" s="9"/>
      <c r="D445" s="9"/>
      <c r="E445" s="9"/>
      <c r="F445" s="9"/>
      <c r="G445" s="9"/>
      <c r="H445" s="9"/>
      <c r="I445" s="9"/>
      <c r="J445" s="9"/>
      <c r="K445" s="9"/>
      <c r="L445" s="9"/>
    </row>
    <row r="446" spans="2:12">
      <c r="B446" s="12" t="s">
        <v>56</v>
      </c>
      <c r="C446" s="181" t="s">
        <v>160</v>
      </c>
      <c r="D446" s="13"/>
      <c r="E446" s="13"/>
      <c r="F446" s="9"/>
      <c r="G446" s="9"/>
      <c r="H446" s="9"/>
      <c r="I446" s="9"/>
      <c r="J446" s="9"/>
      <c r="K446" s="9"/>
      <c r="L446" s="9"/>
    </row>
    <row r="447" spans="2:12">
      <c r="B447" s="12" t="s">
        <v>57</v>
      </c>
      <c r="C447" s="181">
        <v>104001</v>
      </c>
      <c r="D447" s="9"/>
      <c r="E447" s="9"/>
      <c r="F447" s="9"/>
      <c r="G447" s="9"/>
      <c r="H447" s="9"/>
      <c r="I447" s="9"/>
      <c r="J447" s="9"/>
      <c r="K447" s="9"/>
      <c r="L447" s="9"/>
    </row>
    <row r="448" spans="2:12">
      <c r="B448" s="12" t="s">
        <v>58</v>
      </c>
      <c r="C448" s="181" t="s">
        <v>543</v>
      </c>
      <c r="D448" s="9"/>
      <c r="E448" s="9"/>
      <c r="F448" s="9"/>
      <c r="G448" s="9"/>
      <c r="H448" s="9"/>
      <c r="I448" s="9"/>
      <c r="J448" s="9"/>
      <c r="K448" s="9"/>
      <c r="L448" s="9"/>
    </row>
    <row r="449" spans="2:12">
      <c r="B449" s="12" t="s">
        <v>59</v>
      </c>
      <c r="C449" s="181">
        <v>1040</v>
      </c>
      <c r="D449" s="604" t="s">
        <v>60</v>
      </c>
      <c r="E449" s="605"/>
      <c r="F449" s="605"/>
      <c r="G449" s="605"/>
      <c r="H449" s="605"/>
      <c r="I449" s="605"/>
      <c r="J449" s="605"/>
      <c r="K449" s="605"/>
      <c r="L449" s="606"/>
    </row>
    <row r="450" spans="2:12" ht="25.5">
      <c r="B450" s="12" t="s">
        <v>61</v>
      </c>
      <c r="C450" s="181">
        <v>42001</v>
      </c>
      <c r="D450" s="426" t="s">
        <v>777</v>
      </c>
      <c r="E450" s="426" t="s">
        <v>778</v>
      </c>
      <c r="F450" s="433" t="s">
        <v>779</v>
      </c>
      <c r="G450" s="433" t="s">
        <v>780</v>
      </c>
      <c r="H450" s="433" t="s">
        <v>781</v>
      </c>
      <c r="I450" s="426" t="s">
        <v>782</v>
      </c>
      <c r="J450" s="426" t="s">
        <v>783</v>
      </c>
      <c r="K450" s="426" t="s">
        <v>776</v>
      </c>
      <c r="L450" s="429"/>
    </row>
    <row r="451" spans="2:12" ht="33" customHeight="1">
      <c r="B451" s="18" t="s">
        <v>35</v>
      </c>
      <c r="C451" s="181" t="s">
        <v>328</v>
      </c>
      <c r="D451" s="427"/>
      <c r="E451" s="427"/>
      <c r="F451" s="434"/>
      <c r="G451" s="434"/>
      <c r="H451" s="434"/>
      <c r="I451" s="427"/>
      <c r="J451" s="427"/>
      <c r="K451" s="427"/>
      <c r="L451" s="430"/>
    </row>
    <row r="452" spans="2:12" ht="18" customHeight="1">
      <c r="B452" s="18" t="s">
        <v>65</v>
      </c>
      <c r="C452" s="181" t="s">
        <v>174</v>
      </c>
      <c r="D452" s="427"/>
      <c r="E452" s="427"/>
      <c r="F452" s="434"/>
      <c r="G452" s="434"/>
      <c r="H452" s="434"/>
      <c r="I452" s="427"/>
      <c r="J452" s="427"/>
      <c r="K452" s="427"/>
      <c r="L452" s="430"/>
    </row>
    <row r="453" spans="2:12" ht="28.5" customHeight="1">
      <c r="B453" s="18" t="s">
        <v>37</v>
      </c>
      <c r="C453" s="181" t="s">
        <v>175</v>
      </c>
      <c r="D453" s="427"/>
      <c r="E453" s="427"/>
      <c r="F453" s="434"/>
      <c r="G453" s="434"/>
      <c r="H453" s="434"/>
      <c r="I453" s="427"/>
      <c r="J453" s="427"/>
      <c r="K453" s="427"/>
      <c r="L453" s="430"/>
    </row>
    <row r="454" spans="2:12">
      <c r="B454" s="10" t="s">
        <v>66</v>
      </c>
      <c r="C454" s="181" t="s">
        <v>544</v>
      </c>
      <c r="D454" s="427"/>
      <c r="E454" s="427"/>
      <c r="F454" s="434"/>
      <c r="G454" s="434"/>
      <c r="H454" s="434"/>
      <c r="I454" s="427"/>
      <c r="J454" s="427"/>
      <c r="K454" s="427"/>
      <c r="L454" s="430"/>
    </row>
    <row r="455" spans="2:12">
      <c r="B455" s="55"/>
      <c r="C455" s="337" t="s">
        <v>67</v>
      </c>
      <c r="D455" s="428"/>
      <c r="E455" s="428"/>
      <c r="F455" s="435"/>
      <c r="G455" s="435"/>
      <c r="H455" s="435"/>
      <c r="I455" s="428"/>
      <c r="J455" s="428"/>
      <c r="K455" s="428"/>
      <c r="L455" s="431"/>
    </row>
    <row r="456" spans="2:12">
      <c r="B456" s="10"/>
      <c r="C456" s="66" t="s">
        <v>177</v>
      </c>
      <c r="D456" s="480">
        <v>0</v>
      </c>
      <c r="E456" s="481" t="s">
        <v>1256</v>
      </c>
      <c r="F456" s="458"/>
      <c r="G456" s="458"/>
      <c r="H456" s="458"/>
      <c r="I456" s="481" t="s">
        <v>78</v>
      </c>
      <c r="J456" s="481" t="s">
        <v>78</v>
      </c>
      <c r="K456" s="480">
        <v>0</v>
      </c>
      <c r="L456" s="486"/>
    </row>
    <row r="457" spans="2:12">
      <c r="B457" s="10"/>
      <c r="C457" s="66" t="s">
        <v>178</v>
      </c>
      <c r="D457" s="480">
        <v>0</v>
      </c>
      <c r="E457" s="481" t="s">
        <v>682</v>
      </c>
      <c r="F457" s="482"/>
      <c r="G457" s="482"/>
      <c r="H457" s="482"/>
      <c r="I457" s="481" t="s">
        <v>79</v>
      </c>
      <c r="J457" s="481" t="s">
        <v>79</v>
      </c>
      <c r="K457" s="480">
        <v>0</v>
      </c>
      <c r="L457" s="19"/>
    </row>
    <row r="458" spans="2:12">
      <c r="B458" s="10"/>
      <c r="C458" s="66" t="s">
        <v>179</v>
      </c>
      <c r="D458" s="480">
        <v>0</v>
      </c>
      <c r="E458" s="481" t="s">
        <v>1257</v>
      </c>
      <c r="F458" s="482"/>
      <c r="G458" s="482"/>
      <c r="H458" s="482"/>
      <c r="I458" s="481" t="s">
        <v>80</v>
      </c>
      <c r="J458" s="481" t="s">
        <v>80</v>
      </c>
      <c r="K458" s="480">
        <v>0</v>
      </c>
      <c r="L458" s="19"/>
    </row>
    <row r="459" spans="2:12">
      <c r="B459" s="10"/>
      <c r="C459" s="66" t="s">
        <v>180</v>
      </c>
      <c r="D459" s="480">
        <v>0</v>
      </c>
      <c r="E459" s="481" t="s">
        <v>1258</v>
      </c>
      <c r="F459" s="482"/>
      <c r="G459" s="482"/>
      <c r="H459" s="482"/>
      <c r="I459" s="481" t="s">
        <v>81</v>
      </c>
      <c r="J459" s="481" t="s">
        <v>81</v>
      </c>
      <c r="K459" s="480">
        <v>0</v>
      </c>
      <c r="L459" s="19"/>
    </row>
    <row r="460" spans="2:12">
      <c r="B460" s="21" t="s">
        <v>68</v>
      </c>
      <c r="C460" s="22"/>
      <c r="D460" s="498">
        <v>0</v>
      </c>
      <c r="E460" s="509">
        <v>2670530.1</v>
      </c>
      <c r="F460" s="510">
        <v>176913</v>
      </c>
      <c r="G460" s="510">
        <v>353826</v>
      </c>
      <c r="H460" s="510">
        <v>530739</v>
      </c>
      <c r="I460" s="509">
        <v>707652</v>
      </c>
      <c r="J460" s="509">
        <v>64332</v>
      </c>
      <c r="K460" s="511">
        <v>0</v>
      </c>
      <c r="L460" s="486" t="s">
        <v>783</v>
      </c>
    </row>
    <row r="461" spans="2:12">
      <c r="D461" s="384"/>
      <c r="E461" s="384"/>
      <c r="F461" s="384"/>
      <c r="G461" s="384"/>
      <c r="H461" s="384"/>
      <c r="I461" s="384"/>
      <c r="J461" s="384"/>
      <c r="K461" s="384"/>
      <c r="L461" s="384"/>
    </row>
    <row r="462" spans="2:12">
      <c r="B462" s="12" t="s">
        <v>56</v>
      </c>
      <c r="C462" s="181" t="s">
        <v>160</v>
      </c>
      <c r="D462" s="13"/>
      <c r="E462" s="13"/>
      <c r="F462" s="9"/>
      <c r="G462" s="9"/>
      <c r="H462" s="9"/>
      <c r="I462" s="9"/>
      <c r="J462" s="9"/>
      <c r="K462" s="9"/>
      <c r="L462" s="9"/>
    </row>
    <row r="463" spans="2:12">
      <c r="B463" s="12" t="s">
        <v>57</v>
      </c>
      <c r="C463" s="181">
        <v>104001</v>
      </c>
      <c r="D463" s="9"/>
      <c r="E463" s="9"/>
      <c r="F463" s="9"/>
      <c r="G463" s="9"/>
      <c r="H463" s="9"/>
      <c r="I463" s="9"/>
      <c r="J463" s="9"/>
      <c r="K463" s="9"/>
      <c r="L463" s="9"/>
    </row>
    <row r="464" spans="2:12">
      <c r="B464" s="12" t="s">
        <v>58</v>
      </c>
      <c r="C464" s="181" t="s">
        <v>544</v>
      </c>
      <c r="D464" s="9"/>
      <c r="E464" s="9"/>
      <c r="F464" s="9"/>
      <c r="G464" s="9"/>
      <c r="H464" s="9"/>
      <c r="I464" s="9"/>
      <c r="J464" s="9"/>
      <c r="K464" s="9"/>
      <c r="L464" s="9"/>
    </row>
    <row r="465" spans="2:12">
      <c r="B465" s="12" t="s">
        <v>59</v>
      </c>
      <c r="C465" s="181">
        <v>1040</v>
      </c>
      <c r="D465" s="604" t="s">
        <v>60</v>
      </c>
      <c r="E465" s="605"/>
      <c r="F465" s="605"/>
      <c r="G465" s="605"/>
      <c r="H465" s="605"/>
      <c r="I465" s="605"/>
      <c r="J465" s="605"/>
      <c r="K465" s="605"/>
      <c r="L465" s="606"/>
    </row>
    <row r="466" spans="2:12" ht="30" customHeight="1">
      <c r="B466" s="12" t="s">
        <v>61</v>
      </c>
      <c r="C466" s="181">
        <v>42002</v>
      </c>
      <c r="D466" s="426" t="s">
        <v>777</v>
      </c>
      <c r="E466" s="426" t="s">
        <v>778</v>
      </c>
      <c r="F466" s="433" t="s">
        <v>779</v>
      </c>
      <c r="G466" s="433" t="s">
        <v>780</v>
      </c>
      <c r="H466" s="433" t="s">
        <v>781</v>
      </c>
      <c r="I466" s="426" t="s">
        <v>782</v>
      </c>
      <c r="J466" s="426" t="s">
        <v>783</v>
      </c>
      <c r="K466" s="426" t="s">
        <v>776</v>
      </c>
      <c r="L466" s="429"/>
    </row>
    <row r="467" spans="2:12" ht="33.75" customHeight="1">
      <c r="B467" s="18" t="s">
        <v>35</v>
      </c>
      <c r="C467" s="181" t="s">
        <v>183</v>
      </c>
      <c r="D467" s="427"/>
      <c r="E467" s="427"/>
      <c r="F467" s="434"/>
      <c r="G467" s="434"/>
      <c r="H467" s="434"/>
      <c r="I467" s="427"/>
      <c r="J467" s="427"/>
      <c r="K467" s="427"/>
      <c r="L467" s="430"/>
    </row>
    <row r="468" spans="2:12" ht="18.75" customHeight="1">
      <c r="B468" s="18" t="s">
        <v>65</v>
      </c>
      <c r="C468" s="181" t="s">
        <v>181</v>
      </c>
      <c r="D468" s="427"/>
      <c r="E468" s="427"/>
      <c r="F468" s="434"/>
      <c r="G468" s="434"/>
      <c r="H468" s="434"/>
      <c r="I468" s="427"/>
      <c r="J468" s="427"/>
      <c r="K468" s="427"/>
      <c r="L468" s="430"/>
    </row>
    <row r="469" spans="2:12" ht="25.5">
      <c r="B469" s="18" t="s">
        <v>37</v>
      </c>
      <c r="C469" s="181" t="s">
        <v>175</v>
      </c>
      <c r="D469" s="427"/>
      <c r="E469" s="427"/>
      <c r="F469" s="434"/>
      <c r="G469" s="434"/>
      <c r="H469" s="434"/>
      <c r="I469" s="427"/>
      <c r="J469" s="427"/>
      <c r="K469" s="427"/>
      <c r="L469" s="430"/>
    </row>
    <row r="470" spans="2:12">
      <c r="B470" s="263" t="s">
        <v>66</v>
      </c>
      <c r="C470" s="181" t="s">
        <v>182</v>
      </c>
      <c r="D470" s="427"/>
      <c r="E470" s="427"/>
      <c r="F470" s="434"/>
      <c r="G470" s="434"/>
      <c r="H470" s="434"/>
      <c r="I470" s="427"/>
      <c r="J470" s="427"/>
      <c r="K470" s="427"/>
      <c r="L470" s="430"/>
    </row>
    <row r="471" spans="2:12">
      <c r="B471" s="262"/>
      <c r="C471" s="337" t="s">
        <v>67</v>
      </c>
      <c r="D471" s="428"/>
      <c r="E471" s="428"/>
      <c r="F471" s="435"/>
      <c r="G471" s="435"/>
      <c r="H471" s="435"/>
      <c r="I471" s="428"/>
      <c r="J471" s="428"/>
      <c r="K471" s="428"/>
      <c r="L471" s="431"/>
    </row>
    <row r="472" spans="2:12" ht="28.5" customHeight="1">
      <c r="B472" s="81"/>
      <c r="C472" s="311" t="s">
        <v>431</v>
      </c>
      <c r="D472" s="474">
        <v>0</v>
      </c>
      <c r="E472" s="481">
        <v>10</v>
      </c>
      <c r="F472" s="481"/>
      <c r="G472" s="481"/>
      <c r="H472" s="481"/>
      <c r="I472" s="481">
        <v>40</v>
      </c>
      <c r="J472" s="481">
        <v>35</v>
      </c>
      <c r="K472" s="481">
        <v>15</v>
      </c>
      <c r="L472" s="19"/>
    </row>
    <row r="473" spans="2:12" ht="28.5" customHeight="1">
      <c r="B473" s="81"/>
      <c r="C473" s="311" t="s">
        <v>1203</v>
      </c>
      <c r="D473" s="474">
        <v>0</v>
      </c>
      <c r="E473" s="481" t="s">
        <v>80</v>
      </c>
      <c r="F473" s="481"/>
      <c r="G473" s="481"/>
      <c r="H473" s="481"/>
      <c r="I473" s="481" t="s">
        <v>113</v>
      </c>
      <c r="J473" s="481" t="s">
        <v>113</v>
      </c>
      <c r="K473" s="481">
        <v>2</v>
      </c>
      <c r="L473" s="19"/>
    </row>
    <row r="474" spans="2:12" ht="17.25" customHeight="1">
      <c r="B474" s="81"/>
      <c r="C474" s="385" t="s">
        <v>433</v>
      </c>
      <c r="D474" s="474">
        <v>0</v>
      </c>
      <c r="E474" s="481" t="s">
        <v>79</v>
      </c>
      <c r="F474" s="481"/>
      <c r="G474" s="481"/>
      <c r="H474" s="481"/>
      <c r="I474" s="481" t="s">
        <v>108</v>
      </c>
      <c r="J474" s="481" t="s">
        <v>108</v>
      </c>
      <c r="K474" s="481">
        <v>1</v>
      </c>
      <c r="L474" s="19"/>
    </row>
    <row r="475" spans="2:12" ht="17.25" customHeight="1">
      <c r="B475" s="81"/>
      <c r="C475" s="385" t="s">
        <v>434</v>
      </c>
      <c r="D475" s="474">
        <v>0</v>
      </c>
      <c r="E475" s="481">
        <v>10</v>
      </c>
      <c r="F475" s="481"/>
      <c r="G475" s="481"/>
      <c r="H475" s="481"/>
      <c r="I475" s="481">
        <v>80</v>
      </c>
      <c r="J475" s="481">
        <v>90</v>
      </c>
      <c r="K475" s="481">
        <v>100</v>
      </c>
      <c r="L475" s="19"/>
    </row>
    <row r="476" spans="2:12" ht="29.25" customHeight="1">
      <c r="B476" s="81"/>
      <c r="C476" s="385" t="s">
        <v>435</v>
      </c>
      <c r="D476" s="474">
        <v>0</v>
      </c>
      <c r="E476" s="481" t="s">
        <v>83</v>
      </c>
      <c r="F476" s="481"/>
      <c r="G476" s="481"/>
      <c r="H476" s="481"/>
      <c r="I476" s="481" t="s">
        <v>429</v>
      </c>
      <c r="J476" s="481" t="s">
        <v>429</v>
      </c>
      <c r="K476" s="481">
        <v>150</v>
      </c>
      <c r="L476" s="19"/>
    </row>
    <row r="477" spans="2:12" ht="29.25" customHeight="1">
      <c r="B477" s="81"/>
      <c r="C477" s="311" t="s">
        <v>436</v>
      </c>
      <c r="D477" s="474">
        <v>0</v>
      </c>
      <c r="E477" s="481">
        <v>10</v>
      </c>
      <c r="F477" s="481"/>
      <c r="G477" s="481"/>
      <c r="H477" s="481"/>
      <c r="I477" s="481">
        <v>80</v>
      </c>
      <c r="J477" s="481">
        <v>90</v>
      </c>
      <c r="K477" s="481">
        <v>100</v>
      </c>
      <c r="L477" s="19"/>
    </row>
    <row r="478" spans="2:12">
      <c r="B478" s="21" t="s">
        <v>68</v>
      </c>
      <c r="C478" s="22"/>
      <c r="D478" s="498">
        <v>0</v>
      </c>
      <c r="E478" s="498">
        <v>3099282.7</v>
      </c>
      <c r="F478" s="498">
        <v>637804.80000000005</v>
      </c>
      <c r="G478" s="498">
        <v>1435060.8</v>
      </c>
      <c r="H478" s="498">
        <v>2232316.7999999998</v>
      </c>
      <c r="I478" s="498">
        <v>2039654.3999999999</v>
      </c>
      <c r="J478" s="498">
        <v>1784697.6</v>
      </c>
      <c r="K478" s="498">
        <v>764870.4</v>
      </c>
      <c r="L478" s="486" t="s">
        <v>457</v>
      </c>
    </row>
    <row r="479" spans="2:12">
      <c r="B479" s="3"/>
      <c r="C479" s="3"/>
      <c r="D479" s="4"/>
      <c r="E479" s="3"/>
      <c r="F479" s="3"/>
      <c r="G479" s="3"/>
      <c r="H479" s="3"/>
      <c r="I479" s="3"/>
      <c r="J479" s="3"/>
      <c r="K479" s="3"/>
      <c r="L479" s="3"/>
    </row>
    <row r="480" spans="2:12">
      <c r="B480" s="12" t="s">
        <v>56</v>
      </c>
      <c r="C480" s="181" t="s">
        <v>160</v>
      </c>
      <c r="D480" s="13"/>
      <c r="E480" s="13"/>
      <c r="F480" s="9"/>
      <c r="G480" s="9"/>
      <c r="H480" s="9"/>
      <c r="I480" s="9"/>
      <c r="J480" s="9"/>
      <c r="K480" s="9"/>
      <c r="L480" s="9"/>
    </row>
    <row r="481" spans="2:12">
      <c r="B481" s="12" t="s">
        <v>57</v>
      </c>
      <c r="C481" s="181">
        <v>104001</v>
      </c>
      <c r="D481" s="9"/>
      <c r="E481" s="9"/>
      <c r="F481" s="9"/>
      <c r="G481" s="9"/>
      <c r="H481" s="9"/>
      <c r="I481" s="9"/>
      <c r="J481" s="9"/>
      <c r="K481" s="9"/>
      <c r="L481" s="9"/>
    </row>
    <row r="482" spans="2:12">
      <c r="B482" s="12" t="s">
        <v>58</v>
      </c>
      <c r="C482" s="181" t="s">
        <v>543</v>
      </c>
      <c r="D482" s="9"/>
      <c r="E482" s="9"/>
      <c r="F482" s="9"/>
      <c r="G482" s="9"/>
      <c r="H482" s="9"/>
      <c r="I482" s="9"/>
      <c r="J482" s="9"/>
      <c r="K482" s="9"/>
      <c r="L482" s="9"/>
    </row>
    <row r="483" spans="2:12">
      <c r="B483" s="12" t="s">
        <v>59</v>
      </c>
      <c r="C483" s="181">
        <v>1040</v>
      </c>
      <c r="D483" s="604" t="s">
        <v>60</v>
      </c>
      <c r="E483" s="605"/>
      <c r="F483" s="605"/>
      <c r="G483" s="605"/>
      <c r="H483" s="605"/>
      <c r="I483" s="605"/>
      <c r="J483" s="605"/>
      <c r="K483" s="605"/>
      <c r="L483" s="606"/>
    </row>
    <row r="484" spans="2:12" ht="25.5">
      <c r="B484" s="12" t="s">
        <v>61</v>
      </c>
      <c r="C484" s="181">
        <v>42003</v>
      </c>
      <c r="D484" s="426" t="s">
        <v>777</v>
      </c>
      <c r="E484" s="426" t="s">
        <v>778</v>
      </c>
      <c r="F484" s="433" t="s">
        <v>779</v>
      </c>
      <c r="G484" s="433" t="s">
        <v>780</v>
      </c>
      <c r="H484" s="433" t="s">
        <v>781</v>
      </c>
      <c r="I484" s="426" t="s">
        <v>782</v>
      </c>
      <c r="J484" s="426" t="s">
        <v>783</v>
      </c>
      <c r="K484" s="426" t="s">
        <v>776</v>
      </c>
      <c r="L484" s="429"/>
    </row>
    <row r="485" spans="2:12" ht="27" customHeight="1">
      <c r="B485" s="18" t="s">
        <v>35</v>
      </c>
      <c r="C485" s="181" t="s">
        <v>184</v>
      </c>
      <c r="D485" s="427"/>
      <c r="E485" s="427"/>
      <c r="F485" s="434"/>
      <c r="G485" s="434"/>
      <c r="H485" s="434"/>
      <c r="I485" s="427"/>
      <c r="J485" s="427"/>
      <c r="K485" s="427"/>
      <c r="L485" s="430"/>
    </row>
    <row r="486" spans="2:12" ht="21.75" customHeight="1">
      <c r="B486" s="18" t="s">
        <v>65</v>
      </c>
      <c r="C486" s="181" t="s">
        <v>181</v>
      </c>
      <c r="D486" s="427"/>
      <c r="E486" s="427"/>
      <c r="F486" s="434"/>
      <c r="G486" s="434"/>
      <c r="H486" s="434"/>
      <c r="I486" s="427"/>
      <c r="J486" s="427"/>
      <c r="K486" s="427"/>
      <c r="L486" s="430"/>
    </row>
    <row r="487" spans="2:12" ht="27" customHeight="1">
      <c r="B487" s="18" t="s">
        <v>37</v>
      </c>
      <c r="C487" s="181" t="s">
        <v>175</v>
      </c>
      <c r="D487" s="427"/>
      <c r="E487" s="427"/>
      <c r="F487" s="434"/>
      <c r="G487" s="434"/>
      <c r="H487" s="434"/>
      <c r="I487" s="427"/>
      <c r="J487" s="427"/>
      <c r="K487" s="427"/>
      <c r="L487" s="430"/>
    </row>
    <row r="488" spans="2:12">
      <c r="B488" s="10" t="s">
        <v>66</v>
      </c>
      <c r="C488" s="181" t="s">
        <v>182</v>
      </c>
      <c r="D488" s="427"/>
      <c r="E488" s="427"/>
      <c r="F488" s="434"/>
      <c r="G488" s="434"/>
      <c r="H488" s="434"/>
      <c r="I488" s="427"/>
      <c r="J488" s="427"/>
      <c r="K488" s="427"/>
      <c r="L488" s="430"/>
    </row>
    <row r="489" spans="2:12">
      <c r="B489" s="55"/>
      <c r="C489" s="337" t="s">
        <v>67</v>
      </c>
      <c r="D489" s="428"/>
      <c r="E489" s="428"/>
      <c r="F489" s="435"/>
      <c r="G489" s="435"/>
      <c r="H489" s="435"/>
      <c r="I489" s="428"/>
      <c r="J489" s="428"/>
      <c r="K489" s="428"/>
      <c r="L489" s="431"/>
    </row>
    <row r="490" spans="2:12" ht="29.25" customHeight="1">
      <c r="B490" s="81"/>
      <c r="C490" s="311" t="s">
        <v>431</v>
      </c>
      <c r="D490" s="458">
        <v>0</v>
      </c>
      <c r="E490" s="458">
        <v>10</v>
      </c>
      <c r="F490" s="458"/>
      <c r="G490" s="458"/>
      <c r="H490" s="458"/>
      <c r="I490" s="458">
        <v>40</v>
      </c>
      <c r="J490" s="458">
        <v>35</v>
      </c>
      <c r="K490" s="458">
        <v>15</v>
      </c>
      <c r="L490" s="486"/>
    </row>
    <row r="491" spans="2:12" ht="29.25" customHeight="1">
      <c r="B491" s="81"/>
      <c r="C491" s="311" t="s">
        <v>432</v>
      </c>
      <c r="D491" s="458">
        <v>0</v>
      </c>
      <c r="E491" s="458" t="s">
        <v>80</v>
      </c>
      <c r="F491" s="458"/>
      <c r="G491" s="458"/>
      <c r="H491" s="458"/>
      <c r="I491" s="458" t="s">
        <v>113</v>
      </c>
      <c r="J491" s="458" t="s">
        <v>113</v>
      </c>
      <c r="K491" s="458">
        <v>2</v>
      </c>
      <c r="L491" s="486"/>
    </row>
    <row r="492" spans="2:12" ht="17.25" customHeight="1">
      <c r="B492" s="81"/>
      <c r="C492" s="385" t="s">
        <v>433</v>
      </c>
      <c r="D492" s="458">
        <v>0</v>
      </c>
      <c r="E492" s="458" t="s">
        <v>79</v>
      </c>
      <c r="F492" s="458"/>
      <c r="G492" s="458"/>
      <c r="H492" s="458"/>
      <c r="I492" s="458" t="s">
        <v>108</v>
      </c>
      <c r="J492" s="458" t="s">
        <v>108</v>
      </c>
      <c r="K492" s="458">
        <v>1</v>
      </c>
      <c r="L492" s="486"/>
    </row>
    <row r="493" spans="2:12" ht="17.25" customHeight="1">
      <c r="B493" s="81"/>
      <c r="C493" s="385" t="s">
        <v>434</v>
      </c>
      <c r="D493" s="458">
        <v>0</v>
      </c>
      <c r="E493" s="482">
        <v>10</v>
      </c>
      <c r="F493" s="482"/>
      <c r="G493" s="482"/>
      <c r="H493" s="482"/>
      <c r="I493" s="482">
        <v>80</v>
      </c>
      <c r="J493" s="482">
        <v>90</v>
      </c>
      <c r="K493" s="482">
        <v>100</v>
      </c>
      <c r="L493" s="19"/>
    </row>
    <row r="494" spans="2:12" ht="27.75" customHeight="1">
      <c r="B494" s="81"/>
      <c r="C494" s="385" t="s">
        <v>435</v>
      </c>
      <c r="D494" s="458">
        <v>0</v>
      </c>
      <c r="E494" s="482" t="s">
        <v>83</v>
      </c>
      <c r="F494" s="482"/>
      <c r="G494" s="482"/>
      <c r="H494" s="482"/>
      <c r="I494" s="482" t="s">
        <v>429</v>
      </c>
      <c r="J494" s="482" t="s">
        <v>429</v>
      </c>
      <c r="K494" s="482">
        <v>150</v>
      </c>
      <c r="L494" s="19"/>
    </row>
    <row r="495" spans="2:12" ht="25.5">
      <c r="B495" s="81"/>
      <c r="C495" s="311" t="s">
        <v>436</v>
      </c>
      <c r="D495" s="458">
        <v>0</v>
      </c>
      <c r="E495" s="482">
        <v>10</v>
      </c>
      <c r="F495" s="482"/>
      <c r="G495" s="482"/>
      <c r="H495" s="482"/>
      <c r="I495" s="482">
        <v>80</v>
      </c>
      <c r="J495" s="482">
        <v>90</v>
      </c>
      <c r="K495" s="482">
        <v>100</v>
      </c>
      <c r="L495" s="19"/>
    </row>
    <row r="496" spans="2:12">
      <c r="B496" s="21" t="s">
        <v>68</v>
      </c>
      <c r="C496" s="22"/>
      <c r="D496" s="498">
        <v>0</v>
      </c>
      <c r="E496" s="498">
        <v>3099282.7</v>
      </c>
      <c r="F496" s="498">
        <v>637804.80000000005</v>
      </c>
      <c r="G496" s="498">
        <v>1435060.8</v>
      </c>
      <c r="H496" s="498">
        <v>2232316.7999999998</v>
      </c>
      <c r="I496" s="498">
        <v>2039654.3999999999</v>
      </c>
      <c r="J496" s="498">
        <v>1784697.6</v>
      </c>
      <c r="K496" s="498">
        <v>764870.4</v>
      </c>
      <c r="L496" s="486" t="s">
        <v>457</v>
      </c>
    </row>
    <row r="497" spans="2:12">
      <c r="D497" s="384"/>
      <c r="E497" s="384"/>
      <c r="F497" s="384"/>
      <c r="G497" s="384"/>
      <c r="H497" s="384"/>
      <c r="I497" s="384"/>
      <c r="J497" s="384"/>
      <c r="K497" s="384"/>
      <c r="L497" s="384"/>
    </row>
    <row r="498" spans="2:12">
      <c r="B498" s="12" t="s">
        <v>56</v>
      </c>
      <c r="C498" s="181" t="s">
        <v>160</v>
      </c>
      <c r="D498" s="13"/>
      <c r="E498" s="13"/>
      <c r="F498" s="9"/>
      <c r="G498" s="9"/>
      <c r="H498" s="9"/>
      <c r="I498" s="9"/>
      <c r="J498" s="9"/>
      <c r="K498" s="9"/>
      <c r="L498" s="9"/>
    </row>
    <row r="499" spans="2:12">
      <c r="B499" s="12" t="s">
        <v>57</v>
      </c>
      <c r="C499" s="181">
        <v>104001</v>
      </c>
      <c r="D499" s="9"/>
      <c r="E499" s="9"/>
      <c r="F499" s="9"/>
      <c r="G499" s="9"/>
      <c r="H499" s="9"/>
      <c r="I499" s="9"/>
      <c r="J499" s="9"/>
      <c r="K499" s="9"/>
      <c r="L499" s="9"/>
    </row>
    <row r="500" spans="2:12">
      <c r="B500" s="12" t="s">
        <v>58</v>
      </c>
      <c r="C500" s="181" t="s">
        <v>544</v>
      </c>
      <c r="D500" s="9"/>
      <c r="E500" s="9"/>
      <c r="F500" s="9"/>
      <c r="G500" s="9"/>
      <c r="H500" s="9"/>
      <c r="I500" s="9"/>
      <c r="J500" s="9"/>
      <c r="K500" s="9"/>
      <c r="L500" s="9"/>
    </row>
    <row r="501" spans="2:12">
      <c r="B501" s="12" t="s">
        <v>59</v>
      </c>
      <c r="C501" s="181">
        <v>1040</v>
      </c>
      <c r="D501" s="604" t="s">
        <v>60</v>
      </c>
      <c r="E501" s="605"/>
      <c r="F501" s="605"/>
      <c r="G501" s="605"/>
      <c r="H501" s="605"/>
      <c r="I501" s="605"/>
      <c r="J501" s="605"/>
      <c r="K501" s="605"/>
      <c r="L501" s="606"/>
    </row>
    <row r="502" spans="2:12" ht="25.5">
      <c r="B502" s="12" t="s">
        <v>61</v>
      </c>
      <c r="C502" s="181">
        <v>32004</v>
      </c>
      <c r="D502" s="426" t="s">
        <v>777</v>
      </c>
      <c r="E502" s="426" t="s">
        <v>778</v>
      </c>
      <c r="F502" s="433" t="s">
        <v>779</v>
      </c>
      <c r="G502" s="433" t="s">
        <v>780</v>
      </c>
      <c r="H502" s="433" t="s">
        <v>781</v>
      </c>
      <c r="I502" s="426" t="s">
        <v>782</v>
      </c>
      <c r="J502" s="426" t="s">
        <v>783</v>
      </c>
      <c r="K502" s="426" t="s">
        <v>776</v>
      </c>
      <c r="L502" s="429"/>
    </row>
    <row r="503" spans="2:12" ht="45.75" customHeight="1">
      <c r="B503" s="18" t="s">
        <v>35</v>
      </c>
      <c r="C503" s="181" t="s">
        <v>186</v>
      </c>
      <c r="D503" s="427"/>
      <c r="E503" s="427"/>
      <c r="F503" s="434"/>
      <c r="G503" s="434"/>
      <c r="H503" s="434"/>
      <c r="I503" s="427"/>
      <c r="J503" s="427"/>
      <c r="K503" s="427"/>
      <c r="L503" s="430"/>
    </row>
    <row r="504" spans="2:12" ht="21.75" customHeight="1">
      <c r="B504" s="18" t="s">
        <v>65</v>
      </c>
      <c r="C504" s="181" t="s">
        <v>185</v>
      </c>
      <c r="D504" s="427"/>
      <c r="E504" s="427"/>
      <c r="F504" s="434"/>
      <c r="G504" s="434"/>
      <c r="H504" s="434"/>
      <c r="I504" s="427"/>
      <c r="J504" s="427"/>
      <c r="K504" s="427"/>
      <c r="L504" s="430"/>
    </row>
    <row r="505" spans="2:12" ht="30" customHeight="1">
      <c r="B505" s="18" t="s">
        <v>37</v>
      </c>
      <c r="C505" s="181" t="s">
        <v>175</v>
      </c>
      <c r="D505" s="427"/>
      <c r="E505" s="427"/>
      <c r="F505" s="434"/>
      <c r="G505" s="434"/>
      <c r="H505" s="434"/>
      <c r="I505" s="427"/>
      <c r="J505" s="427"/>
      <c r="K505" s="427"/>
      <c r="L505" s="430"/>
    </row>
    <row r="506" spans="2:12" ht="21.75" customHeight="1">
      <c r="B506" s="10" t="s">
        <v>66</v>
      </c>
      <c r="C506" s="181" t="s">
        <v>543</v>
      </c>
      <c r="D506" s="427"/>
      <c r="E506" s="427"/>
      <c r="F506" s="434"/>
      <c r="G506" s="434"/>
      <c r="H506" s="434"/>
      <c r="I506" s="427"/>
      <c r="J506" s="427"/>
      <c r="K506" s="427"/>
      <c r="L506" s="430"/>
    </row>
    <row r="507" spans="2:12">
      <c r="B507" s="55"/>
      <c r="C507" s="337" t="s">
        <v>67</v>
      </c>
      <c r="D507" s="428"/>
      <c r="E507" s="428"/>
      <c r="F507" s="435"/>
      <c r="G507" s="435"/>
      <c r="H507" s="435"/>
      <c r="I507" s="428"/>
      <c r="J507" s="428"/>
      <c r="K507" s="428"/>
      <c r="L507" s="431"/>
    </row>
    <row r="508" spans="2:12">
      <c r="B508" s="10"/>
      <c r="C508" s="66" t="s">
        <v>187</v>
      </c>
      <c r="D508" s="460">
        <v>0</v>
      </c>
      <c r="E508" s="460" t="s">
        <v>1256</v>
      </c>
      <c r="F508" s="460"/>
      <c r="G508" s="460"/>
      <c r="H508" s="460"/>
      <c r="I508" s="460" t="s">
        <v>78</v>
      </c>
      <c r="J508" s="460" t="s">
        <v>78</v>
      </c>
      <c r="K508" s="460">
        <v>0</v>
      </c>
      <c r="L508" s="486"/>
    </row>
    <row r="509" spans="2:12">
      <c r="B509" s="19"/>
      <c r="C509" s="66" t="s">
        <v>188</v>
      </c>
      <c r="D509" s="460">
        <v>0</v>
      </c>
      <c r="E509" s="460" t="s">
        <v>682</v>
      </c>
      <c r="F509" s="483"/>
      <c r="G509" s="483"/>
      <c r="H509" s="483"/>
      <c r="I509" s="460" t="s">
        <v>79</v>
      </c>
      <c r="J509" s="460" t="s">
        <v>79</v>
      </c>
      <c r="K509" s="460">
        <v>0</v>
      </c>
      <c r="L509" s="19"/>
    </row>
    <row r="510" spans="2:12">
      <c r="B510" s="19"/>
      <c r="C510" s="66" t="s">
        <v>189</v>
      </c>
      <c r="D510" s="460">
        <v>0</v>
      </c>
      <c r="E510" s="460" t="s">
        <v>1257</v>
      </c>
      <c r="F510" s="483"/>
      <c r="G510" s="483"/>
      <c r="H510" s="483"/>
      <c r="I510" s="460" t="s">
        <v>80</v>
      </c>
      <c r="J510" s="460" t="s">
        <v>80</v>
      </c>
      <c r="K510" s="460">
        <v>0</v>
      </c>
      <c r="L510" s="19"/>
    </row>
    <row r="511" spans="2:12">
      <c r="B511" s="19"/>
      <c r="C511" s="66" t="s">
        <v>180</v>
      </c>
      <c r="D511" s="460">
        <v>0</v>
      </c>
      <c r="E511" s="460" t="s">
        <v>1258</v>
      </c>
      <c r="F511" s="483"/>
      <c r="G511" s="483"/>
      <c r="H511" s="483"/>
      <c r="I511" s="460" t="s">
        <v>81</v>
      </c>
      <c r="J511" s="460" t="s">
        <v>81</v>
      </c>
      <c r="K511" s="460">
        <v>0</v>
      </c>
      <c r="L511" s="19"/>
    </row>
    <row r="512" spans="2:12">
      <c r="B512" s="21" t="s">
        <v>68</v>
      </c>
      <c r="C512" s="22"/>
      <c r="D512" s="498">
        <v>106313.66</v>
      </c>
      <c r="E512" s="498">
        <v>2670530.1</v>
      </c>
      <c r="F512" s="499">
        <f>+I512*0.25</f>
        <v>176913</v>
      </c>
      <c r="G512" s="499">
        <f>+I512*0.5</f>
        <v>353826</v>
      </c>
      <c r="H512" s="499">
        <f>+I512*0.75</f>
        <v>530739</v>
      </c>
      <c r="I512" s="498">
        <v>707652</v>
      </c>
      <c r="J512" s="498">
        <v>64332</v>
      </c>
      <c r="K512" s="498">
        <v>0</v>
      </c>
      <c r="L512" s="486" t="s">
        <v>783</v>
      </c>
    </row>
    <row r="513" spans="2:12">
      <c r="D513" s="384"/>
      <c r="E513" s="384"/>
      <c r="F513" s="384"/>
      <c r="G513" s="384"/>
      <c r="H513" s="384"/>
      <c r="I513" s="384"/>
      <c r="J513" s="384"/>
      <c r="K513" s="384"/>
      <c r="L513" s="384"/>
    </row>
    <row r="514" spans="2:12">
      <c r="B514" s="12" t="s">
        <v>56</v>
      </c>
      <c r="C514" s="181" t="s">
        <v>160</v>
      </c>
      <c r="D514" s="13"/>
      <c r="E514" s="13"/>
      <c r="F514" s="9"/>
      <c r="G514" s="9"/>
      <c r="H514" s="9"/>
      <c r="I514" s="9"/>
      <c r="J514" s="9"/>
      <c r="K514" s="9"/>
      <c r="L514" s="9"/>
    </row>
    <row r="515" spans="2:12">
      <c r="B515" s="12" t="s">
        <v>57</v>
      </c>
      <c r="C515" s="181">
        <v>104001</v>
      </c>
      <c r="D515" s="9"/>
      <c r="E515" s="9"/>
      <c r="F515" s="9"/>
      <c r="G515" s="9"/>
      <c r="H515" s="9"/>
      <c r="I515" s="9"/>
      <c r="J515" s="9"/>
      <c r="K515" s="9"/>
      <c r="L515" s="9"/>
    </row>
    <row r="516" spans="2:12">
      <c r="B516" s="12" t="s">
        <v>58</v>
      </c>
      <c r="C516" s="181" t="s">
        <v>544</v>
      </c>
      <c r="D516" s="9"/>
      <c r="E516" s="9"/>
      <c r="F516" s="9"/>
      <c r="G516" s="9"/>
      <c r="H516" s="9"/>
      <c r="I516" s="9"/>
      <c r="J516" s="9"/>
      <c r="K516" s="9"/>
      <c r="L516" s="9"/>
    </row>
    <row r="517" spans="2:12">
      <c r="B517" s="12" t="s">
        <v>59</v>
      </c>
      <c r="C517" s="181">
        <v>1040</v>
      </c>
      <c r="D517" s="604" t="s">
        <v>60</v>
      </c>
      <c r="E517" s="605"/>
      <c r="F517" s="605"/>
      <c r="G517" s="605"/>
      <c r="H517" s="605"/>
      <c r="I517" s="605"/>
      <c r="J517" s="605"/>
      <c r="K517" s="605"/>
      <c r="L517" s="606"/>
    </row>
    <row r="518" spans="2:12" ht="25.5">
      <c r="B518" s="12" t="s">
        <v>61</v>
      </c>
      <c r="C518" s="181">
        <v>32005</v>
      </c>
      <c r="D518" s="426" t="s">
        <v>777</v>
      </c>
      <c r="E518" s="426" t="s">
        <v>778</v>
      </c>
      <c r="F518" s="433" t="s">
        <v>779</v>
      </c>
      <c r="G518" s="433" t="s">
        <v>780</v>
      </c>
      <c r="H518" s="433" t="s">
        <v>781</v>
      </c>
      <c r="I518" s="426" t="s">
        <v>782</v>
      </c>
      <c r="J518" s="426" t="s">
        <v>783</v>
      </c>
      <c r="K518" s="426" t="s">
        <v>776</v>
      </c>
      <c r="L518" s="429"/>
    </row>
    <row r="519" spans="2:12" ht="29.25" customHeight="1">
      <c r="B519" s="18" t="s">
        <v>35</v>
      </c>
      <c r="C519" s="181" t="s">
        <v>190</v>
      </c>
      <c r="D519" s="427"/>
      <c r="E519" s="427"/>
      <c r="F519" s="434"/>
      <c r="G519" s="434"/>
      <c r="H519" s="434"/>
      <c r="I519" s="427"/>
      <c r="J519" s="427"/>
      <c r="K519" s="427"/>
      <c r="L519" s="430"/>
    </row>
    <row r="520" spans="2:12" ht="18.75" customHeight="1">
      <c r="B520" s="18" t="s">
        <v>65</v>
      </c>
      <c r="C520" s="181" t="s">
        <v>185</v>
      </c>
      <c r="D520" s="427"/>
      <c r="E520" s="427"/>
      <c r="F520" s="434"/>
      <c r="G520" s="434"/>
      <c r="H520" s="434"/>
      <c r="I520" s="427"/>
      <c r="J520" s="427"/>
      <c r="K520" s="427"/>
      <c r="L520" s="430"/>
    </row>
    <row r="521" spans="2:12" ht="30" customHeight="1">
      <c r="B521" s="18" t="s">
        <v>37</v>
      </c>
      <c r="C521" s="181" t="s">
        <v>175</v>
      </c>
      <c r="D521" s="427"/>
      <c r="E521" s="427"/>
      <c r="F521" s="434"/>
      <c r="G521" s="434"/>
      <c r="H521" s="434"/>
      <c r="I521" s="427"/>
      <c r="J521" s="427"/>
      <c r="K521" s="427"/>
      <c r="L521" s="430"/>
    </row>
    <row r="522" spans="2:12">
      <c r="B522" s="10" t="s">
        <v>66</v>
      </c>
      <c r="C522" s="181" t="s">
        <v>182</v>
      </c>
      <c r="D522" s="427"/>
      <c r="E522" s="427"/>
      <c r="F522" s="434"/>
      <c r="G522" s="434"/>
      <c r="H522" s="434"/>
      <c r="I522" s="427"/>
      <c r="J522" s="427"/>
      <c r="K522" s="427"/>
      <c r="L522" s="430"/>
    </row>
    <row r="523" spans="2:12">
      <c r="B523" s="55"/>
      <c r="C523" s="337" t="s">
        <v>67</v>
      </c>
      <c r="D523" s="428"/>
      <c r="E523" s="428"/>
      <c r="F523" s="435"/>
      <c r="G523" s="435"/>
      <c r="H523" s="435"/>
      <c r="I523" s="428"/>
      <c r="J523" s="428"/>
      <c r="K523" s="428"/>
      <c r="L523" s="431"/>
    </row>
    <row r="524" spans="2:12" ht="30" customHeight="1">
      <c r="B524" s="10"/>
      <c r="C524" s="66" t="s">
        <v>437</v>
      </c>
      <c r="D524" s="481">
        <v>1</v>
      </c>
      <c r="E524" s="481">
        <v>0</v>
      </c>
      <c r="F524" s="481">
        <v>0</v>
      </c>
      <c r="G524" s="481">
        <v>0</v>
      </c>
      <c r="H524" s="481">
        <v>0</v>
      </c>
      <c r="I524" s="481">
        <v>0</v>
      </c>
      <c r="J524" s="481">
        <v>0</v>
      </c>
      <c r="K524" s="481">
        <v>0</v>
      </c>
      <c r="L524" s="486"/>
    </row>
    <row r="525" spans="2:12" ht="30" customHeight="1">
      <c r="B525" s="10"/>
      <c r="C525" s="66" t="s">
        <v>438</v>
      </c>
      <c r="D525" s="481">
        <v>1</v>
      </c>
      <c r="E525" s="481">
        <v>0</v>
      </c>
      <c r="F525" s="481">
        <v>0</v>
      </c>
      <c r="G525" s="481">
        <v>0</v>
      </c>
      <c r="H525" s="481">
        <v>0</v>
      </c>
      <c r="I525" s="481">
        <v>0</v>
      </c>
      <c r="J525" s="481">
        <v>0</v>
      </c>
      <c r="K525" s="481">
        <v>0</v>
      </c>
      <c r="L525" s="486"/>
    </row>
    <row r="526" spans="2:12" ht="20.25" customHeight="1">
      <c r="B526" s="10"/>
      <c r="C526" s="66" t="s">
        <v>439</v>
      </c>
      <c r="D526" s="481">
        <v>1</v>
      </c>
      <c r="E526" s="481">
        <v>0</v>
      </c>
      <c r="F526" s="481">
        <v>0</v>
      </c>
      <c r="G526" s="481">
        <v>0</v>
      </c>
      <c r="H526" s="481">
        <v>0</v>
      </c>
      <c r="I526" s="481">
        <v>0</v>
      </c>
      <c r="J526" s="481">
        <v>0</v>
      </c>
      <c r="K526" s="481">
        <v>0</v>
      </c>
      <c r="L526" s="486"/>
    </row>
    <row r="527" spans="2:12" ht="30" customHeight="1">
      <c r="B527" s="10"/>
      <c r="C527" s="66" t="s">
        <v>440</v>
      </c>
      <c r="D527" s="481">
        <v>1</v>
      </c>
      <c r="E527" s="481">
        <v>0</v>
      </c>
      <c r="F527" s="481">
        <v>0</v>
      </c>
      <c r="G527" s="481">
        <v>0</v>
      </c>
      <c r="H527" s="481">
        <v>0</v>
      </c>
      <c r="I527" s="481">
        <v>0</v>
      </c>
      <c r="J527" s="481">
        <v>0</v>
      </c>
      <c r="K527" s="481">
        <v>0</v>
      </c>
      <c r="L527" s="486"/>
    </row>
    <row r="528" spans="2:12" ht="30" customHeight="1">
      <c r="B528" s="10"/>
      <c r="C528" s="66" t="s">
        <v>441</v>
      </c>
      <c r="D528" s="481">
        <v>3</v>
      </c>
      <c r="E528" s="481">
        <v>0</v>
      </c>
      <c r="F528" s="481">
        <v>0</v>
      </c>
      <c r="G528" s="481">
        <v>0</v>
      </c>
      <c r="H528" s="481">
        <v>0</v>
      </c>
      <c r="I528" s="481">
        <v>0</v>
      </c>
      <c r="J528" s="481">
        <v>0</v>
      </c>
      <c r="K528" s="481">
        <v>0</v>
      </c>
      <c r="L528" s="486"/>
    </row>
    <row r="529" spans="2:12" ht="30" customHeight="1">
      <c r="B529" s="10"/>
      <c r="C529" s="66" t="s">
        <v>442</v>
      </c>
      <c r="D529" s="481">
        <v>1</v>
      </c>
      <c r="E529" s="481">
        <v>0</v>
      </c>
      <c r="F529" s="481">
        <v>0</v>
      </c>
      <c r="G529" s="481">
        <v>0</v>
      </c>
      <c r="H529" s="481">
        <v>0</v>
      </c>
      <c r="I529" s="481">
        <v>0</v>
      </c>
      <c r="J529" s="481">
        <v>0</v>
      </c>
      <c r="K529" s="481">
        <v>0</v>
      </c>
      <c r="L529" s="486"/>
    </row>
    <row r="530" spans="2:12" ht="30" customHeight="1">
      <c r="B530" s="10"/>
      <c r="C530" s="66" t="s">
        <v>443</v>
      </c>
      <c r="D530" s="481">
        <v>0</v>
      </c>
      <c r="E530" s="481" t="s">
        <v>71</v>
      </c>
      <c r="F530" s="481"/>
      <c r="G530" s="481"/>
      <c r="H530" s="481"/>
      <c r="I530" s="481" t="s">
        <v>134</v>
      </c>
      <c r="J530" s="481" t="s">
        <v>134</v>
      </c>
      <c r="K530" s="481">
        <v>3</v>
      </c>
      <c r="L530" s="486"/>
    </row>
    <row r="531" spans="2:12" ht="30" customHeight="1">
      <c r="B531" s="10"/>
      <c r="C531" s="66" t="s">
        <v>444</v>
      </c>
      <c r="D531" s="481">
        <v>0</v>
      </c>
      <c r="E531" s="481">
        <v>2</v>
      </c>
      <c r="F531" s="481"/>
      <c r="G531" s="481"/>
      <c r="H531" s="481"/>
      <c r="I531" s="481">
        <v>2</v>
      </c>
      <c r="J531" s="481">
        <v>2</v>
      </c>
      <c r="K531" s="481">
        <v>2</v>
      </c>
      <c r="L531" s="486"/>
    </row>
    <row r="532" spans="2:12" ht="30" customHeight="1">
      <c r="B532" s="10"/>
      <c r="C532" s="66" t="s">
        <v>445</v>
      </c>
      <c r="D532" s="481">
        <v>0</v>
      </c>
      <c r="E532" s="481" t="s">
        <v>71</v>
      </c>
      <c r="F532" s="481"/>
      <c r="G532" s="481"/>
      <c r="H532" s="481"/>
      <c r="I532" s="481" t="s">
        <v>134</v>
      </c>
      <c r="J532" s="481" t="s">
        <v>134</v>
      </c>
      <c r="K532" s="481">
        <v>3</v>
      </c>
      <c r="L532" s="486"/>
    </row>
    <row r="533" spans="2:12" ht="18" customHeight="1">
      <c r="B533" s="10"/>
      <c r="C533" s="66" t="s">
        <v>446</v>
      </c>
      <c r="D533" s="481">
        <v>0</v>
      </c>
      <c r="E533" s="481" t="s">
        <v>84</v>
      </c>
      <c r="F533" s="481"/>
      <c r="G533" s="481"/>
      <c r="H533" s="481"/>
      <c r="I533" s="481" t="s">
        <v>115</v>
      </c>
      <c r="J533" s="481" t="s">
        <v>115</v>
      </c>
      <c r="K533" s="481">
        <v>12</v>
      </c>
      <c r="L533" s="486"/>
    </row>
    <row r="534" spans="2:12" ht="30" customHeight="1">
      <c r="B534" s="10"/>
      <c r="C534" s="66" t="s">
        <v>447</v>
      </c>
      <c r="D534" s="481">
        <v>0</v>
      </c>
      <c r="E534" s="481" t="s">
        <v>79</v>
      </c>
      <c r="F534" s="481"/>
      <c r="G534" s="481"/>
      <c r="H534" s="481"/>
      <c r="I534" s="481" t="s">
        <v>108</v>
      </c>
      <c r="J534" s="481" t="s">
        <v>108</v>
      </c>
      <c r="K534" s="481">
        <v>1</v>
      </c>
      <c r="L534" s="486"/>
    </row>
    <row r="535" spans="2:12" ht="18" customHeight="1">
      <c r="B535" s="19"/>
      <c r="C535" s="66" t="s">
        <v>434</v>
      </c>
      <c r="D535" s="481">
        <v>0</v>
      </c>
      <c r="E535" s="481">
        <v>10</v>
      </c>
      <c r="F535" s="481"/>
      <c r="G535" s="481"/>
      <c r="H535" s="481"/>
      <c r="I535" s="481">
        <v>80</v>
      </c>
      <c r="J535" s="481">
        <v>90</v>
      </c>
      <c r="K535" s="481">
        <v>100</v>
      </c>
      <c r="L535" s="19"/>
    </row>
    <row r="536" spans="2:12" ht="30" customHeight="1">
      <c r="B536" s="19"/>
      <c r="C536" s="66" t="s">
        <v>435</v>
      </c>
      <c r="D536" s="481">
        <v>0</v>
      </c>
      <c r="E536" s="481" t="s">
        <v>83</v>
      </c>
      <c r="F536" s="481"/>
      <c r="G536" s="481"/>
      <c r="H536" s="481"/>
      <c r="I536" s="481" t="s">
        <v>429</v>
      </c>
      <c r="J536" s="481" t="s">
        <v>429</v>
      </c>
      <c r="K536" s="481">
        <v>150</v>
      </c>
      <c r="L536" s="19"/>
    </row>
    <row r="537" spans="2:12" ht="30" customHeight="1">
      <c r="B537" s="19"/>
      <c r="C537" s="66" t="s">
        <v>436</v>
      </c>
      <c r="D537" s="481">
        <v>0</v>
      </c>
      <c r="E537" s="481">
        <v>10</v>
      </c>
      <c r="F537" s="481"/>
      <c r="G537" s="481"/>
      <c r="H537" s="481"/>
      <c r="I537" s="481">
        <v>80</v>
      </c>
      <c r="J537" s="481">
        <v>90</v>
      </c>
      <c r="K537" s="481">
        <v>100</v>
      </c>
      <c r="L537" s="19"/>
    </row>
    <row r="538" spans="2:12">
      <c r="B538" s="21" t="s">
        <v>448</v>
      </c>
      <c r="C538" s="22"/>
      <c r="D538" s="509">
        <v>72073.399999999994</v>
      </c>
      <c r="E538" s="509">
        <v>530681.9</v>
      </c>
      <c r="F538" s="510">
        <v>276575.84999999998</v>
      </c>
      <c r="G538" s="510">
        <v>387206.19</v>
      </c>
      <c r="H538" s="510">
        <v>497836.53</v>
      </c>
      <c r="I538" s="509">
        <v>323145.09999999998</v>
      </c>
      <c r="J538" s="509">
        <v>277816.3</v>
      </c>
      <c r="K538" s="509">
        <v>120578.2</v>
      </c>
      <c r="L538" s="486" t="s">
        <v>457</v>
      </c>
    </row>
    <row r="539" spans="2:12">
      <c r="D539" s="384">
        <v>35331.08</v>
      </c>
      <c r="E539" s="384"/>
      <c r="F539" s="384"/>
      <c r="G539" s="384"/>
      <c r="H539" s="384"/>
      <c r="I539" s="384"/>
      <c r="J539" s="384"/>
      <c r="K539" s="384"/>
      <c r="L539" s="384"/>
    </row>
    <row r="540" spans="2:12">
      <c r="B540" s="12" t="s">
        <v>56</v>
      </c>
      <c r="C540" s="181" t="s">
        <v>160</v>
      </c>
      <c r="D540" s="13"/>
      <c r="E540" s="13"/>
      <c r="F540" s="9"/>
      <c r="G540" s="9"/>
      <c r="H540" s="9"/>
      <c r="I540" s="9"/>
      <c r="J540" s="9"/>
      <c r="K540" s="9"/>
      <c r="L540" s="9"/>
    </row>
    <row r="541" spans="2:12">
      <c r="B541" s="12" t="s">
        <v>57</v>
      </c>
      <c r="C541" s="181">
        <v>104001</v>
      </c>
      <c r="D541" s="9"/>
      <c r="E541" s="9"/>
      <c r="F541" s="9"/>
      <c r="G541" s="9"/>
      <c r="H541" s="9"/>
      <c r="I541" s="9"/>
      <c r="J541" s="9"/>
      <c r="K541" s="9"/>
      <c r="L541" s="9"/>
    </row>
    <row r="542" spans="2:12">
      <c r="B542" s="12" t="s">
        <v>58</v>
      </c>
      <c r="C542" s="181" t="s">
        <v>543</v>
      </c>
      <c r="D542" s="9"/>
      <c r="E542" s="9"/>
      <c r="F542" s="9"/>
      <c r="G542" s="9"/>
      <c r="H542" s="9"/>
      <c r="I542" s="9"/>
      <c r="J542" s="9"/>
      <c r="K542" s="9"/>
      <c r="L542" s="9"/>
    </row>
    <row r="543" spans="2:12">
      <c r="B543" s="12" t="s">
        <v>59</v>
      </c>
      <c r="C543" s="181">
        <v>1040</v>
      </c>
      <c r="D543" s="604" t="s">
        <v>60</v>
      </c>
      <c r="E543" s="605"/>
      <c r="F543" s="605"/>
      <c r="G543" s="605"/>
      <c r="H543" s="605"/>
      <c r="I543" s="605"/>
      <c r="J543" s="605"/>
      <c r="K543" s="605"/>
      <c r="L543" s="606"/>
    </row>
    <row r="544" spans="2:12" ht="25.5">
      <c r="B544" s="12" t="s">
        <v>61</v>
      </c>
      <c r="C544" s="181">
        <v>32006</v>
      </c>
      <c r="D544" s="426" t="s">
        <v>777</v>
      </c>
      <c r="E544" s="426" t="s">
        <v>778</v>
      </c>
      <c r="F544" s="433" t="s">
        <v>779</v>
      </c>
      <c r="G544" s="433" t="s">
        <v>780</v>
      </c>
      <c r="H544" s="433" t="s">
        <v>781</v>
      </c>
      <c r="I544" s="426" t="s">
        <v>782</v>
      </c>
      <c r="J544" s="426" t="s">
        <v>783</v>
      </c>
      <c r="K544" s="426" t="s">
        <v>776</v>
      </c>
      <c r="L544" s="429"/>
    </row>
    <row r="545" spans="2:12" ht="30" customHeight="1">
      <c r="B545" s="18" t="s">
        <v>35</v>
      </c>
      <c r="C545" s="181" t="s">
        <v>192</v>
      </c>
      <c r="D545" s="427"/>
      <c r="E545" s="427"/>
      <c r="F545" s="434"/>
      <c r="G545" s="434"/>
      <c r="H545" s="434"/>
      <c r="I545" s="427"/>
      <c r="J545" s="427"/>
      <c r="K545" s="427"/>
      <c r="L545" s="430"/>
    </row>
    <row r="546" spans="2:12" ht="38.25">
      <c r="B546" s="18" t="s">
        <v>65</v>
      </c>
      <c r="C546" s="181" t="s">
        <v>191</v>
      </c>
      <c r="D546" s="427"/>
      <c r="E546" s="427"/>
      <c r="F546" s="434"/>
      <c r="G546" s="434"/>
      <c r="H546" s="434"/>
      <c r="I546" s="427"/>
      <c r="J546" s="427"/>
      <c r="K546" s="427"/>
      <c r="L546" s="430"/>
    </row>
    <row r="547" spans="2:12" ht="31.5" customHeight="1">
      <c r="B547" s="18" t="s">
        <v>37</v>
      </c>
      <c r="C547" s="181" t="s">
        <v>175</v>
      </c>
      <c r="D547" s="427"/>
      <c r="E547" s="427"/>
      <c r="F547" s="434"/>
      <c r="G547" s="434"/>
      <c r="H547" s="434"/>
      <c r="I547" s="427"/>
      <c r="J547" s="427"/>
      <c r="K547" s="427"/>
      <c r="L547" s="430"/>
    </row>
    <row r="548" spans="2:12">
      <c r="B548" s="10" t="s">
        <v>66</v>
      </c>
      <c r="C548" s="181" t="s">
        <v>182</v>
      </c>
      <c r="D548" s="427"/>
      <c r="E548" s="427"/>
      <c r="F548" s="434"/>
      <c r="G548" s="434"/>
      <c r="H548" s="434"/>
      <c r="I548" s="427"/>
      <c r="J548" s="427"/>
      <c r="K548" s="427"/>
      <c r="L548" s="430"/>
    </row>
    <row r="549" spans="2:12">
      <c r="B549" s="55"/>
      <c r="C549" s="337" t="s">
        <v>67</v>
      </c>
      <c r="D549" s="428"/>
      <c r="E549" s="428"/>
      <c r="F549" s="435"/>
      <c r="G549" s="435"/>
      <c r="H549" s="435"/>
      <c r="I549" s="428"/>
      <c r="J549" s="428"/>
      <c r="K549" s="428"/>
      <c r="L549" s="431"/>
    </row>
    <row r="550" spans="2:12" ht="30" customHeight="1">
      <c r="B550" s="81"/>
      <c r="C550" s="311" t="s">
        <v>431</v>
      </c>
      <c r="D550" s="477">
        <v>0</v>
      </c>
      <c r="E550" s="481">
        <v>10</v>
      </c>
      <c r="F550" s="481"/>
      <c r="G550" s="481"/>
      <c r="H550" s="481"/>
      <c r="I550" s="481">
        <v>40</v>
      </c>
      <c r="J550" s="481">
        <v>35</v>
      </c>
      <c r="K550" s="481">
        <v>15</v>
      </c>
      <c r="L550" s="486"/>
    </row>
    <row r="551" spans="2:12" ht="30" customHeight="1">
      <c r="B551" s="81"/>
      <c r="C551" s="311" t="s">
        <v>432</v>
      </c>
      <c r="D551" s="477">
        <v>0</v>
      </c>
      <c r="E551" s="481" t="s">
        <v>80</v>
      </c>
      <c r="F551" s="481"/>
      <c r="G551" s="481"/>
      <c r="H551" s="481"/>
      <c r="I551" s="481" t="s">
        <v>113</v>
      </c>
      <c r="J551" s="481" t="s">
        <v>113</v>
      </c>
      <c r="K551" s="481">
        <v>2</v>
      </c>
      <c r="L551" s="486"/>
    </row>
    <row r="552" spans="2:12" ht="20.25" customHeight="1">
      <c r="B552" s="81"/>
      <c r="C552" s="385" t="s">
        <v>433</v>
      </c>
      <c r="D552" s="477">
        <v>0</v>
      </c>
      <c r="E552" s="481" t="s">
        <v>79</v>
      </c>
      <c r="F552" s="481"/>
      <c r="G552" s="481"/>
      <c r="H552" s="481"/>
      <c r="I552" s="481" t="s">
        <v>108</v>
      </c>
      <c r="J552" s="481" t="s">
        <v>108</v>
      </c>
      <c r="K552" s="481">
        <v>1</v>
      </c>
      <c r="L552" s="486"/>
    </row>
    <row r="553" spans="2:12" ht="20.25" customHeight="1">
      <c r="B553" s="81"/>
      <c r="C553" s="385" t="s">
        <v>434</v>
      </c>
      <c r="D553" s="477">
        <v>0</v>
      </c>
      <c r="E553" s="481">
        <v>10</v>
      </c>
      <c r="F553" s="481"/>
      <c r="G553" s="481"/>
      <c r="H553" s="481"/>
      <c r="I553" s="481">
        <v>80</v>
      </c>
      <c r="J553" s="481">
        <v>90</v>
      </c>
      <c r="K553" s="481">
        <v>100</v>
      </c>
      <c r="L553" s="19"/>
    </row>
    <row r="554" spans="2:12" ht="30" customHeight="1">
      <c r="B554" s="81"/>
      <c r="C554" s="385" t="s">
        <v>435</v>
      </c>
      <c r="D554" s="477">
        <v>0</v>
      </c>
      <c r="E554" s="481" t="s">
        <v>83</v>
      </c>
      <c r="F554" s="481"/>
      <c r="G554" s="481"/>
      <c r="H554" s="481"/>
      <c r="I554" s="481" t="s">
        <v>429</v>
      </c>
      <c r="J554" s="481" t="s">
        <v>429</v>
      </c>
      <c r="K554" s="481">
        <v>150</v>
      </c>
      <c r="L554" s="19"/>
    </row>
    <row r="555" spans="2:12" ht="30" customHeight="1">
      <c r="B555" s="81"/>
      <c r="C555" s="311" t="s">
        <v>436</v>
      </c>
      <c r="D555" s="477">
        <v>0</v>
      </c>
      <c r="E555" s="481">
        <v>10</v>
      </c>
      <c r="F555" s="481"/>
      <c r="G555" s="481"/>
      <c r="H555" s="481"/>
      <c r="I555" s="481">
        <v>80</v>
      </c>
      <c r="J555" s="481">
        <v>90</v>
      </c>
      <c r="K555" s="481">
        <v>100</v>
      </c>
      <c r="L555" s="19"/>
    </row>
    <row r="556" spans="2:12">
      <c r="B556" s="21" t="s">
        <v>68</v>
      </c>
      <c r="C556" s="22"/>
      <c r="D556" s="498">
        <v>0</v>
      </c>
      <c r="E556" s="498">
        <v>3059481.6</v>
      </c>
      <c r="F556" s="498">
        <v>637804.80000000005</v>
      </c>
      <c r="G556" s="498">
        <v>1435060.8</v>
      </c>
      <c r="H556" s="498">
        <v>2232316.7999999998</v>
      </c>
      <c r="I556" s="498">
        <v>2039654.3999999999</v>
      </c>
      <c r="J556" s="498">
        <v>1784697.6</v>
      </c>
      <c r="K556" s="498">
        <v>764870.4</v>
      </c>
      <c r="L556" s="486" t="s">
        <v>457</v>
      </c>
    </row>
    <row r="557" spans="2:12">
      <c r="D557" s="384"/>
      <c r="E557" s="384"/>
      <c r="F557" s="384"/>
      <c r="G557" s="384"/>
      <c r="H557" s="384"/>
      <c r="I557" s="384"/>
      <c r="J557" s="384"/>
      <c r="K557" s="384"/>
      <c r="L557" s="384"/>
    </row>
    <row r="558" spans="2:12">
      <c r="B558" s="12" t="s">
        <v>56</v>
      </c>
      <c r="C558" s="181" t="s">
        <v>160</v>
      </c>
      <c r="D558" s="13"/>
      <c r="E558" s="13"/>
      <c r="F558" s="9"/>
      <c r="G558" s="9"/>
      <c r="H558" s="9"/>
      <c r="I558" s="9"/>
      <c r="J558" s="9"/>
      <c r="K558" s="9"/>
      <c r="L558" s="9"/>
    </row>
    <row r="559" spans="2:12">
      <c r="B559" s="12" t="s">
        <v>57</v>
      </c>
      <c r="C559" s="181">
        <v>104001</v>
      </c>
      <c r="D559" s="9"/>
      <c r="E559" s="9"/>
      <c r="F559" s="9"/>
      <c r="G559" s="9"/>
      <c r="H559" s="9"/>
      <c r="I559" s="9"/>
      <c r="J559" s="9"/>
      <c r="K559" s="9"/>
      <c r="L559" s="9"/>
    </row>
    <row r="560" spans="2:12">
      <c r="B560" s="12" t="s">
        <v>58</v>
      </c>
      <c r="C560" s="181" t="s">
        <v>544</v>
      </c>
      <c r="D560" s="9"/>
      <c r="E560" s="9"/>
      <c r="F560" s="9"/>
      <c r="G560" s="9"/>
      <c r="H560" s="9"/>
      <c r="I560" s="9"/>
      <c r="J560" s="9"/>
      <c r="K560" s="9"/>
      <c r="L560" s="9"/>
    </row>
    <row r="561" spans="2:12">
      <c r="B561" s="12" t="s">
        <v>59</v>
      </c>
      <c r="C561" s="181">
        <v>1040</v>
      </c>
      <c r="D561" s="604" t="s">
        <v>60</v>
      </c>
      <c r="E561" s="605"/>
      <c r="F561" s="605"/>
      <c r="G561" s="605"/>
      <c r="H561" s="605"/>
      <c r="I561" s="605"/>
      <c r="J561" s="605"/>
      <c r="K561" s="605"/>
      <c r="L561" s="606"/>
    </row>
    <row r="562" spans="2:12" ht="25.5">
      <c r="B562" s="12" t="s">
        <v>61</v>
      </c>
      <c r="C562" s="181">
        <v>32007</v>
      </c>
      <c r="D562" s="426" t="s">
        <v>777</v>
      </c>
      <c r="E562" s="426" t="s">
        <v>778</v>
      </c>
      <c r="F562" s="433" t="s">
        <v>779</v>
      </c>
      <c r="G562" s="433" t="s">
        <v>780</v>
      </c>
      <c r="H562" s="433" t="s">
        <v>781</v>
      </c>
      <c r="I562" s="426" t="s">
        <v>782</v>
      </c>
      <c r="J562" s="426" t="s">
        <v>783</v>
      </c>
      <c r="K562" s="426" t="s">
        <v>776</v>
      </c>
      <c r="L562" s="429"/>
    </row>
    <row r="563" spans="2:12" ht="45.75" customHeight="1">
      <c r="B563" s="18" t="s">
        <v>35</v>
      </c>
      <c r="C563" s="181" t="s">
        <v>314</v>
      </c>
      <c r="D563" s="427"/>
      <c r="E563" s="427"/>
      <c r="F563" s="434"/>
      <c r="G563" s="434"/>
      <c r="H563" s="434"/>
      <c r="I563" s="427"/>
      <c r="J563" s="427"/>
      <c r="K563" s="427"/>
      <c r="L563" s="430"/>
    </row>
    <row r="564" spans="2:12" ht="19.5" customHeight="1">
      <c r="B564" s="18" t="s">
        <v>65</v>
      </c>
      <c r="C564" s="181" t="s">
        <v>185</v>
      </c>
      <c r="D564" s="427"/>
      <c r="E564" s="427"/>
      <c r="F564" s="434"/>
      <c r="G564" s="434"/>
      <c r="H564" s="434"/>
      <c r="I564" s="427"/>
      <c r="J564" s="427"/>
      <c r="K564" s="427"/>
      <c r="L564" s="430"/>
    </row>
    <row r="565" spans="2:12" ht="31.5" customHeight="1">
      <c r="B565" s="18" t="s">
        <v>37</v>
      </c>
      <c r="C565" s="181" t="s">
        <v>175</v>
      </c>
      <c r="D565" s="427"/>
      <c r="E565" s="427"/>
      <c r="F565" s="434"/>
      <c r="G565" s="434"/>
      <c r="H565" s="434"/>
      <c r="I565" s="427"/>
      <c r="J565" s="427"/>
      <c r="K565" s="427"/>
      <c r="L565" s="430"/>
    </row>
    <row r="566" spans="2:12" ht="18" customHeight="1">
      <c r="B566" s="10" t="s">
        <v>66</v>
      </c>
      <c r="C566" s="181" t="s">
        <v>182</v>
      </c>
      <c r="D566" s="427"/>
      <c r="E566" s="427"/>
      <c r="F566" s="434"/>
      <c r="G566" s="434"/>
      <c r="H566" s="434"/>
      <c r="I566" s="427"/>
      <c r="J566" s="427"/>
      <c r="K566" s="427"/>
      <c r="L566" s="430"/>
    </row>
    <row r="567" spans="2:12">
      <c r="B567" s="55"/>
      <c r="C567" s="337" t="s">
        <v>67</v>
      </c>
      <c r="D567" s="428"/>
      <c r="E567" s="428"/>
      <c r="F567" s="435"/>
      <c r="G567" s="435"/>
      <c r="H567" s="435"/>
      <c r="I567" s="428"/>
      <c r="J567" s="428"/>
      <c r="K567" s="428"/>
      <c r="L567" s="431"/>
    </row>
    <row r="568" spans="2:12" ht="30" customHeight="1">
      <c r="B568" s="81"/>
      <c r="C568" s="311" t="s">
        <v>431</v>
      </c>
      <c r="D568" s="477">
        <v>0</v>
      </c>
      <c r="E568" s="481" t="s">
        <v>476</v>
      </c>
      <c r="F568" s="481"/>
      <c r="G568" s="481"/>
      <c r="H568" s="481"/>
      <c r="I568" s="481" t="s">
        <v>427</v>
      </c>
      <c r="J568" s="481" t="s">
        <v>477</v>
      </c>
      <c r="K568" s="481" t="s">
        <v>127</v>
      </c>
      <c r="L568" s="486"/>
    </row>
    <row r="569" spans="2:12" ht="28.5" customHeight="1">
      <c r="B569" s="81"/>
      <c r="C569" s="311" t="s">
        <v>432</v>
      </c>
      <c r="D569" s="477">
        <v>0</v>
      </c>
      <c r="E569" s="481" t="s">
        <v>113</v>
      </c>
      <c r="F569" s="481"/>
      <c r="G569" s="481"/>
      <c r="H569" s="481"/>
      <c r="I569" s="481" t="s">
        <v>113</v>
      </c>
      <c r="J569" s="481" t="s">
        <v>113</v>
      </c>
      <c r="K569" s="481" t="s">
        <v>113</v>
      </c>
      <c r="L569" s="486"/>
    </row>
    <row r="570" spans="2:12" ht="18" customHeight="1">
      <c r="B570" s="81"/>
      <c r="C570" s="385" t="s">
        <v>433</v>
      </c>
      <c r="D570" s="477">
        <v>0</v>
      </c>
      <c r="E570" s="481" t="s">
        <v>108</v>
      </c>
      <c r="F570" s="481"/>
      <c r="G570" s="481"/>
      <c r="H570" s="481"/>
      <c r="I570" s="481" t="s">
        <v>108</v>
      </c>
      <c r="J570" s="481" t="s">
        <v>108</v>
      </c>
      <c r="K570" s="481" t="s">
        <v>108</v>
      </c>
      <c r="L570" s="486"/>
    </row>
    <row r="571" spans="2:12" ht="17.25" customHeight="1">
      <c r="B571" s="81"/>
      <c r="C571" s="385" t="s">
        <v>434</v>
      </c>
      <c r="D571" s="477">
        <v>0</v>
      </c>
      <c r="E571" s="481" t="s">
        <v>476</v>
      </c>
      <c r="F571" s="481"/>
      <c r="G571" s="481"/>
      <c r="H571" s="481"/>
      <c r="I571" s="481" t="s">
        <v>472</v>
      </c>
      <c r="J571" s="481" t="s">
        <v>462</v>
      </c>
      <c r="K571" s="481" t="s">
        <v>428</v>
      </c>
      <c r="L571" s="19"/>
    </row>
    <row r="572" spans="2:12" ht="31.5" customHeight="1">
      <c r="B572" s="81"/>
      <c r="C572" s="385" t="s">
        <v>435</v>
      </c>
      <c r="D572" s="477">
        <v>0</v>
      </c>
      <c r="E572" s="481" t="s">
        <v>429</v>
      </c>
      <c r="F572" s="481"/>
      <c r="G572" s="481"/>
      <c r="H572" s="481"/>
      <c r="I572" s="481" t="s">
        <v>429</v>
      </c>
      <c r="J572" s="481" t="s">
        <v>429</v>
      </c>
      <c r="K572" s="481" t="s">
        <v>429</v>
      </c>
      <c r="L572" s="19"/>
    </row>
    <row r="573" spans="2:12" ht="32.25" customHeight="1">
      <c r="B573" s="81"/>
      <c r="C573" s="311" t="s">
        <v>436</v>
      </c>
      <c r="D573" s="477">
        <v>0</v>
      </c>
      <c r="E573" s="481" t="s">
        <v>476</v>
      </c>
      <c r="F573" s="481"/>
      <c r="G573" s="481"/>
      <c r="H573" s="481"/>
      <c r="I573" s="481" t="s">
        <v>472</v>
      </c>
      <c r="J573" s="481" t="s">
        <v>462</v>
      </c>
      <c r="K573" s="481" t="s">
        <v>428</v>
      </c>
      <c r="L573" s="19"/>
    </row>
    <row r="574" spans="2:12">
      <c r="B574" s="21" t="s">
        <v>68</v>
      </c>
      <c r="C574" s="22"/>
      <c r="D574" s="498">
        <v>0</v>
      </c>
      <c r="E574" s="498">
        <v>764870.4</v>
      </c>
      <c r="F574" s="498">
        <v>101982.72</v>
      </c>
      <c r="G574" s="498">
        <v>229461.12</v>
      </c>
      <c r="H574" s="498">
        <v>356939.52000000002</v>
      </c>
      <c r="I574" s="498">
        <v>509913.59999999998</v>
      </c>
      <c r="J574" s="498">
        <v>446174.39999999997</v>
      </c>
      <c r="K574" s="498">
        <v>191217.59999999998</v>
      </c>
      <c r="L574" s="486" t="s">
        <v>457</v>
      </c>
    </row>
    <row r="575" spans="2:12">
      <c r="D575" s="384"/>
      <c r="E575" s="384"/>
      <c r="F575" s="384"/>
      <c r="G575" s="384"/>
      <c r="H575" s="384"/>
      <c r="I575" s="384"/>
      <c r="J575" s="384"/>
      <c r="K575" s="384"/>
      <c r="L575" s="384"/>
    </row>
    <row r="576" spans="2:12">
      <c r="B576" s="12" t="s">
        <v>56</v>
      </c>
      <c r="C576" s="181" t="s">
        <v>160</v>
      </c>
      <c r="D576" s="13"/>
      <c r="E576" s="13"/>
      <c r="F576" s="9"/>
      <c r="G576" s="9"/>
      <c r="H576" s="9"/>
      <c r="I576" s="9"/>
      <c r="J576" s="9"/>
      <c r="K576" s="9"/>
      <c r="L576" s="9"/>
    </row>
    <row r="577" spans="2:12">
      <c r="B577" s="12" t="s">
        <v>57</v>
      </c>
      <c r="C577" s="181">
        <v>104001</v>
      </c>
      <c r="D577" s="9"/>
      <c r="E577" s="9"/>
      <c r="F577" s="9"/>
      <c r="G577" s="9"/>
      <c r="H577" s="9"/>
      <c r="I577" s="9"/>
      <c r="J577" s="9"/>
      <c r="K577" s="9"/>
      <c r="L577" s="9"/>
    </row>
    <row r="578" spans="2:12">
      <c r="B578" s="12" t="s">
        <v>58</v>
      </c>
      <c r="C578" s="181" t="s">
        <v>544</v>
      </c>
      <c r="D578" s="9"/>
      <c r="E578" s="9"/>
      <c r="F578" s="9"/>
      <c r="G578" s="9"/>
      <c r="H578" s="9"/>
      <c r="I578" s="9"/>
      <c r="J578" s="9"/>
      <c r="K578" s="9"/>
      <c r="L578" s="9"/>
    </row>
    <row r="579" spans="2:12">
      <c r="B579" s="12" t="s">
        <v>59</v>
      </c>
      <c r="C579" s="181">
        <v>1040</v>
      </c>
      <c r="D579" s="604" t="s">
        <v>60</v>
      </c>
      <c r="E579" s="605"/>
      <c r="F579" s="605"/>
      <c r="G579" s="605"/>
      <c r="H579" s="605"/>
      <c r="I579" s="605"/>
      <c r="J579" s="605"/>
      <c r="K579" s="605"/>
      <c r="L579" s="606"/>
    </row>
    <row r="580" spans="2:12" ht="25.5">
      <c r="B580" s="12" t="s">
        <v>61</v>
      </c>
      <c r="C580" s="181">
        <v>12002</v>
      </c>
      <c r="D580" s="426" t="s">
        <v>777</v>
      </c>
      <c r="E580" s="426" t="s">
        <v>778</v>
      </c>
      <c r="F580" s="433" t="s">
        <v>779</v>
      </c>
      <c r="G580" s="433" t="s">
        <v>780</v>
      </c>
      <c r="H580" s="433" t="s">
        <v>781</v>
      </c>
      <c r="I580" s="426" t="s">
        <v>782</v>
      </c>
      <c r="J580" s="426" t="s">
        <v>783</v>
      </c>
      <c r="K580" s="426" t="s">
        <v>776</v>
      </c>
      <c r="L580" s="429"/>
    </row>
    <row r="581" spans="2:12" ht="44.25" customHeight="1">
      <c r="B581" s="18" t="s">
        <v>35</v>
      </c>
      <c r="C581" s="181" t="s">
        <v>329</v>
      </c>
      <c r="D581" s="427"/>
      <c r="E581" s="427"/>
      <c r="F581" s="434"/>
      <c r="G581" s="434"/>
      <c r="H581" s="434"/>
      <c r="I581" s="427"/>
      <c r="J581" s="427"/>
      <c r="K581" s="427"/>
      <c r="L581" s="430"/>
    </row>
    <row r="582" spans="2:12" ht="25.5">
      <c r="B582" s="18" t="s">
        <v>65</v>
      </c>
      <c r="C582" s="181" t="s">
        <v>174</v>
      </c>
      <c r="D582" s="427"/>
      <c r="E582" s="427"/>
      <c r="F582" s="434"/>
      <c r="G582" s="434"/>
      <c r="H582" s="434"/>
      <c r="I582" s="427"/>
      <c r="J582" s="427"/>
      <c r="K582" s="427"/>
      <c r="L582" s="430"/>
    </row>
    <row r="583" spans="2:12" ht="30" customHeight="1">
      <c r="B583" s="18" t="s">
        <v>37</v>
      </c>
      <c r="C583" s="181" t="s">
        <v>175</v>
      </c>
      <c r="D583" s="427"/>
      <c r="E583" s="427"/>
      <c r="F583" s="434"/>
      <c r="G583" s="434"/>
      <c r="H583" s="434"/>
      <c r="I583" s="427"/>
      <c r="J583" s="427"/>
      <c r="K583" s="427"/>
      <c r="L583" s="430"/>
    </row>
    <row r="584" spans="2:12">
      <c r="B584" s="10" t="s">
        <v>66</v>
      </c>
      <c r="C584" s="181" t="s">
        <v>543</v>
      </c>
      <c r="D584" s="427"/>
      <c r="E584" s="427"/>
      <c r="F584" s="434"/>
      <c r="G584" s="434"/>
      <c r="H584" s="434"/>
      <c r="I584" s="427"/>
      <c r="J584" s="427"/>
      <c r="K584" s="427"/>
      <c r="L584" s="430"/>
    </row>
    <row r="585" spans="2:12">
      <c r="B585" s="55"/>
      <c r="C585" s="337" t="s">
        <v>67</v>
      </c>
      <c r="D585" s="428"/>
      <c r="E585" s="428"/>
      <c r="F585" s="435"/>
      <c r="G585" s="435"/>
      <c r="H585" s="435"/>
      <c r="I585" s="428"/>
      <c r="J585" s="428"/>
      <c r="K585" s="428"/>
      <c r="L585" s="431"/>
    </row>
    <row r="586" spans="2:12">
      <c r="B586" s="10"/>
      <c r="C586" s="66" t="s">
        <v>187</v>
      </c>
      <c r="D586" s="477">
        <v>0</v>
      </c>
      <c r="E586" s="481" t="s">
        <v>78</v>
      </c>
      <c r="F586" s="481"/>
      <c r="G586" s="481"/>
      <c r="H586" s="481"/>
      <c r="I586" s="481" t="s">
        <v>78</v>
      </c>
      <c r="J586" s="481" t="s">
        <v>78</v>
      </c>
      <c r="K586" s="477">
        <v>0</v>
      </c>
      <c r="L586" s="486"/>
    </row>
    <row r="587" spans="2:12">
      <c r="B587" s="10"/>
      <c r="C587" s="66" t="s">
        <v>309</v>
      </c>
      <c r="D587" s="477">
        <v>0</v>
      </c>
      <c r="E587" s="481" t="s">
        <v>79</v>
      </c>
      <c r="F587" s="481"/>
      <c r="G587" s="481"/>
      <c r="H587" s="481"/>
      <c r="I587" s="481" t="s">
        <v>79</v>
      </c>
      <c r="J587" s="481" t="s">
        <v>79</v>
      </c>
      <c r="K587" s="477">
        <v>0</v>
      </c>
      <c r="L587" s="486"/>
    </row>
    <row r="588" spans="2:12">
      <c r="B588" s="10"/>
      <c r="C588" s="66" t="s">
        <v>310</v>
      </c>
      <c r="D588" s="477">
        <v>0</v>
      </c>
      <c r="E588" s="481" t="s">
        <v>79</v>
      </c>
      <c r="F588" s="481"/>
      <c r="G588" s="481"/>
      <c r="H588" s="481"/>
      <c r="I588" s="481" t="s">
        <v>79</v>
      </c>
      <c r="J588" s="481" t="s">
        <v>79</v>
      </c>
      <c r="K588" s="477">
        <v>0</v>
      </c>
      <c r="L588" s="486"/>
    </row>
    <row r="589" spans="2:12" ht="29.25" customHeight="1">
      <c r="B589" s="19"/>
      <c r="C589" s="66" t="s">
        <v>311</v>
      </c>
      <c r="D589" s="477">
        <v>0</v>
      </c>
      <c r="E589" s="481" t="s">
        <v>71</v>
      </c>
      <c r="F589" s="481"/>
      <c r="G589" s="481"/>
      <c r="H589" s="481"/>
      <c r="I589" s="481" t="s">
        <v>71</v>
      </c>
      <c r="J589" s="481" t="s">
        <v>71</v>
      </c>
      <c r="K589" s="477">
        <v>0</v>
      </c>
      <c r="L589" s="19"/>
    </row>
    <row r="590" spans="2:12">
      <c r="B590" s="19"/>
      <c r="C590" s="66" t="s">
        <v>312</v>
      </c>
      <c r="D590" s="477">
        <v>0</v>
      </c>
      <c r="E590" s="481" t="s">
        <v>71</v>
      </c>
      <c r="F590" s="481"/>
      <c r="G590" s="481"/>
      <c r="H590" s="481"/>
      <c r="I590" s="481" t="s">
        <v>71</v>
      </c>
      <c r="J590" s="481" t="s">
        <v>71</v>
      </c>
      <c r="K590" s="477">
        <v>0</v>
      </c>
      <c r="L590" s="19"/>
    </row>
    <row r="591" spans="2:12" ht="28.5" customHeight="1">
      <c r="B591" s="19"/>
      <c r="C591" s="66" t="s">
        <v>313</v>
      </c>
      <c r="D591" s="477">
        <v>0</v>
      </c>
      <c r="E591" s="481" t="s">
        <v>85</v>
      </c>
      <c r="F591" s="481"/>
      <c r="G591" s="481"/>
      <c r="H591" s="481"/>
      <c r="I591" s="481" t="s">
        <v>85</v>
      </c>
      <c r="J591" s="481" t="s">
        <v>85</v>
      </c>
      <c r="K591" s="477">
        <v>0</v>
      </c>
      <c r="L591" s="19"/>
    </row>
    <row r="592" spans="2:12">
      <c r="B592" s="21" t="s">
        <v>68</v>
      </c>
      <c r="C592" s="22"/>
      <c r="D592" s="477">
        <v>0</v>
      </c>
      <c r="E592" s="498">
        <v>382435.2</v>
      </c>
      <c r="F592" s="498">
        <f>+I592*0.25</f>
        <v>30962.2</v>
      </c>
      <c r="G592" s="498">
        <f>+I592*0.5</f>
        <v>61924.4</v>
      </c>
      <c r="H592" s="498">
        <f>+I592*0.75</f>
        <v>92886.6</v>
      </c>
      <c r="I592" s="498">
        <v>123848.8</v>
      </c>
      <c r="J592" s="498">
        <v>16800</v>
      </c>
      <c r="K592" s="477">
        <v>0</v>
      </c>
      <c r="L592" s="486" t="s">
        <v>426</v>
      </c>
    </row>
    <row r="593" spans="2:12">
      <c r="D593" s="384"/>
      <c r="E593" s="384"/>
      <c r="F593" s="384"/>
      <c r="G593" s="384"/>
      <c r="H593" s="384"/>
      <c r="I593" s="384"/>
      <c r="J593" s="384"/>
      <c r="K593" s="384"/>
      <c r="L593" s="384"/>
    </row>
    <row r="594" spans="2:12" s="96" customFormat="1">
      <c r="B594" s="15" t="s">
        <v>53</v>
      </c>
      <c r="C594" s="15" t="s">
        <v>54</v>
      </c>
      <c r="D594" s="9"/>
      <c r="E594" s="9"/>
      <c r="F594" s="9"/>
      <c r="G594" s="9"/>
      <c r="H594" s="9"/>
      <c r="I594" s="9"/>
      <c r="J594" s="9"/>
      <c r="K594" s="9"/>
      <c r="L594" s="9"/>
    </row>
    <row r="595" spans="2:12" s="96" customFormat="1" ht="26.25" customHeight="1">
      <c r="B595" s="370">
        <v>1049</v>
      </c>
      <c r="C595" s="394" t="s">
        <v>523</v>
      </c>
      <c r="D595" s="9"/>
      <c r="E595" s="9"/>
      <c r="F595" s="9"/>
      <c r="G595" s="9"/>
      <c r="H595" s="9"/>
      <c r="I595" s="9"/>
      <c r="J595" s="9"/>
      <c r="K595" s="9"/>
      <c r="L595" s="9"/>
    </row>
    <row r="596" spans="2:12" s="96" customFormat="1">
      <c r="B596" s="16"/>
      <c r="C596" s="9"/>
      <c r="D596" s="9"/>
      <c r="E596" s="9"/>
      <c r="F596" s="9"/>
      <c r="G596" s="9"/>
      <c r="H596" s="9"/>
      <c r="I596" s="9"/>
      <c r="J596" s="9"/>
      <c r="K596" s="9"/>
      <c r="L596" s="9"/>
    </row>
    <row r="597" spans="2:12" s="96" customFormat="1">
      <c r="B597" s="17" t="s">
        <v>55</v>
      </c>
      <c r="C597" s="9"/>
      <c r="D597" s="9"/>
      <c r="E597" s="9"/>
      <c r="F597" s="9"/>
      <c r="G597" s="9"/>
      <c r="H597" s="9"/>
      <c r="I597" s="9"/>
      <c r="J597" s="9"/>
      <c r="K597" s="9"/>
      <c r="L597" s="9"/>
    </row>
    <row r="598" spans="2:12" s="96" customFormat="1">
      <c r="B598" s="17"/>
      <c r="C598" s="9"/>
      <c r="D598" s="9"/>
      <c r="E598" s="9"/>
      <c r="F598" s="9"/>
      <c r="G598" s="9"/>
      <c r="H598" s="9"/>
      <c r="I598" s="9"/>
      <c r="J598" s="9"/>
      <c r="K598" s="9"/>
      <c r="L598" s="9"/>
    </row>
    <row r="599" spans="2:12" s="96" customFormat="1">
      <c r="B599" s="12" t="s">
        <v>56</v>
      </c>
      <c r="C599" s="181" t="s">
        <v>160</v>
      </c>
      <c r="D599" s="13"/>
      <c r="E599" s="13"/>
      <c r="F599" s="9"/>
      <c r="G599" s="9"/>
      <c r="H599" s="9"/>
      <c r="I599" s="9"/>
      <c r="J599" s="9"/>
      <c r="K599" s="9"/>
      <c r="L599" s="9"/>
    </row>
    <row r="600" spans="2:12" s="96" customFormat="1">
      <c r="B600" s="12" t="s">
        <v>57</v>
      </c>
      <c r="C600" s="181">
        <v>104001</v>
      </c>
      <c r="D600" s="9"/>
      <c r="E600" s="9"/>
      <c r="F600" s="9"/>
      <c r="G600" s="9"/>
      <c r="H600" s="9"/>
      <c r="I600" s="9"/>
      <c r="J600" s="9"/>
      <c r="K600" s="9"/>
      <c r="L600" s="9"/>
    </row>
    <row r="601" spans="2:12" s="96" customFormat="1">
      <c r="B601" s="12" t="s">
        <v>58</v>
      </c>
      <c r="C601" s="181" t="s">
        <v>543</v>
      </c>
      <c r="D601" s="9"/>
      <c r="E601" s="9"/>
      <c r="F601" s="9"/>
      <c r="G601" s="9"/>
      <c r="H601" s="9"/>
      <c r="I601" s="9"/>
      <c r="J601" s="9"/>
      <c r="K601" s="9"/>
      <c r="L601" s="9"/>
    </row>
    <row r="602" spans="2:12" s="96" customFormat="1">
      <c r="B602" s="12" t="s">
        <v>59</v>
      </c>
      <c r="C602" s="181">
        <v>1049</v>
      </c>
      <c r="D602" s="604" t="s">
        <v>60</v>
      </c>
      <c r="E602" s="605"/>
      <c r="F602" s="605"/>
      <c r="G602" s="605"/>
      <c r="H602" s="605"/>
      <c r="I602" s="605"/>
      <c r="J602" s="605"/>
      <c r="K602" s="605"/>
      <c r="L602" s="606"/>
    </row>
    <row r="603" spans="2:12" s="96" customFormat="1" ht="25.5">
      <c r="B603" s="12" t="s">
        <v>61</v>
      </c>
      <c r="C603" s="181">
        <v>11001</v>
      </c>
      <c r="D603" s="426" t="s">
        <v>777</v>
      </c>
      <c r="E603" s="426" t="s">
        <v>778</v>
      </c>
      <c r="F603" s="433" t="s">
        <v>779</v>
      </c>
      <c r="G603" s="433" t="s">
        <v>780</v>
      </c>
      <c r="H603" s="433" t="s">
        <v>781</v>
      </c>
      <c r="I603" s="426" t="s">
        <v>782</v>
      </c>
      <c r="J603" s="426" t="s">
        <v>783</v>
      </c>
      <c r="K603" s="426" t="s">
        <v>776</v>
      </c>
      <c r="L603" s="429"/>
    </row>
    <row r="604" spans="2:12" s="96" customFormat="1" ht="29.25" customHeight="1">
      <c r="B604" s="18" t="s">
        <v>35</v>
      </c>
      <c r="C604" s="181" t="s">
        <v>555</v>
      </c>
      <c r="D604" s="427"/>
      <c r="E604" s="427"/>
      <c r="F604" s="434"/>
      <c r="G604" s="434"/>
      <c r="H604" s="434"/>
      <c r="I604" s="427"/>
      <c r="J604" s="427"/>
      <c r="K604" s="427"/>
      <c r="L604" s="430"/>
    </row>
    <row r="605" spans="2:12" s="96" customFormat="1" ht="38.25">
      <c r="B605" s="18" t="s">
        <v>65</v>
      </c>
      <c r="C605" s="181" t="s">
        <v>556</v>
      </c>
      <c r="D605" s="427"/>
      <c r="E605" s="427"/>
      <c r="F605" s="434"/>
      <c r="G605" s="434"/>
      <c r="H605" s="434"/>
      <c r="I605" s="427"/>
      <c r="J605" s="427"/>
      <c r="K605" s="427"/>
      <c r="L605" s="430"/>
    </row>
    <row r="606" spans="2:12" s="96" customFormat="1">
      <c r="B606" s="18" t="s">
        <v>37</v>
      </c>
      <c r="C606" s="181" t="s">
        <v>161</v>
      </c>
      <c r="D606" s="427"/>
      <c r="E606" s="427"/>
      <c r="F606" s="434"/>
      <c r="G606" s="434"/>
      <c r="H606" s="434"/>
      <c r="I606" s="427"/>
      <c r="J606" s="427"/>
      <c r="K606" s="427"/>
      <c r="L606" s="430"/>
    </row>
    <row r="607" spans="2:12" s="96" customFormat="1" ht="25.5">
      <c r="B607" s="10" t="s">
        <v>66</v>
      </c>
      <c r="C607" s="181" t="s">
        <v>557</v>
      </c>
      <c r="D607" s="427"/>
      <c r="E607" s="427"/>
      <c r="F607" s="434"/>
      <c r="G607" s="434"/>
      <c r="H607" s="434"/>
      <c r="I607" s="427"/>
      <c r="J607" s="427"/>
      <c r="K607" s="427"/>
      <c r="L607" s="430"/>
    </row>
    <row r="608" spans="2:12" s="96" customFormat="1">
      <c r="B608" s="55"/>
      <c r="C608" s="337" t="s">
        <v>195</v>
      </c>
      <c r="D608" s="428"/>
      <c r="E608" s="428"/>
      <c r="F608" s="435"/>
      <c r="G608" s="435"/>
      <c r="H608" s="435"/>
      <c r="I608" s="428"/>
      <c r="J608" s="428"/>
      <c r="K608" s="428"/>
      <c r="L608" s="431"/>
    </row>
    <row r="609" spans="2:12" s="96" customFormat="1" ht="31.5" customHeight="1">
      <c r="B609" s="10"/>
      <c r="C609" s="66" t="s">
        <v>558</v>
      </c>
      <c r="D609" s="465" t="s">
        <v>689</v>
      </c>
      <c r="E609" s="481" t="s">
        <v>694</v>
      </c>
      <c r="F609" s="481"/>
      <c r="G609" s="481"/>
      <c r="H609" s="481"/>
      <c r="I609" s="481">
        <v>60</v>
      </c>
      <c r="J609" s="481">
        <v>62</v>
      </c>
      <c r="K609" s="481">
        <v>65</v>
      </c>
      <c r="L609" s="486"/>
    </row>
    <row r="610" spans="2:12" s="96" customFormat="1" ht="31.5" customHeight="1">
      <c r="B610" s="10"/>
      <c r="C610" s="66" t="s">
        <v>559</v>
      </c>
      <c r="D610" s="465" t="s">
        <v>690</v>
      </c>
      <c r="E610" s="465" t="s">
        <v>695</v>
      </c>
      <c r="F610" s="465"/>
      <c r="G610" s="465"/>
      <c r="H610" s="465"/>
      <c r="I610" s="465">
        <v>3055</v>
      </c>
      <c r="J610" s="465">
        <v>3058</v>
      </c>
      <c r="K610" s="465">
        <v>3061</v>
      </c>
      <c r="L610" s="486"/>
    </row>
    <row r="611" spans="2:12" s="96" customFormat="1" ht="31.5" customHeight="1">
      <c r="B611" s="10"/>
      <c r="C611" s="66" t="s">
        <v>560</v>
      </c>
      <c r="D611" s="465" t="s">
        <v>535</v>
      </c>
      <c r="E611" s="465" t="s">
        <v>535</v>
      </c>
      <c r="F611" s="465"/>
      <c r="G611" s="465"/>
      <c r="H611" s="465"/>
      <c r="I611" s="465">
        <v>3477.6</v>
      </c>
      <c r="J611" s="465">
        <v>3477.6</v>
      </c>
      <c r="K611" s="465">
        <v>3477.6</v>
      </c>
      <c r="L611" s="486"/>
    </row>
    <row r="612" spans="2:12" s="96" customFormat="1" ht="31.5" customHeight="1">
      <c r="B612" s="10"/>
      <c r="C612" s="66" t="s">
        <v>561</v>
      </c>
      <c r="D612" s="465" t="s">
        <v>691</v>
      </c>
      <c r="E612" s="465" t="s">
        <v>536</v>
      </c>
      <c r="F612" s="465"/>
      <c r="G612" s="465"/>
      <c r="H612" s="465"/>
      <c r="I612" s="465">
        <v>720.6</v>
      </c>
      <c r="J612" s="465">
        <v>730.6</v>
      </c>
      <c r="K612" s="465">
        <v>740.6</v>
      </c>
      <c r="L612" s="486"/>
    </row>
    <row r="613" spans="2:12" s="96" customFormat="1" ht="45" customHeight="1">
      <c r="B613" s="10"/>
      <c r="C613" s="66" t="s">
        <v>562</v>
      </c>
      <c r="D613" s="465" t="s">
        <v>70</v>
      </c>
      <c r="E613" s="465" t="s">
        <v>70</v>
      </c>
      <c r="F613" s="465"/>
      <c r="G613" s="465"/>
      <c r="H613" s="465"/>
      <c r="I613" s="481">
        <v>8</v>
      </c>
      <c r="J613" s="481">
        <v>8</v>
      </c>
      <c r="K613" s="481">
        <v>8</v>
      </c>
      <c r="L613" s="486"/>
    </row>
    <row r="614" spans="2:12" s="96" customFormat="1">
      <c r="B614" s="10"/>
      <c r="C614" s="66" t="s">
        <v>563</v>
      </c>
      <c r="D614" s="465" t="s">
        <v>88</v>
      </c>
      <c r="E614" s="465" t="s">
        <v>88</v>
      </c>
      <c r="F614" s="465"/>
      <c r="G614" s="465"/>
      <c r="H614" s="465"/>
      <c r="I614" s="481">
        <v>5</v>
      </c>
      <c r="J614" s="481">
        <v>5</v>
      </c>
      <c r="K614" s="481">
        <v>5</v>
      </c>
      <c r="L614" s="486"/>
    </row>
    <row r="615" spans="2:12" s="96" customFormat="1">
      <c r="B615" s="10"/>
      <c r="C615" s="66" t="s">
        <v>564</v>
      </c>
      <c r="D615" s="465" t="s">
        <v>71</v>
      </c>
      <c r="E615" s="465" t="s">
        <v>71</v>
      </c>
      <c r="F615" s="465"/>
      <c r="G615" s="465"/>
      <c r="H615" s="465"/>
      <c r="I615" s="481">
        <v>3</v>
      </c>
      <c r="J615" s="481">
        <v>3</v>
      </c>
      <c r="K615" s="481">
        <v>3</v>
      </c>
      <c r="L615" s="486"/>
    </row>
    <row r="616" spans="2:12" s="96" customFormat="1" ht="25.5">
      <c r="B616" s="10"/>
      <c r="C616" s="66" t="s">
        <v>566</v>
      </c>
      <c r="D616" s="465" t="s">
        <v>692</v>
      </c>
      <c r="E616" s="465" t="s">
        <v>692</v>
      </c>
      <c r="F616" s="465"/>
      <c r="G616" s="465"/>
      <c r="H616" s="465"/>
      <c r="I616" s="481">
        <v>95</v>
      </c>
      <c r="J616" s="481">
        <v>95</v>
      </c>
      <c r="K616" s="481">
        <v>95</v>
      </c>
      <c r="L616" s="486"/>
    </row>
    <row r="617" spans="2:12" s="96" customFormat="1">
      <c r="B617" s="19"/>
      <c r="C617" s="66" t="s">
        <v>565</v>
      </c>
      <c r="D617" s="465" t="s">
        <v>693</v>
      </c>
      <c r="E617" s="465" t="s">
        <v>537</v>
      </c>
      <c r="F617" s="465"/>
      <c r="G617" s="465"/>
      <c r="H617" s="465"/>
      <c r="I617" s="465">
        <v>66.2</v>
      </c>
      <c r="J617" s="465">
        <v>65.099999999999994</v>
      </c>
      <c r="K617" s="465">
        <v>64</v>
      </c>
      <c r="L617" s="19"/>
    </row>
    <row r="618" spans="2:12" s="96" customFormat="1">
      <c r="B618" s="21" t="s">
        <v>68</v>
      </c>
      <c r="C618" s="22"/>
      <c r="D618" s="509">
        <v>8542191.5999999996</v>
      </c>
      <c r="E618" s="509">
        <v>10377048.199999999</v>
      </c>
      <c r="F618" s="510"/>
      <c r="G618" s="510"/>
      <c r="H618" s="510"/>
      <c r="I618" s="509">
        <v>10895900.6</v>
      </c>
      <c r="J618" s="509">
        <v>11440700</v>
      </c>
      <c r="K618" s="509">
        <v>12012735</v>
      </c>
      <c r="L618" s="486"/>
    </row>
    <row r="619" spans="2:12" s="96" customFormat="1">
      <c r="B619" s="16"/>
      <c r="C619" s="9"/>
      <c r="D619" s="9">
        <v>12792701.380000001</v>
      </c>
      <c r="E619" s="9"/>
      <c r="F619" s="9"/>
      <c r="G619" s="9"/>
      <c r="H619" s="9"/>
      <c r="I619" s="9"/>
      <c r="J619" s="9"/>
      <c r="K619" s="9"/>
      <c r="L619" s="9"/>
    </row>
    <row r="620" spans="2:12" s="96" customFormat="1">
      <c r="B620" s="12" t="s">
        <v>56</v>
      </c>
      <c r="C620" s="181" t="s">
        <v>302</v>
      </c>
      <c r="D620" s="13"/>
      <c r="E620" s="13"/>
      <c r="F620" s="9"/>
      <c r="G620" s="9"/>
      <c r="H620" s="9"/>
      <c r="I620" s="9"/>
      <c r="J620" s="9"/>
      <c r="K620" s="9"/>
      <c r="L620" s="9"/>
    </row>
    <row r="621" spans="2:12" s="96" customFormat="1">
      <c r="B621" s="12" t="s">
        <v>57</v>
      </c>
      <c r="C621" s="181">
        <v>104001</v>
      </c>
      <c r="D621" s="9"/>
      <c r="E621" s="9"/>
      <c r="F621" s="9"/>
      <c r="G621" s="9"/>
      <c r="H621" s="9"/>
      <c r="I621" s="9"/>
      <c r="J621" s="9"/>
      <c r="K621" s="9"/>
      <c r="L621" s="9"/>
    </row>
    <row r="622" spans="2:12" s="96" customFormat="1">
      <c r="B622" s="12" t="s">
        <v>58</v>
      </c>
      <c r="C622" s="181" t="s">
        <v>543</v>
      </c>
      <c r="D622" s="9"/>
      <c r="E622" s="9"/>
      <c r="F622" s="9"/>
      <c r="G622" s="9"/>
      <c r="H622" s="9"/>
      <c r="I622" s="9"/>
      <c r="J622" s="9"/>
      <c r="K622" s="9"/>
      <c r="L622" s="9"/>
    </row>
    <row r="623" spans="2:12" s="96" customFormat="1">
      <c r="B623" s="12" t="s">
        <v>59</v>
      </c>
      <c r="C623" s="181">
        <v>1049</v>
      </c>
      <c r="D623" s="604" t="s">
        <v>60</v>
      </c>
      <c r="E623" s="605"/>
      <c r="F623" s="605"/>
      <c r="G623" s="605"/>
      <c r="H623" s="605"/>
      <c r="I623" s="605"/>
      <c r="J623" s="605"/>
      <c r="K623" s="605"/>
      <c r="L623" s="606"/>
    </row>
    <row r="624" spans="2:12" s="96" customFormat="1" ht="25.5">
      <c r="B624" s="12" t="s">
        <v>61</v>
      </c>
      <c r="C624" s="181">
        <v>11002</v>
      </c>
      <c r="D624" s="426" t="s">
        <v>777</v>
      </c>
      <c r="E624" s="426" t="s">
        <v>778</v>
      </c>
      <c r="F624" s="433" t="s">
        <v>779</v>
      </c>
      <c r="G624" s="433" t="s">
        <v>780</v>
      </c>
      <c r="H624" s="433" t="s">
        <v>781</v>
      </c>
      <c r="I624" s="426" t="s">
        <v>782</v>
      </c>
      <c r="J624" s="426" t="s">
        <v>783</v>
      </c>
      <c r="K624" s="426" t="s">
        <v>776</v>
      </c>
      <c r="L624" s="429"/>
    </row>
    <row r="625" spans="2:16" s="96" customFormat="1" ht="25.5">
      <c r="B625" s="18" t="s">
        <v>35</v>
      </c>
      <c r="C625" s="181" t="s">
        <v>525</v>
      </c>
      <c r="D625" s="427"/>
      <c r="E625" s="427"/>
      <c r="F625" s="434"/>
      <c r="G625" s="434"/>
      <c r="H625" s="434"/>
      <c r="I625" s="427"/>
      <c r="J625" s="427"/>
      <c r="K625" s="427"/>
      <c r="L625" s="430"/>
    </row>
    <row r="626" spans="2:16" s="96" customFormat="1" ht="58.5" customHeight="1">
      <c r="B626" s="18" t="s">
        <v>65</v>
      </c>
      <c r="C626" s="181" t="s">
        <v>526</v>
      </c>
      <c r="D626" s="427"/>
      <c r="E626" s="427"/>
      <c r="F626" s="434"/>
      <c r="G626" s="434"/>
      <c r="H626" s="434"/>
      <c r="I626" s="427"/>
      <c r="J626" s="427"/>
      <c r="K626" s="427"/>
      <c r="L626" s="430"/>
    </row>
    <row r="627" spans="2:16" s="96" customFormat="1">
      <c r="B627" s="18" t="s">
        <v>37</v>
      </c>
      <c r="C627" s="181" t="s">
        <v>345</v>
      </c>
      <c r="D627" s="427"/>
      <c r="E627" s="427"/>
      <c r="F627" s="434"/>
      <c r="G627" s="434"/>
      <c r="H627" s="434"/>
      <c r="I627" s="427"/>
      <c r="J627" s="427"/>
      <c r="K627" s="427"/>
      <c r="L627" s="430"/>
    </row>
    <row r="628" spans="2:16" s="96" customFormat="1">
      <c r="B628" s="10" t="s">
        <v>66</v>
      </c>
      <c r="C628" s="181" t="s">
        <v>527</v>
      </c>
      <c r="D628" s="427"/>
      <c r="E628" s="427"/>
      <c r="F628" s="434"/>
      <c r="G628" s="434"/>
      <c r="H628" s="434"/>
      <c r="I628" s="427"/>
      <c r="J628" s="427"/>
      <c r="K628" s="427"/>
      <c r="L628" s="430"/>
    </row>
    <row r="629" spans="2:16" s="96" customFormat="1">
      <c r="B629" s="55"/>
      <c r="C629" s="337" t="s">
        <v>195</v>
      </c>
      <c r="D629" s="428"/>
      <c r="E629" s="428"/>
      <c r="F629" s="435"/>
      <c r="G629" s="435"/>
      <c r="H629" s="435"/>
      <c r="I629" s="428"/>
      <c r="J629" s="428"/>
      <c r="K629" s="428"/>
      <c r="L629" s="431"/>
      <c r="N629" s="96">
        <v>2018</v>
      </c>
      <c r="O629" s="96">
        <v>2019</v>
      </c>
      <c r="P629" s="96">
        <v>2020</v>
      </c>
    </row>
    <row r="630" spans="2:16" s="96" customFormat="1" ht="33" customHeight="1">
      <c r="B630" s="10"/>
      <c r="C630" s="66" t="s">
        <v>528</v>
      </c>
      <c r="D630" s="197">
        <f>+D645+D660+D675+D690+D705+D720+D735+D750+D765+D780</f>
        <v>264.65999999999997</v>
      </c>
      <c r="E630" s="197">
        <f t="shared" ref="E630:K630" si="0">+E645+E660+E675+E690+E705+E720+E735+E750+E765+E780</f>
        <v>1286.4000000000001</v>
      </c>
      <c r="F630" s="197">
        <f t="shared" si="0"/>
        <v>0</v>
      </c>
      <c r="G630" s="197">
        <f t="shared" si="0"/>
        <v>164</v>
      </c>
      <c r="H630" s="197">
        <f t="shared" si="0"/>
        <v>164</v>
      </c>
      <c r="I630" s="197">
        <f t="shared" si="0"/>
        <v>1222.9749999999999</v>
      </c>
      <c r="J630" s="197">
        <f t="shared" si="0"/>
        <v>1375.43</v>
      </c>
      <c r="K630" s="197">
        <f t="shared" si="0"/>
        <v>1550.085</v>
      </c>
      <c r="L630" s="486"/>
      <c r="N630" s="96" t="s">
        <v>696</v>
      </c>
      <c r="O630" s="96" t="s">
        <v>697</v>
      </c>
      <c r="P630" s="96" t="s">
        <v>700</v>
      </c>
    </row>
    <row r="631" spans="2:16" s="96" customFormat="1" ht="33" customHeight="1">
      <c r="B631" s="19"/>
      <c r="C631" s="66" t="s">
        <v>529</v>
      </c>
      <c r="D631" s="197">
        <f t="shared" ref="D631:K631" si="1">+D646+D661+D676+D691+D706+D721+D736+D751+D766+D781</f>
        <v>657.4</v>
      </c>
      <c r="E631" s="197">
        <f t="shared" si="1"/>
        <v>2184.1999999999998</v>
      </c>
      <c r="F631" s="197">
        <f t="shared" si="1"/>
        <v>270</v>
      </c>
      <c r="G631" s="197">
        <f t="shared" si="1"/>
        <v>0</v>
      </c>
      <c r="H631" s="197">
        <f t="shared" si="1"/>
        <v>0</v>
      </c>
      <c r="I631" s="197">
        <f t="shared" si="1"/>
        <v>2093.23</v>
      </c>
      <c r="J631" s="197">
        <f t="shared" si="1"/>
        <v>2176.2399999999998</v>
      </c>
      <c r="K631" s="197">
        <f t="shared" si="1"/>
        <v>2263.15</v>
      </c>
      <c r="L631" s="19"/>
      <c r="N631" s="96" t="s">
        <v>698</v>
      </c>
      <c r="O631" s="96" t="s">
        <v>699</v>
      </c>
      <c r="P631" s="96" t="s">
        <v>701</v>
      </c>
    </row>
    <row r="632" spans="2:16" s="96" customFormat="1" ht="32.25" customHeight="1">
      <c r="B632" s="19"/>
      <c r="C632" s="66" t="s">
        <v>530</v>
      </c>
      <c r="D632" s="460">
        <v>0</v>
      </c>
      <c r="E632" s="460">
        <v>0</v>
      </c>
      <c r="F632" s="460"/>
      <c r="G632" s="460"/>
      <c r="H632" s="460"/>
      <c r="I632" s="460">
        <v>0</v>
      </c>
      <c r="J632" s="460">
        <v>0</v>
      </c>
      <c r="K632" s="460">
        <v>0</v>
      </c>
      <c r="L632" s="19"/>
      <c r="N632" s="96" t="s">
        <v>69</v>
      </c>
      <c r="O632" s="96" t="s">
        <v>69</v>
      </c>
      <c r="P632" s="96" t="s">
        <v>69</v>
      </c>
    </row>
    <row r="633" spans="2:16" s="96" customFormat="1">
      <c r="B633" s="21" t="s">
        <v>68</v>
      </c>
      <c r="C633" s="22"/>
      <c r="D633" s="512">
        <f>+D648+D663+D678+D693+D708+D723+D738+D753+D768+D783</f>
        <v>1261791.1399999999</v>
      </c>
      <c r="E633" s="512">
        <f>+E648+E663+E678+E693+E708+E723+E738+E753+E768+E783</f>
        <v>1396472.7</v>
      </c>
      <c r="F633" s="20">
        <f t="shared" ref="F633:K633" si="2">+F648+F663+F678+F693+F708+F723+F738+F753+F768+F783</f>
        <v>138476</v>
      </c>
      <c r="G633" s="20">
        <f t="shared" si="2"/>
        <v>318370</v>
      </c>
      <c r="H633" s="20">
        <f t="shared" si="2"/>
        <v>498340</v>
      </c>
      <c r="I633" s="20">
        <f t="shared" si="2"/>
        <v>1538540.6</v>
      </c>
      <c r="J633" s="20">
        <f t="shared" si="2"/>
        <v>1687324.5</v>
      </c>
      <c r="K633" s="20">
        <f t="shared" si="2"/>
        <v>1825144.5</v>
      </c>
      <c r="L633" s="486"/>
      <c r="N633" s="96">
        <v>1113028.3</v>
      </c>
      <c r="O633" s="96">
        <v>1329974</v>
      </c>
      <c r="P633" s="96">
        <v>1396472.7</v>
      </c>
    </row>
    <row r="634" spans="2:16" s="96" customFormat="1">
      <c r="C634" s="384"/>
      <c r="D634" s="513"/>
      <c r="E634" s="513"/>
      <c r="F634" s="384"/>
      <c r="G634" s="384"/>
      <c r="H634" s="384"/>
      <c r="I634" s="384"/>
      <c r="J634" s="384"/>
      <c r="K634" s="384"/>
      <c r="L634" s="384"/>
    </row>
    <row r="635" spans="2:16" s="96" customFormat="1">
      <c r="B635" s="12" t="s">
        <v>56</v>
      </c>
      <c r="C635" s="181" t="s">
        <v>160</v>
      </c>
      <c r="D635" s="13"/>
      <c r="E635" s="161"/>
      <c r="F635" s="9"/>
      <c r="G635" s="9"/>
      <c r="H635" s="9"/>
      <c r="I635" s="9"/>
      <c r="J635" s="9"/>
      <c r="K635" s="9"/>
      <c r="L635" s="9"/>
    </row>
    <row r="636" spans="2:16" s="96" customFormat="1">
      <c r="B636" s="12" t="s">
        <v>57</v>
      </c>
      <c r="C636" s="181">
        <v>106002</v>
      </c>
      <c r="D636" s="9"/>
      <c r="E636" s="9"/>
      <c r="F636" s="9"/>
      <c r="G636" s="9"/>
      <c r="H636" s="9"/>
      <c r="I636" s="9"/>
      <c r="J636" s="9"/>
      <c r="K636" s="9"/>
      <c r="L636" s="9"/>
    </row>
    <row r="637" spans="2:16" s="96" customFormat="1">
      <c r="B637" s="12" t="s">
        <v>58</v>
      </c>
      <c r="C637" s="181" t="s">
        <v>524</v>
      </c>
      <c r="D637" s="9"/>
      <c r="E637" s="9"/>
      <c r="F637" s="9"/>
      <c r="G637" s="9"/>
      <c r="H637" s="9"/>
      <c r="I637" s="9"/>
      <c r="J637" s="9"/>
      <c r="K637" s="9"/>
      <c r="L637" s="9"/>
    </row>
    <row r="638" spans="2:16" s="96" customFormat="1">
      <c r="B638" s="12" t="s">
        <v>59</v>
      </c>
      <c r="C638" s="181">
        <v>1049</v>
      </c>
      <c r="D638" s="604" t="s">
        <v>60</v>
      </c>
      <c r="E638" s="605"/>
      <c r="F638" s="605"/>
      <c r="G638" s="605"/>
      <c r="H638" s="605"/>
      <c r="I638" s="605"/>
      <c r="J638" s="605"/>
      <c r="K638" s="605"/>
      <c r="L638" s="606"/>
    </row>
    <row r="639" spans="2:16" s="96" customFormat="1" ht="25.5">
      <c r="B639" s="12" t="s">
        <v>61</v>
      </c>
      <c r="C639" s="181">
        <v>11002</v>
      </c>
      <c r="D639" s="426" t="s">
        <v>777</v>
      </c>
      <c r="E639" s="426" t="s">
        <v>778</v>
      </c>
      <c r="F639" s="433" t="s">
        <v>779</v>
      </c>
      <c r="G639" s="433" t="s">
        <v>780</v>
      </c>
      <c r="H639" s="433" t="s">
        <v>781</v>
      </c>
      <c r="I639" s="426" t="s">
        <v>782</v>
      </c>
      <c r="J639" s="426" t="s">
        <v>783</v>
      </c>
      <c r="K639" s="426" t="s">
        <v>776</v>
      </c>
      <c r="L639" s="429"/>
    </row>
    <row r="640" spans="2:16" s="96" customFormat="1" ht="25.5">
      <c r="B640" s="18" t="s">
        <v>35</v>
      </c>
      <c r="C640" s="181" t="s">
        <v>525</v>
      </c>
      <c r="D640" s="427"/>
      <c r="E640" s="427"/>
      <c r="F640" s="434"/>
      <c r="G640" s="434"/>
      <c r="H640" s="434"/>
      <c r="I640" s="427"/>
      <c r="J640" s="427"/>
      <c r="K640" s="427"/>
      <c r="L640" s="430"/>
    </row>
    <row r="641" spans="2:12" s="96" customFormat="1" ht="57" customHeight="1">
      <c r="B641" s="18" t="s">
        <v>65</v>
      </c>
      <c r="C641" s="181" t="s">
        <v>526</v>
      </c>
      <c r="D641" s="427"/>
      <c r="E641" s="427"/>
      <c r="F641" s="434"/>
      <c r="G641" s="434"/>
      <c r="H641" s="434"/>
      <c r="I641" s="427"/>
      <c r="J641" s="427"/>
      <c r="K641" s="427"/>
      <c r="L641" s="430"/>
    </row>
    <row r="642" spans="2:12" s="96" customFormat="1" ht="15.75" customHeight="1">
      <c r="B642" s="18" t="s">
        <v>37</v>
      </c>
      <c r="C642" s="181" t="s">
        <v>345</v>
      </c>
      <c r="D642" s="427"/>
      <c r="E642" s="427"/>
      <c r="F642" s="434"/>
      <c r="G642" s="434"/>
      <c r="H642" s="434"/>
      <c r="I642" s="427"/>
      <c r="J642" s="427"/>
      <c r="K642" s="427"/>
      <c r="L642" s="430"/>
    </row>
    <row r="643" spans="2:12" s="96" customFormat="1" ht="15.75" customHeight="1">
      <c r="B643" s="10" t="s">
        <v>66</v>
      </c>
      <c r="C643" s="181" t="s">
        <v>527</v>
      </c>
      <c r="D643" s="427"/>
      <c r="E643" s="427"/>
      <c r="F643" s="434"/>
      <c r="G643" s="434"/>
      <c r="H643" s="434"/>
      <c r="I643" s="427"/>
      <c r="J643" s="427"/>
      <c r="K643" s="427"/>
      <c r="L643" s="430"/>
    </row>
    <row r="644" spans="2:12" s="96" customFormat="1">
      <c r="B644" s="55"/>
      <c r="C644" s="337" t="s">
        <v>195</v>
      </c>
      <c r="D644" s="428"/>
      <c r="E644" s="428"/>
      <c r="F644" s="435"/>
      <c r="G644" s="435"/>
      <c r="H644" s="435"/>
      <c r="I644" s="428"/>
      <c r="J644" s="428"/>
      <c r="K644" s="428"/>
      <c r="L644" s="431"/>
    </row>
    <row r="645" spans="2:12" s="96" customFormat="1" ht="30" customHeight="1">
      <c r="B645" s="10"/>
      <c r="C645" s="66" t="s">
        <v>528</v>
      </c>
      <c r="D645" s="20">
        <v>122.66</v>
      </c>
      <c r="E645" s="20">
        <v>160.6</v>
      </c>
      <c r="F645" s="20"/>
      <c r="G645" s="20"/>
      <c r="H645" s="20"/>
      <c r="I645" s="20">
        <v>170</v>
      </c>
      <c r="J645" s="20">
        <v>185</v>
      </c>
      <c r="K645" s="20">
        <v>200</v>
      </c>
      <c r="L645" s="486"/>
    </row>
    <row r="646" spans="2:12" s="96" customFormat="1" ht="30" customHeight="1">
      <c r="B646" s="19"/>
      <c r="C646" s="66" t="s">
        <v>529</v>
      </c>
      <c r="D646" s="20">
        <v>389.4</v>
      </c>
      <c r="E646" s="20">
        <v>389.4</v>
      </c>
      <c r="F646" s="20"/>
      <c r="G646" s="20"/>
      <c r="H646" s="20"/>
      <c r="I646" s="20">
        <v>389.4</v>
      </c>
      <c r="J646" s="20">
        <v>389.4</v>
      </c>
      <c r="K646" s="20">
        <v>389.4</v>
      </c>
      <c r="L646" s="19"/>
    </row>
    <row r="647" spans="2:12" s="96" customFormat="1" ht="30" customHeight="1">
      <c r="B647" s="19"/>
      <c r="C647" s="66" t="s">
        <v>530</v>
      </c>
      <c r="D647" s="20"/>
      <c r="E647" s="19"/>
      <c r="F647" s="19"/>
      <c r="G647" s="19"/>
      <c r="H647" s="19"/>
      <c r="I647" s="19"/>
      <c r="J647" s="19"/>
      <c r="K647" s="19"/>
      <c r="L647" s="19"/>
    </row>
    <row r="648" spans="2:12" s="96" customFormat="1">
      <c r="B648" s="21" t="s">
        <v>68</v>
      </c>
      <c r="C648" s="22"/>
      <c r="D648" s="484">
        <v>170063</v>
      </c>
      <c r="E648" s="484">
        <v>178566</v>
      </c>
      <c r="F648" s="485"/>
      <c r="G648" s="485"/>
      <c r="H648" s="485"/>
      <c r="I648" s="484">
        <v>190000</v>
      </c>
      <c r="J648" s="484">
        <v>205000</v>
      </c>
      <c r="K648" s="484">
        <v>220000</v>
      </c>
      <c r="L648" s="486"/>
    </row>
    <row r="649" spans="2:12" s="96" customFormat="1">
      <c r="C649" s="384"/>
      <c r="D649" s="384"/>
      <c r="E649" s="513"/>
      <c r="F649" s="384"/>
      <c r="G649" s="384"/>
      <c r="H649" s="384"/>
      <c r="I649" s="384"/>
      <c r="J649" s="384"/>
      <c r="K649" s="384"/>
      <c r="L649" s="384"/>
    </row>
    <row r="650" spans="2:12" s="96" customFormat="1">
      <c r="B650" s="12" t="s">
        <v>56</v>
      </c>
      <c r="C650" s="181" t="s">
        <v>160</v>
      </c>
      <c r="D650" s="13"/>
      <c r="E650" s="13"/>
      <c r="F650" s="9"/>
      <c r="G650" s="9"/>
      <c r="H650" s="9"/>
      <c r="I650" s="9"/>
      <c r="J650" s="9"/>
      <c r="K650" s="9"/>
      <c r="L650" s="9"/>
    </row>
    <row r="651" spans="2:12" s="96" customFormat="1">
      <c r="B651" s="12" t="s">
        <v>57</v>
      </c>
      <c r="C651" s="386">
        <v>106003</v>
      </c>
      <c r="D651" s="9"/>
      <c r="E651" s="9"/>
      <c r="F651" s="9"/>
      <c r="G651" s="9"/>
      <c r="H651" s="9"/>
      <c r="I651" s="9"/>
      <c r="J651" s="9"/>
      <c r="K651" s="9"/>
      <c r="L651" s="9"/>
    </row>
    <row r="652" spans="2:12" s="96" customFormat="1">
      <c r="B652" s="12" t="s">
        <v>58</v>
      </c>
      <c r="C652" s="387" t="s">
        <v>124</v>
      </c>
      <c r="D652" s="9"/>
      <c r="E652" s="9"/>
      <c r="F652" s="9"/>
      <c r="G652" s="9"/>
      <c r="H652" s="9"/>
      <c r="I652" s="9"/>
      <c r="J652" s="9"/>
      <c r="K652" s="9"/>
      <c r="L652" s="9"/>
    </row>
    <row r="653" spans="2:12" s="96" customFormat="1">
      <c r="B653" s="12" t="s">
        <v>59</v>
      </c>
      <c r="C653" s="181">
        <v>1049</v>
      </c>
      <c r="D653" s="604" t="s">
        <v>60</v>
      </c>
      <c r="E653" s="605"/>
      <c r="F653" s="605"/>
      <c r="G653" s="605"/>
      <c r="H653" s="605"/>
      <c r="I653" s="605"/>
      <c r="J653" s="605"/>
      <c r="K653" s="605"/>
      <c r="L653" s="606"/>
    </row>
    <row r="654" spans="2:12" s="96" customFormat="1" ht="25.5">
      <c r="B654" s="12" t="s">
        <v>61</v>
      </c>
      <c r="C654" s="181">
        <v>11002</v>
      </c>
      <c r="D654" s="426" t="s">
        <v>777</v>
      </c>
      <c r="E654" s="426" t="s">
        <v>778</v>
      </c>
      <c r="F654" s="433" t="s">
        <v>779</v>
      </c>
      <c r="G654" s="433" t="s">
        <v>780</v>
      </c>
      <c r="H654" s="433" t="s">
        <v>781</v>
      </c>
      <c r="I654" s="426" t="s">
        <v>782</v>
      </c>
      <c r="J654" s="426" t="s">
        <v>783</v>
      </c>
      <c r="K654" s="426" t="s">
        <v>776</v>
      </c>
      <c r="L654" s="429"/>
    </row>
    <row r="655" spans="2:12" s="96" customFormat="1" ht="25.5">
      <c r="B655" s="18" t="s">
        <v>35</v>
      </c>
      <c r="C655" s="181" t="s">
        <v>525</v>
      </c>
      <c r="D655" s="427"/>
      <c r="E655" s="427"/>
      <c r="F655" s="434"/>
      <c r="G655" s="434"/>
      <c r="H655" s="434"/>
      <c r="I655" s="427"/>
      <c r="J655" s="427"/>
      <c r="K655" s="427"/>
      <c r="L655" s="430"/>
    </row>
    <row r="656" spans="2:12" s="96" customFormat="1" ht="51">
      <c r="B656" s="18" t="s">
        <v>65</v>
      </c>
      <c r="C656" s="181" t="s">
        <v>526</v>
      </c>
      <c r="D656" s="427"/>
      <c r="E656" s="427"/>
      <c r="F656" s="434"/>
      <c r="G656" s="434"/>
      <c r="H656" s="434"/>
      <c r="I656" s="427"/>
      <c r="J656" s="427"/>
      <c r="K656" s="427"/>
      <c r="L656" s="430"/>
    </row>
    <row r="657" spans="2:12" s="96" customFormat="1">
      <c r="B657" s="18" t="s">
        <v>37</v>
      </c>
      <c r="C657" s="181" t="s">
        <v>345</v>
      </c>
      <c r="D657" s="427"/>
      <c r="E657" s="427"/>
      <c r="F657" s="434"/>
      <c r="G657" s="434"/>
      <c r="H657" s="434"/>
      <c r="I657" s="427"/>
      <c r="J657" s="427"/>
      <c r="K657" s="427"/>
      <c r="L657" s="430"/>
    </row>
    <row r="658" spans="2:12" s="96" customFormat="1">
      <c r="B658" s="10" t="s">
        <v>66</v>
      </c>
      <c r="C658" s="181" t="s">
        <v>527</v>
      </c>
      <c r="D658" s="427"/>
      <c r="E658" s="427"/>
      <c r="F658" s="434"/>
      <c r="G658" s="434"/>
      <c r="H658" s="434"/>
      <c r="I658" s="427"/>
      <c r="J658" s="427"/>
      <c r="K658" s="427"/>
      <c r="L658" s="430"/>
    </row>
    <row r="659" spans="2:12" s="96" customFormat="1">
      <c r="B659" s="55"/>
      <c r="C659" s="337" t="s">
        <v>195</v>
      </c>
      <c r="D659" s="428"/>
      <c r="E659" s="428"/>
      <c r="F659" s="435"/>
      <c r="G659" s="435"/>
      <c r="H659" s="435"/>
      <c r="I659" s="428"/>
      <c r="J659" s="428"/>
      <c r="K659" s="428"/>
      <c r="L659" s="431"/>
    </row>
    <row r="660" spans="2:12" s="96" customFormat="1" ht="25.5">
      <c r="B660" s="10"/>
      <c r="C660" s="66" t="s">
        <v>528</v>
      </c>
      <c r="D660" s="20"/>
      <c r="E660" s="20" t="s">
        <v>1222</v>
      </c>
      <c r="F660" s="20"/>
      <c r="G660" s="20"/>
      <c r="H660" s="20"/>
      <c r="I660" s="20">
        <v>144.1</v>
      </c>
      <c r="J660" s="20">
        <v>144.1</v>
      </c>
      <c r="K660" s="20">
        <v>171.2</v>
      </c>
      <c r="L660" s="486"/>
    </row>
    <row r="661" spans="2:12" s="96" customFormat="1" ht="25.5">
      <c r="B661" s="19"/>
      <c r="C661" s="66" t="s">
        <v>529</v>
      </c>
      <c r="D661" s="20"/>
      <c r="E661" s="20" t="s">
        <v>1223</v>
      </c>
      <c r="F661" s="20"/>
      <c r="G661" s="20"/>
      <c r="H661" s="20"/>
      <c r="I661" s="20">
        <v>187.6</v>
      </c>
      <c r="J661" s="20">
        <v>195</v>
      </c>
      <c r="K661" s="20">
        <v>195</v>
      </c>
      <c r="L661" s="19"/>
    </row>
    <row r="662" spans="2:12" s="96" customFormat="1" ht="25.5">
      <c r="B662" s="19"/>
      <c r="C662" s="66" t="s">
        <v>530</v>
      </c>
      <c r="D662" s="20"/>
      <c r="E662" s="19" t="s">
        <v>69</v>
      </c>
      <c r="F662" s="19"/>
      <c r="G662" s="19"/>
      <c r="H662" s="19"/>
      <c r="I662" s="19"/>
      <c r="J662" s="19"/>
      <c r="K662" s="19"/>
      <c r="L662" s="19"/>
    </row>
    <row r="663" spans="2:12" s="96" customFormat="1">
      <c r="B663" s="21" t="s">
        <v>68</v>
      </c>
      <c r="C663" s="22"/>
      <c r="D663" s="484">
        <v>61623.3</v>
      </c>
      <c r="E663" s="484">
        <v>65536</v>
      </c>
      <c r="F663" s="485">
        <v>30000</v>
      </c>
      <c r="G663" s="485">
        <v>72000</v>
      </c>
      <c r="H663" s="485">
        <v>110000</v>
      </c>
      <c r="I663" s="484">
        <v>145219.6</v>
      </c>
      <c r="J663" s="484">
        <v>146144.5</v>
      </c>
      <c r="K663" s="484">
        <v>146144.5</v>
      </c>
      <c r="L663" s="486"/>
    </row>
    <row r="664" spans="2:12">
      <c r="D664" s="384"/>
      <c r="E664" s="384"/>
      <c r="F664" s="384"/>
      <c r="G664" s="384"/>
      <c r="H664" s="384"/>
      <c r="I664" s="384"/>
      <c r="J664" s="384"/>
      <c r="K664" s="384"/>
      <c r="L664" s="384"/>
    </row>
    <row r="665" spans="2:12" s="96" customFormat="1">
      <c r="B665" s="12" t="s">
        <v>56</v>
      </c>
      <c r="C665" s="181" t="s">
        <v>160</v>
      </c>
      <c r="D665" s="13"/>
      <c r="E665" s="13"/>
      <c r="F665" s="9"/>
      <c r="G665" s="9"/>
      <c r="H665" s="9"/>
      <c r="I665" s="9"/>
      <c r="J665" s="9"/>
      <c r="K665" s="9"/>
      <c r="L665" s="9"/>
    </row>
    <row r="666" spans="2:12" s="96" customFormat="1">
      <c r="B666" s="12" t="s">
        <v>57</v>
      </c>
      <c r="C666" s="386">
        <v>106004</v>
      </c>
      <c r="D666" s="9"/>
      <c r="E666" s="9"/>
      <c r="F666" s="9"/>
      <c r="G666" s="9"/>
      <c r="H666" s="9"/>
      <c r="I666" s="9"/>
      <c r="J666" s="9"/>
      <c r="K666" s="9"/>
      <c r="L666" s="9"/>
    </row>
    <row r="667" spans="2:12" s="96" customFormat="1">
      <c r="B667" s="12" t="s">
        <v>58</v>
      </c>
      <c r="C667" s="387" t="s">
        <v>126</v>
      </c>
      <c r="D667" s="9"/>
      <c r="E667" s="9"/>
      <c r="F667" s="9"/>
      <c r="G667" s="9"/>
      <c r="H667" s="9"/>
      <c r="I667" s="9"/>
      <c r="J667" s="9"/>
      <c r="K667" s="9"/>
      <c r="L667" s="9"/>
    </row>
    <row r="668" spans="2:12" s="96" customFormat="1">
      <c r="B668" s="12" t="s">
        <v>59</v>
      </c>
      <c r="C668" s="181">
        <v>1049</v>
      </c>
      <c r="D668" s="604" t="s">
        <v>60</v>
      </c>
      <c r="E668" s="605"/>
      <c r="F668" s="605"/>
      <c r="G668" s="605"/>
      <c r="H668" s="605"/>
      <c r="I668" s="605"/>
      <c r="J668" s="605"/>
      <c r="K668" s="605"/>
      <c r="L668" s="606"/>
    </row>
    <row r="669" spans="2:12" s="96" customFormat="1" ht="25.5">
      <c r="B669" s="12" t="s">
        <v>61</v>
      </c>
      <c r="C669" s="181">
        <v>11002</v>
      </c>
      <c r="D669" s="426" t="s">
        <v>777</v>
      </c>
      <c r="E669" s="426" t="s">
        <v>778</v>
      </c>
      <c r="F669" s="433" t="s">
        <v>779</v>
      </c>
      <c r="G669" s="433" t="s">
        <v>780</v>
      </c>
      <c r="H669" s="433" t="s">
        <v>781</v>
      </c>
      <c r="I669" s="426" t="s">
        <v>782</v>
      </c>
      <c r="J669" s="426" t="s">
        <v>783</v>
      </c>
      <c r="K669" s="426" t="s">
        <v>776</v>
      </c>
      <c r="L669" s="429"/>
    </row>
    <row r="670" spans="2:12" s="96" customFormat="1" ht="25.5">
      <c r="B670" s="18" t="s">
        <v>35</v>
      </c>
      <c r="C670" s="181" t="s">
        <v>525</v>
      </c>
      <c r="D670" s="427"/>
      <c r="E670" s="427"/>
      <c r="F670" s="434"/>
      <c r="G670" s="434"/>
      <c r="H670" s="434"/>
      <c r="I670" s="427"/>
      <c r="J670" s="427"/>
      <c r="K670" s="427"/>
      <c r="L670" s="430"/>
    </row>
    <row r="671" spans="2:12" s="96" customFormat="1" ht="51">
      <c r="B671" s="18" t="s">
        <v>65</v>
      </c>
      <c r="C671" s="181" t="s">
        <v>526</v>
      </c>
      <c r="D671" s="427"/>
      <c r="E671" s="427"/>
      <c r="F671" s="434"/>
      <c r="G671" s="434"/>
      <c r="H671" s="434"/>
      <c r="I671" s="427"/>
      <c r="J671" s="427"/>
      <c r="K671" s="427"/>
      <c r="L671" s="430"/>
    </row>
    <row r="672" spans="2:12" s="96" customFormat="1">
      <c r="B672" s="18" t="s">
        <v>37</v>
      </c>
      <c r="C672" s="181" t="s">
        <v>345</v>
      </c>
      <c r="D672" s="427"/>
      <c r="E672" s="427"/>
      <c r="F672" s="434"/>
      <c r="G672" s="434"/>
      <c r="H672" s="434"/>
      <c r="I672" s="427"/>
      <c r="J672" s="427"/>
      <c r="K672" s="427"/>
      <c r="L672" s="430"/>
    </row>
    <row r="673" spans="2:12" s="96" customFormat="1">
      <c r="B673" s="10" t="s">
        <v>66</v>
      </c>
      <c r="C673" s="181" t="s">
        <v>527</v>
      </c>
      <c r="D673" s="427"/>
      <c r="E673" s="427"/>
      <c r="F673" s="434"/>
      <c r="G673" s="434"/>
      <c r="H673" s="434"/>
      <c r="I673" s="427"/>
      <c r="J673" s="427"/>
      <c r="K673" s="427"/>
      <c r="L673" s="430"/>
    </row>
    <row r="674" spans="2:12" s="96" customFormat="1">
      <c r="B674" s="55"/>
      <c r="C674" s="337" t="s">
        <v>195</v>
      </c>
      <c r="D674" s="428"/>
      <c r="E674" s="428"/>
      <c r="F674" s="435"/>
      <c r="G674" s="435"/>
      <c r="H674" s="435"/>
      <c r="I674" s="428"/>
      <c r="J674" s="428"/>
      <c r="K674" s="428"/>
      <c r="L674" s="431"/>
    </row>
    <row r="675" spans="2:12" s="96" customFormat="1" ht="25.5">
      <c r="B675" s="10"/>
      <c r="C675" s="66" t="s">
        <v>528</v>
      </c>
      <c r="D675" s="20"/>
      <c r="E675" s="20" t="s">
        <v>1224</v>
      </c>
      <c r="F675" s="20"/>
      <c r="G675" s="20"/>
      <c r="H675" s="20"/>
      <c r="I675" s="20">
        <v>80</v>
      </c>
      <c r="J675" s="20">
        <v>100</v>
      </c>
      <c r="K675" s="20">
        <v>120</v>
      </c>
      <c r="L675" s="486"/>
    </row>
    <row r="676" spans="2:12" s="96" customFormat="1" ht="25.5">
      <c r="B676" s="19"/>
      <c r="C676" s="66" t="s">
        <v>529</v>
      </c>
      <c r="D676" s="20"/>
      <c r="E676" s="20" t="s">
        <v>1225</v>
      </c>
      <c r="F676" s="20"/>
      <c r="G676" s="20"/>
      <c r="H676" s="20"/>
      <c r="I676" s="20">
        <v>165.8</v>
      </c>
      <c r="J676" s="20">
        <v>172.2</v>
      </c>
      <c r="K676" s="20">
        <v>173.5</v>
      </c>
      <c r="L676" s="19"/>
    </row>
    <row r="677" spans="2:12" s="96" customFormat="1" ht="25.5">
      <c r="B677" s="19"/>
      <c r="C677" s="66" t="s">
        <v>530</v>
      </c>
      <c r="D677" s="20"/>
      <c r="E677" s="19" t="s">
        <v>69</v>
      </c>
      <c r="F677" s="19"/>
      <c r="G677" s="19"/>
      <c r="H677" s="19"/>
      <c r="I677" s="19"/>
      <c r="J677" s="19"/>
      <c r="K677" s="19"/>
      <c r="L677" s="19"/>
    </row>
    <row r="678" spans="2:12" s="96" customFormat="1">
      <c r="B678" s="21" t="s">
        <v>68</v>
      </c>
      <c r="C678" s="22"/>
      <c r="D678" s="484">
        <v>62386</v>
      </c>
      <c r="E678" s="484">
        <v>65536</v>
      </c>
      <c r="F678" s="485">
        <v>15000</v>
      </c>
      <c r="G678" s="485">
        <v>35000</v>
      </c>
      <c r="H678" s="485">
        <v>50000</v>
      </c>
      <c r="I678" s="484">
        <v>70000</v>
      </c>
      <c r="J678" s="484">
        <v>75000</v>
      </c>
      <c r="K678" s="484">
        <v>80000</v>
      </c>
      <c r="L678" s="486"/>
    </row>
    <row r="679" spans="2:12">
      <c r="D679" s="384"/>
      <c r="E679" s="384"/>
      <c r="F679" s="384"/>
      <c r="G679" s="384"/>
      <c r="H679" s="384"/>
      <c r="I679" s="384"/>
      <c r="J679" s="384"/>
      <c r="K679" s="384"/>
      <c r="L679" s="384"/>
    </row>
    <row r="680" spans="2:12" s="96" customFormat="1">
      <c r="B680" s="12" t="s">
        <v>56</v>
      </c>
      <c r="C680" s="181" t="s">
        <v>160</v>
      </c>
      <c r="D680" s="13"/>
      <c r="E680" s="13"/>
      <c r="F680" s="9"/>
      <c r="G680" s="9"/>
      <c r="H680" s="9"/>
      <c r="I680" s="9"/>
      <c r="J680" s="9"/>
      <c r="K680" s="9"/>
      <c r="L680" s="9"/>
    </row>
    <row r="681" spans="2:12" s="96" customFormat="1">
      <c r="B681" s="12" t="s">
        <v>57</v>
      </c>
      <c r="C681" s="386">
        <v>106005</v>
      </c>
      <c r="D681" s="9"/>
      <c r="E681" s="9"/>
      <c r="F681" s="9"/>
      <c r="G681" s="9"/>
      <c r="H681" s="9"/>
      <c r="I681" s="9"/>
      <c r="J681" s="9"/>
      <c r="K681" s="9"/>
      <c r="L681" s="9"/>
    </row>
    <row r="682" spans="2:12" s="96" customFormat="1">
      <c r="B682" s="12" t="s">
        <v>58</v>
      </c>
      <c r="C682" s="387" t="s">
        <v>128</v>
      </c>
      <c r="D682" s="9"/>
      <c r="E682" s="9"/>
      <c r="F682" s="9"/>
      <c r="G682" s="9"/>
      <c r="H682" s="9"/>
      <c r="I682" s="9"/>
      <c r="J682" s="9"/>
      <c r="K682" s="9"/>
      <c r="L682" s="9"/>
    </row>
    <row r="683" spans="2:12" s="96" customFormat="1">
      <c r="B683" s="12" t="s">
        <v>59</v>
      </c>
      <c r="C683" s="181">
        <v>1049</v>
      </c>
      <c r="D683" s="604" t="s">
        <v>60</v>
      </c>
      <c r="E683" s="605"/>
      <c r="F683" s="605"/>
      <c r="G683" s="605"/>
      <c r="H683" s="605"/>
      <c r="I683" s="605"/>
      <c r="J683" s="605"/>
      <c r="K683" s="605"/>
      <c r="L683" s="606"/>
    </row>
    <row r="684" spans="2:12" s="96" customFormat="1" ht="25.5">
      <c r="B684" s="12" t="s">
        <v>61</v>
      </c>
      <c r="C684" s="181">
        <v>11002</v>
      </c>
      <c r="D684" s="426" t="s">
        <v>777</v>
      </c>
      <c r="E684" s="426" t="s">
        <v>778</v>
      </c>
      <c r="F684" s="433" t="s">
        <v>779</v>
      </c>
      <c r="G684" s="433" t="s">
        <v>780</v>
      </c>
      <c r="H684" s="433" t="s">
        <v>781</v>
      </c>
      <c r="I684" s="426" t="s">
        <v>782</v>
      </c>
      <c r="J684" s="426" t="s">
        <v>783</v>
      </c>
      <c r="K684" s="426" t="s">
        <v>776</v>
      </c>
      <c r="L684" s="429"/>
    </row>
    <row r="685" spans="2:12" s="96" customFormat="1" ht="25.5">
      <c r="B685" s="18" t="s">
        <v>35</v>
      </c>
      <c r="C685" s="181" t="s">
        <v>525</v>
      </c>
      <c r="D685" s="427"/>
      <c r="E685" s="427"/>
      <c r="F685" s="434"/>
      <c r="G685" s="434"/>
      <c r="H685" s="434"/>
      <c r="I685" s="427"/>
      <c r="J685" s="427"/>
      <c r="K685" s="427"/>
      <c r="L685" s="430"/>
    </row>
    <row r="686" spans="2:12" s="96" customFormat="1" ht="51">
      <c r="B686" s="18" t="s">
        <v>65</v>
      </c>
      <c r="C686" s="181" t="s">
        <v>526</v>
      </c>
      <c r="D686" s="427"/>
      <c r="E686" s="427"/>
      <c r="F686" s="434"/>
      <c r="G686" s="434"/>
      <c r="H686" s="434"/>
      <c r="I686" s="427"/>
      <c r="J686" s="427"/>
      <c r="K686" s="427"/>
      <c r="L686" s="430"/>
    </row>
    <row r="687" spans="2:12" s="96" customFormat="1">
      <c r="B687" s="18" t="s">
        <v>37</v>
      </c>
      <c r="C687" s="181" t="s">
        <v>345</v>
      </c>
      <c r="D687" s="427"/>
      <c r="E687" s="427"/>
      <c r="F687" s="434"/>
      <c r="G687" s="434"/>
      <c r="H687" s="434"/>
      <c r="I687" s="427"/>
      <c r="J687" s="427"/>
      <c r="K687" s="427"/>
      <c r="L687" s="430"/>
    </row>
    <row r="688" spans="2:12" s="96" customFormat="1">
      <c r="B688" s="10" t="s">
        <v>66</v>
      </c>
      <c r="C688" s="181" t="s">
        <v>527</v>
      </c>
      <c r="D688" s="427"/>
      <c r="E688" s="427"/>
      <c r="F688" s="434"/>
      <c r="G688" s="434"/>
      <c r="H688" s="434"/>
      <c r="I688" s="427"/>
      <c r="J688" s="427"/>
      <c r="K688" s="427"/>
      <c r="L688" s="430"/>
    </row>
    <row r="689" spans="2:12" s="96" customFormat="1">
      <c r="B689" s="55"/>
      <c r="C689" s="337" t="s">
        <v>195</v>
      </c>
      <c r="D689" s="428"/>
      <c r="E689" s="428"/>
      <c r="F689" s="435"/>
      <c r="G689" s="435"/>
      <c r="H689" s="435"/>
      <c r="I689" s="428"/>
      <c r="J689" s="428"/>
      <c r="K689" s="428"/>
      <c r="L689" s="431"/>
    </row>
    <row r="690" spans="2:12" s="96" customFormat="1" ht="25.5">
      <c r="B690" s="10"/>
      <c r="C690" s="66" t="s">
        <v>528</v>
      </c>
      <c r="D690" s="20"/>
      <c r="E690" s="20" t="s">
        <v>1226</v>
      </c>
      <c r="F690" s="20"/>
      <c r="G690" s="20"/>
      <c r="H690" s="20"/>
      <c r="I690" s="20">
        <v>163.19999999999999</v>
      </c>
      <c r="J690" s="20">
        <v>222.5</v>
      </c>
      <c r="K690" s="20">
        <v>282.5</v>
      </c>
      <c r="L690" s="486"/>
    </row>
    <row r="691" spans="2:12" s="96" customFormat="1" ht="25.5">
      <c r="B691" s="19"/>
      <c r="C691" s="66" t="s">
        <v>529</v>
      </c>
      <c r="D691" s="20"/>
      <c r="E691" s="20" t="s">
        <v>1227</v>
      </c>
      <c r="F691" s="20"/>
      <c r="G691" s="20"/>
      <c r="H691" s="20"/>
      <c r="I691" s="20">
        <v>270</v>
      </c>
      <c r="J691" s="20">
        <v>270</v>
      </c>
      <c r="K691" s="20">
        <v>282.5</v>
      </c>
      <c r="L691" s="19"/>
    </row>
    <row r="692" spans="2:12" s="96" customFormat="1" ht="25.5">
      <c r="B692" s="19"/>
      <c r="C692" s="66" t="s">
        <v>530</v>
      </c>
      <c r="D692" s="20"/>
      <c r="E692" s="19" t="s">
        <v>69</v>
      </c>
      <c r="F692" s="19"/>
      <c r="G692" s="19"/>
      <c r="H692" s="19"/>
      <c r="I692" s="19"/>
      <c r="J692" s="19"/>
      <c r="K692" s="19"/>
      <c r="L692" s="19"/>
    </row>
    <row r="693" spans="2:12" s="96" customFormat="1">
      <c r="B693" s="21" t="s">
        <v>68</v>
      </c>
      <c r="C693" s="22"/>
      <c r="D693" s="484">
        <v>161126.1</v>
      </c>
      <c r="E693" s="484">
        <v>172299</v>
      </c>
      <c r="F693" s="485"/>
      <c r="G693" s="485"/>
      <c r="H693" s="485"/>
      <c r="I693" s="484">
        <v>200000</v>
      </c>
      <c r="J693" s="484">
        <v>250000</v>
      </c>
      <c r="K693" s="484">
        <v>290000</v>
      </c>
      <c r="L693" s="486"/>
    </row>
    <row r="694" spans="2:12">
      <c r="D694" s="384"/>
      <c r="E694" s="384"/>
      <c r="F694" s="384"/>
      <c r="G694" s="384"/>
      <c r="H694" s="384"/>
      <c r="I694" s="384"/>
      <c r="J694" s="384"/>
      <c r="K694" s="384"/>
      <c r="L694" s="384"/>
    </row>
    <row r="695" spans="2:12" s="96" customFormat="1">
      <c r="B695" s="12" t="s">
        <v>56</v>
      </c>
      <c r="C695" s="181" t="s">
        <v>160</v>
      </c>
      <c r="D695" s="13"/>
      <c r="E695" s="13"/>
      <c r="F695" s="9"/>
      <c r="G695" s="9"/>
      <c r="H695" s="9"/>
      <c r="I695" s="9"/>
      <c r="J695" s="9"/>
      <c r="K695" s="9"/>
      <c r="L695" s="9"/>
    </row>
    <row r="696" spans="2:12" s="96" customFormat="1">
      <c r="B696" s="12" t="s">
        <v>57</v>
      </c>
      <c r="C696" s="386">
        <v>106006</v>
      </c>
      <c r="D696" s="9"/>
      <c r="E696" s="9"/>
      <c r="F696" s="9"/>
      <c r="G696" s="9"/>
      <c r="H696" s="9"/>
      <c r="I696" s="9"/>
      <c r="J696" s="9"/>
      <c r="K696" s="9"/>
      <c r="L696" s="9"/>
    </row>
    <row r="697" spans="2:12" s="96" customFormat="1">
      <c r="B697" s="12" t="s">
        <v>58</v>
      </c>
      <c r="C697" s="387" t="s">
        <v>129</v>
      </c>
      <c r="D697" s="9"/>
      <c r="E697" s="9"/>
      <c r="F697" s="9"/>
      <c r="G697" s="9"/>
      <c r="H697" s="9"/>
      <c r="I697" s="9"/>
      <c r="J697" s="9"/>
      <c r="K697" s="9"/>
      <c r="L697" s="9"/>
    </row>
    <row r="698" spans="2:12" s="96" customFormat="1">
      <c r="B698" s="12" t="s">
        <v>59</v>
      </c>
      <c r="C698" s="181">
        <v>1049</v>
      </c>
      <c r="D698" s="604" t="s">
        <v>60</v>
      </c>
      <c r="E698" s="605"/>
      <c r="F698" s="605"/>
      <c r="G698" s="605"/>
      <c r="H698" s="605"/>
      <c r="I698" s="605"/>
      <c r="J698" s="605"/>
      <c r="K698" s="605"/>
      <c r="L698" s="606"/>
    </row>
    <row r="699" spans="2:12" s="96" customFormat="1" ht="25.5">
      <c r="B699" s="12" t="s">
        <v>61</v>
      </c>
      <c r="C699" s="181">
        <v>11002</v>
      </c>
      <c r="D699" s="426" t="s">
        <v>777</v>
      </c>
      <c r="E699" s="426" t="s">
        <v>778</v>
      </c>
      <c r="F699" s="433" t="s">
        <v>779</v>
      </c>
      <c r="G699" s="433" t="s">
        <v>780</v>
      </c>
      <c r="H699" s="433" t="s">
        <v>781</v>
      </c>
      <c r="I699" s="426" t="s">
        <v>782</v>
      </c>
      <c r="J699" s="426" t="s">
        <v>783</v>
      </c>
      <c r="K699" s="426" t="s">
        <v>776</v>
      </c>
      <c r="L699" s="429"/>
    </row>
    <row r="700" spans="2:12" s="96" customFormat="1" ht="25.5">
      <c r="B700" s="18" t="s">
        <v>35</v>
      </c>
      <c r="C700" s="181" t="s">
        <v>525</v>
      </c>
      <c r="D700" s="427"/>
      <c r="E700" s="427"/>
      <c r="F700" s="434"/>
      <c r="G700" s="434"/>
      <c r="H700" s="434"/>
      <c r="I700" s="427"/>
      <c r="J700" s="427"/>
      <c r="K700" s="427"/>
      <c r="L700" s="430"/>
    </row>
    <row r="701" spans="2:12" s="96" customFormat="1" ht="51">
      <c r="B701" s="18" t="s">
        <v>65</v>
      </c>
      <c r="C701" s="181" t="s">
        <v>526</v>
      </c>
      <c r="D701" s="427"/>
      <c r="E701" s="427"/>
      <c r="F701" s="434"/>
      <c r="G701" s="434"/>
      <c r="H701" s="434"/>
      <c r="I701" s="427"/>
      <c r="J701" s="427"/>
      <c r="K701" s="427"/>
      <c r="L701" s="430"/>
    </row>
    <row r="702" spans="2:12" s="96" customFormat="1">
      <c r="B702" s="18" t="s">
        <v>37</v>
      </c>
      <c r="C702" s="181" t="s">
        <v>345</v>
      </c>
      <c r="D702" s="427"/>
      <c r="E702" s="427"/>
      <c r="F702" s="434"/>
      <c r="G702" s="434"/>
      <c r="H702" s="434"/>
      <c r="I702" s="427"/>
      <c r="J702" s="427"/>
      <c r="K702" s="427"/>
      <c r="L702" s="430"/>
    </row>
    <row r="703" spans="2:12" s="96" customFormat="1">
      <c r="B703" s="10" t="s">
        <v>66</v>
      </c>
      <c r="C703" s="181" t="s">
        <v>527</v>
      </c>
      <c r="D703" s="427"/>
      <c r="E703" s="427"/>
      <c r="F703" s="434"/>
      <c r="G703" s="434"/>
      <c r="H703" s="434"/>
      <c r="I703" s="427"/>
      <c r="J703" s="427"/>
      <c r="K703" s="427"/>
      <c r="L703" s="430"/>
    </row>
    <row r="704" spans="2:12" s="96" customFormat="1">
      <c r="B704" s="55"/>
      <c r="C704" s="337" t="s">
        <v>195</v>
      </c>
      <c r="D704" s="428"/>
      <c r="E704" s="428"/>
      <c r="F704" s="435"/>
      <c r="G704" s="435"/>
      <c r="H704" s="435"/>
      <c r="I704" s="428"/>
      <c r="J704" s="428"/>
      <c r="K704" s="428"/>
      <c r="L704" s="431"/>
    </row>
    <row r="705" spans="2:12" s="96" customFormat="1" ht="25.5">
      <c r="B705" s="10"/>
      <c r="C705" s="66" t="s">
        <v>528</v>
      </c>
      <c r="D705" s="20">
        <v>81</v>
      </c>
      <c r="E705" s="20">
        <v>88</v>
      </c>
      <c r="F705" s="20">
        <v>0</v>
      </c>
      <c r="G705" s="20">
        <v>92</v>
      </c>
      <c r="H705" s="20">
        <v>92</v>
      </c>
      <c r="I705" s="20">
        <v>92</v>
      </c>
      <c r="J705" s="20">
        <v>103</v>
      </c>
      <c r="K705" s="20">
        <v>115</v>
      </c>
      <c r="L705" s="486"/>
    </row>
    <row r="706" spans="2:12" s="96" customFormat="1" ht="25.5">
      <c r="B706" s="19"/>
      <c r="C706" s="66" t="s">
        <v>529</v>
      </c>
      <c r="D706" s="20">
        <v>118</v>
      </c>
      <c r="E706" s="20">
        <v>118</v>
      </c>
      <c r="F706" s="20">
        <v>120</v>
      </c>
      <c r="G706" s="20"/>
      <c r="H706" s="20"/>
      <c r="I706" s="20">
        <v>120</v>
      </c>
      <c r="J706" s="20">
        <v>120</v>
      </c>
      <c r="K706" s="20">
        <v>120</v>
      </c>
      <c r="L706" s="19"/>
    </row>
    <row r="707" spans="2:12" s="96" customFormat="1" ht="25.5">
      <c r="B707" s="19"/>
      <c r="C707" s="66" t="s">
        <v>530</v>
      </c>
      <c r="D707" s="20"/>
      <c r="E707" s="19"/>
      <c r="F707" s="19"/>
      <c r="G707" s="19"/>
      <c r="H707" s="19"/>
      <c r="I707" s="19"/>
      <c r="J707" s="19"/>
      <c r="K707" s="19"/>
      <c r="L707" s="19"/>
    </row>
    <row r="708" spans="2:12" s="96" customFormat="1">
      <c r="B708" s="21" t="s">
        <v>68</v>
      </c>
      <c r="C708" s="22"/>
      <c r="D708" s="484">
        <v>99065.7</v>
      </c>
      <c r="E708" s="484">
        <v>125562</v>
      </c>
      <c r="F708" s="485">
        <v>25816</v>
      </c>
      <c r="G708" s="485">
        <v>62390</v>
      </c>
      <c r="H708" s="485">
        <v>110700</v>
      </c>
      <c r="I708" s="484">
        <v>135000</v>
      </c>
      <c r="J708" s="484">
        <v>145000</v>
      </c>
      <c r="K708" s="484">
        <v>155000</v>
      </c>
      <c r="L708" s="486"/>
    </row>
    <row r="709" spans="2:12">
      <c r="D709" s="384"/>
      <c r="E709" s="384"/>
      <c r="F709" s="384"/>
      <c r="G709" s="384"/>
      <c r="H709" s="384"/>
      <c r="I709" s="384"/>
      <c r="J709" s="384"/>
      <c r="K709" s="384"/>
      <c r="L709" s="384"/>
    </row>
    <row r="710" spans="2:12" s="96" customFormat="1">
      <c r="B710" s="12" t="s">
        <v>56</v>
      </c>
      <c r="C710" s="181" t="s">
        <v>160</v>
      </c>
      <c r="D710" s="13"/>
      <c r="E710" s="13"/>
      <c r="F710" s="9"/>
      <c r="G710" s="9"/>
      <c r="H710" s="9"/>
      <c r="I710" s="9"/>
      <c r="J710" s="9"/>
      <c r="K710" s="9"/>
      <c r="L710" s="9"/>
    </row>
    <row r="711" spans="2:12" s="96" customFormat="1">
      <c r="B711" s="12" t="s">
        <v>57</v>
      </c>
      <c r="C711" s="386">
        <v>106007</v>
      </c>
      <c r="D711" s="9"/>
      <c r="E711" s="9"/>
      <c r="F711" s="9"/>
      <c r="G711" s="9"/>
      <c r="H711" s="9"/>
      <c r="I711" s="9"/>
      <c r="J711" s="9"/>
      <c r="K711" s="9"/>
      <c r="L711" s="9"/>
    </row>
    <row r="712" spans="2:12" s="96" customFormat="1">
      <c r="B712" s="12" t="s">
        <v>58</v>
      </c>
      <c r="C712" s="387" t="s">
        <v>130</v>
      </c>
      <c r="D712" s="9"/>
      <c r="E712" s="9"/>
      <c r="F712" s="9"/>
      <c r="G712" s="9"/>
      <c r="H712" s="9"/>
      <c r="I712" s="9"/>
      <c r="J712" s="9"/>
      <c r="K712" s="9"/>
      <c r="L712" s="9"/>
    </row>
    <row r="713" spans="2:12" s="96" customFormat="1">
      <c r="B713" s="12" t="s">
        <v>59</v>
      </c>
      <c r="C713" s="181">
        <v>1049</v>
      </c>
      <c r="D713" s="604" t="s">
        <v>60</v>
      </c>
      <c r="E713" s="605"/>
      <c r="F713" s="605"/>
      <c r="G713" s="605"/>
      <c r="H713" s="605"/>
      <c r="I713" s="605"/>
      <c r="J713" s="605"/>
      <c r="K713" s="605"/>
      <c r="L713" s="606"/>
    </row>
    <row r="714" spans="2:12" s="96" customFormat="1" ht="25.5">
      <c r="B714" s="12" t="s">
        <v>61</v>
      </c>
      <c r="C714" s="181">
        <v>11002</v>
      </c>
      <c r="D714" s="426" t="s">
        <v>777</v>
      </c>
      <c r="E714" s="426" t="s">
        <v>778</v>
      </c>
      <c r="F714" s="433" t="s">
        <v>779</v>
      </c>
      <c r="G714" s="433" t="s">
        <v>780</v>
      </c>
      <c r="H714" s="433" t="s">
        <v>781</v>
      </c>
      <c r="I714" s="426" t="s">
        <v>782</v>
      </c>
      <c r="J714" s="426" t="s">
        <v>783</v>
      </c>
      <c r="K714" s="426" t="s">
        <v>776</v>
      </c>
      <c r="L714" s="429"/>
    </row>
    <row r="715" spans="2:12" s="96" customFormat="1" ht="25.5">
      <c r="B715" s="18" t="s">
        <v>35</v>
      </c>
      <c r="C715" s="181" t="s">
        <v>525</v>
      </c>
      <c r="D715" s="427"/>
      <c r="E715" s="427"/>
      <c r="F715" s="434"/>
      <c r="G715" s="434"/>
      <c r="H715" s="434"/>
      <c r="I715" s="427"/>
      <c r="J715" s="427"/>
      <c r="K715" s="427"/>
      <c r="L715" s="430"/>
    </row>
    <row r="716" spans="2:12" s="96" customFormat="1" ht="51">
      <c r="B716" s="18" t="s">
        <v>65</v>
      </c>
      <c r="C716" s="181" t="s">
        <v>526</v>
      </c>
      <c r="D716" s="427"/>
      <c r="E716" s="427"/>
      <c r="F716" s="434"/>
      <c r="G716" s="434"/>
      <c r="H716" s="434"/>
      <c r="I716" s="427"/>
      <c r="J716" s="427"/>
      <c r="K716" s="427"/>
      <c r="L716" s="430"/>
    </row>
    <row r="717" spans="2:12" s="96" customFormat="1">
      <c r="B717" s="18" t="s">
        <v>37</v>
      </c>
      <c r="C717" s="181" t="s">
        <v>345</v>
      </c>
      <c r="D717" s="427"/>
      <c r="E717" s="427"/>
      <c r="F717" s="434"/>
      <c r="G717" s="434"/>
      <c r="H717" s="434"/>
      <c r="I717" s="427"/>
      <c r="J717" s="427"/>
      <c r="K717" s="427"/>
      <c r="L717" s="430"/>
    </row>
    <row r="718" spans="2:12" s="96" customFormat="1">
      <c r="B718" s="10" t="s">
        <v>66</v>
      </c>
      <c r="C718" s="181" t="s">
        <v>527</v>
      </c>
      <c r="D718" s="427"/>
      <c r="E718" s="427"/>
      <c r="F718" s="434"/>
      <c r="G718" s="434"/>
      <c r="H718" s="434"/>
      <c r="I718" s="427"/>
      <c r="J718" s="427"/>
      <c r="K718" s="427"/>
      <c r="L718" s="430"/>
    </row>
    <row r="719" spans="2:12" s="96" customFormat="1">
      <c r="B719" s="55"/>
      <c r="C719" s="337" t="s">
        <v>195</v>
      </c>
      <c r="D719" s="428"/>
      <c r="E719" s="428"/>
      <c r="F719" s="435"/>
      <c r="G719" s="435"/>
      <c r="H719" s="435"/>
      <c r="I719" s="428"/>
      <c r="J719" s="428"/>
      <c r="K719" s="428"/>
      <c r="L719" s="431"/>
    </row>
    <row r="720" spans="2:12" s="96" customFormat="1" ht="25.5">
      <c r="B720" s="10"/>
      <c r="C720" s="66" t="s">
        <v>528</v>
      </c>
      <c r="D720" s="20"/>
      <c r="E720" s="20" t="s">
        <v>1228</v>
      </c>
      <c r="F720" s="20"/>
      <c r="G720" s="20"/>
      <c r="H720" s="20"/>
      <c r="I720" s="20">
        <v>144.5</v>
      </c>
      <c r="J720" s="20">
        <v>150</v>
      </c>
      <c r="K720" s="20">
        <v>155</v>
      </c>
      <c r="L720" s="486"/>
    </row>
    <row r="721" spans="2:12" s="96" customFormat="1" ht="25.5">
      <c r="B721" s="19"/>
      <c r="C721" s="66" t="s">
        <v>529</v>
      </c>
      <c r="D721" s="20"/>
      <c r="E721" s="20" t="s">
        <v>1228</v>
      </c>
      <c r="F721" s="20"/>
      <c r="G721" s="20"/>
      <c r="H721" s="20"/>
      <c r="I721" s="20">
        <v>144.9</v>
      </c>
      <c r="J721" s="20">
        <v>150</v>
      </c>
      <c r="K721" s="20">
        <v>155</v>
      </c>
      <c r="L721" s="19"/>
    </row>
    <row r="722" spans="2:12" s="96" customFormat="1" ht="25.5">
      <c r="B722" s="19"/>
      <c r="C722" s="66" t="s">
        <v>530</v>
      </c>
      <c r="D722" s="20"/>
      <c r="E722" s="19" t="s">
        <v>69</v>
      </c>
      <c r="F722" s="19"/>
      <c r="G722" s="19"/>
      <c r="H722" s="19"/>
      <c r="I722" s="19"/>
      <c r="J722" s="19"/>
      <c r="K722" s="19"/>
      <c r="L722" s="19"/>
    </row>
    <row r="723" spans="2:12" s="96" customFormat="1">
      <c r="B723" s="21" t="s">
        <v>68</v>
      </c>
      <c r="C723" s="22"/>
      <c r="D723" s="484">
        <v>141189.29999999999</v>
      </c>
      <c r="E723" s="484">
        <v>148612.70000000001</v>
      </c>
      <c r="F723" s="485">
        <v>30660</v>
      </c>
      <c r="G723" s="485">
        <v>91980</v>
      </c>
      <c r="H723" s="485">
        <v>122640</v>
      </c>
      <c r="I723" s="484">
        <v>153300</v>
      </c>
      <c r="J723" s="484">
        <v>174900</v>
      </c>
      <c r="K723" s="484">
        <v>184900</v>
      </c>
      <c r="L723" s="486"/>
    </row>
    <row r="724" spans="2:12" s="96" customFormat="1">
      <c r="C724" s="384"/>
      <c r="D724" s="384"/>
      <c r="E724" s="384"/>
      <c r="F724" s="384"/>
      <c r="G724" s="384"/>
      <c r="H724" s="384"/>
      <c r="I724" s="384"/>
      <c r="J724" s="384"/>
      <c r="K724" s="384"/>
      <c r="L724" s="384"/>
    </row>
    <row r="725" spans="2:12" s="96" customFormat="1">
      <c r="B725" s="12" t="s">
        <v>56</v>
      </c>
      <c r="C725" s="181" t="s">
        <v>160</v>
      </c>
      <c r="D725" s="13"/>
      <c r="E725" s="13"/>
      <c r="F725" s="9"/>
      <c r="G725" s="9"/>
      <c r="H725" s="9"/>
      <c r="I725" s="9"/>
      <c r="J725" s="9"/>
      <c r="K725" s="9"/>
      <c r="L725" s="9"/>
    </row>
    <row r="726" spans="2:12" s="96" customFormat="1">
      <c r="B726" s="12" t="s">
        <v>57</v>
      </c>
      <c r="C726" s="386">
        <v>106008</v>
      </c>
      <c r="D726" s="9"/>
      <c r="E726" s="9"/>
      <c r="F726" s="9"/>
      <c r="G726" s="9"/>
      <c r="H726" s="9"/>
      <c r="I726" s="9"/>
      <c r="J726" s="9"/>
      <c r="K726" s="9"/>
      <c r="L726" s="9"/>
    </row>
    <row r="727" spans="2:12" s="96" customFormat="1">
      <c r="B727" s="12" t="s">
        <v>58</v>
      </c>
      <c r="C727" s="387" t="s">
        <v>131</v>
      </c>
      <c r="D727" s="9"/>
      <c r="E727" s="9"/>
      <c r="F727" s="9"/>
      <c r="G727" s="9"/>
      <c r="H727" s="9"/>
      <c r="I727" s="9"/>
      <c r="J727" s="9"/>
      <c r="K727" s="9"/>
      <c r="L727" s="9"/>
    </row>
    <row r="728" spans="2:12" s="96" customFormat="1">
      <c r="B728" s="12" t="s">
        <v>59</v>
      </c>
      <c r="C728" s="181">
        <v>1049</v>
      </c>
      <c r="D728" s="604" t="s">
        <v>60</v>
      </c>
      <c r="E728" s="605"/>
      <c r="F728" s="605"/>
      <c r="G728" s="605"/>
      <c r="H728" s="605"/>
      <c r="I728" s="605"/>
      <c r="J728" s="605"/>
      <c r="K728" s="605"/>
      <c r="L728" s="606"/>
    </row>
    <row r="729" spans="2:12" s="96" customFormat="1" ht="25.5">
      <c r="B729" s="12" t="s">
        <v>61</v>
      </c>
      <c r="C729" s="181">
        <v>11002</v>
      </c>
      <c r="D729" s="426" t="s">
        <v>777</v>
      </c>
      <c r="E729" s="426" t="s">
        <v>778</v>
      </c>
      <c r="F729" s="433" t="s">
        <v>779</v>
      </c>
      <c r="G729" s="433" t="s">
        <v>780</v>
      </c>
      <c r="H729" s="433" t="s">
        <v>781</v>
      </c>
      <c r="I729" s="426" t="s">
        <v>782</v>
      </c>
      <c r="J729" s="426" t="s">
        <v>783</v>
      </c>
      <c r="K729" s="426" t="s">
        <v>776</v>
      </c>
      <c r="L729" s="429"/>
    </row>
    <row r="730" spans="2:12" s="96" customFormat="1" ht="25.5">
      <c r="B730" s="18" t="s">
        <v>35</v>
      </c>
      <c r="C730" s="181" t="s">
        <v>525</v>
      </c>
      <c r="D730" s="427"/>
      <c r="E730" s="427"/>
      <c r="F730" s="434"/>
      <c r="G730" s="434"/>
      <c r="H730" s="434"/>
      <c r="I730" s="427"/>
      <c r="J730" s="427"/>
      <c r="K730" s="427"/>
      <c r="L730" s="430"/>
    </row>
    <row r="731" spans="2:12" s="96" customFormat="1" ht="58.5" customHeight="1">
      <c r="B731" s="18" t="s">
        <v>65</v>
      </c>
      <c r="C731" s="181" t="s">
        <v>526</v>
      </c>
      <c r="D731" s="427"/>
      <c r="E731" s="427"/>
      <c r="F731" s="434"/>
      <c r="G731" s="434"/>
      <c r="H731" s="434"/>
      <c r="I731" s="427"/>
      <c r="J731" s="427"/>
      <c r="K731" s="427"/>
      <c r="L731" s="430"/>
    </row>
    <row r="732" spans="2:12" s="96" customFormat="1">
      <c r="B732" s="18" t="s">
        <v>37</v>
      </c>
      <c r="C732" s="181" t="s">
        <v>345</v>
      </c>
      <c r="D732" s="427"/>
      <c r="E732" s="427"/>
      <c r="F732" s="434"/>
      <c r="G732" s="434"/>
      <c r="H732" s="434"/>
      <c r="I732" s="427"/>
      <c r="J732" s="427"/>
      <c r="K732" s="427"/>
      <c r="L732" s="430"/>
    </row>
    <row r="733" spans="2:12" s="96" customFormat="1">
      <c r="B733" s="10" t="s">
        <v>66</v>
      </c>
      <c r="C733" s="181" t="s">
        <v>527</v>
      </c>
      <c r="D733" s="427"/>
      <c r="E733" s="427"/>
      <c r="F733" s="434"/>
      <c r="G733" s="434"/>
      <c r="H733" s="434"/>
      <c r="I733" s="427"/>
      <c r="J733" s="427"/>
      <c r="K733" s="427"/>
      <c r="L733" s="430"/>
    </row>
    <row r="734" spans="2:12" s="96" customFormat="1">
      <c r="B734" s="55"/>
      <c r="C734" s="337" t="s">
        <v>195</v>
      </c>
      <c r="D734" s="428"/>
      <c r="E734" s="428"/>
      <c r="F734" s="435"/>
      <c r="G734" s="435"/>
      <c r="H734" s="435"/>
      <c r="I734" s="428"/>
      <c r="J734" s="428"/>
      <c r="K734" s="428"/>
      <c r="L734" s="431"/>
    </row>
    <row r="735" spans="2:12" s="96" customFormat="1" ht="25.5">
      <c r="B735" s="10"/>
      <c r="C735" s="66" t="s">
        <v>528</v>
      </c>
      <c r="D735" s="20"/>
      <c r="E735" s="20" t="s">
        <v>1229</v>
      </c>
      <c r="F735" s="20"/>
      <c r="G735" s="20"/>
      <c r="H735" s="20"/>
      <c r="I735" s="514">
        <v>115.27500000000001</v>
      </c>
      <c r="J735" s="514">
        <v>138.33000000000001</v>
      </c>
      <c r="K735" s="514">
        <v>161.38499999999999</v>
      </c>
      <c r="L735" s="486"/>
    </row>
    <row r="736" spans="2:12" s="96" customFormat="1" ht="25.5">
      <c r="B736" s="19"/>
      <c r="C736" s="66" t="s">
        <v>529</v>
      </c>
      <c r="D736" s="20"/>
      <c r="E736" s="20" t="s">
        <v>1230</v>
      </c>
      <c r="F736" s="20"/>
      <c r="G736" s="20"/>
      <c r="H736" s="20"/>
      <c r="I736" s="514">
        <v>276.66000000000003</v>
      </c>
      <c r="J736" s="514">
        <v>322.77</v>
      </c>
      <c r="K736" s="514">
        <v>368.88</v>
      </c>
      <c r="L736" s="19"/>
    </row>
    <row r="737" spans="2:12" s="96" customFormat="1" ht="25.5">
      <c r="B737" s="19"/>
      <c r="C737" s="66" t="s">
        <v>530</v>
      </c>
      <c r="D737" s="20"/>
      <c r="E737" s="19" t="s">
        <v>69</v>
      </c>
      <c r="F737" s="19"/>
      <c r="G737" s="19"/>
      <c r="H737" s="19"/>
      <c r="I737" s="19"/>
      <c r="J737" s="19"/>
      <c r="K737" s="19"/>
      <c r="L737" s="19"/>
    </row>
    <row r="738" spans="2:12" s="96" customFormat="1">
      <c r="B738" s="21" t="s">
        <v>68</v>
      </c>
      <c r="C738" s="22"/>
      <c r="D738" s="484">
        <v>183965</v>
      </c>
      <c r="E738" s="484">
        <v>193163</v>
      </c>
      <c r="F738" s="485"/>
      <c r="G738" s="485"/>
      <c r="H738" s="485"/>
      <c r="I738" s="484">
        <v>220000</v>
      </c>
      <c r="J738" s="484">
        <v>250000</v>
      </c>
      <c r="K738" s="484">
        <v>280000</v>
      </c>
      <c r="L738" s="486"/>
    </row>
    <row r="739" spans="2:12" s="96" customFormat="1">
      <c r="C739" s="384"/>
      <c r="D739" s="384"/>
      <c r="E739" s="384"/>
      <c r="F739" s="384"/>
      <c r="G739" s="384"/>
      <c r="H739" s="384"/>
      <c r="I739" s="384"/>
      <c r="J739" s="384"/>
      <c r="K739" s="384"/>
      <c r="L739" s="384"/>
    </row>
    <row r="740" spans="2:12" s="96" customFormat="1">
      <c r="B740" s="12" t="s">
        <v>56</v>
      </c>
      <c r="C740" s="181" t="s">
        <v>160</v>
      </c>
      <c r="D740" s="13"/>
      <c r="E740" s="13"/>
      <c r="F740" s="9"/>
      <c r="G740" s="9"/>
      <c r="H740" s="9"/>
      <c r="I740" s="9"/>
      <c r="J740" s="9"/>
      <c r="K740" s="9"/>
      <c r="L740" s="9"/>
    </row>
    <row r="741" spans="2:12" s="96" customFormat="1">
      <c r="B741" s="12" t="s">
        <v>57</v>
      </c>
      <c r="C741" s="386">
        <v>106009</v>
      </c>
      <c r="D741" s="9"/>
      <c r="E741" s="9"/>
      <c r="F741" s="9"/>
      <c r="G741" s="9"/>
      <c r="H741" s="9"/>
      <c r="I741" s="9"/>
      <c r="J741" s="9"/>
      <c r="K741" s="9"/>
      <c r="L741" s="9"/>
    </row>
    <row r="742" spans="2:12" s="96" customFormat="1">
      <c r="B742" s="12" t="s">
        <v>58</v>
      </c>
      <c r="C742" s="387" t="s">
        <v>132</v>
      </c>
      <c r="D742" s="9"/>
      <c r="E742" s="9"/>
      <c r="F742" s="9"/>
      <c r="G742" s="9"/>
      <c r="H742" s="9"/>
      <c r="I742" s="9"/>
      <c r="J742" s="9"/>
      <c r="K742" s="9"/>
      <c r="L742" s="9"/>
    </row>
    <row r="743" spans="2:12" s="96" customFormat="1">
      <c r="B743" s="12" t="s">
        <v>59</v>
      </c>
      <c r="C743" s="181">
        <v>1049</v>
      </c>
      <c r="D743" s="604" t="s">
        <v>60</v>
      </c>
      <c r="E743" s="605"/>
      <c r="F743" s="605"/>
      <c r="G743" s="605"/>
      <c r="H743" s="605"/>
      <c r="I743" s="605"/>
      <c r="J743" s="605"/>
      <c r="K743" s="605"/>
      <c r="L743" s="606"/>
    </row>
    <row r="744" spans="2:12" s="96" customFormat="1" ht="25.5">
      <c r="B744" s="12" t="s">
        <v>61</v>
      </c>
      <c r="C744" s="181">
        <v>11002</v>
      </c>
      <c r="D744" s="426" t="s">
        <v>777</v>
      </c>
      <c r="E744" s="426" t="s">
        <v>778</v>
      </c>
      <c r="F744" s="433" t="s">
        <v>779</v>
      </c>
      <c r="G744" s="433" t="s">
        <v>780</v>
      </c>
      <c r="H744" s="433" t="s">
        <v>781</v>
      </c>
      <c r="I744" s="426" t="s">
        <v>782</v>
      </c>
      <c r="J744" s="426" t="s">
        <v>783</v>
      </c>
      <c r="K744" s="426" t="s">
        <v>776</v>
      </c>
      <c r="L744" s="429"/>
    </row>
    <row r="745" spans="2:12" s="96" customFormat="1" ht="33" customHeight="1">
      <c r="B745" s="18" t="s">
        <v>35</v>
      </c>
      <c r="C745" s="181" t="s">
        <v>525</v>
      </c>
      <c r="D745" s="427"/>
      <c r="E745" s="427"/>
      <c r="F745" s="434"/>
      <c r="G745" s="434"/>
      <c r="H745" s="434"/>
      <c r="I745" s="427"/>
      <c r="J745" s="427"/>
      <c r="K745" s="427"/>
      <c r="L745" s="430"/>
    </row>
    <row r="746" spans="2:12" s="96" customFormat="1" ht="60.75" customHeight="1">
      <c r="B746" s="18" t="s">
        <v>65</v>
      </c>
      <c r="C746" s="181" t="s">
        <v>526</v>
      </c>
      <c r="D746" s="427"/>
      <c r="E746" s="427"/>
      <c r="F746" s="434"/>
      <c r="G746" s="434"/>
      <c r="H746" s="434"/>
      <c r="I746" s="427"/>
      <c r="J746" s="427"/>
      <c r="K746" s="427"/>
      <c r="L746" s="430"/>
    </row>
    <row r="747" spans="2:12" s="96" customFormat="1">
      <c r="B747" s="18" t="s">
        <v>37</v>
      </c>
      <c r="C747" s="181" t="s">
        <v>345</v>
      </c>
      <c r="D747" s="427"/>
      <c r="E747" s="427"/>
      <c r="F747" s="434"/>
      <c r="G747" s="434"/>
      <c r="H747" s="434"/>
      <c r="I747" s="427"/>
      <c r="J747" s="427"/>
      <c r="K747" s="427"/>
      <c r="L747" s="430"/>
    </row>
    <row r="748" spans="2:12" s="96" customFormat="1">
      <c r="B748" s="10" t="s">
        <v>66</v>
      </c>
      <c r="C748" s="181" t="s">
        <v>527</v>
      </c>
      <c r="D748" s="427"/>
      <c r="E748" s="427"/>
      <c r="F748" s="434"/>
      <c r="G748" s="434"/>
      <c r="H748" s="434"/>
      <c r="I748" s="427"/>
      <c r="J748" s="427"/>
      <c r="K748" s="427"/>
      <c r="L748" s="430"/>
    </row>
    <row r="749" spans="2:12" s="96" customFormat="1">
      <c r="B749" s="55"/>
      <c r="C749" s="337" t="s">
        <v>195</v>
      </c>
      <c r="D749" s="428"/>
      <c r="E749" s="428"/>
      <c r="F749" s="435"/>
      <c r="G749" s="435"/>
      <c r="H749" s="435"/>
      <c r="I749" s="428"/>
      <c r="J749" s="428"/>
      <c r="K749" s="428"/>
      <c r="L749" s="431"/>
    </row>
    <row r="750" spans="2:12" s="96" customFormat="1" ht="33" customHeight="1">
      <c r="B750" s="10"/>
      <c r="C750" s="66" t="s">
        <v>528</v>
      </c>
      <c r="D750" s="20"/>
      <c r="E750" s="20" t="s">
        <v>1231</v>
      </c>
      <c r="F750" s="20"/>
      <c r="G750" s="20"/>
      <c r="H750" s="20"/>
      <c r="I750" s="20">
        <v>161</v>
      </c>
      <c r="J750" s="20">
        <v>172</v>
      </c>
      <c r="K750" s="20">
        <v>178</v>
      </c>
      <c r="L750" s="486"/>
    </row>
    <row r="751" spans="2:12" s="96" customFormat="1" ht="25.5">
      <c r="B751" s="19"/>
      <c r="C751" s="66" t="s">
        <v>529</v>
      </c>
      <c r="D751" s="20"/>
      <c r="E751" s="20" t="s">
        <v>1232</v>
      </c>
      <c r="F751" s="20"/>
      <c r="G751" s="20"/>
      <c r="H751" s="20"/>
      <c r="I751" s="20">
        <v>308</v>
      </c>
      <c r="J751" s="20">
        <v>324</v>
      </c>
      <c r="K751" s="20">
        <v>343</v>
      </c>
      <c r="L751" s="19"/>
    </row>
    <row r="752" spans="2:12" s="96" customFormat="1" ht="25.5">
      <c r="B752" s="19"/>
      <c r="C752" s="66" t="s">
        <v>530</v>
      </c>
      <c r="D752" s="20"/>
      <c r="E752" s="19" t="s">
        <v>69</v>
      </c>
      <c r="F752" s="19"/>
      <c r="G752" s="19"/>
      <c r="H752" s="19"/>
      <c r="I752" s="19"/>
      <c r="J752" s="19"/>
      <c r="K752" s="19"/>
      <c r="L752" s="19"/>
    </row>
    <row r="753" spans="2:12" s="96" customFormat="1">
      <c r="B753" s="21" t="s">
        <v>68</v>
      </c>
      <c r="C753" s="22"/>
      <c r="D753" s="509">
        <v>183965</v>
      </c>
      <c r="E753" s="509">
        <v>193163</v>
      </c>
      <c r="F753" s="510"/>
      <c r="G753" s="510"/>
      <c r="H753" s="510"/>
      <c r="I753" s="509">
        <v>202821</v>
      </c>
      <c r="J753" s="509">
        <v>212480</v>
      </c>
      <c r="K753" s="509">
        <v>223000</v>
      </c>
      <c r="L753" s="486"/>
    </row>
    <row r="754" spans="2:12">
      <c r="D754" s="384"/>
      <c r="E754" s="384"/>
      <c r="F754" s="384"/>
      <c r="G754" s="384"/>
      <c r="H754" s="384"/>
      <c r="I754" s="384"/>
      <c r="J754" s="384"/>
      <c r="K754" s="384"/>
      <c r="L754" s="384"/>
    </row>
    <row r="755" spans="2:12" s="96" customFormat="1">
      <c r="B755" s="12" t="s">
        <v>56</v>
      </c>
      <c r="C755" s="181" t="s">
        <v>160</v>
      </c>
      <c r="D755" s="13"/>
      <c r="E755" s="13"/>
      <c r="F755" s="9"/>
      <c r="G755" s="9"/>
      <c r="H755" s="9"/>
      <c r="I755" s="9"/>
      <c r="J755" s="9"/>
      <c r="K755" s="9"/>
      <c r="L755" s="9"/>
    </row>
    <row r="756" spans="2:12" s="96" customFormat="1">
      <c r="B756" s="12" t="s">
        <v>57</v>
      </c>
      <c r="C756" s="386">
        <v>106010</v>
      </c>
      <c r="D756" s="9"/>
      <c r="E756" s="9"/>
      <c r="F756" s="9"/>
      <c r="G756" s="9"/>
      <c r="H756" s="9"/>
      <c r="I756" s="9"/>
      <c r="J756" s="9"/>
      <c r="K756" s="9"/>
      <c r="L756" s="9"/>
    </row>
    <row r="757" spans="2:12" s="96" customFormat="1">
      <c r="B757" s="12" t="s">
        <v>58</v>
      </c>
      <c r="C757" s="387" t="s">
        <v>521</v>
      </c>
      <c r="D757" s="9"/>
      <c r="E757" s="9"/>
      <c r="F757" s="9"/>
      <c r="G757" s="9"/>
      <c r="H757" s="9"/>
      <c r="I757" s="9"/>
      <c r="J757" s="9"/>
      <c r="K757" s="9"/>
      <c r="L757" s="9"/>
    </row>
    <row r="758" spans="2:12" s="96" customFormat="1">
      <c r="B758" s="12" t="s">
        <v>59</v>
      </c>
      <c r="C758" s="181">
        <v>1049</v>
      </c>
      <c r="D758" s="604" t="s">
        <v>60</v>
      </c>
      <c r="E758" s="605"/>
      <c r="F758" s="605"/>
      <c r="G758" s="605"/>
      <c r="H758" s="605"/>
      <c r="I758" s="605"/>
      <c r="J758" s="605"/>
      <c r="K758" s="605"/>
      <c r="L758" s="606"/>
    </row>
    <row r="759" spans="2:12" s="96" customFormat="1" ht="25.5">
      <c r="B759" s="12" t="s">
        <v>61</v>
      </c>
      <c r="C759" s="181">
        <v>11002</v>
      </c>
      <c r="D759" s="426" t="s">
        <v>777</v>
      </c>
      <c r="E759" s="426" t="s">
        <v>778</v>
      </c>
      <c r="F759" s="433" t="s">
        <v>779</v>
      </c>
      <c r="G759" s="433" t="s">
        <v>780</v>
      </c>
      <c r="H759" s="433" t="s">
        <v>781</v>
      </c>
      <c r="I759" s="426" t="s">
        <v>782</v>
      </c>
      <c r="J759" s="426" t="s">
        <v>783</v>
      </c>
      <c r="K759" s="426" t="s">
        <v>776</v>
      </c>
      <c r="L759" s="429"/>
    </row>
    <row r="760" spans="2:12" s="96" customFormat="1" ht="25.5">
      <c r="B760" s="18" t="s">
        <v>35</v>
      </c>
      <c r="C760" s="181" t="s">
        <v>525</v>
      </c>
      <c r="D760" s="427"/>
      <c r="E760" s="427"/>
      <c r="F760" s="434"/>
      <c r="G760" s="434"/>
      <c r="H760" s="434"/>
      <c r="I760" s="427"/>
      <c r="J760" s="427"/>
      <c r="K760" s="427"/>
      <c r="L760" s="430"/>
    </row>
    <row r="761" spans="2:12" s="96" customFormat="1" ht="51">
      <c r="B761" s="18" t="s">
        <v>65</v>
      </c>
      <c r="C761" s="181" t="s">
        <v>526</v>
      </c>
      <c r="D761" s="427"/>
      <c r="E761" s="427"/>
      <c r="F761" s="434"/>
      <c r="G761" s="434"/>
      <c r="H761" s="434"/>
      <c r="I761" s="427"/>
      <c r="J761" s="427"/>
      <c r="K761" s="427"/>
      <c r="L761" s="430"/>
    </row>
    <row r="762" spans="2:12" s="96" customFormat="1">
      <c r="B762" s="18" t="s">
        <v>37</v>
      </c>
      <c r="C762" s="181" t="s">
        <v>345</v>
      </c>
      <c r="D762" s="427"/>
      <c r="E762" s="427"/>
      <c r="F762" s="434"/>
      <c r="G762" s="434"/>
      <c r="H762" s="434"/>
      <c r="I762" s="427"/>
      <c r="J762" s="427"/>
      <c r="K762" s="427"/>
      <c r="L762" s="430"/>
    </row>
    <row r="763" spans="2:12" s="96" customFormat="1">
      <c r="B763" s="10" t="s">
        <v>66</v>
      </c>
      <c r="C763" s="181" t="s">
        <v>527</v>
      </c>
      <c r="D763" s="427"/>
      <c r="E763" s="427"/>
      <c r="F763" s="434"/>
      <c r="G763" s="434"/>
      <c r="H763" s="434"/>
      <c r="I763" s="427"/>
      <c r="J763" s="427"/>
      <c r="K763" s="427"/>
      <c r="L763" s="430"/>
    </row>
    <row r="764" spans="2:12" s="96" customFormat="1">
      <c r="B764" s="55"/>
      <c r="C764" s="337" t="s">
        <v>195</v>
      </c>
      <c r="D764" s="428"/>
      <c r="E764" s="428"/>
      <c r="F764" s="435"/>
      <c r="G764" s="435"/>
      <c r="H764" s="435"/>
      <c r="I764" s="428"/>
      <c r="J764" s="428"/>
      <c r="K764" s="428"/>
      <c r="L764" s="431"/>
    </row>
    <row r="765" spans="2:12" s="96" customFormat="1" ht="25.5">
      <c r="B765" s="10"/>
      <c r="C765" s="66" t="s">
        <v>528</v>
      </c>
      <c r="D765" s="20">
        <v>61</v>
      </c>
      <c r="E765" s="20">
        <v>70</v>
      </c>
      <c r="F765" s="20">
        <v>0</v>
      </c>
      <c r="G765" s="20">
        <v>72</v>
      </c>
      <c r="H765" s="20">
        <v>72</v>
      </c>
      <c r="I765" s="20">
        <v>72</v>
      </c>
      <c r="J765" s="20">
        <v>75</v>
      </c>
      <c r="K765" s="20">
        <v>77</v>
      </c>
      <c r="L765" s="486"/>
    </row>
    <row r="766" spans="2:12" s="96" customFormat="1" ht="25.5">
      <c r="B766" s="19"/>
      <c r="C766" s="66" t="s">
        <v>529</v>
      </c>
      <c r="D766" s="20">
        <v>150</v>
      </c>
      <c r="E766" s="20">
        <v>150</v>
      </c>
      <c r="F766" s="20">
        <v>150</v>
      </c>
      <c r="G766" s="20">
        <v>0</v>
      </c>
      <c r="H766" s="20">
        <v>0</v>
      </c>
      <c r="I766" s="20">
        <v>150</v>
      </c>
      <c r="J766" s="20">
        <v>152</v>
      </c>
      <c r="K766" s="20">
        <v>155</v>
      </c>
      <c r="L766" s="19"/>
    </row>
    <row r="767" spans="2:12" s="96" customFormat="1" ht="25.5">
      <c r="B767" s="19"/>
      <c r="C767" s="66" t="s">
        <v>530</v>
      </c>
      <c r="D767" s="20"/>
      <c r="E767" s="19"/>
      <c r="F767" s="19"/>
      <c r="G767" s="19"/>
      <c r="H767" s="19"/>
      <c r="I767" s="19"/>
      <c r="J767" s="19"/>
      <c r="K767" s="19"/>
      <c r="L767" s="19"/>
    </row>
    <row r="768" spans="2:12" s="96" customFormat="1">
      <c r="B768" s="21" t="s">
        <v>68</v>
      </c>
      <c r="C768" s="22"/>
      <c r="D768" s="509">
        <v>114423</v>
      </c>
      <c r="E768" s="509">
        <v>120144</v>
      </c>
      <c r="F768" s="510">
        <v>37000</v>
      </c>
      <c r="G768" s="510">
        <v>57000</v>
      </c>
      <c r="H768" s="510">
        <v>105000</v>
      </c>
      <c r="I768" s="509">
        <v>125000</v>
      </c>
      <c r="J768" s="509">
        <v>125000</v>
      </c>
      <c r="K768" s="509">
        <v>135000</v>
      </c>
      <c r="L768" s="486"/>
    </row>
    <row r="769" spans="2:12">
      <c r="D769" s="384"/>
      <c r="E769" s="384"/>
      <c r="F769" s="384"/>
      <c r="G769" s="384"/>
      <c r="H769" s="384"/>
      <c r="I769" s="384"/>
      <c r="J769" s="384"/>
      <c r="K769" s="384"/>
      <c r="L769" s="384"/>
    </row>
    <row r="770" spans="2:12" s="96" customFormat="1">
      <c r="B770" s="12" t="s">
        <v>56</v>
      </c>
      <c r="C770" s="181" t="s">
        <v>160</v>
      </c>
      <c r="D770" s="13"/>
      <c r="E770" s="13"/>
      <c r="F770" s="9"/>
      <c r="G770" s="9"/>
      <c r="H770" s="9"/>
      <c r="I770" s="9"/>
      <c r="J770" s="9"/>
      <c r="K770" s="9"/>
      <c r="L770" s="9"/>
    </row>
    <row r="771" spans="2:12" s="96" customFormat="1">
      <c r="B771" s="12" t="s">
        <v>57</v>
      </c>
      <c r="C771" s="386">
        <v>106011</v>
      </c>
      <c r="D771" s="9"/>
      <c r="E771" s="9"/>
      <c r="F771" s="9"/>
      <c r="G771" s="9"/>
      <c r="H771" s="9"/>
      <c r="I771" s="9"/>
      <c r="J771" s="9"/>
      <c r="K771" s="9"/>
      <c r="L771" s="9"/>
    </row>
    <row r="772" spans="2:12" s="96" customFormat="1">
      <c r="B772" s="12" t="s">
        <v>58</v>
      </c>
      <c r="C772" s="387" t="s">
        <v>133</v>
      </c>
      <c r="D772" s="9"/>
      <c r="E772" s="9"/>
      <c r="F772" s="9"/>
      <c r="G772" s="9"/>
      <c r="H772" s="9"/>
      <c r="I772" s="9"/>
      <c r="J772" s="9"/>
      <c r="K772" s="9"/>
      <c r="L772" s="9"/>
    </row>
    <row r="773" spans="2:12" s="96" customFormat="1">
      <c r="B773" s="12" t="s">
        <v>59</v>
      </c>
      <c r="C773" s="181">
        <v>1049</v>
      </c>
      <c r="D773" s="604" t="s">
        <v>60</v>
      </c>
      <c r="E773" s="605"/>
      <c r="F773" s="605"/>
      <c r="G773" s="605"/>
      <c r="H773" s="605"/>
      <c r="I773" s="605"/>
      <c r="J773" s="605"/>
      <c r="K773" s="605"/>
      <c r="L773" s="606"/>
    </row>
    <row r="774" spans="2:12" s="96" customFormat="1" ht="25.5">
      <c r="B774" s="12" t="s">
        <v>61</v>
      </c>
      <c r="C774" s="181">
        <v>11002</v>
      </c>
      <c r="D774" s="426" t="s">
        <v>777</v>
      </c>
      <c r="E774" s="426" t="s">
        <v>778</v>
      </c>
      <c r="F774" s="433" t="s">
        <v>779</v>
      </c>
      <c r="G774" s="433" t="s">
        <v>780</v>
      </c>
      <c r="H774" s="433" t="s">
        <v>781</v>
      </c>
      <c r="I774" s="426" t="s">
        <v>782</v>
      </c>
      <c r="J774" s="426" t="s">
        <v>783</v>
      </c>
      <c r="K774" s="426" t="s">
        <v>776</v>
      </c>
      <c r="L774" s="429"/>
    </row>
    <row r="775" spans="2:12" s="96" customFormat="1" ht="25.5">
      <c r="B775" s="18" t="s">
        <v>35</v>
      </c>
      <c r="C775" s="181" t="s">
        <v>525</v>
      </c>
      <c r="D775" s="427"/>
      <c r="E775" s="427"/>
      <c r="F775" s="434"/>
      <c r="G775" s="434"/>
      <c r="H775" s="434"/>
      <c r="I775" s="427"/>
      <c r="J775" s="427"/>
      <c r="K775" s="427"/>
      <c r="L775" s="430"/>
    </row>
    <row r="776" spans="2:12" s="96" customFormat="1" ht="51">
      <c r="B776" s="18" t="s">
        <v>65</v>
      </c>
      <c r="C776" s="181" t="s">
        <v>526</v>
      </c>
      <c r="D776" s="427"/>
      <c r="E776" s="427"/>
      <c r="F776" s="434"/>
      <c r="G776" s="434"/>
      <c r="H776" s="434"/>
      <c r="I776" s="427"/>
      <c r="J776" s="427"/>
      <c r="K776" s="427"/>
      <c r="L776" s="430"/>
    </row>
    <row r="777" spans="2:12" s="96" customFormat="1">
      <c r="B777" s="18" t="s">
        <v>37</v>
      </c>
      <c r="C777" s="181" t="s">
        <v>345</v>
      </c>
      <c r="D777" s="427"/>
      <c r="E777" s="427"/>
      <c r="F777" s="434"/>
      <c r="G777" s="434"/>
      <c r="H777" s="434"/>
      <c r="I777" s="427"/>
      <c r="J777" s="427"/>
      <c r="K777" s="427"/>
      <c r="L777" s="430"/>
    </row>
    <row r="778" spans="2:12" s="96" customFormat="1">
      <c r="B778" s="10" t="s">
        <v>66</v>
      </c>
      <c r="C778" s="181" t="s">
        <v>527</v>
      </c>
      <c r="D778" s="427"/>
      <c r="E778" s="427"/>
      <c r="F778" s="434"/>
      <c r="G778" s="434"/>
      <c r="H778" s="434"/>
      <c r="I778" s="427"/>
      <c r="J778" s="427"/>
      <c r="K778" s="427"/>
      <c r="L778" s="430"/>
    </row>
    <row r="779" spans="2:12" s="96" customFormat="1">
      <c r="B779" s="55"/>
      <c r="C779" s="337" t="s">
        <v>195</v>
      </c>
      <c r="D779" s="428"/>
      <c r="E779" s="428"/>
      <c r="F779" s="435"/>
      <c r="G779" s="435"/>
      <c r="H779" s="435"/>
      <c r="I779" s="428"/>
      <c r="J779" s="428"/>
      <c r="K779" s="428"/>
      <c r="L779" s="431"/>
    </row>
    <row r="780" spans="2:12" s="96" customFormat="1" ht="25.5">
      <c r="B780" s="10"/>
      <c r="C780" s="66" t="s">
        <v>528</v>
      </c>
      <c r="D780" s="20"/>
      <c r="E780" s="20" t="s">
        <v>1233</v>
      </c>
      <c r="F780" s="20"/>
      <c r="G780" s="20"/>
      <c r="H780" s="20"/>
      <c r="I780" s="20">
        <v>80.900000000000006</v>
      </c>
      <c r="J780" s="20">
        <v>85.5</v>
      </c>
      <c r="K780" s="20">
        <v>90</v>
      </c>
      <c r="L780" s="486"/>
    </row>
    <row r="781" spans="2:12" s="96" customFormat="1" ht="25.5">
      <c r="B781" s="19"/>
      <c r="C781" s="66" t="s">
        <v>529</v>
      </c>
      <c r="D781" s="20"/>
      <c r="E781" s="20" t="s">
        <v>1234</v>
      </c>
      <c r="F781" s="20"/>
      <c r="G781" s="20"/>
      <c r="H781" s="20"/>
      <c r="I781" s="20">
        <v>80.87</v>
      </c>
      <c r="J781" s="20">
        <v>80.87</v>
      </c>
      <c r="K781" s="20">
        <v>80.87</v>
      </c>
      <c r="L781" s="19"/>
    </row>
    <row r="782" spans="2:12" s="96" customFormat="1" ht="25.5">
      <c r="B782" s="19"/>
      <c r="C782" s="66" t="s">
        <v>530</v>
      </c>
      <c r="D782" s="20"/>
      <c r="E782" s="19" t="s">
        <v>69</v>
      </c>
      <c r="F782" s="19"/>
      <c r="G782" s="19"/>
      <c r="H782" s="19"/>
      <c r="I782" s="19"/>
      <c r="J782" s="19"/>
      <c r="K782" s="19"/>
      <c r="L782" s="19"/>
    </row>
    <row r="783" spans="2:12" s="96" customFormat="1">
      <c r="B783" s="21" t="s">
        <v>68</v>
      </c>
      <c r="C783" s="22"/>
      <c r="D783" s="509">
        <v>83984.74</v>
      </c>
      <c r="E783" s="509">
        <v>133891</v>
      </c>
      <c r="F783" s="510"/>
      <c r="G783" s="510"/>
      <c r="H783" s="510"/>
      <c r="I783" s="509">
        <v>97200</v>
      </c>
      <c r="J783" s="509">
        <v>103800</v>
      </c>
      <c r="K783" s="509">
        <v>111100</v>
      </c>
      <c r="L783" s="486"/>
    </row>
    <row r="784" spans="2:12">
      <c r="D784" s="384"/>
      <c r="E784" s="384"/>
      <c r="F784" s="384"/>
      <c r="G784" s="384"/>
      <c r="H784" s="384"/>
      <c r="I784" s="384"/>
      <c r="J784" s="384"/>
      <c r="K784" s="384"/>
      <c r="L784" s="384"/>
    </row>
    <row r="785" spans="2:12" s="96" customFormat="1">
      <c r="B785" s="12" t="s">
        <v>56</v>
      </c>
      <c r="C785" s="181" t="s">
        <v>160</v>
      </c>
      <c r="D785" s="13"/>
      <c r="E785" s="13"/>
      <c r="F785" s="9"/>
      <c r="G785" s="9"/>
      <c r="H785" s="9"/>
      <c r="I785" s="9"/>
      <c r="J785" s="9"/>
      <c r="K785" s="9"/>
      <c r="L785" s="9"/>
    </row>
    <row r="786" spans="2:12" s="96" customFormat="1">
      <c r="B786" s="12" t="s">
        <v>57</v>
      </c>
      <c r="C786" s="181">
        <v>104001</v>
      </c>
      <c r="D786" s="9"/>
      <c r="E786" s="9"/>
      <c r="F786" s="9"/>
      <c r="G786" s="9"/>
      <c r="H786" s="9"/>
      <c r="I786" s="9"/>
      <c r="J786" s="9"/>
      <c r="K786" s="9"/>
      <c r="L786" s="9"/>
    </row>
    <row r="787" spans="2:12" s="96" customFormat="1">
      <c r="B787" s="12" t="s">
        <v>58</v>
      </c>
      <c r="C787" s="181" t="s">
        <v>543</v>
      </c>
      <c r="D787" s="9"/>
      <c r="E787" s="9"/>
      <c r="F787" s="9"/>
      <c r="G787" s="9"/>
      <c r="H787" s="9"/>
      <c r="I787" s="9"/>
      <c r="J787" s="9"/>
      <c r="K787" s="9"/>
      <c r="L787" s="9"/>
    </row>
    <row r="788" spans="2:12" s="96" customFormat="1">
      <c r="B788" s="12" t="s">
        <v>59</v>
      </c>
      <c r="C788" s="181">
        <v>1049</v>
      </c>
      <c r="D788" s="604" t="s">
        <v>60</v>
      </c>
      <c r="E788" s="605"/>
      <c r="F788" s="605"/>
      <c r="G788" s="605"/>
      <c r="H788" s="605"/>
      <c r="I788" s="605"/>
      <c r="J788" s="605"/>
      <c r="K788" s="605"/>
      <c r="L788" s="606"/>
    </row>
    <row r="789" spans="2:12" s="96" customFormat="1" ht="25.5">
      <c r="B789" s="12" t="s">
        <v>61</v>
      </c>
      <c r="C789" s="181">
        <v>11003</v>
      </c>
      <c r="D789" s="426" t="s">
        <v>777</v>
      </c>
      <c r="E789" s="426" t="s">
        <v>778</v>
      </c>
      <c r="F789" s="433" t="s">
        <v>779</v>
      </c>
      <c r="G789" s="433" t="s">
        <v>780</v>
      </c>
      <c r="H789" s="433" t="s">
        <v>781</v>
      </c>
      <c r="I789" s="426" t="s">
        <v>782</v>
      </c>
      <c r="J789" s="426" t="s">
        <v>783</v>
      </c>
      <c r="K789" s="426" t="s">
        <v>776</v>
      </c>
      <c r="L789" s="429"/>
    </row>
    <row r="790" spans="2:12" s="96" customFormat="1" ht="25.5">
      <c r="B790" s="18" t="s">
        <v>35</v>
      </c>
      <c r="C790" s="181" t="s">
        <v>567</v>
      </c>
      <c r="D790" s="427"/>
      <c r="E790" s="427"/>
      <c r="F790" s="434"/>
      <c r="G790" s="434"/>
      <c r="H790" s="434"/>
      <c r="I790" s="427"/>
      <c r="J790" s="427"/>
      <c r="K790" s="427"/>
      <c r="L790" s="430"/>
    </row>
    <row r="791" spans="2:12" s="96" customFormat="1" ht="38.25">
      <c r="B791" s="18" t="s">
        <v>65</v>
      </c>
      <c r="C791" s="181" t="s">
        <v>568</v>
      </c>
      <c r="D791" s="427"/>
      <c r="E791" s="427"/>
      <c r="F791" s="434"/>
      <c r="G791" s="434"/>
      <c r="H791" s="434"/>
      <c r="I791" s="427"/>
      <c r="J791" s="427"/>
      <c r="K791" s="427"/>
      <c r="L791" s="430"/>
    </row>
    <row r="792" spans="2:12" s="96" customFormat="1">
      <c r="B792" s="18" t="s">
        <v>37</v>
      </c>
      <c r="C792" s="181" t="s">
        <v>161</v>
      </c>
      <c r="D792" s="427"/>
      <c r="E792" s="427"/>
      <c r="F792" s="434"/>
      <c r="G792" s="434"/>
      <c r="H792" s="434"/>
      <c r="I792" s="427"/>
      <c r="J792" s="427"/>
      <c r="K792" s="427"/>
      <c r="L792" s="430"/>
    </row>
    <row r="793" spans="2:12" s="96" customFormat="1">
      <c r="B793" s="10" t="s">
        <v>66</v>
      </c>
      <c r="C793" s="181" t="s">
        <v>569</v>
      </c>
      <c r="D793" s="427"/>
      <c r="E793" s="427"/>
      <c r="F793" s="434"/>
      <c r="G793" s="434"/>
      <c r="H793" s="434"/>
      <c r="I793" s="427"/>
      <c r="J793" s="427"/>
      <c r="K793" s="427"/>
      <c r="L793" s="430"/>
    </row>
    <row r="794" spans="2:12" s="96" customFormat="1">
      <c r="B794" s="55"/>
      <c r="C794" s="337" t="s">
        <v>195</v>
      </c>
      <c r="D794" s="428"/>
      <c r="E794" s="428"/>
      <c r="F794" s="435"/>
      <c r="G794" s="435"/>
      <c r="H794" s="435"/>
      <c r="I794" s="428"/>
      <c r="J794" s="428"/>
      <c r="K794" s="428"/>
      <c r="L794" s="431"/>
    </row>
    <row r="795" spans="2:12" s="96" customFormat="1">
      <c r="B795" s="10"/>
      <c r="C795" s="66" t="s">
        <v>570</v>
      </c>
      <c r="D795" s="197" t="s">
        <v>79</v>
      </c>
      <c r="E795" s="197">
        <v>1</v>
      </c>
      <c r="F795" s="197"/>
      <c r="G795" s="197"/>
      <c r="H795" s="197"/>
      <c r="I795" s="197">
        <v>1</v>
      </c>
      <c r="J795" s="197">
        <v>1</v>
      </c>
      <c r="K795" s="197">
        <v>1</v>
      </c>
      <c r="L795" s="486"/>
    </row>
    <row r="796" spans="2:12" s="96" customFormat="1">
      <c r="B796" s="21" t="s">
        <v>68</v>
      </c>
      <c r="C796" s="22"/>
      <c r="D796" s="509">
        <v>16110</v>
      </c>
      <c r="E796" s="509">
        <v>15934.8</v>
      </c>
      <c r="F796" s="510"/>
      <c r="G796" s="510"/>
      <c r="H796" s="510"/>
      <c r="I796" s="509">
        <v>15934.8</v>
      </c>
      <c r="J796" s="509">
        <v>15934.8</v>
      </c>
      <c r="K796" s="509">
        <v>15934.8</v>
      </c>
      <c r="L796" s="486"/>
    </row>
    <row r="797" spans="2:12">
      <c r="D797" s="384"/>
      <c r="E797" s="384"/>
      <c r="F797" s="384"/>
      <c r="G797" s="384"/>
      <c r="H797" s="384"/>
      <c r="I797" s="384"/>
      <c r="J797" s="384"/>
      <c r="K797" s="384"/>
      <c r="L797" s="384"/>
    </row>
    <row r="798" spans="2:12" s="96" customFormat="1">
      <c r="B798" s="12" t="s">
        <v>56</v>
      </c>
      <c r="C798" s="181" t="s">
        <v>160</v>
      </c>
      <c r="D798" s="13"/>
      <c r="E798" s="13"/>
      <c r="F798" s="9"/>
      <c r="G798" s="9"/>
      <c r="H798" s="9"/>
      <c r="I798" s="9"/>
      <c r="J798" s="9"/>
      <c r="K798" s="9"/>
      <c r="L798" s="9"/>
    </row>
    <row r="799" spans="2:12" s="96" customFormat="1">
      <c r="B799" s="12" t="s">
        <v>57</v>
      </c>
      <c r="C799" s="181">
        <v>104001</v>
      </c>
      <c r="D799" s="9"/>
      <c r="E799" s="9"/>
      <c r="F799" s="9"/>
      <c r="G799" s="9"/>
      <c r="H799" s="9"/>
      <c r="I799" s="9"/>
      <c r="J799" s="9"/>
      <c r="K799" s="9"/>
      <c r="L799" s="9"/>
    </row>
    <row r="800" spans="2:12" s="96" customFormat="1">
      <c r="B800" s="12" t="s">
        <v>58</v>
      </c>
      <c r="C800" s="181" t="s">
        <v>543</v>
      </c>
      <c r="D800" s="9"/>
      <c r="E800" s="9"/>
      <c r="F800" s="9"/>
      <c r="G800" s="9"/>
      <c r="H800" s="9"/>
      <c r="I800" s="9"/>
      <c r="J800" s="9"/>
      <c r="K800" s="9"/>
      <c r="L800" s="9"/>
    </row>
    <row r="801" spans="1:12" s="96" customFormat="1">
      <c r="B801" s="12" t="s">
        <v>59</v>
      </c>
      <c r="C801" s="181">
        <v>1049</v>
      </c>
      <c r="D801" s="604" t="s">
        <v>60</v>
      </c>
      <c r="E801" s="605"/>
      <c r="F801" s="605"/>
      <c r="G801" s="605"/>
      <c r="H801" s="605"/>
      <c r="I801" s="605"/>
      <c r="J801" s="605"/>
      <c r="K801" s="605"/>
      <c r="L801" s="606"/>
    </row>
    <row r="802" spans="1:12" s="96" customFormat="1" ht="25.5">
      <c r="B802" s="12" t="s">
        <v>61</v>
      </c>
      <c r="C802" s="181">
        <v>11004</v>
      </c>
      <c r="D802" s="426" t="s">
        <v>777</v>
      </c>
      <c r="E802" s="426" t="s">
        <v>778</v>
      </c>
      <c r="F802" s="433" t="s">
        <v>779</v>
      </c>
      <c r="G802" s="433" t="s">
        <v>780</v>
      </c>
      <c r="H802" s="433" t="s">
        <v>781</v>
      </c>
      <c r="I802" s="426" t="s">
        <v>782</v>
      </c>
      <c r="J802" s="426" t="s">
        <v>783</v>
      </c>
      <c r="K802" s="426" t="s">
        <v>776</v>
      </c>
      <c r="L802" s="429"/>
    </row>
    <row r="803" spans="1:12" s="96" customFormat="1" ht="25.5">
      <c r="B803" s="18" t="s">
        <v>35</v>
      </c>
      <c r="C803" s="181" t="s">
        <v>1236</v>
      </c>
      <c r="D803" s="427"/>
      <c r="E803" s="427"/>
      <c r="F803" s="434"/>
      <c r="G803" s="434"/>
      <c r="H803" s="434"/>
      <c r="I803" s="427"/>
      <c r="J803" s="427"/>
      <c r="K803" s="427"/>
      <c r="L803" s="430"/>
    </row>
    <row r="804" spans="1:12" s="96" customFormat="1" ht="110.25" customHeight="1">
      <c r="B804" s="18" t="s">
        <v>65</v>
      </c>
      <c r="C804" s="181" t="s">
        <v>1237</v>
      </c>
      <c r="D804" s="427"/>
      <c r="E804" s="427"/>
      <c r="F804" s="434"/>
      <c r="G804" s="434"/>
      <c r="H804" s="434"/>
      <c r="I804" s="427"/>
      <c r="J804" s="427"/>
      <c r="K804" s="427"/>
      <c r="L804" s="430"/>
    </row>
    <row r="805" spans="1:12" s="96" customFormat="1">
      <c r="B805" s="18" t="s">
        <v>37</v>
      </c>
      <c r="C805" s="181" t="s">
        <v>161</v>
      </c>
      <c r="D805" s="427"/>
      <c r="E805" s="427"/>
      <c r="F805" s="434"/>
      <c r="G805" s="434"/>
      <c r="H805" s="434"/>
      <c r="I805" s="427"/>
      <c r="J805" s="427"/>
      <c r="K805" s="427"/>
      <c r="L805" s="430"/>
    </row>
    <row r="806" spans="1:12" s="96" customFormat="1">
      <c r="B806" s="10" t="s">
        <v>66</v>
      </c>
      <c r="C806" s="181" t="s">
        <v>308</v>
      </c>
      <c r="D806" s="427"/>
      <c r="E806" s="427"/>
      <c r="F806" s="434"/>
      <c r="G806" s="434"/>
      <c r="H806" s="434"/>
      <c r="I806" s="427"/>
      <c r="J806" s="427"/>
      <c r="K806" s="427"/>
      <c r="L806" s="430"/>
    </row>
    <row r="807" spans="1:12" s="96" customFormat="1">
      <c r="B807" s="55"/>
      <c r="C807" s="337" t="s">
        <v>195</v>
      </c>
      <c r="D807" s="428"/>
      <c r="E807" s="428"/>
      <c r="F807" s="435"/>
      <c r="G807" s="435"/>
      <c r="H807" s="435"/>
      <c r="I807" s="428"/>
      <c r="J807" s="428"/>
      <c r="K807" s="428"/>
      <c r="L807" s="431"/>
    </row>
    <row r="808" spans="1:12" s="96" customFormat="1" ht="19.5" customHeight="1">
      <c r="B808" s="10"/>
      <c r="C808" s="66" t="s">
        <v>1238</v>
      </c>
      <c r="D808" s="20">
        <v>100</v>
      </c>
      <c r="E808" s="20">
        <v>102</v>
      </c>
      <c r="F808" s="20"/>
      <c r="G808" s="20"/>
      <c r="H808" s="20"/>
      <c r="I808" s="20">
        <v>102</v>
      </c>
      <c r="J808" s="20">
        <v>102</v>
      </c>
      <c r="K808" s="20">
        <v>102</v>
      </c>
      <c r="L808" s="486"/>
    </row>
    <row r="809" spans="1:12" s="96" customFormat="1" ht="19.5" customHeight="1">
      <c r="B809" s="10"/>
      <c r="C809" s="66" t="s">
        <v>571</v>
      </c>
      <c r="D809" s="20">
        <v>110</v>
      </c>
      <c r="E809" s="20">
        <v>125</v>
      </c>
      <c r="F809" s="20"/>
      <c r="G809" s="20"/>
      <c r="H809" s="20"/>
      <c r="I809" s="20">
        <v>125</v>
      </c>
      <c r="J809" s="20">
        <v>125</v>
      </c>
      <c r="K809" s="20">
        <v>125</v>
      </c>
      <c r="L809" s="486"/>
    </row>
    <row r="810" spans="1:12" s="96" customFormat="1" ht="31.5" customHeight="1">
      <c r="B810" s="321"/>
      <c r="C810" s="66" t="s">
        <v>1239</v>
      </c>
      <c r="D810" s="20">
        <v>480</v>
      </c>
      <c r="E810" s="20">
        <v>600</v>
      </c>
      <c r="F810" s="20"/>
      <c r="G810" s="20"/>
      <c r="H810" s="20"/>
      <c r="I810" s="20">
        <v>600</v>
      </c>
      <c r="J810" s="20">
        <v>600</v>
      </c>
      <c r="K810" s="20">
        <v>600</v>
      </c>
      <c r="L810" s="486"/>
    </row>
    <row r="811" spans="1:12" s="96" customFormat="1" ht="31.5" customHeight="1">
      <c r="B811" s="10"/>
      <c r="C811" s="66" t="s">
        <v>572</v>
      </c>
      <c r="D811" s="20">
        <v>1400</v>
      </c>
      <c r="E811" s="20">
        <v>1600</v>
      </c>
      <c r="F811" s="20"/>
      <c r="G811" s="20"/>
      <c r="H811" s="20"/>
      <c r="I811" s="20">
        <v>1600</v>
      </c>
      <c r="J811" s="20">
        <v>1600</v>
      </c>
      <c r="K811" s="20">
        <v>1600</v>
      </c>
      <c r="L811" s="486"/>
    </row>
    <row r="812" spans="1:12" s="96" customFormat="1" ht="31.5" customHeight="1">
      <c r="B812" s="10"/>
      <c r="C812" s="66" t="s">
        <v>573</v>
      </c>
      <c r="D812" s="20">
        <v>21</v>
      </c>
      <c r="E812" s="20" t="s">
        <v>538</v>
      </c>
      <c r="F812" s="20"/>
      <c r="G812" s="20"/>
      <c r="H812" s="20"/>
      <c r="I812" s="20">
        <v>21.9</v>
      </c>
      <c r="J812" s="20">
        <v>21.9</v>
      </c>
      <c r="K812" s="20">
        <v>21.9</v>
      </c>
      <c r="L812" s="486"/>
    </row>
    <row r="813" spans="1:12" s="96" customFormat="1">
      <c r="B813" s="21" t="s">
        <v>68</v>
      </c>
      <c r="C813" s="22"/>
      <c r="D813" s="509">
        <v>218088.9</v>
      </c>
      <c r="E813" s="509">
        <v>218088.9</v>
      </c>
      <c r="F813" s="510"/>
      <c r="G813" s="510"/>
      <c r="H813" s="510"/>
      <c r="I813" s="509">
        <v>253360.32</v>
      </c>
      <c r="J813" s="509">
        <v>253360.32</v>
      </c>
      <c r="K813" s="509">
        <v>253360.32</v>
      </c>
      <c r="L813" s="553"/>
    </row>
    <row r="814" spans="1:12" s="71" customFormat="1">
      <c r="A814" s="148"/>
      <c r="B814" s="153"/>
      <c r="C814" s="153"/>
      <c r="D814" s="153"/>
      <c r="E814" s="153"/>
      <c r="F814" s="153"/>
      <c r="G814" s="150"/>
      <c r="H814" s="150"/>
      <c r="I814" s="150"/>
      <c r="J814" s="150"/>
      <c r="K814" s="150"/>
      <c r="L814" s="150"/>
    </row>
    <row r="815" spans="1:12" s="96" customFormat="1">
      <c r="B815" s="12" t="s">
        <v>56</v>
      </c>
      <c r="C815" s="181" t="s">
        <v>160</v>
      </c>
      <c r="D815" s="13"/>
      <c r="E815" s="13"/>
      <c r="F815" s="9"/>
      <c r="G815" s="9"/>
      <c r="H815" s="9"/>
      <c r="I815" s="9"/>
      <c r="J815" s="9"/>
      <c r="K815" s="9"/>
      <c r="L815" s="9"/>
    </row>
    <row r="816" spans="1:12" s="96" customFormat="1">
      <c r="B816" s="12" t="s">
        <v>57</v>
      </c>
      <c r="C816" s="181">
        <v>104001</v>
      </c>
      <c r="D816" s="9"/>
      <c r="E816" s="9"/>
      <c r="F816" s="9"/>
      <c r="G816" s="9"/>
      <c r="H816" s="9"/>
      <c r="I816" s="9"/>
      <c r="J816" s="9"/>
      <c r="K816" s="9"/>
      <c r="L816" s="9"/>
    </row>
    <row r="817" spans="1:12" s="96" customFormat="1">
      <c r="B817" s="12" t="s">
        <v>58</v>
      </c>
      <c r="C817" s="181" t="s">
        <v>543</v>
      </c>
      <c r="D817" s="9"/>
      <c r="E817" s="9"/>
      <c r="F817" s="9"/>
      <c r="G817" s="9"/>
      <c r="H817" s="9"/>
      <c r="I817" s="9"/>
      <c r="J817" s="9"/>
      <c r="K817" s="9"/>
      <c r="L817" s="9"/>
    </row>
    <row r="818" spans="1:12" s="96" customFormat="1">
      <c r="B818" s="12" t="s">
        <v>59</v>
      </c>
      <c r="C818" s="181">
        <v>1049</v>
      </c>
      <c r="D818" s="604" t="s">
        <v>60</v>
      </c>
      <c r="E818" s="605"/>
      <c r="F818" s="605"/>
      <c r="G818" s="605"/>
      <c r="H818" s="605"/>
      <c r="I818" s="605"/>
      <c r="J818" s="605"/>
      <c r="K818" s="605"/>
      <c r="L818" s="606"/>
    </row>
    <row r="819" spans="1:12" s="96" customFormat="1" ht="25.5">
      <c r="B819" s="12" t="s">
        <v>61</v>
      </c>
      <c r="C819" s="181">
        <v>11005</v>
      </c>
      <c r="D819" s="426" t="s">
        <v>777</v>
      </c>
      <c r="E819" s="426" t="s">
        <v>778</v>
      </c>
      <c r="F819" s="433" t="s">
        <v>779</v>
      </c>
      <c r="G819" s="433" t="s">
        <v>780</v>
      </c>
      <c r="H819" s="433" t="s">
        <v>781</v>
      </c>
      <c r="I819" s="426" t="s">
        <v>782</v>
      </c>
      <c r="J819" s="426" t="s">
        <v>783</v>
      </c>
      <c r="K819" s="426" t="s">
        <v>776</v>
      </c>
      <c r="L819" s="429"/>
    </row>
    <row r="820" spans="1:12" s="96" customFormat="1" ht="25.5">
      <c r="B820" s="18" t="s">
        <v>35</v>
      </c>
      <c r="C820" s="181" t="s">
        <v>631</v>
      </c>
      <c r="D820" s="427"/>
      <c r="E820" s="427"/>
      <c r="F820" s="434"/>
      <c r="G820" s="434"/>
      <c r="H820" s="434"/>
      <c r="I820" s="427"/>
      <c r="J820" s="427"/>
      <c r="K820" s="427"/>
      <c r="L820" s="430"/>
    </row>
    <row r="821" spans="1:12" s="96" customFormat="1">
      <c r="B821" s="18" t="s">
        <v>65</v>
      </c>
      <c r="C821" s="181" t="s">
        <v>633</v>
      </c>
      <c r="D821" s="427"/>
      <c r="E821" s="427"/>
      <c r="F821" s="434"/>
      <c r="G821" s="434"/>
      <c r="H821" s="434"/>
      <c r="I821" s="427"/>
      <c r="J821" s="427"/>
      <c r="K821" s="427"/>
      <c r="L821" s="430"/>
    </row>
    <row r="822" spans="1:12" s="96" customFormat="1">
      <c r="B822" s="18" t="s">
        <v>37</v>
      </c>
      <c r="C822" s="181" t="s">
        <v>345</v>
      </c>
      <c r="D822" s="427"/>
      <c r="E822" s="427"/>
      <c r="F822" s="434"/>
      <c r="G822" s="434"/>
      <c r="H822" s="434"/>
      <c r="I822" s="427"/>
      <c r="J822" s="427"/>
      <c r="K822" s="427"/>
      <c r="L822" s="430"/>
    </row>
    <row r="823" spans="1:12" s="96" customFormat="1">
      <c r="B823" s="10" t="s">
        <v>66</v>
      </c>
      <c r="C823" s="181" t="s">
        <v>629</v>
      </c>
      <c r="D823" s="427"/>
      <c r="E823" s="427"/>
      <c r="F823" s="434"/>
      <c r="G823" s="434"/>
      <c r="H823" s="434"/>
      <c r="I823" s="427"/>
      <c r="J823" s="427"/>
      <c r="K823" s="427"/>
      <c r="L823" s="430"/>
    </row>
    <row r="824" spans="1:12" s="96" customFormat="1">
      <c r="B824" s="55"/>
      <c r="C824" s="337" t="s">
        <v>195</v>
      </c>
      <c r="D824" s="428"/>
      <c r="E824" s="428"/>
      <c r="F824" s="435"/>
      <c r="G824" s="435"/>
      <c r="H824" s="435"/>
      <c r="I824" s="428"/>
      <c r="J824" s="428"/>
      <c r="K824" s="428"/>
      <c r="L824" s="431"/>
    </row>
    <row r="825" spans="1:12" s="96" customFormat="1">
      <c r="B825" s="10"/>
      <c r="C825" s="66" t="s">
        <v>576</v>
      </c>
      <c r="D825" s="474">
        <v>1</v>
      </c>
      <c r="E825" s="474">
        <v>3</v>
      </c>
      <c r="F825" s="474"/>
      <c r="G825" s="474"/>
      <c r="H825" s="474"/>
      <c r="I825" s="474">
        <v>2</v>
      </c>
      <c r="J825" s="474">
        <v>0</v>
      </c>
      <c r="K825" s="474">
        <v>0</v>
      </c>
      <c r="L825" s="486"/>
    </row>
    <row r="826" spans="1:12" s="96" customFormat="1">
      <c r="B826" s="21" t="s">
        <v>68</v>
      </c>
      <c r="C826" s="22"/>
      <c r="D826" s="498">
        <v>1720</v>
      </c>
      <c r="E826" s="498">
        <v>95674.8</v>
      </c>
      <c r="F826" s="499"/>
      <c r="G826" s="499"/>
      <c r="H826" s="499"/>
      <c r="I826" s="498">
        <v>9073.2000000000007</v>
      </c>
      <c r="J826" s="498">
        <v>0</v>
      </c>
      <c r="K826" s="498">
        <v>0</v>
      </c>
      <c r="L826" s="486"/>
    </row>
    <row r="827" spans="1:12" s="71" customFormat="1">
      <c r="A827" s="149"/>
      <c r="B827" s="154"/>
      <c r="C827" s="388"/>
      <c r="D827" s="388"/>
      <c r="E827" s="388"/>
      <c r="F827" s="388"/>
      <c r="G827" s="150"/>
      <c r="H827" s="150"/>
      <c r="I827" s="150"/>
      <c r="J827" s="150"/>
      <c r="K827" s="150"/>
      <c r="L827" s="150"/>
    </row>
    <row r="828" spans="1:12" s="96" customFormat="1">
      <c r="B828" s="12" t="s">
        <v>56</v>
      </c>
      <c r="C828" s="181" t="s">
        <v>160</v>
      </c>
      <c r="D828" s="13"/>
      <c r="E828" s="13"/>
      <c r="F828" s="9"/>
      <c r="G828" s="9"/>
      <c r="H828" s="9"/>
      <c r="I828" s="9"/>
      <c r="J828" s="9"/>
      <c r="K828" s="9"/>
      <c r="L828" s="9"/>
    </row>
    <row r="829" spans="1:12" s="96" customFormat="1">
      <c r="B829" s="12" t="s">
        <v>57</v>
      </c>
      <c r="C829" s="181">
        <v>104001</v>
      </c>
      <c r="D829" s="9"/>
      <c r="E829" s="9"/>
      <c r="F829" s="9"/>
      <c r="G829" s="9"/>
      <c r="H829" s="9"/>
      <c r="I829" s="9"/>
      <c r="J829" s="9"/>
      <c r="K829" s="9"/>
      <c r="L829" s="9"/>
    </row>
    <row r="830" spans="1:12" s="96" customFormat="1">
      <c r="B830" s="12" t="s">
        <v>58</v>
      </c>
      <c r="C830" s="181" t="s">
        <v>543</v>
      </c>
      <c r="D830" s="9"/>
      <c r="E830" s="9"/>
      <c r="F830" s="9"/>
      <c r="G830" s="9"/>
      <c r="H830" s="9"/>
      <c r="I830" s="9"/>
      <c r="J830" s="9"/>
      <c r="K830" s="9"/>
      <c r="L830" s="9"/>
    </row>
    <row r="831" spans="1:12" s="96" customFormat="1">
      <c r="B831" s="12" t="s">
        <v>59</v>
      </c>
      <c r="C831" s="181">
        <v>1049</v>
      </c>
      <c r="D831" s="604" t="s">
        <v>60</v>
      </c>
      <c r="E831" s="605"/>
      <c r="F831" s="605"/>
      <c r="G831" s="605"/>
      <c r="H831" s="605"/>
      <c r="I831" s="605"/>
      <c r="J831" s="605"/>
      <c r="K831" s="605"/>
      <c r="L831" s="606"/>
    </row>
    <row r="832" spans="1:12" s="96" customFormat="1" ht="25.5">
      <c r="B832" s="12" t="s">
        <v>61</v>
      </c>
      <c r="C832" s="181">
        <v>11006</v>
      </c>
      <c r="D832" s="426" t="s">
        <v>777</v>
      </c>
      <c r="E832" s="426" t="s">
        <v>778</v>
      </c>
      <c r="F832" s="433" t="s">
        <v>779</v>
      </c>
      <c r="G832" s="433" t="s">
        <v>780</v>
      </c>
      <c r="H832" s="433" t="s">
        <v>781</v>
      </c>
      <c r="I832" s="426" t="s">
        <v>782</v>
      </c>
      <c r="J832" s="426" t="s">
        <v>783</v>
      </c>
      <c r="K832" s="426" t="s">
        <v>776</v>
      </c>
      <c r="L832" s="429"/>
    </row>
    <row r="833" spans="2:12" s="96" customFormat="1" ht="25.5">
      <c r="B833" s="18" t="s">
        <v>35</v>
      </c>
      <c r="C833" s="181" t="s">
        <v>631</v>
      </c>
      <c r="D833" s="427"/>
      <c r="E833" s="427"/>
      <c r="F833" s="434"/>
      <c r="G833" s="434"/>
      <c r="H833" s="434"/>
      <c r="I833" s="427"/>
      <c r="J833" s="427"/>
      <c r="K833" s="427"/>
      <c r="L833" s="430"/>
    </row>
    <row r="834" spans="2:12" s="96" customFormat="1">
      <c r="B834" s="18" t="s">
        <v>65</v>
      </c>
      <c r="C834" s="181" t="s">
        <v>632</v>
      </c>
      <c r="D834" s="427"/>
      <c r="E834" s="427"/>
      <c r="F834" s="434"/>
      <c r="G834" s="434"/>
      <c r="H834" s="434"/>
      <c r="I834" s="427"/>
      <c r="J834" s="427"/>
      <c r="K834" s="427"/>
      <c r="L834" s="430"/>
    </row>
    <row r="835" spans="2:12" s="96" customFormat="1">
      <c r="B835" s="18" t="s">
        <v>37</v>
      </c>
      <c r="C835" s="181" t="s">
        <v>345</v>
      </c>
      <c r="D835" s="427"/>
      <c r="E835" s="427"/>
      <c r="F835" s="434"/>
      <c r="G835" s="434"/>
      <c r="H835" s="434"/>
      <c r="I835" s="427"/>
      <c r="J835" s="427"/>
      <c r="K835" s="427"/>
      <c r="L835" s="430"/>
    </row>
    <row r="836" spans="2:12" s="96" customFormat="1">
      <c r="B836" s="10" t="s">
        <v>66</v>
      </c>
      <c r="C836" s="181" t="s">
        <v>629</v>
      </c>
      <c r="D836" s="427"/>
      <c r="E836" s="427"/>
      <c r="F836" s="434"/>
      <c r="G836" s="434"/>
      <c r="H836" s="434"/>
      <c r="I836" s="427"/>
      <c r="J836" s="427"/>
      <c r="K836" s="427"/>
      <c r="L836" s="430"/>
    </row>
    <row r="837" spans="2:12" s="96" customFormat="1">
      <c r="B837" s="55"/>
      <c r="C837" s="337" t="s">
        <v>195</v>
      </c>
      <c r="D837" s="428"/>
      <c r="E837" s="428"/>
      <c r="F837" s="435"/>
      <c r="G837" s="435"/>
      <c r="H837" s="435"/>
      <c r="I837" s="428"/>
      <c r="J837" s="428"/>
      <c r="K837" s="428"/>
      <c r="L837" s="431"/>
    </row>
    <row r="838" spans="2:12" s="96" customFormat="1">
      <c r="B838" s="10"/>
      <c r="C838" s="66" t="s">
        <v>576</v>
      </c>
      <c r="D838" s="474">
        <v>7</v>
      </c>
      <c r="E838" s="474">
        <v>6</v>
      </c>
      <c r="F838" s="474"/>
      <c r="G838" s="474"/>
      <c r="H838" s="474"/>
      <c r="I838" s="474">
        <v>1</v>
      </c>
      <c r="J838" s="474">
        <v>0</v>
      </c>
      <c r="K838" s="474">
        <v>0</v>
      </c>
      <c r="L838" s="486"/>
    </row>
    <row r="839" spans="2:12" s="96" customFormat="1">
      <c r="B839" s="21" t="s">
        <v>68</v>
      </c>
      <c r="C839" s="22"/>
      <c r="D839" s="498">
        <v>666060.52</v>
      </c>
      <c r="E839" s="498">
        <v>349245.1</v>
      </c>
      <c r="F839" s="499"/>
      <c r="G839" s="499"/>
      <c r="H839" s="499"/>
      <c r="I839" s="498">
        <v>534826.4</v>
      </c>
      <c r="J839" s="498">
        <v>0</v>
      </c>
      <c r="K839" s="498">
        <v>0</v>
      </c>
      <c r="L839" s="486"/>
    </row>
    <row r="840" spans="2:12" s="71" customFormat="1">
      <c r="C840" s="150"/>
      <c r="D840" s="150"/>
      <c r="E840" s="150"/>
      <c r="F840" s="150"/>
      <c r="G840" s="150"/>
      <c r="H840" s="150"/>
      <c r="I840" s="150"/>
      <c r="J840" s="150"/>
      <c r="K840" s="150"/>
      <c r="L840" s="150"/>
    </row>
    <row r="841" spans="2:12" s="96" customFormat="1">
      <c r="B841" s="12" t="s">
        <v>56</v>
      </c>
      <c r="C841" s="181" t="s">
        <v>160</v>
      </c>
      <c r="D841" s="13"/>
      <c r="E841" s="13"/>
      <c r="F841" s="9"/>
      <c r="G841" s="9"/>
      <c r="H841" s="9"/>
      <c r="I841" s="9"/>
      <c r="J841" s="9"/>
      <c r="K841" s="9"/>
      <c r="L841" s="9"/>
    </row>
    <row r="842" spans="2:12" s="96" customFormat="1">
      <c r="B842" s="12" t="s">
        <v>57</v>
      </c>
      <c r="C842" s="181">
        <v>104001</v>
      </c>
      <c r="D842" s="9"/>
      <c r="E842" s="9"/>
      <c r="F842" s="9"/>
      <c r="G842" s="9"/>
      <c r="H842" s="9"/>
      <c r="I842" s="9"/>
      <c r="J842" s="9"/>
      <c r="K842" s="9"/>
      <c r="L842" s="9"/>
    </row>
    <row r="843" spans="2:12" s="96" customFormat="1">
      <c r="B843" s="12" t="s">
        <v>58</v>
      </c>
      <c r="C843" s="181" t="s">
        <v>543</v>
      </c>
      <c r="D843" s="9"/>
      <c r="E843" s="9"/>
      <c r="F843" s="9"/>
      <c r="G843" s="9"/>
      <c r="H843" s="9"/>
      <c r="I843" s="9"/>
      <c r="J843" s="9"/>
      <c r="K843" s="9"/>
      <c r="L843" s="9"/>
    </row>
    <row r="844" spans="2:12" s="96" customFormat="1">
      <c r="B844" s="12" t="s">
        <v>59</v>
      </c>
      <c r="C844" s="181">
        <v>1049</v>
      </c>
      <c r="D844" s="604" t="s">
        <v>60</v>
      </c>
      <c r="E844" s="605"/>
      <c r="F844" s="605"/>
      <c r="G844" s="605"/>
      <c r="H844" s="605"/>
      <c r="I844" s="605"/>
      <c r="J844" s="605"/>
      <c r="K844" s="605"/>
      <c r="L844" s="606"/>
    </row>
    <row r="845" spans="2:12" s="96" customFormat="1" ht="25.5">
      <c r="B845" s="12" t="s">
        <v>61</v>
      </c>
      <c r="C845" s="181">
        <v>11007</v>
      </c>
      <c r="D845" s="426" t="s">
        <v>777</v>
      </c>
      <c r="E845" s="426" t="s">
        <v>778</v>
      </c>
      <c r="F845" s="433" t="s">
        <v>779</v>
      </c>
      <c r="G845" s="433" t="s">
        <v>780</v>
      </c>
      <c r="H845" s="433" t="s">
        <v>781</v>
      </c>
      <c r="I845" s="426" t="s">
        <v>782</v>
      </c>
      <c r="J845" s="426" t="s">
        <v>783</v>
      </c>
      <c r="K845" s="426" t="s">
        <v>776</v>
      </c>
      <c r="L845" s="429"/>
    </row>
    <row r="846" spans="2:12" s="96" customFormat="1" ht="45" customHeight="1">
      <c r="B846" s="18" t="s">
        <v>35</v>
      </c>
      <c r="C846" s="181" t="s">
        <v>600</v>
      </c>
      <c r="D846" s="427"/>
      <c r="E846" s="427"/>
      <c r="F846" s="434"/>
      <c r="G846" s="434"/>
      <c r="H846" s="434"/>
      <c r="I846" s="427"/>
      <c r="J846" s="427"/>
      <c r="K846" s="427"/>
      <c r="L846" s="430"/>
    </row>
    <row r="847" spans="2:12" s="96" customFormat="1">
      <c r="B847" s="18" t="s">
        <v>65</v>
      </c>
      <c r="C847" s="181" t="s">
        <v>632</v>
      </c>
      <c r="D847" s="427"/>
      <c r="E847" s="427"/>
      <c r="F847" s="434"/>
      <c r="G847" s="434"/>
      <c r="H847" s="434"/>
      <c r="I847" s="427"/>
      <c r="J847" s="427"/>
      <c r="K847" s="427"/>
      <c r="L847" s="430"/>
    </row>
    <row r="848" spans="2:12" s="96" customFormat="1">
      <c r="B848" s="18" t="s">
        <v>37</v>
      </c>
      <c r="C848" s="181" t="s">
        <v>345</v>
      </c>
      <c r="D848" s="427"/>
      <c r="E848" s="427"/>
      <c r="F848" s="434"/>
      <c r="G848" s="434"/>
      <c r="H848" s="434"/>
      <c r="I848" s="427"/>
      <c r="J848" s="427"/>
      <c r="K848" s="427"/>
      <c r="L848" s="430"/>
    </row>
    <row r="849" spans="2:12" s="96" customFormat="1">
      <c r="B849" s="10" t="s">
        <v>66</v>
      </c>
      <c r="C849" s="181" t="s">
        <v>629</v>
      </c>
      <c r="D849" s="427"/>
      <c r="E849" s="427"/>
      <c r="F849" s="434"/>
      <c r="G849" s="434"/>
      <c r="H849" s="434"/>
      <c r="I849" s="427"/>
      <c r="J849" s="427"/>
      <c r="K849" s="427"/>
      <c r="L849" s="430"/>
    </row>
    <row r="850" spans="2:12" s="96" customFormat="1">
      <c r="B850" s="55"/>
      <c r="C850" s="337" t="s">
        <v>195</v>
      </c>
      <c r="D850" s="428"/>
      <c r="E850" s="428"/>
      <c r="F850" s="435"/>
      <c r="G850" s="435"/>
      <c r="H850" s="435"/>
      <c r="I850" s="428"/>
      <c r="J850" s="428"/>
      <c r="K850" s="428"/>
      <c r="L850" s="431"/>
    </row>
    <row r="851" spans="2:12" s="96" customFormat="1">
      <c r="B851" s="10"/>
      <c r="C851" s="66" t="s">
        <v>576</v>
      </c>
      <c r="D851" s="474">
        <v>3</v>
      </c>
      <c r="E851" s="474">
        <v>5</v>
      </c>
      <c r="F851" s="474"/>
      <c r="G851" s="474"/>
      <c r="H851" s="474"/>
      <c r="I851" s="474">
        <v>5</v>
      </c>
      <c r="J851" s="474">
        <v>0</v>
      </c>
      <c r="K851" s="474">
        <v>0</v>
      </c>
      <c r="L851" s="486"/>
    </row>
    <row r="852" spans="2:12" s="96" customFormat="1">
      <c r="B852" s="21" t="s">
        <v>68</v>
      </c>
      <c r="C852" s="22"/>
      <c r="D852" s="498">
        <v>523767.9</v>
      </c>
      <c r="E852" s="498">
        <v>912468.39999999991</v>
      </c>
      <c r="F852" s="499"/>
      <c r="G852" s="499"/>
      <c r="H852" s="499"/>
      <c r="I852" s="498">
        <v>4553405.1160000004</v>
      </c>
      <c r="J852" s="498">
        <v>0</v>
      </c>
      <c r="K852" s="498">
        <v>0</v>
      </c>
      <c r="L852" s="486"/>
    </row>
    <row r="853" spans="2:12" s="71" customFormat="1">
      <c r="C853" s="150"/>
      <c r="D853" s="150"/>
      <c r="E853" s="150"/>
      <c r="F853" s="150"/>
      <c r="G853" s="150"/>
      <c r="H853" s="150"/>
      <c r="I853" s="150"/>
      <c r="J853" s="150"/>
      <c r="K853" s="150"/>
      <c r="L853" s="150"/>
    </row>
    <row r="854" spans="2:12" s="96" customFormat="1">
      <c r="B854" s="12" t="s">
        <v>56</v>
      </c>
      <c r="C854" s="181" t="s">
        <v>160</v>
      </c>
      <c r="D854" s="13"/>
      <c r="E854" s="13"/>
      <c r="F854" s="9"/>
      <c r="G854" s="9"/>
      <c r="H854" s="9"/>
      <c r="I854" s="9"/>
      <c r="J854" s="9"/>
      <c r="K854" s="9"/>
      <c r="L854" s="9"/>
    </row>
    <row r="855" spans="2:12" s="96" customFormat="1">
      <c r="B855" s="12" t="s">
        <v>57</v>
      </c>
      <c r="C855" s="181">
        <v>104001</v>
      </c>
      <c r="D855" s="9"/>
      <c r="E855" s="9"/>
      <c r="F855" s="9"/>
      <c r="G855" s="9"/>
      <c r="H855" s="9"/>
      <c r="I855" s="9"/>
      <c r="J855" s="9"/>
      <c r="K855" s="9"/>
      <c r="L855" s="9"/>
    </row>
    <row r="856" spans="2:12" s="96" customFormat="1">
      <c r="B856" s="12" t="s">
        <v>58</v>
      </c>
      <c r="C856" s="181" t="s">
        <v>543</v>
      </c>
      <c r="D856" s="9"/>
      <c r="E856" s="9"/>
      <c r="F856" s="9"/>
      <c r="G856" s="9"/>
      <c r="H856" s="9"/>
      <c r="I856" s="9"/>
      <c r="J856" s="9"/>
      <c r="K856" s="9"/>
      <c r="L856" s="9"/>
    </row>
    <row r="857" spans="2:12" s="96" customFormat="1">
      <c r="B857" s="12" t="s">
        <v>59</v>
      </c>
      <c r="C857" s="181">
        <v>1049</v>
      </c>
      <c r="D857" s="604" t="s">
        <v>60</v>
      </c>
      <c r="E857" s="605"/>
      <c r="F857" s="605"/>
      <c r="G857" s="605"/>
      <c r="H857" s="605"/>
      <c r="I857" s="605"/>
      <c r="J857" s="605"/>
      <c r="K857" s="605"/>
      <c r="L857" s="606"/>
    </row>
    <row r="858" spans="2:12" s="96" customFormat="1" ht="25.5">
      <c r="B858" s="12" t="s">
        <v>61</v>
      </c>
      <c r="C858" s="181">
        <v>11008</v>
      </c>
      <c r="D858" s="426" t="s">
        <v>62</v>
      </c>
      <c r="E858" s="426" t="s">
        <v>22</v>
      </c>
      <c r="F858" s="433" t="s">
        <v>23</v>
      </c>
      <c r="G858" s="433" t="s">
        <v>24</v>
      </c>
      <c r="H858" s="433" t="s">
        <v>25</v>
      </c>
      <c r="I858" s="426" t="s">
        <v>26</v>
      </c>
      <c r="J858" s="426" t="s">
        <v>63</v>
      </c>
      <c r="K858" s="426" t="s">
        <v>64</v>
      </c>
      <c r="L858" s="429"/>
    </row>
    <row r="859" spans="2:12" s="96" customFormat="1" ht="42.75" customHeight="1">
      <c r="B859" s="18" t="s">
        <v>35</v>
      </c>
      <c r="C859" s="181" t="s">
        <v>574</v>
      </c>
      <c r="D859" s="427"/>
      <c r="E859" s="427"/>
      <c r="F859" s="434"/>
      <c r="G859" s="434"/>
      <c r="H859" s="434"/>
      <c r="I859" s="427"/>
      <c r="J859" s="427"/>
      <c r="K859" s="427"/>
      <c r="L859" s="430"/>
    </row>
    <row r="860" spans="2:12" s="96" customFormat="1" ht="45" customHeight="1">
      <c r="B860" s="18" t="s">
        <v>65</v>
      </c>
      <c r="C860" s="181" t="s">
        <v>575</v>
      </c>
      <c r="D860" s="427"/>
      <c r="E860" s="427"/>
      <c r="F860" s="434"/>
      <c r="G860" s="434"/>
      <c r="H860" s="434"/>
      <c r="I860" s="427"/>
      <c r="J860" s="427"/>
      <c r="K860" s="427"/>
      <c r="L860" s="430"/>
    </row>
    <row r="861" spans="2:12" s="96" customFormat="1">
      <c r="B861" s="18" t="s">
        <v>37</v>
      </c>
      <c r="C861" s="181" t="s">
        <v>161</v>
      </c>
      <c r="D861" s="427"/>
      <c r="E861" s="427"/>
      <c r="F861" s="434"/>
      <c r="G861" s="434"/>
      <c r="H861" s="434"/>
      <c r="I861" s="427"/>
      <c r="J861" s="427"/>
      <c r="K861" s="427"/>
      <c r="L861" s="430"/>
    </row>
    <row r="862" spans="2:12" s="96" customFormat="1">
      <c r="B862" s="10" t="s">
        <v>66</v>
      </c>
      <c r="C862" s="181" t="s">
        <v>182</v>
      </c>
      <c r="D862" s="427"/>
      <c r="E862" s="427"/>
      <c r="F862" s="434"/>
      <c r="G862" s="434"/>
      <c r="H862" s="434"/>
      <c r="I862" s="427"/>
      <c r="J862" s="427"/>
      <c r="K862" s="427"/>
      <c r="L862" s="430"/>
    </row>
    <row r="863" spans="2:12" s="96" customFormat="1">
      <c r="B863" s="55"/>
      <c r="C863" s="337" t="s">
        <v>195</v>
      </c>
      <c r="D863" s="428"/>
      <c r="E863" s="428"/>
      <c r="F863" s="435"/>
      <c r="G863" s="435"/>
      <c r="H863" s="435"/>
      <c r="I863" s="428"/>
      <c r="J863" s="428"/>
      <c r="K863" s="428"/>
      <c r="L863" s="431"/>
    </row>
    <row r="864" spans="2:12" s="96" customFormat="1">
      <c r="B864" s="10"/>
      <c r="C864" s="66" t="s">
        <v>576</v>
      </c>
      <c r="D864" s="552">
        <v>0</v>
      </c>
      <c r="E864" s="552" t="s">
        <v>80</v>
      </c>
      <c r="F864" s="552"/>
      <c r="G864" s="552"/>
      <c r="H864" s="552"/>
      <c r="I864" s="552">
        <v>0</v>
      </c>
      <c r="J864" s="552">
        <v>0</v>
      </c>
      <c r="K864" s="552">
        <v>0</v>
      </c>
      <c r="L864" s="486"/>
    </row>
    <row r="865" spans="1:12" s="96" customFormat="1">
      <c r="B865" s="21" t="s">
        <v>68</v>
      </c>
      <c r="C865" s="22"/>
      <c r="D865" s="498">
        <v>61518.61</v>
      </c>
      <c r="E865" s="498">
        <v>44400</v>
      </c>
      <c r="F865" s="499"/>
      <c r="G865" s="499"/>
      <c r="H865" s="499"/>
      <c r="I865" s="498">
        <v>0</v>
      </c>
      <c r="J865" s="498">
        <v>0</v>
      </c>
      <c r="K865" s="498">
        <v>0</v>
      </c>
      <c r="L865" s="486"/>
    </row>
    <row r="866" spans="1:12" s="71" customFormat="1">
      <c r="A866" s="150"/>
      <c r="B866" s="149"/>
      <c r="C866" s="155"/>
      <c r="D866" s="155"/>
      <c r="E866" s="155"/>
      <c r="F866" s="155"/>
      <c r="G866" s="150"/>
      <c r="H866" s="150"/>
      <c r="I866" s="150"/>
      <c r="J866" s="150"/>
      <c r="K866" s="150"/>
      <c r="L866" s="150"/>
    </row>
    <row r="867" spans="1:12" s="96" customFormat="1">
      <c r="B867" s="12" t="s">
        <v>56</v>
      </c>
      <c r="C867" s="181" t="s">
        <v>160</v>
      </c>
      <c r="D867" s="13"/>
      <c r="E867" s="13"/>
      <c r="F867" s="9"/>
      <c r="G867" s="9"/>
      <c r="H867" s="9"/>
      <c r="I867" s="9"/>
      <c r="J867" s="9"/>
      <c r="K867" s="9"/>
      <c r="L867" s="9"/>
    </row>
    <row r="868" spans="1:12" s="96" customFormat="1">
      <c r="B868" s="12" t="s">
        <v>57</v>
      </c>
      <c r="C868" s="181">
        <v>104001</v>
      </c>
      <c r="D868" s="9"/>
      <c r="E868" s="9"/>
      <c r="F868" s="9"/>
      <c r="G868" s="9"/>
      <c r="H868" s="9"/>
      <c r="I868" s="9"/>
      <c r="J868" s="9"/>
      <c r="K868" s="9"/>
      <c r="L868" s="9"/>
    </row>
    <row r="869" spans="1:12" s="96" customFormat="1">
      <c r="B869" s="12" t="s">
        <v>58</v>
      </c>
      <c r="C869" s="181" t="s">
        <v>543</v>
      </c>
      <c r="D869" s="9"/>
      <c r="E869" s="9"/>
      <c r="F869" s="9"/>
      <c r="G869" s="9"/>
      <c r="H869" s="9"/>
      <c r="I869" s="9"/>
      <c r="J869" s="9"/>
      <c r="K869" s="9"/>
      <c r="L869" s="9"/>
    </row>
    <row r="870" spans="1:12" s="96" customFormat="1">
      <c r="B870" s="12" t="s">
        <v>59</v>
      </c>
      <c r="C870" s="181">
        <v>1049</v>
      </c>
      <c r="D870" s="604" t="s">
        <v>60</v>
      </c>
      <c r="E870" s="605"/>
      <c r="F870" s="605"/>
      <c r="G870" s="605"/>
      <c r="H870" s="605"/>
      <c r="I870" s="605"/>
      <c r="J870" s="605"/>
      <c r="K870" s="605"/>
      <c r="L870" s="606"/>
    </row>
    <row r="871" spans="1:12" s="96" customFormat="1" ht="25.5">
      <c r="B871" s="12" t="s">
        <v>61</v>
      </c>
      <c r="C871" s="181">
        <v>11009</v>
      </c>
      <c r="D871" s="426" t="s">
        <v>777</v>
      </c>
      <c r="E871" s="426" t="s">
        <v>778</v>
      </c>
      <c r="F871" s="433" t="s">
        <v>779</v>
      </c>
      <c r="G871" s="433" t="s">
        <v>780</v>
      </c>
      <c r="H871" s="433" t="s">
        <v>781</v>
      </c>
      <c r="I871" s="426" t="s">
        <v>782</v>
      </c>
      <c r="J871" s="426" t="s">
        <v>783</v>
      </c>
      <c r="K871" s="426" t="s">
        <v>776</v>
      </c>
      <c r="L871" s="429"/>
    </row>
    <row r="872" spans="1:12" s="96" customFormat="1" ht="25.5">
      <c r="B872" s="18" t="s">
        <v>35</v>
      </c>
      <c r="C872" s="181" t="s">
        <v>634</v>
      </c>
      <c r="D872" s="427"/>
      <c r="E872" s="427"/>
      <c r="F872" s="434"/>
      <c r="G872" s="434"/>
      <c r="H872" s="434"/>
      <c r="I872" s="427"/>
      <c r="J872" s="427"/>
      <c r="K872" s="427"/>
      <c r="L872" s="430"/>
    </row>
    <row r="873" spans="1:12" s="96" customFormat="1">
      <c r="B873" s="18" t="s">
        <v>65</v>
      </c>
      <c r="C873" s="181" t="s">
        <v>632</v>
      </c>
      <c r="D873" s="427"/>
      <c r="E873" s="427"/>
      <c r="F873" s="434"/>
      <c r="G873" s="434"/>
      <c r="H873" s="434"/>
      <c r="I873" s="427"/>
      <c r="J873" s="427"/>
      <c r="K873" s="427"/>
      <c r="L873" s="430"/>
    </row>
    <row r="874" spans="1:12" s="96" customFormat="1">
      <c r="B874" s="18" t="s">
        <v>37</v>
      </c>
      <c r="C874" s="181" t="s">
        <v>345</v>
      </c>
      <c r="D874" s="427"/>
      <c r="E874" s="427"/>
      <c r="F874" s="434"/>
      <c r="G874" s="434"/>
      <c r="H874" s="434"/>
      <c r="I874" s="427"/>
      <c r="J874" s="427"/>
      <c r="K874" s="427"/>
      <c r="L874" s="430"/>
    </row>
    <row r="875" spans="1:12" s="96" customFormat="1">
      <c r="B875" s="10" t="s">
        <v>66</v>
      </c>
      <c r="C875" s="181" t="s">
        <v>629</v>
      </c>
      <c r="D875" s="427"/>
      <c r="E875" s="427"/>
      <c r="F875" s="434"/>
      <c r="G875" s="434"/>
      <c r="H875" s="434"/>
      <c r="I875" s="427"/>
      <c r="J875" s="427"/>
      <c r="K875" s="427"/>
      <c r="L875" s="430"/>
    </row>
    <row r="876" spans="1:12" s="96" customFormat="1">
      <c r="B876" s="55"/>
      <c r="C876" s="337" t="s">
        <v>195</v>
      </c>
      <c r="D876" s="428"/>
      <c r="E876" s="428"/>
      <c r="F876" s="435"/>
      <c r="G876" s="435"/>
      <c r="H876" s="435"/>
      <c r="I876" s="428"/>
      <c r="J876" s="428"/>
      <c r="K876" s="428"/>
      <c r="L876" s="431"/>
    </row>
    <row r="877" spans="1:12" s="96" customFormat="1" ht="25.5">
      <c r="B877" s="10"/>
      <c r="C877" s="66" t="s">
        <v>635</v>
      </c>
      <c r="D877" s="20">
        <v>4</v>
      </c>
      <c r="E877" s="20">
        <v>5</v>
      </c>
      <c r="F877" s="20"/>
      <c r="G877" s="20"/>
      <c r="H877" s="20"/>
      <c r="I877" s="20">
        <v>3</v>
      </c>
      <c r="J877" s="20">
        <v>3</v>
      </c>
      <c r="K877" s="20">
        <v>1</v>
      </c>
      <c r="L877" s="486"/>
    </row>
    <row r="878" spans="1:12" s="96" customFormat="1">
      <c r="B878" s="21" t="s">
        <v>68</v>
      </c>
      <c r="C878" s="22"/>
      <c r="D878" s="509">
        <v>404689.44</v>
      </c>
      <c r="E878" s="509">
        <v>926101.89999999991</v>
      </c>
      <c r="F878" s="510"/>
      <c r="G878" s="510"/>
      <c r="H878" s="510"/>
      <c r="I878" s="509">
        <v>1962916</v>
      </c>
      <c r="J878" s="509">
        <v>980596.23199999984</v>
      </c>
      <c r="K878" s="509">
        <v>6080.2519999999995</v>
      </c>
      <c r="L878" s="486"/>
    </row>
    <row r="879" spans="1:12" s="71" customFormat="1">
      <c r="A879" s="150"/>
      <c r="B879" s="149"/>
      <c r="C879" s="151"/>
      <c r="D879" s="151"/>
      <c r="E879" s="151"/>
      <c r="F879" s="151"/>
      <c r="G879" s="150"/>
      <c r="H879" s="150"/>
      <c r="I879" s="150"/>
      <c r="J879" s="150"/>
      <c r="K879" s="150"/>
      <c r="L879" s="150"/>
    </row>
    <row r="880" spans="1:12" s="96" customFormat="1">
      <c r="B880" s="12" t="s">
        <v>56</v>
      </c>
      <c r="C880" s="181" t="s">
        <v>160</v>
      </c>
      <c r="D880" s="13"/>
      <c r="E880" s="13"/>
      <c r="F880" s="9"/>
      <c r="G880" s="9"/>
      <c r="H880" s="9"/>
      <c r="I880" s="9"/>
      <c r="J880" s="9"/>
      <c r="K880" s="9"/>
      <c r="L880" s="9"/>
    </row>
    <row r="881" spans="1:12" s="96" customFormat="1">
      <c r="B881" s="12" t="s">
        <v>57</v>
      </c>
      <c r="C881" s="181">
        <v>104001</v>
      </c>
      <c r="D881" s="9"/>
      <c r="E881" s="9"/>
      <c r="F881" s="9"/>
      <c r="G881" s="9"/>
      <c r="H881" s="9"/>
      <c r="I881" s="9"/>
      <c r="J881" s="9"/>
      <c r="K881" s="9"/>
      <c r="L881" s="9"/>
    </row>
    <row r="882" spans="1:12" s="96" customFormat="1">
      <c r="B882" s="12" t="s">
        <v>58</v>
      </c>
      <c r="C882" s="181" t="s">
        <v>543</v>
      </c>
      <c r="D882" s="9"/>
      <c r="E882" s="9"/>
      <c r="F882" s="9"/>
      <c r="G882" s="9"/>
      <c r="H882" s="9"/>
      <c r="I882" s="9"/>
      <c r="J882" s="9"/>
      <c r="K882" s="9"/>
      <c r="L882" s="9"/>
    </row>
    <row r="883" spans="1:12" s="96" customFormat="1">
      <c r="B883" s="12" t="s">
        <v>59</v>
      </c>
      <c r="C883" s="181">
        <v>1049</v>
      </c>
      <c r="D883" s="604" t="s">
        <v>60</v>
      </c>
      <c r="E883" s="605"/>
      <c r="F883" s="605"/>
      <c r="G883" s="605"/>
      <c r="H883" s="605"/>
      <c r="I883" s="605"/>
      <c r="J883" s="605"/>
      <c r="K883" s="605"/>
      <c r="L883" s="606"/>
    </row>
    <row r="884" spans="1:12" s="96" customFormat="1" ht="25.5">
      <c r="B884" s="12" t="s">
        <v>61</v>
      </c>
      <c r="C884" s="181">
        <v>11010</v>
      </c>
      <c r="D884" s="426" t="s">
        <v>777</v>
      </c>
      <c r="E884" s="426" t="s">
        <v>778</v>
      </c>
      <c r="F884" s="433" t="s">
        <v>779</v>
      </c>
      <c r="G884" s="433" t="s">
        <v>780</v>
      </c>
      <c r="H884" s="433" t="s">
        <v>781</v>
      </c>
      <c r="I884" s="426" t="s">
        <v>782</v>
      </c>
      <c r="J884" s="426" t="s">
        <v>783</v>
      </c>
      <c r="K884" s="426" t="s">
        <v>776</v>
      </c>
      <c r="L884" s="429"/>
    </row>
    <row r="885" spans="1:12" s="96" customFormat="1" ht="38.25">
      <c r="B885" s="18" t="s">
        <v>35</v>
      </c>
      <c r="C885" s="181" t="s">
        <v>636</v>
      </c>
      <c r="D885" s="427"/>
      <c r="E885" s="427"/>
      <c r="F885" s="434"/>
      <c r="G885" s="434"/>
      <c r="H885" s="434"/>
      <c r="I885" s="427"/>
      <c r="J885" s="427"/>
      <c r="K885" s="427"/>
      <c r="L885" s="430"/>
    </row>
    <row r="886" spans="1:12" s="96" customFormat="1">
      <c r="B886" s="18" t="s">
        <v>65</v>
      </c>
      <c r="C886" s="181" t="s">
        <v>632</v>
      </c>
      <c r="D886" s="427"/>
      <c r="E886" s="427"/>
      <c r="F886" s="434"/>
      <c r="G886" s="434"/>
      <c r="H886" s="434"/>
      <c r="I886" s="427"/>
      <c r="J886" s="427"/>
      <c r="K886" s="427"/>
      <c r="L886" s="430"/>
    </row>
    <row r="887" spans="1:12" s="96" customFormat="1">
      <c r="B887" s="18" t="s">
        <v>37</v>
      </c>
      <c r="C887" s="181" t="s">
        <v>345</v>
      </c>
      <c r="D887" s="427"/>
      <c r="E887" s="427"/>
      <c r="F887" s="434"/>
      <c r="G887" s="434"/>
      <c r="H887" s="434"/>
      <c r="I887" s="427"/>
      <c r="J887" s="427"/>
      <c r="K887" s="427"/>
      <c r="L887" s="430"/>
    </row>
    <row r="888" spans="1:12" s="96" customFormat="1">
      <c r="B888" s="10" t="s">
        <v>66</v>
      </c>
      <c r="C888" s="181" t="s">
        <v>629</v>
      </c>
      <c r="D888" s="427"/>
      <c r="E888" s="427"/>
      <c r="F888" s="434"/>
      <c r="G888" s="434"/>
      <c r="H888" s="434"/>
      <c r="I888" s="427"/>
      <c r="J888" s="427"/>
      <c r="K888" s="427"/>
      <c r="L888" s="430"/>
    </row>
    <row r="889" spans="1:12" s="96" customFormat="1">
      <c r="B889" s="55"/>
      <c r="C889" s="337" t="s">
        <v>195</v>
      </c>
      <c r="D889" s="428"/>
      <c r="E889" s="428"/>
      <c r="F889" s="435"/>
      <c r="G889" s="435"/>
      <c r="H889" s="435"/>
      <c r="I889" s="428"/>
      <c r="J889" s="428"/>
      <c r="K889" s="428"/>
      <c r="L889" s="431"/>
    </row>
    <row r="890" spans="1:12" s="96" customFormat="1">
      <c r="B890" s="10"/>
      <c r="C890" s="66" t="s">
        <v>577</v>
      </c>
      <c r="D890" s="20">
        <v>1</v>
      </c>
      <c r="E890" s="20">
        <v>2</v>
      </c>
      <c r="F890" s="20"/>
      <c r="G890" s="20"/>
      <c r="H890" s="20"/>
      <c r="I890" s="20">
        <v>2</v>
      </c>
      <c r="J890" s="20">
        <v>2</v>
      </c>
      <c r="K890" s="20">
        <v>1</v>
      </c>
      <c r="L890" s="486"/>
    </row>
    <row r="891" spans="1:12" s="96" customFormat="1">
      <c r="B891" s="21" t="s">
        <v>68</v>
      </c>
      <c r="C891" s="22"/>
      <c r="D891" s="498">
        <v>104030.73</v>
      </c>
      <c r="E891" s="498">
        <v>236366.2</v>
      </c>
      <c r="F891" s="499"/>
      <c r="G891" s="499"/>
      <c r="H891" s="499"/>
      <c r="I891" s="498">
        <v>219090.6</v>
      </c>
      <c r="J891" s="498">
        <v>68816.899999999994</v>
      </c>
      <c r="K891" s="498">
        <v>0</v>
      </c>
      <c r="L891" s="486"/>
    </row>
    <row r="892" spans="1:12" s="71" customFormat="1">
      <c r="A892" s="155"/>
      <c r="B892" s="155"/>
      <c r="C892" s="152"/>
      <c r="D892" s="152"/>
      <c r="E892" s="152"/>
      <c r="F892" s="383"/>
      <c r="G892" s="150"/>
      <c r="H892" s="150"/>
      <c r="I892" s="150"/>
      <c r="J892" s="150"/>
      <c r="K892" s="150"/>
      <c r="L892" s="150"/>
    </row>
    <row r="893" spans="1:12" s="96" customFormat="1">
      <c r="B893" s="12" t="s">
        <v>56</v>
      </c>
      <c r="C893" s="181" t="s">
        <v>160</v>
      </c>
      <c r="D893" s="13"/>
      <c r="E893" s="13"/>
      <c r="F893" s="9"/>
      <c r="G893" s="9"/>
      <c r="H893" s="9"/>
      <c r="I893" s="9"/>
      <c r="J893" s="9"/>
      <c r="K893" s="9"/>
      <c r="L893" s="9"/>
    </row>
    <row r="894" spans="1:12" s="96" customFormat="1">
      <c r="B894" s="12" t="s">
        <v>57</v>
      </c>
      <c r="C894" s="181">
        <v>104001</v>
      </c>
      <c r="D894" s="9"/>
      <c r="E894" s="9"/>
      <c r="F894" s="9"/>
      <c r="G894" s="9"/>
      <c r="H894" s="9"/>
      <c r="I894" s="9"/>
      <c r="J894" s="9"/>
      <c r="K894" s="9"/>
      <c r="L894" s="9"/>
    </row>
    <row r="895" spans="1:12" s="96" customFormat="1">
      <c r="B895" s="12" t="s">
        <v>58</v>
      </c>
      <c r="C895" s="181" t="s">
        <v>543</v>
      </c>
      <c r="D895" s="9"/>
      <c r="E895" s="9"/>
      <c r="F895" s="9"/>
      <c r="G895" s="9"/>
      <c r="H895" s="9"/>
      <c r="I895" s="9"/>
      <c r="J895" s="9"/>
      <c r="K895" s="9"/>
      <c r="L895" s="9"/>
    </row>
    <row r="896" spans="1:12" s="96" customFormat="1">
      <c r="B896" s="12" t="s">
        <v>59</v>
      </c>
      <c r="C896" s="181">
        <v>1049</v>
      </c>
      <c r="D896" s="604" t="s">
        <v>60</v>
      </c>
      <c r="E896" s="605"/>
      <c r="F896" s="605"/>
      <c r="G896" s="605"/>
      <c r="H896" s="605"/>
      <c r="I896" s="605"/>
      <c r="J896" s="605"/>
      <c r="K896" s="605"/>
      <c r="L896" s="606"/>
    </row>
    <row r="897" spans="2:12" s="96" customFormat="1" ht="25.5">
      <c r="B897" s="12" t="s">
        <v>61</v>
      </c>
      <c r="C897" s="181">
        <v>11011</v>
      </c>
      <c r="D897" s="426" t="s">
        <v>777</v>
      </c>
      <c r="E897" s="426" t="s">
        <v>778</v>
      </c>
      <c r="F897" s="433" t="s">
        <v>779</v>
      </c>
      <c r="G897" s="433" t="s">
        <v>780</v>
      </c>
      <c r="H897" s="433" t="s">
        <v>781</v>
      </c>
      <c r="I897" s="426" t="s">
        <v>782</v>
      </c>
      <c r="J897" s="426" t="s">
        <v>783</v>
      </c>
      <c r="K897" s="426" t="s">
        <v>776</v>
      </c>
      <c r="L897" s="429"/>
    </row>
    <row r="898" spans="2:12" s="96" customFormat="1" ht="25.5">
      <c r="B898" s="18" t="s">
        <v>35</v>
      </c>
      <c r="C898" s="181" t="s">
        <v>637</v>
      </c>
      <c r="D898" s="427"/>
      <c r="E898" s="427"/>
      <c r="F898" s="434"/>
      <c r="G898" s="434"/>
      <c r="H898" s="434"/>
      <c r="I898" s="427"/>
      <c r="J898" s="427"/>
      <c r="K898" s="427"/>
      <c r="L898" s="430"/>
    </row>
    <row r="899" spans="2:12" s="96" customFormat="1">
      <c r="B899" s="18" t="s">
        <v>65</v>
      </c>
      <c r="C899" s="181" t="s">
        <v>632</v>
      </c>
      <c r="D899" s="427"/>
      <c r="E899" s="427"/>
      <c r="F899" s="434"/>
      <c r="G899" s="434"/>
      <c r="H899" s="434"/>
      <c r="I899" s="427"/>
      <c r="J899" s="427"/>
      <c r="K899" s="427"/>
      <c r="L899" s="430"/>
    </row>
    <row r="900" spans="2:12" s="96" customFormat="1">
      <c r="B900" s="18" t="s">
        <v>37</v>
      </c>
      <c r="C900" s="181" t="s">
        <v>345</v>
      </c>
      <c r="D900" s="427"/>
      <c r="E900" s="427"/>
      <c r="F900" s="434"/>
      <c r="G900" s="434"/>
      <c r="H900" s="434"/>
      <c r="I900" s="427"/>
      <c r="J900" s="427"/>
      <c r="K900" s="427"/>
      <c r="L900" s="430"/>
    </row>
    <row r="901" spans="2:12" s="96" customFormat="1">
      <c r="B901" s="10" t="s">
        <v>66</v>
      </c>
      <c r="C901" s="181" t="s">
        <v>629</v>
      </c>
      <c r="D901" s="427"/>
      <c r="E901" s="427"/>
      <c r="F901" s="434"/>
      <c r="G901" s="434"/>
      <c r="H901" s="434"/>
      <c r="I901" s="427"/>
      <c r="J901" s="427"/>
      <c r="K901" s="427"/>
      <c r="L901" s="430"/>
    </row>
    <row r="902" spans="2:12" s="96" customFormat="1">
      <c r="B902" s="55"/>
      <c r="C902" s="337" t="s">
        <v>195</v>
      </c>
      <c r="D902" s="428"/>
      <c r="E902" s="428"/>
      <c r="F902" s="435"/>
      <c r="G902" s="435"/>
      <c r="H902" s="435"/>
      <c r="I902" s="428"/>
      <c r="J902" s="428"/>
      <c r="K902" s="428"/>
      <c r="L902" s="431"/>
    </row>
    <row r="903" spans="2:12" s="96" customFormat="1">
      <c r="B903" s="10"/>
      <c r="C903" s="66" t="s">
        <v>638</v>
      </c>
      <c r="D903" s="20">
        <v>8</v>
      </c>
      <c r="E903" s="20">
        <v>6</v>
      </c>
      <c r="F903" s="20"/>
      <c r="G903" s="20"/>
      <c r="H903" s="20"/>
      <c r="I903" s="20">
        <v>6</v>
      </c>
      <c r="J903" s="20">
        <v>4</v>
      </c>
      <c r="K903" s="20">
        <v>3</v>
      </c>
      <c r="L903" s="486"/>
    </row>
    <row r="904" spans="2:12" s="96" customFormat="1">
      <c r="B904" s="21" t="s">
        <v>68</v>
      </c>
      <c r="C904" s="22"/>
      <c r="D904" s="509">
        <v>1083911.3899999999</v>
      </c>
      <c r="E904" s="509">
        <v>1225104.2</v>
      </c>
      <c r="F904" s="510"/>
      <c r="G904" s="510"/>
      <c r="H904" s="510"/>
      <c r="I904" s="509">
        <v>1340528</v>
      </c>
      <c r="J904" s="509">
        <v>1196900</v>
      </c>
      <c r="K904" s="509">
        <v>526636</v>
      </c>
      <c r="L904" s="486"/>
    </row>
    <row r="905" spans="2:12" s="71" customFormat="1">
      <c r="C905" s="150"/>
      <c r="D905" s="150"/>
      <c r="E905" s="150"/>
      <c r="F905" s="150"/>
      <c r="G905" s="150"/>
      <c r="H905" s="150"/>
      <c r="I905" s="150"/>
      <c r="J905" s="150"/>
      <c r="K905" s="150"/>
      <c r="L905" s="150"/>
    </row>
    <row r="906" spans="2:12" s="96" customFormat="1">
      <c r="B906" s="12" t="s">
        <v>56</v>
      </c>
      <c r="C906" s="181" t="s">
        <v>160</v>
      </c>
      <c r="D906" s="13"/>
      <c r="E906" s="13"/>
      <c r="F906" s="9"/>
      <c r="G906" s="9"/>
      <c r="H906" s="9"/>
      <c r="I906" s="9"/>
      <c r="J906" s="9"/>
      <c r="K906" s="9"/>
      <c r="L906" s="9"/>
    </row>
    <row r="907" spans="2:12" s="96" customFormat="1">
      <c r="B907" s="12" t="s">
        <v>57</v>
      </c>
      <c r="C907" s="181">
        <v>104001</v>
      </c>
      <c r="D907" s="9"/>
      <c r="E907" s="9"/>
      <c r="F907" s="9"/>
      <c r="G907" s="9"/>
      <c r="H907" s="9"/>
      <c r="I907" s="9"/>
      <c r="J907" s="9"/>
      <c r="K907" s="9"/>
      <c r="L907" s="9"/>
    </row>
    <row r="908" spans="2:12" s="96" customFormat="1">
      <c r="B908" s="12" t="s">
        <v>58</v>
      </c>
      <c r="C908" s="181" t="s">
        <v>543</v>
      </c>
      <c r="D908" s="9"/>
      <c r="E908" s="9"/>
      <c r="F908" s="9"/>
      <c r="G908" s="9"/>
      <c r="H908" s="9"/>
      <c r="I908" s="9"/>
      <c r="J908" s="9"/>
      <c r="K908" s="9"/>
      <c r="L908" s="9"/>
    </row>
    <row r="909" spans="2:12" s="96" customFormat="1">
      <c r="B909" s="12" t="s">
        <v>59</v>
      </c>
      <c r="C909" s="181">
        <v>1049</v>
      </c>
      <c r="D909" s="604" t="s">
        <v>60</v>
      </c>
      <c r="E909" s="605"/>
      <c r="F909" s="605"/>
      <c r="G909" s="605"/>
      <c r="H909" s="605"/>
      <c r="I909" s="605"/>
      <c r="J909" s="605"/>
      <c r="K909" s="605"/>
      <c r="L909" s="606"/>
    </row>
    <row r="910" spans="2:12" s="96" customFormat="1" ht="25.5">
      <c r="B910" s="12" t="s">
        <v>61</v>
      </c>
      <c r="C910" s="181">
        <v>11012</v>
      </c>
      <c r="D910" s="426" t="s">
        <v>777</v>
      </c>
      <c r="E910" s="426" t="s">
        <v>778</v>
      </c>
      <c r="F910" s="433" t="s">
        <v>779</v>
      </c>
      <c r="G910" s="433" t="s">
        <v>780</v>
      </c>
      <c r="H910" s="433" t="s">
        <v>781</v>
      </c>
      <c r="I910" s="426" t="s">
        <v>782</v>
      </c>
      <c r="J910" s="426" t="s">
        <v>783</v>
      </c>
      <c r="K910" s="426" t="s">
        <v>776</v>
      </c>
      <c r="L910" s="429"/>
    </row>
    <row r="911" spans="2:12" s="96" customFormat="1" ht="25.5">
      <c r="B911" s="18" t="s">
        <v>35</v>
      </c>
      <c r="C911" s="181" t="s">
        <v>639</v>
      </c>
      <c r="D911" s="427"/>
      <c r="E911" s="427"/>
      <c r="F911" s="434"/>
      <c r="G911" s="434"/>
      <c r="H911" s="434"/>
      <c r="I911" s="427"/>
      <c r="J911" s="427"/>
      <c r="K911" s="427"/>
      <c r="L911" s="430"/>
    </row>
    <row r="912" spans="2:12" s="96" customFormat="1">
      <c r="B912" s="18" t="s">
        <v>65</v>
      </c>
      <c r="C912" s="181" t="s">
        <v>632</v>
      </c>
      <c r="D912" s="427"/>
      <c r="E912" s="427"/>
      <c r="F912" s="434"/>
      <c r="G912" s="434"/>
      <c r="H912" s="434"/>
      <c r="I912" s="427"/>
      <c r="J912" s="427"/>
      <c r="K912" s="427"/>
      <c r="L912" s="430"/>
    </row>
    <row r="913" spans="1:12" s="96" customFormat="1">
      <c r="B913" s="18" t="s">
        <v>37</v>
      </c>
      <c r="C913" s="181" t="s">
        <v>345</v>
      </c>
      <c r="D913" s="427"/>
      <c r="E913" s="427"/>
      <c r="F913" s="434"/>
      <c r="G913" s="434"/>
      <c r="H913" s="434"/>
      <c r="I913" s="427"/>
      <c r="J913" s="427"/>
      <c r="K913" s="427"/>
      <c r="L913" s="430"/>
    </row>
    <row r="914" spans="1:12" s="96" customFormat="1">
      <c r="B914" s="10" t="s">
        <v>66</v>
      </c>
      <c r="C914" s="181" t="s">
        <v>629</v>
      </c>
      <c r="D914" s="427"/>
      <c r="E914" s="427"/>
      <c r="F914" s="434"/>
      <c r="G914" s="434"/>
      <c r="H914" s="434"/>
      <c r="I914" s="427"/>
      <c r="J914" s="427"/>
      <c r="K914" s="427"/>
      <c r="L914" s="430"/>
    </row>
    <row r="915" spans="1:12" s="96" customFormat="1">
      <c r="B915" s="55"/>
      <c r="C915" s="337" t="s">
        <v>195</v>
      </c>
      <c r="D915" s="428"/>
      <c r="E915" s="428"/>
      <c r="F915" s="435"/>
      <c r="G915" s="435"/>
      <c r="H915" s="435"/>
      <c r="I915" s="428"/>
      <c r="J915" s="428"/>
      <c r="K915" s="428"/>
      <c r="L915" s="431"/>
    </row>
    <row r="916" spans="1:12" s="96" customFormat="1">
      <c r="B916" s="10"/>
      <c r="C916" s="66" t="s">
        <v>640</v>
      </c>
      <c r="D916" s="20">
        <v>1</v>
      </c>
      <c r="E916" s="20">
        <v>3</v>
      </c>
      <c r="F916" s="20"/>
      <c r="G916" s="20"/>
      <c r="H916" s="20"/>
      <c r="I916" s="20">
        <v>4</v>
      </c>
      <c r="J916" s="20">
        <v>4</v>
      </c>
      <c r="K916" s="20">
        <v>4</v>
      </c>
      <c r="L916" s="486"/>
    </row>
    <row r="917" spans="1:12" s="96" customFormat="1">
      <c r="B917" s="21" t="s">
        <v>68</v>
      </c>
      <c r="C917" s="22"/>
      <c r="D917" s="484">
        <v>366769.9</v>
      </c>
      <c r="E917" s="484">
        <v>1351330.1</v>
      </c>
      <c r="F917" s="485"/>
      <c r="G917" s="485"/>
      <c r="H917" s="485"/>
      <c r="I917" s="484">
        <v>2441676</v>
      </c>
      <c r="J917" s="484">
        <v>3733013.7</v>
      </c>
      <c r="K917" s="484">
        <v>2387412</v>
      </c>
      <c r="L917" s="486"/>
    </row>
    <row r="918" spans="1:12" s="71" customFormat="1">
      <c r="A918" s="150"/>
      <c r="B918" s="149"/>
      <c r="C918" s="155"/>
      <c r="D918" s="155"/>
      <c r="E918" s="155"/>
      <c r="F918" s="155"/>
      <c r="G918" s="150"/>
      <c r="H918" s="150"/>
      <c r="I918" s="150"/>
      <c r="J918" s="150"/>
      <c r="K918" s="150"/>
      <c r="L918" s="150"/>
    </row>
    <row r="919" spans="1:12" s="96" customFormat="1">
      <c r="B919" s="12" t="s">
        <v>56</v>
      </c>
      <c r="C919" s="181" t="s">
        <v>160</v>
      </c>
      <c r="D919" s="13"/>
      <c r="E919" s="13"/>
      <c r="F919" s="9"/>
      <c r="G919" s="9"/>
      <c r="H919" s="9"/>
      <c r="I919" s="9"/>
      <c r="J919" s="9"/>
      <c r="K919" s="9"/>
      <c r="L919" s="9"/>
    </row>
    <row r="920" spans="1:12" s="96" customFormat="1">
      <c r="B920" s="12" t="s">
        <v>57</v>
      </c>
      <c r="C920" s="181">
        <v>104001</v>
      </c>
      <c r="D920" s="9"/>
      <c r="E920" s="9"/>
      <c r="F920" s="9"/>
      <c r="G920" s="9"/>
      <c r="H920" s="9"/>
      <c r="I920" s="9"/>
      <c r="J920" s="9"/>
      <c r="K920" s="9"/>
      <c r="L920" s="9"/>
    </row>
    <row r="921" spans="1:12" s="96" customFormat="1">
      <c r="B921" s="12" t="s">
        <v>58</v>
      </c>
      <c r="C921" s="181" t="s">
        <v>543</v>
      </c>
      <c r="D921" s="9"/>
      <c r="E921" s="9"/>
      <c r="F921" s="9"/>
      <c r="G921" s="9"/>
      <c r="H921" s="9"/>
      <c r="I921" s="9"/>
      <c r="J921" s="9"/>
      <c r="K921" s="9"/>
      <c r="L921" s="9"/>
    </row>
    <row r="922" spans="1:12" s="96" customFormat="1">
      <c r="B922" s="12" t="s">
        <v>59</v>
      </c>
      <c r="C922" s="181">
        <v>1049</v>
      </c>
      <c r="D922" s="604" t="s">
        <v>60</v>
      </c>
      <c r="E922" s="605"/>
      <c r="F922" s="605"/>
      <c r="G922" s="605"/>
      <c r="H922" s="605"/>
      <c r="I922" s="605"/>
      <c r="J922" s="605"/>
      <c r="K922" s="605"/>
      <c r="L922" s="606"/>
    </row>
    <row r="923" spans="1:12" s="96" customFormat="1" ht="25.5">
      <c r="B923" s="12" t="s">
        <v>61</v>
      </c>
      <c r="C923" s="181">
        <v>11013</v>
      </c>
      <c r="D923" s="426" t="s">
        <v>777</v>
      </c>
      <c r="E923" s="426" t="s">
        <v>778</v>
      </c>
      <c r="F923" s="433" t="s">
        <v>779</v>
      </c>
      <c r="G923" s="433" t="s">
        <v>780</v>
      </c>
      <c r="H923" s="433" t="s">
        <v>781</v>
      </c>
      <c r="I923" s="426" t="s">
        <v>782</v>
      </c>
      <c r="J923" s="426" t="s">
        <v>783</v>
      </c>
      <c r="K923" s="426" t="s">
        <v>776</v>
      </c>
      <c r="L923" s="429"/>
    </row>
    <row r="924" spans="1:12" s="96" customFormat="1" ht="25.5">
      <c r="B924" s="18" t="s">
        <v>35</v>
      </c>
      <c r="C924" s="181" t="s">
        <v>601</v>
      </c>
      <c r="D924" s="427"/>
      <c r="E924" s="427"/>
      <c r="F924" s="434"/>
      <c r="G924" s="434"/>
      <c r="H924" s="434"/>
      <c r="I924" s="427"/>
      <c r="J924" s="427"/>
      <c r="K924" s="427"/>
      <c r="L924" s="430"/>
    </row>
    <row r="925" spans="1:12" s="96" customFormat="1">
      <c r="B925" s="18" t="s">
        <v>65</v>
      </c>
      <c r="C925" s="181" t="s">
        <v>641</v>
      </c>
      <c r="D925" s="427"/>
      <c r="E925" s="427"/>
      <c r="F925" s="434"/>
      <c r="G925" s="434"/>
      <c r="H925" s="434"/>
      <c r="I925" s="427"/>
      <c r="J925" s="427"/>
      <c r="K925" s="427"/>
      <c r="L925" s="430"/>
    </row>
    <row r="926" spans="1:12" s="96" customFormat="1">
      <c r="B926" s="18" t="s">
        <v>37</v>
      </c>
      <c r="C926" s="181" t="s">
        <v>345</v>
      </c>
      <c r="D926" s="427"/>
      <c r="E926" s="427"/>
      <c r="F926" s="434"/>
      <c r="G926" s="434"/>
      <c r="H926" s="434"/>
      <c r="I926" s="427"/>
      <c r="J926" s="427"/>
      <c r="K926" s="427"/>
      <c r="L926" s="430"/>
    </row>
    <row r="927" spans="1:12" s="96" customFormat="1">
      <c r="B927" s="10" t="s">
        <v>66</v>
      </c>
      <c r="C927" s="181" t="s">
        <v>629</v>
      </c>
      <c r="D927" s="427"/>
      <c r="E927" s="427"/>
      <c r="F927" s="434"/>
      <c r="G927" s="434"/>
      <c r="H927" s="434"/>
      <c r="I927" s="427"/>
      <c r="J927" s="427"/>
      <c r="K927" s="427"/>
      <c r="L927" s="430"/>
    </row>
    <row r="928" spans="1:12" s="96" customFormat="1">
      <c r="B928" s="55"/>
      <c r="C928" s="337" t="s">
        <v>195</v>
      </c>
      <c r="D928" s="428"/>
      <c r="E928" s="428"/>
      <c r="F928" s="435"/>
      <c r="G928" s="435"/>
      <c r="H928" s="435"/>
      <c r="I928" s="428"/>
      <c r="J928" s="428"/>
      <c r="K928" s="428"/>
      <c r="L928" s="431"/>
    </row>
    <row r="929" spans="1:12" s="96" customFormat="1">
      <c r="B929" s="10"/>
      <c r="C929" s="66" t="s">
        <v>640</v>
      </c>
      <c r="D929" s="20">
        <v>2</v>
      </c>
      <c r="E929" s="20">
        <v>2</v>
      </c>
      <c r="F929" s="20"/>
      <c r="G929" s="20"/>
      <c r="H929" s="20"/>
      <c r="I929" s="20">
        <v>0</v>
      </c>
      <c r="J929" s="20">
        <v>0</v>
      </c>
      <c r="K929" s="20">
        <v>0</v>
      </c>
      <c r="L929" s="486"/>
    </row>
    <row r="930" spans="1:12" s="96" customFormat="1">
      <c r="B930" s="21" t="s">
        <v>68</v>
      </c>
      <c r="C930" s="22"/>
      <c r="D930" s="484">
        <v>490379.7</v>
      </c>
      <c r="E930" s="484">
        <v>996137.5</v>
      </c>
      <c r="F930" s="485"/>
      <c r="G930" s="485"/>
      <c r="H930" s="485"/>
      <c r="I930" s="484">
        <v>0</v>
      </c>
      <c r="J930" s="484">
        <v>0</v>
      </c>
      <c r="K930" s="484">
        <v>0</v>
      </c>
      <c r="L930" s="486"/>
    </row>
    <row r="931" spans="1:12" s="71" customFormat="1">
      <c r="A931" s="150"/>
      <c r="B931" s="149"/>
      <c r="C931" s="151"/>
      <c r="D931" s="151"/>
      <c r="E931" s="151"/>
      <c r="F931" s="151"/>
      <c r="G931" s="150"/>
      <c r="H931" s="150"/>
      <c r="I931" s="150"/>
      <c r="J931" s="150"/>
      <c r="K931" s="150"/>
      <c r="L931" s="150"/>
    </row>
    <row r="932" spans="1:12" s="96" customFormat="1">
      <c r="B932" s="12" t="s">
        <v>56</v>
      </c>
      <c r="C932" s="181" t="s">
        <v>630</v>
      </c>
      <c r="D932" s="13"/>
      <c r="E932" s="13"/>
      <c r="F932" s="9"/>
      <c r="G932" s="9"/>
      <c r="H932" s="9"/>
      <c r="I932" s="9"/>
      <c r="J932" s="9"/>
      <c r="K932" s="9"/>
      <c r="L932" s="9"/>
    </row>
    <row r="933" spans="1:12" s="96" customFormat="1">
      <c r="B933" s="12" t="s">
        <v>57</v>
      </c>
      <c r="C933" s="181">
        <v>104001</v>
      </c>
      <c r="D933" s="9"/>
      <c r="E933" s="9"/>
      <c r="F933" s="9"/>
      <c r="G933" s="9"/>
      <c r="H933" s="9"/>
      <c r="I933" s="9"/>
      <c r="J933" s="9"/>
      <c r="K933" s="9"/>
      <c r="L933" s="9"/>
    </row>
    <row r="934" spans="1:12" s="96" customFormat="1">
      <c r="B934" s="12" t="s">
        <v>58</v>
      </c>
      <c r="C934" s="181" t="s">
        <v>543</v>
      </c>
      <c r="D934" s="9"/>
      <c r="E934" s="9"/>
      <c r="F934" s="9"/>
      <c r="G934" s="9"/>
      <c r="H934" s="9"/>
      <c r="I934" s="9"/>
      <c r="J934" s="9"/>
      <c r="K934" s="9"/>
      <c r="L934" s="9"/>
    </row>
    <row r="935" spans="1:12" s="96" customFormat="1">
      <c r="B935" s="12" t="s">
        <v>59</v>
      </c>
      <c r="C935" s="181">
        <v>1049</v>
      </c>
      <c r="D935" s="604" t="s">
        <v>60</v>
      </c>
      <c r="E935" s="605"/>
      <c r="F935" s="605"/>
      <c r="G935" s="605"/>
      <c r="H935" s="605"/>
      <c r="I935" s="605"/>
      <c r="J935" s="605"/>
      <c r="K935" s="605"/>
      <c r="L935" s="606"/>
    </row>
    <row r="936" spans="1:12" s="96" customFormat="1" ht="25.5">
      <c r="B936" s="12" t="s">
        <v>61</v>
      </c>
      <c r="C936" s="181">
        <v>21001</v>
      </c>
      <c r="D936" s="426" t="s">
        <v>777</v>
      </c>
      <c r="E936" s="426" t="s">
        <v>778</v>
      </c>
      <c r="F936" s="433" t="s">
        <v>779</v>
      </c>
      <c r="G936" s="433" t="s">
        <v>780</v>
      </c>
      <c r="H936" s="433" t="s">
        <v>781</v>
      </c>
      <c r="I936" s="426" t="s">
        <v>782</v>
      </c>
      <c r="J936" s="426" t="s">
        <v>783</v>
      </c>
      <c r="K936" s="426" t="s">
        <v>776</v>
      </c>
      <c r="L936" s="429"/>
    </row>
    <row r="937" spans="1:12" s="96" customFormat="1">
      <c r="B937" s="18" t="s">
        <v>35</v>
      </c>
      <c r="C937" s="181" t="s">
        <v>578</v>
      </c>
      <c r="D937" s="427"/>
      <c r="E937" s="427"/>
      <c r="F937" s="434"/>
      <c r="G937" s="434"/>
      <c r="H937" s="434"/>
      <c r="I937" s="427"/>
      <c r="J937" s="427"/>
      <c r="K937" s="427"/>
      <c r="L937" s="430"/>
    </row>
    <row r="938" spans="1:12" s="96" customFormat="1" ht="38.25">
      <c r="B938" s="18" t="s">
        <v>65</v>
      </c>
      <c r="C938" s="181" t="s">
        <v>579</v>
      </c>
      <c r="D938" s="427"/>
      <c r="E938" s="427"/>
      <c r="F938" s="434"/>
      <c r="G938" s="434"/>
      <c r="H938" s="434"/>
      <c r="I938" s="427"/>
      <c r="J938" s="427"/>
      <c r="K938" s="427"/>
      <c r="L938" s="430"/>
    </row>
    <row r="939" spans="1:12" s="96" customFormat="1" ht="25.5">
      <c r="B939" s="18" t="s">
        <v>37</v>
      </c>
      <c r="C939" s="181" t="s">
        <v>580</v>
      </c>
      <c r="D939" s="427"/>
      <c r="E939" s="427"/>
      <c r="F939" s="434"/>
      <c r="G939" s="434"/>
      <c r="H939" s="434"/>
      <c r="I939" s="427"/>
      <c r="J939" s="427"/>
      <c r="K939" s="427"/>
      <c r="L939" s="430"/>
    </row>
    <row r="940" spans="1:12" s="96" customFormat="1">
      <c r="B940" s="10"/>
      <c r="C940" s="181"/>
      <c r="D940" s="427"/>
      <c r="E940" s="427"/>
      <c r="F940" s="434"/>
      <c r="G940" s="434"/>
      <c r="H940" s="434"/>
      <c r="I940" s="427"/>
      <c r="J940" s="427"/>
      <c r="K940" s="427"/>
      <c r="L940" s="430"/>
    </row>
    <row r="941" spans="1:12" s="96" customFormat="1">
      <c r="B941" s="55"/>
      <c r="C941" s="337" t="s">
        <v>195</v>
      </c>
      <c r="D941" s="428"/>
      <c r="E941" s="428"/>
      <c r="F941" s="435"/>
      <c r="G941" s="435"/>
      <c r="H941" s="435"/>
      <c r="I941" s="428"/>
      <c r="J941" s="428"/>
      <c r="K941" s="428"/>
      <c r="L941" s="431"/>
    </row>
    <row r="942" spans="1:12" s="96" customFormat="1">
      <c r="B942" s="10"/>
      <c r="C942" s="66" t="s">
        <v>581</v>
      </c>
      <c r="D942" s="20" t="s">
        <v>702</v>
      </c>
      <c r="E942" s="20" t="s">
        <v>680</v>
      </c>
      <c r="F942" s="20">
        <f t="shared" ref="F942:H945" si="3">+F960+F977</f>
        <v>0</v>
      </c>
      <c r="G942" s="20">
        <f t="shared" si="3"/>
        <v>0</v>
      </c>
      <c r="H942" s="20">
        <f t="shared" si="3"/>
        <v>0</v>
      </c>
      <c r="I942" s="20"/>
      <c r="J942" s="20"/>
      <c r="K942" s="20"/>
      <c r="L942" s="486"/>
    </row>
    <row r="943" spans="1:12" s="96" customFormat="1">
      <c r="B943" s="10"/>
      <c r="C943" s="66" t="s">
        <v>582</v>
      </c>
      <c r="D943" s="20" t="s">
        <v>87</v>
      </c>
      <c r="E943" s="20" t="s">
        <v>703</v>
      </c>
      <c r="F943" s="20">
        <f t="shared" si="3"/>
        <v>0</v>
      </c>
      <c r="G943" s="20">
        <f t="shared" si="3"/>
        <v>0</v>
      </c>
      <c r="H943" s="20">
        <f t="shared" si="3"/>
        <v>0</v>
      </c>
      <c r="I943" s="20"/>
      <c r="J943" s="20"/>
      <c r="K943" s="20"/>
      <c r="L943" s="486"/>
    </row>
    <row r="944" spans="1:12" s="96" customFormat="1">
      <c r="B944" s="10"/>
      <c r="C944" s="66" t="s">
        <v>583</v>
      </c>
      <c r="D944" s="20" t="s">
        <v>704</v>
      </c>
      <c r="E944" s="20" t="s">
        <v>143</v>
      </c>
      <c r="F944" s="20">
        <f t="shared" si="3"/>
        <v>0</v>
      </c>
      <c r="G944" s="20">
        <f t="shared" si="3"/>
        <v>0</v>
      </c>
      <c r="H944" s="20">
        <f t="shared" si="3"/>
        <v>0</v>
      </c>
      <c r="I944" s="20"/>
      <c r="J944" s="20"/>
      <c r="K944" s="20"/>
      <c r="L944" s="486"/>
    </row>
    <row r="945" spans="1:12" s="96" customFormat="1">
      <c r="B945" s="10"/>
      <c r="C945" s="66" t="s">
        <v>584</v>
      </c>
      <c r="D945" s="20" t="s">
        <v>705</v>
      </c>
      <c r="E945" s="20" t="s">
        <v>706</v>
      </c>
      <c r="F945" s="20">
        <f t="shared" si="3"/>
        <v>0</v>
      </c>
      <c r="G945" s="20">
        <f t="shared" si="3"/>
        <v>0</v>
      </c>
      <c r="H945" s="20">
        <f t="shared" si="3"/>
        <v>0</v>
      </c>
      <c r="I945" s="20"/>
      <c r="J945" s="20"/>
      <c r="K945" s="20"/>
      <c r="L945" s="486"/>
    </row>
    <row r="946" spans="1:12" s="96" customFormat="1" ht="25.5">
      <c r="B946" s="10"/>
      <c r="C946" s="66" t="s">
        <v>708</v>
      </c>
      <c r="D946" s="20" t="s">
        <v>707</v>
      </c>
      <c r="E946" s="20" t="s">
        <v>707</v>
      </c>
      <c r="F946" s="20"/>
      <c r="G946" s="20"/>
      <c r="H946" s="20"/>
      <c r="I946" s="20"/>
      <c r="J946" s="20"/>
      <c r="K946" s="20"/>
      <c r="L946" s="486"/>
    </row>
    <row r="947" spans="1:12" s="96" customFormat="1">
      <c r="B947" s="10"/>
      <c r="C947" s="66" t="s">
        <v>585</v>
      </c>
      <c r="D947" s="20" t="s">
        <v>69</v>
      </c>
      <c r="E947" s="20" t="s">
        <v>82</v>
      </c>
      <c r="F947" s="20">
        <f>+F981</f>
        <v>0</v>
      </c>
      <c r="G947" s="20">
        <f>+G981</f>
        <v>0</v>
      </c>
      <c r="H947" s="20">
        <f>+H981</f>
        <v>0</v>
      </c>
      <c r="I947" s="20"/>
      <c r="J947" s="20"/>
      <c r="K947" s="20"/>
      <c r="L947" s="486"/>
    </row>
    <row r="948" spans="1:12" s="96" customFormat="1">
      <c r="B948" s="21" t="s">
        <v>68</v>
      </c>
      <c r="C948" s="22"/>
      <c r="D948" s="484">
        <v>5755522.4000000004</v>
      </c>
      <c r="E948" s="484">
        <v>8627528</v>
      </c>
      <c r="F948" s="485">
        <f t="shared" ref="F948:K948" si="4">+F965+F982</f>
        <v>0</v>
      </c>
      <c r="G948" s="485">
        <f t="shared" si="4"/>
        <v>0</v>
      </c>
      <c r="H948" s="485">
        <f t="shared" si="4"/>
        <v>0</v>
      </c>
      <c r="I948" s="484">
        <f t="shared" si="4"/>
        <v>50940399.399999999</v>
      </c>
      <c r="J948" s="484">
        <f t="shared" si="4"/>
        <v>49736000</v>
      </c>
      <c r="K948" s="484">
        <f t="shared" si="4"/>
        <v>43888300</v>
      </c>
      <c r="L948" s="486"/>
    </row>
    <row r="949" spans="1:12" s="71" customFormat="1">
      <c r="A949" s="150"/>
      <c r="B949" s="149"/>
      <c r="C949" s="150"/>
      <c r="D949" s="150"/>
      <c r="E949" s="150"/>
      <c r="F949" s="150"/>
      <c r="G949" s="150"/>
      <c r="H949" s="150"/>
      <c r="I949" s="150"/>
      <c r="J949" s="150"/>
      <c r="K949" s="150"/>
      <c r="L949" s="150"/>
    </row>
    <row r="950" spans="1:12" s="96" customFormat="1">
      <c r="B950" s="12" t="s">
        <v>56</v>
      </c>
      <c r="C950" s="181" t="s">
        <v>160</v>
      </c>
      <c r="D950" s="13"/>
      <c r="E950" s="13"/>
      <c r="F950" s="9"/>
      <c r="G950" s="9"/>
      <c r="H950" s="9"/>
      <c r="I950" s="9"/>
      <c r="J950" s="9"/>
      <c r="K950" s="9"/>
      <c r="L950" s="9"/>
    </row>
    <row r="951" spans="1:12" s="96" customFormat="1">
      <c r="B951" s="12" t="s">
        <v>57</v>
      </c>
      <c r="C951" s="181">
        <v>101003</v>
      </c>
      <c r="D951" s="9"/>
      <c r="E951" s="9"/>
      <c r="F951" s="9"/>
      <c r="G951" s="9"/>
      <c r="H951" s="9"/>
      <c r="I951" s="9"/>
      <c r="J951" s="9"/>
      <c r="K951" s="9"/>
      <c r="L951" s="9"/>
    </row>
    <row r="952" spans="1:12" s="96" customFormat="1">
      <c r="B952" s="12" t="s">
        <v>58</v>
      </c>
      <c r="C952" s="181" t="s">
        <v>606</v>
      </c>
      <c r="D952" s="9"/>
      <c r="E952" s="9"/>
      <c r="F952" s="9"/>
      <c r="G952" s="9"/>
      <c r="H952" s="9"/>
      <c r="I952" s="9"/>
      <c r="J952" s="9"/>
      <c r="K952" s="9"/>
      <c r="L952" s="9"/>
    </row>
    <row r="953" spans="1:12" s="96" customFormat="1">
      <c r="B953" s="12" t="s">
        <v>59</v>
      </c>
      <c r="C953" s="181">
        <v>1049</v>
      </c>
      <c r="D953" s="604" t="s">
        <v>60</v>
      </c>
      <c r="E953" s="605"/>
      <c r="F953" s="605"/>
      <c r="G953" s="605"/>
      <c r="H953" s="605"/>
      <c r="I953" s="605"/>
      <c r="J953" s="605"/>
      <c r="K953" s="605"/>
      <c r="L953" s="606"/>
    </row>
    <row r="954" spans="1:12" s="96" customFormat="1" ht="25.5">
      <c r="B954" s="12" t="s">
        <v>61</v>
      </c>
      <c r="C954" s="181">
        <v>21001</v>
      </c>
      <c r="D954" s="426" t="s">
        <v>777</v>
      </c>
      <c r="E954" s="426" t="s">
        <v>778</v>
      </c>
      <c r="F954" s="433" t="s">
        <v>779</v>
      </c>
      <c r="G954" s="433" t="s">
        <v>780</v>
      </c>
      <c r="H954" s="433" t="s">
        <v>781</v>
      </c>
      <c r="I954" s="426" t="s">
        <v>782</v>
      </c>
      <c r="J954" s="426" t="s">
        <v>783</v>
      </c>
      <c r="K954" s="426" t="s">
        <v>776</v>
      </c>
      <c r="L954" s="429"/>
    </row>
    <row r="955" spans="1:12" s="96" customFormat="1">
      <c r="B955" s="18" t="s">
        <v>35</v>
      </c>
      <c r="C955" s="181" t="s">
        <v>578</v>
      </c>
      <c r="D955" s="427"/>
      <c r="E955" s="427"/>
      <c r="F955" s="434"/>
      <c r="G955" s="434"/>
      <c r="H955" s="434"/>
      <c r="I955" s="427"/>
      <c r="J955" s="427"/>
      <c r="K955" s="427"/>
      <c r="L955" s="430"/>
    </row>
    <row r="956" spans="1:12" s="96" customFormat="1" ht="38.25">
      <c r="B956" s="18" t="s">
        <v>65</v>
      </c>
      <c r="C956" s="181" t="s">
        <v>579</v>
      </c>
      <c r="D956" s="427"/>
      <c r="E956" s="427"/>
      <c r="F956" s="434"/>
      <c r="G956" s="434"/>
      <c r="H956" s="434"/>
      <c r="I956" s="427"/>
      <c r="J956" s="427"/>
      <c r="K956" s="427"/>
      <c r="L956" s="430"/>
    </row>
    <row r="957" spans="1:12" s="96" customFormat="1" ht="25.5">
      <c r="B957" s="18" t="s">
        <v>37</v>
      </c>
      <c r="C957" s="181" t="s">
        <v>580</v>
      </c>
      <c r="D957" s="427"/>
      <c r="E957" s="427"/>
      <c r="F957" s="434"/>
      <c r="G957" s="434"/>
      <c r="H957" s="434"/>
      <c r="I957" s="427"/>
      <c r="J957" s="427"/>
      <c r="K957" s="427"/>
      <c r="L957" s="430"/>
    </row>
    <row r="958" spans="1:12" s="96" customFormat="1">
      <c r="B958" s="10"/>
      <c r="C958" s="181"/>
      <c r="D958" s="427"/>
      <c r="E958" s="427"/>
      <c r="F958" s="434"/>
      <c r="G958" s="434"/>
      <c r="H958" s="434"/>
      <c r="I958" s="427"/>
      <c r="J958" s="427"/>
      <c r="K958" s="427"/>
      <c r="L958" s="430"/>
    </row>
    <row r="959" spans="1:12" s="96" customFormat="1">
      <c r="B959" s="55"/>
      <c r="C959" s="337" t="s">
        <v>195</v>
      </c>
      <c r="D959" s="428"/>
      <c r="E959" s="428"/>
      <c r="F959" s="435"/>
      <c r="G959" s="435"/>
      <c r="H959" s="435"/>
      <c r="I959" s="428"/>
      <c r="J959" s="428"/>
      <c r="K959" s="428"/>
      <c r="L959" s="431"/>
    </row>
    <row r="960" spans="1:12" s="96" customFormat="1">
      <c r="B960" s="10"/>
      <c r="C960" s="66" t="s">
        <v>581</v>
      </c>
      <c r="D960" s="20">
        <f t="shared" ref="D960:J960" si="5">+D961+D962+D963</f>
        <v>0</v>
      </c>
      <c r="E960" s="20">
        <f t="shared" si="5"/>
        <v>0</v>
      </c>
      <c r="F960" s="20">
        <f t="shared" si="5"/>
        <v>0</v>
      </c>
      <c r="G960" s="20">
        <f t="shared" si="5"/>
        <v>0</v>
      </c>
      <c r="H960" s="20">
        <f t="shared" si="5"/>
        <v>0</v>
      </c>
      <c r="I960" s="20">
        <f t="shared" si="5"/>
        <v>448.75200000000001</v>
      </c>
      <c r="J960" s="20">
        <f t="shared" si="5"/>
        <v>447.54999999999995</v>
      </c>
      <c r="K960" s="20">
        <f>+K961+K962+K963</f>
        <v>438.33000000000004</v>
      </c>
      <c r="L960" s="486"/>
    </row>
    <row r="961" spans="1:12" s="96" customFormat="1">
      <c r="B961" s="10"/>
      <c r="C961" s="66" t="s">
        <v>582</v>
      </c>
      <c r="D961" s="20"/>
      <c r="E961" s="20"/>
      <c r="F961" s="20"/>
      <c r="G961" s="20"/>
      <c r="H961" s="20"/>
      <c r="I961" s="20">
        <v>198.376</v>
      </c>
      <c r="J961" s="20">
        <v>168.2</v>
      </c>
      <c r="K961" s="20">
        <v>180.53000000000003</v>
      </c>
      <c r="L961" s="486"/>
    </row>
    <row r="962" spans="1:12" s="96" customFormat="1">
      <c r="B962" s="10"/>
      <c r="C962" s="66" t="s">
        <v>583</v>
      </c>
      <c r="D962" s="20"/>
      <c r="E962" s="20"/>
      <c r="F962" s="20"/>
      <c r="G962" s="20"/>
      <c r="H962" s="20"/>
      <c r="I962" s="20">
        <v>201.10000000000002</v>
      </c>
      <c r="J962" s="20">
        <v>230.70000000000002</v>
      </c>
      <c r="K962" s="20">
        <v>213.60000000000002</v>
      </c>
      <c r="L962" s="486"/>
    </row>
    <row r="963" spans="1:12" s="96" customFormat="1">
      <c r="B963" s="10"/>
      <c r="C963" s="66" t="s">
        <v>584</v>
      </c>
      <c r="D963" s="20"/>
      <c r="E963" s="20"/>
      <c r="F963" s="20"/>
      <c r="G963" s="20"/>
      <c r="H963" s="20"/>
      <c r="I963" s="20">
        <v>49.276000000000003</v>
      </c>
      <c r="J963" s="20">
        <v>48.650000000000006</v>
      </c>
      <c r="K963" s="20">
        <v>44.199999999999996</v>
      </c>
      <c r="L963" s="486"/>
    </row>
    <row r="964" spans="1:12" s="96" customFormat="1">
      <c r="B964" s="10"/>
      <c r="C964" s="66" t="s">
        <v>585</v>
      </c>
      <c r="D964" s="20"/>
      <c r="E964" s="20"/>
      <c r="F964" s="20"/>
      <c r="G964" s="20"/>
      <c r="H964" s="20"/>
      <c r="I964" s="20"/>
      <c r="J964" s="20"/>
      <c r="K964" s="20"/>
      <c r="L964" s="486"/>
    </row>
    <row r="965" spans="1:12" s="96" customFormat="1" ht="17.25">
      <c r="B965" s="21" t="s">
        <v>68</v>
      </c>
      <c r="C965" s="22"/>
      <c r="D965" s="463"/>
      <c r="E965" s="484">
        <v>21559612.199999999</v>
      </c>
      <c r="F965" s="485"/>
      <c r="G965" s="485"/>
      <c r="H965" s="485"/>
      <c r="I965" s="484">
        <v>50940399.399999999</v>
      </c>
      <c r="J965" s="484">
        <v>49736000</v>
      </c>
      <c r="K965" s="484">
        <v>43888300</v>
      </c>
      <c r="L965" s="486"/>
    </row>
    <row r="966" spans="1:12" s="71" customFormat="1">
      <c r="A966" s="150"/>
      <c r="B966" s="149"/>
      <c r="C966" s="150"/>
      <c r="D966" s="150"/>
      <c r="E966" s="150"/>
      <c r="F966" s="150"/>
      <c r="G966" s="150"/>
      <c r="H966" s="150"/>
      <c r="I966" s="150"/>
      <c r="J966" s="150"/>
      <c r="K966" s="150"/>
      <c r="L966" s="150"/>
    </row>
    <row r="967" spans="1:12" s="96" customFormat="1">
      <c r="B967" s="12" t="s">
        <v>56</v>
      </c>
      <c r="C967" s="181" t="s">
        <v>160</v>
      </c>
      <c r="D967" s="13"/>
      <c r="E967" s="13"/>
      <c r="F967" s="9"/>
      <c r="G967" s="9"/>
      <c r="H967" s="9"/>
      <c r="I967" s="9"/>
      <c r="J967" s="9"/>
      <c r="K967" s="9"/>
      <c r="L967" s="9"/>
    </row>
    <row r="968" spans="1:12" s="96" customFormat="1">
      <c r="B968" s="12" t="s">
        <v>57</v>
      </c>
      <c r="C968" s="181">
        <v>104001</v>
      </c>
      <c r="D968" s="9"/>
      <c r="E968" s="9"/>
      <c r="F968" s="9"/>
      <c r="G968" s="9"/>
      <c r="H968" s="9"/>
      <c r="I968" s="9"/>
      <c r="J968" s="9"/>
      <c r="K968" s="9"/>
      <c r="L968" s="9"/>
    </row>
    <row r="969" spans="1:12" s="96" customFormat="1">
      <c r="B969" s="12" t="s">
        <v>58</v>
      </c>
      <c r="C969" s="181" t="s">
        <v>543</v>
      </c>
      <c r="D969" s="9"/>
      <c r="E969" s="9"/>
      <c r="F969" s="9"/>
      <c r="G969" s="9"/>
      <c r="H969" s="9"/>
      <c r="I969" s="9"/>
      <c r="J969" s="9"/>
      <c r="K969" s="9"/>
      <c r="L969" s="9"/>
    </row>
    <row r="970" spans="1:12" s="96" customFormat="1">
      <c r="B970" s="12" t="s">
        <v>59</v>
      </c>
      <c r="C970" s="181">
        <v>1049</v>
      </c>
      <c r="D970" s="604" t="s">
        <v>60</v>
      </c>
      <c r="E970" s="605"/>
      <c r="F970" s="605"/>
      <c r="G970" s="605"/>
      <c r="H970" s="605"/>
      <c r="I970" s="605"/>
      <c r="J970" s="605"/>
      <c r="K970" s="605"/>
      <c r="L970" s="606"/>
    </row>
    <row r="971" spans="1:12" s="96" customFormat="1" ht="25.5">
      <c r="B971" s="12" t="s">
        <v>61</v>
      </c>
      <c r="C971" s="181">
        <v>21001</v>
      </c>
      <c r="D971" s="426" t="s">
        <v>777</v>
      </c>
      <c r="E971" s="426" t="s">
        <v>778</v>
      </c>
      <c r="F971" s="433" t="s">
        <v>779</v>
      </c>
      <c r="G971" s="433" t="s">
        <v>780</v>
      </c>
      <c r="H971" s="433" t="s">
        <v>781</v>
      </c>
      <c r="I971" s="426" t="s">
        <v>782</v>
      </c>
      <c r="J971" s="426" t="s">
        <v>783</v>
      </c>
      <c r="K971" s="426" t="s">
        <v>776</v>
      </c>
      <c r="L971" s="429"/>
    </row>
    <row r="972" spans="1:12" s="96" customFormat="1">
      <c r="B972" s="18" t="s">
        <v>35</v>
      </c>
      <c r="C972" s="181" t="s">
        <v>578</v>
      </c>
      <c r="D972" s="427"/>
      <c r="E972" s="427"/>
      <c r="F972" s="434"/>
      <c r="G972" s="434"/>
      <c r="H972" s="434"/>
      <c r="I972" s="427"/>
      <c r="J972" s="427"/>
      <c r="K972" s="427"/>
      <c r="L972" s="430"/>
    </row>
    <row r="973" spans="1:12" s="96" customFormat="1" ht="38.25">
      <c r="B973" s="18" t="s">
        <v>65</v>
      </c>
      <c r="C973" s="181" t="s">
        <v>579</v>
      </c>
      <c r="D973" s="427"/>
      <c r="E973" s="427"/>
      <c r="F973" s="434"/>
      <c r="G973" s="434"/>
      <c r="H973" s="434"/>
      <c r="I973" s="427"/>
      <c r="J973" s="427"/>
      <c r="K973" s="427"/>
      <c r="L973" s="430"/>
    </row>
    <row r="974" spans="1:12" s="96" customFormat="1" ht="25.5">
      <c r="B974" s="18" t="s">
        <v>37</v>
      </c>
      <c r="C974" s="181" t="s">
        <v>580</v>
      </c>
      <c r="D974" s="427"/>
      <c r="E974" s="427"/>
      <c r="F974" s="434"/>
      <c r="G974" s="434"/>
      <c r="H974" s="434"/>
      <c r="I974" s="427"/>
      <c r="J974" s="427"/>
      <c r="K974" s="427"/>
      <c r="L974" s="430"/>
    </row>
    <row r="975" spans="1:12" s="96" customFormat="1">
      <c r="B975" s="10" t="s">
        <v>66</v>
      </c>
      <c r="C975" s="181" t="s">
        <v>629</v>
      </c>
      <c r="D975" s="427"/>
      <c r="E975" s="427"/>
      <c r="F975" s="434"/>
      <c r="G975" s="434"/>
      <c r="H975" s="434"/>
      <c r="I975" s="427"/>
      <c r="J975" s="427"/>
      <c r="K975" s="427"/>
      <c r="L975" s="430"/>
    </row>
    <row r="976" spans="1:12" s="96" customFormat="1">
      <c r="B976" s="55"/>
      <c r="C976" s="337" t="s">
        <v>195</v>
      </c>
      <c r="D976" s="428"/>
      <c r="E976" s="428"/>
      <c r="F976" s="435"/>
      <c r="G976" s="435"/>
      <c r="H976" s="435"/>
      <c r="I976" s="428"/>
      <c r="J976" s="428"/>
      <c r="K976" s="428"/>
      <c r="L976" s="431"/>
    </row>
    <row r="977" spans="1:12" s="96" customFormat="1">
      <c r="B977" s="10"/>
      <c r="C977" s="66" t="s">
        <v>581</v>
      </c>
      <c r="D977" s="20"/>
      <c r="E977" s="20" t="s">
        <v>88</v>
      </c>
      <c r="F977" s="20"/>
      <c r="G977" s="20"/>
      <c r="H977" s="20"/>
      <c r="I977" s="20"/>
      <c r="J977" s="20"/>
      <c r="K977" s="20"/>
      <c r="L977" s="486"/>
    </row>
    <row r="978" spans="1:12" s="96" customFormat="1">
      <c r="B978" s="10"/>
      <c r="C978" s="66" t="s">
        <v>582</v>
      </c>
      <c r="D978" s="20"/>
      <c r="E978" s="20" t="s">
        <v>71</v>
      </c>
      <c r="F978" s="20"/>
      <c r="G978" s="20"/>
      <c r="H978" s="20"/>
      <c r="I978" s="20"/>
      <c r="J978" s="20"/>
      <c r="K978" s="20"/>
      <c r="L978" s="486"/>
    </row>
    <row r="979" spans="1:12" s="96" customFormat="1">
      <c r="B979" s="10"/>
      <c r="C979" s="66" t="s">
        <v>583</v>
      </c>
      <c r="D979" s="20"/>
      <c r="E979" s="20" t="s">
        <v>80</v>
      </c>
      <c r="F979" s="20"/>
      <c r="G979" s="20"/>
      <c r="H979" s="20"/>
      <c r="I979" s="20"/>
      <c r="J979" s="20"/>
      <c r="K979" s="20"/>
      <c r="L979" s="486"/>
    </row>
    <row r="980" spans="1:12" s="96" customFormat="1">
      <c r="B980" s="10"/>
      <c r="C980" s="66" t="s">
        <v>584</v>
      </c>
      <c r="D980" s="20"/>
      <c r="E980" s="20">
        <v>0</v>
      </c>
      <c r="F980" s="20"/>
      <c r="G980" s="20"/>
      <c r="H980" s="20"/>
      <c r="I980" s="20"/>
      <c r="J980" s="20"/>
      <c r="K980" s="20"/>
      <c r="L980" s="486"/>
    </row>
    <row r="981" spans="1:12" s="96" customFormat="1">
      <c r="B981" s="10"/>
      <c r="C981" s="66" t="s">
        <v>585</v>
      </c>
      <c r="D981" s="20"/>
      <c r="E981" s="20" t="s">
        <v>82</v>
      </c>
      <c r="F981" s="20"/>
      <c r="G981" s="20"/>
      <c r="H981" s="20"/>
      <c r="I981" s="20"/>
      <c r="J981" s="20"/>
      <c r="K981" s="20"/>
      <c r="L981" s="486"/>
    </row>
    <row r="982" spans="1:12" s="96" customFormat="1">
      <c r="B982" s="21" t="s">
        <v>68</v>
      </c>
      <c r="C982" s="22"/>
      <c r="D982" s="484"/>
      <c r="E982" s="484">
        <v>237037</v>
      </c>
      <c r="F982" s="485"/>
      <c r="G982" s="485"/>
      <c r="H982" s="485"/>
      <c r="I982" s="484"/>
      <c r="J982" s="484"/>
      <c r="K982" s="484"/>
      <c r="L982" s="486"/>
    </row>
    <row r="983" spans="1:12" s="71" customFormat="1">
      <c r="A983" s="150"/>
      <c r="B983" s="149"/>
      <c r="C983" s="150"/>
      <c r="D983" s="150"/>
      <c r="E983" s="150"/>
      <c r="F983" s="150"/>
      <c r="G983" s="150"/>
      <c r="H983" s="150"/>
      <c r="I983" s="150"/>
      <c r="J983" s="150"/>
      <c r="K983" s="150"/>
      <c r="L983" s="150"/>
    </row>
    <row r="984" spans="1:12" s="96" customFormat="1">
      <c r="B984" s="12" t="s">
        <v>56</v>
      </c>
      <c r="C984" s="181" t="s">
        <v>160</v>
      </c>
      <c r="D984" s="13"/>
      <c r="E984" s="13"/>
      <c r="F984" s="9"/>
      <c r="G984" s="9"/>
      <c r="H984" s="9"/>
      <c r="I984" s="9"/>
      <c r="J984" s="9"/>
      <c r="K984" s="9"/>
      <c r="L984" s="9"/>
    </row>
    <row r="985" spans="1:12" s="96" customFormat="1">
      <c r="B985" s="12" t="s">
        <v>57</v>
      </c>
      <c r="C985" s="181">
        <v>101003</v>
      </c>
      <c r="D985" s="9"/>
      <c r="E985" s="9"/>
      <c r="F985" s="9"/>
      <c r="G985" s="9"/>
      <c r="H985" s="9"/>
      <c r="I985" s="9"/>
      <c r="J985" s="9"/>
      <c r="K985" s="9"/>
      <c r="L985" s="9"/>
    </row>
    <row r="986" spans="1:12" s="96" customFormat="1">
      <c r="B986" s="12" t="s">
        <v>58</v>
      </c>
      <c r="C986" s="181" t="s">
        <v>606</v>
      </c>
      <c r="D986" s="9"/>
      <c r="E986" s="9"/>
      <c r="F986" s="9"/>
      <c r="G986" s="9"/>
      <c r="H986" s="9"/>
      <c r="I986" s="9"/>
      <c r="J986" s="9"/>
      <c r="K986" s="9"/>
      <c r="L986" s="9"/>
    </row>
    <row r="987" spans="1:12" s="96" customFormat="1">
      <c r="B987" s="12" t="s">
        <v>59</v>
      </c>
      <c r="C987" s="181">
        <v>1049</v>
      </c>
      <c r="D987" s="604" t="s">
        <v>60</v>
      </c>
      <c r="E987" s="605"/>
      <c r="F987" s="605"/>
      <c r="G987" s="605"/>
      <c r="H987" s="605"/>
      <c r="I987" s="605"/>
      <c r="J987" s="605"/>
      <c r="K987" s="605"/>
      <c r="L987" s="606"/>
    </row>
    <row r="988" spans="1:12" s="96" customFormat="1" ht="25.5">
      <c r="B988" s="12" t="s">
        <v>61</v>
      </c>
      <c r="C988" s="181">
        <v>21002</v>
      </c>
      <c r="D988" s="426" t="s">
        <v>777</v>
      </c>
      <c r="E988" s="426" t="s">
        <v>778</v>
      </c>
      <c r="F988" s="433" t="s">
        <v>779</v>
      </c>
      <c r="G988" s="433" t="s">
        <v>780</v>
      </c>
      <c r="H988" s="433" t="s">
        <v>781</v>
      </c>
      <c r="I988" s="426" t="s">
        <v>782</v>
      </c>
      <c r="J988" s="426" t="s">
        <v>783</v>
      </c>
      <c r="K988" s="426" t="s">
        <v>776</v>
      </c>
      <c r="L988" s="429"/>
    </row>
    <row r="989" spans="1:12" s="96" customFormat="1">
      <c r="B989" s="18" t="s">
        <v>35</v>
      </c>
      <c r="C989" s="181" t="s">
        <v>613</v>
      </c>
      <c r="D989" s="427"/>
      <c r="E989" s="427"/>
      <c r="F989" s="434"/>
      <c r="G989" s="434"/>
      <c r="H989" s="434"/>
      <c r="I989" s="427"/>
      <c r="J989" s="427"/>
      <c r="K989" s="427"/>
      <c r="L989" s="430"/>
    </row>
    <row r="990" spans="1:12" s="96" customFormat="1">
      <c r="B990" s="18" t="s">
        <v>65</v>
      </c>
      <c r="C990" s="181" t="s">
        <v>614</v>
      </c>
      <c r="D990" s="427"/>
      <c r="E990" s="427"/>
      <c r="F990" s="434"/>
      <c r="G990" s="434"/>
      <c r="H990" s="434"/>
      <c r="I990" s="427"/>
      <c r="J990" s="427"/>
      <c r="K990" s="427"/>
      <c r="L990" s="430"/>
    </row>
    <row r="991" spans="1:12" s="96" customFormat="1" ht="25.5">
      <c r="B991" s="18" t="s">
        <v>37</v>
      </c>
      <c r="C991" s="181" t="s">
        <v>580</v>
      </c>
      <c r="D991" s="427"/>
      <c r="E991" s="427"/>
      <c r="F991" s="434"/>
      <c r="G991" s="434"/>
      <c r="H991" s="434"/>
      <c r="I991" s="427"/>
      <c r="J991" s="427"/>
      <c r="K991" s="427"/>
      <c r="L991" s="430"/>
    </row>
    <row r="992" spans="1:12" s="96" customFormat="1">
      <c r="B992" s="10"/>
      <c r="C992" s="181"/>
      <c r="D992" s="427"/>
      <c r="E992" s="427"/>
      <c r="F992" s="434"/>
      <c r="G992" s="434"/>
      <c r="H992" s="434"/>
      <c r="I992" s="427"/>
      <c r="J992" s="427"/>
      <c r="K992" s="427"/>
      <c r="L992" s="430"/>
    </row>
    <row r="993" spans="1:12" s="96" customFormat="1">
      <c r="B993" s="55"/>
      <c r="C993" s="337" t="s">
        <v>195</v>
      </c>
      <c r="D993" s="428"/>
      <c r="E993" s="428"/>
      <c r="F993" s="435"/>
      <c r="G993" s="435"/>
      <c r="H993" s="435"/>
      <c r="I993" s="428"/>
      <c r="J993" s="428"/>
      <c r="K993" s="428"/>
      <c r="L993" s="431"/>
    </row>
    <row r="994" spans="1:12" s="96" customFormat="1">
      <c r="B994" s="10"/>
      <c r="C994" s="66" t="s">
        <v>615</v>
      </c>
      <c r="D994" s="20" t="s">
        <v>70</v>
      </c>
      <c r="E994" s="20" t="s">
        <v>89</v>
      </c>
      <c r="F994" s="20"/>
      <c r="G994" s="20"/>
      <c r="H994" s="20"/>
      <c r="I994" s="20">
        <f>+I995</f>
        <v>12</v>
      </c>
      <c r="J994" s="20">
        <f>+J995</f>
        <v>6</v>
      </c>
      <c r="K994" s="20">
        <f>+K995</f>
        <v>4</v>
      </c>
      <c r="L994" s="486"/>
    </row>
    <row r="995" spans="1:12" s="96" customFormat="1">
      <c r="B995" s="10"/>
      <c r="C995" s="66" t="s">
        <v>563</v>
      </c>
      <c r="D995" s="20" t="s">
        <v>70</v>
      </c>
      <c r="E995" s="20" t="s">
        <v>89</v>
      </c>
      <c r="F995" s="20"/>
      <c r="G995" s="20"/>
      <c r="H995" s="20"/>
      <c r="I995" s="20">
        <v>12</v>
      </c>
      <c r="J995" s="20">
        <v>6</v>
      </c>
      <c r="K995" s="20">
        <v>4</v>
      </c>
      <c r="L995" s="486"/>
    </row>
    <row r="996" spans="1:12" s="96" customFormat="1">
      <c r="B996" s="10"/>
      <c r="C996" s="66" t="s">
        <v>616</v>
      </c>
      <c r="D996" s="20" t="s">
        <v>69</v>
      </c>
      <c r="E996" s="20" t="s">
        <v>709</v>
      </c>
      <c r="F996" s="20"/>
      <c r="G996" s="20"/>
      <c r="H996" s="20"/>
      <c r="I996" s="20"/>
      <c r="J996" s="20">
        <f>8.29*1000</f>
        <v>8290</v>
      </c>
      <c r="K996" s="20">
        <f>9.9*1000</f>
        <v>9900</v>
      </c>
      <c r="L996" s="486"/>
    </row>
    <row r="997" spans="1:12" s="96" customFormat="1">
      <c r="B997" s="10"/>
      <c r="C997" s="66" t="s">
        <v>617</v>
      </c>
      <c r="D997" s="20" t="s">
        <v>69</v>
      </c>
      <c r="E997" s="20" t="s">
        <v>82</v>
      </c>
      <c r="F997" s="20"/>
      <c r="G997" s="20"/>
      <c r="H997" s="20"/>
      <c r="I997" s="20"/>
      <c r="J997" s="20"/>
      <c r="K997" s="20"/>
      <c r="L997" s="486"/>
    </row>
    <row r="998" spans="1:12" s="96" customFormat="1">
      <c r="B998" s="21" t="s">
        <v>68</v>
      </c>
      <c r="C998" s="22"/>
      <c r="D998" s="484">
        <v>320954.59999999998</v>
      </c>
      <c r="E998" s="484">
        <v>372472</v>
      </c>
      <c r="F998" s="485"/>
      <c r="G998" s="485"/>
      <c r="H998" s="485"/>
      <c r="I998" s="484">
        <v>529800</v>
      </c>
      <c r="J998" s="484">
        <v>1930000</v>
      </c>
      <c r="K998" s="484">
        <v>1550000</v>
      </c>
      <c r="L998" s="486"/>
    </row>
    <row r="999" spans="1:12" s="71" customFormat="1">
      <c r="A999" s="150"/>
      <c r="B999" s="149"/>
      <c r="C999" s="150"/>
      <c r="D999" s="150"/>
      <c r="E999" s="150"/>
      <c r="F999" s="150"/>
      <c r="G999" s="150"/>
      <c r="H999" s="150"/>
      <c r="I999" s="150"/>
      <c r="J999" s="150"/>
      <c r="K999" s="150"/>
      <c r="L999" s="150"/>
    </row>
    <row r="1000" spans="1:12" s="96" customFormat="1">
      <c r="B1000" s="12" t="s">
        <v>56</v>
      </c>
      <c r="C1000" s="181" t="s">
        <v>160</v>
      </c>
      <c r="D1000" s="13"/>
      <c r="E1000" s="13"/>
      <c r="F1000" s="9"/>
      <c r="G1000" s="9"/>
      <c r="H1000" s="9"/>
      <c r="I1000" s="9"/>
      <c r="J1000" s="9"/>
      <c r="K1000" s="9"/>
      <c r="L1000" s="9"/>
    </row>
    <row r="1001" spans="1:12" s="96" customFormat="1">
      <c r="B1001" s="12" t="s">
        <v>57</v>
      </c>
      <c r="C1001" s="181">
        <v>104001</v>
      </c>
      <c r="D1001" s="9"/>
      <c r="E1001" s="9"/>
      <c r="F1001" s="9"/>
      <c r="G1001" s="9"/>
      <c r="H1001" s="9"/>
      <c r="I1001" s="9"/>
      <c r="J1001" s="9"/>
      <c r="K1001" s="9"/>
      <c r="L1001" s="9"/>
    </row>
    <row r="1002" spans="1:12" s="96" customFormat="1">
      <c r="B1002" s="12" t="s">
        <v>58</v>
      </c>
      <c r="C1002" s="181" t="s">
        <v>543</v>
      </c>
      <c r="D1002" s="9"/>
      <c r="E1002" s="9"/>
      <c r="F1002" s="9"/>
      <c r="G1002" s="9"/>
      <c r="H1002" s="9"/>
      <c r="I1002" s="9"/>
      <c r="J1002" s="9"/>
      <c r="K1002" s="9"/>
      <c r="L1002" s="9"/>
    </row>
    <row r="1003" spans="1:12" s="96" customFormat="1">
      <c r="B1003" s="12" t="s">
        <v>59</v>
      </c>
      <c r="C1003" s="181">
        <v>1049</v>
      </c>
      <c r="D1003" s="604" t="s">
        <v>60</v>
      </c>
      <c r="E1003" s="605"/>
      <c r="F1003" s="605"/>
      <c r="G1003" s="605"/>
      <c r="H1003" s="605"/>
      <c r="I1003" s="605"/>
      <c r="J1003" s="605"/>
      <c r="K1003" s="605"/>
      <c r="L1003" s="606"/>
    </row>
    <row r="1004" spans="1:12" s="96" customFormat="1" ht="25.5">
      <c r="B1004" s="12" t="s">
        <v>61</v>
      </c>
      <c r="C1004" s="181">
        <v>21003</v>
      </c>
      <c r="D1004" s="426" t="s">
        <v>777</v>
      </c>
      <c r="E1004" s="426" t="s">
        <v>778</v>
      </c>
      <c r="F1004" s="433" t="s">
        <v>779</v>
      </c>
      <c r="G1004" s="433" t="s">
        <v>780</v>
      </c>
      <c r="H1004" s="433" t="s">
        <v>781</v>
      </c>
      <c r="I1004" s="426" t="s">
        <v>782</v>
      </c>
      <c r="J1004" s="426" t="s">
        <v>783</v>
      </c>
      <c r="K1004" s="426" t="s">
        <v>776</v>
      </c>
      <c r="L1004" s="429"/>
    </row>
    <row r="1005" spans="1:12" s="96" customFormat="1" ht="38.25">
      <c r="B1005" s="18" t="s">
        <v>35</v>
      </c>
      <c r="C1005" s="181" t="s">
        <v>642</v>
      </c>
      <c r="D1005" s="427"/>
      <c r="E1005" s="427"/>
      <c r="F1005" s="434"/>
      <c r="G1005" s="434"/>
      <c r="H1005" s="434"/>
      <c r="I1005" s="427"/>
      <c r="J1005" s="427"/>
      <c r="K1005" s="427"/>
      <c r="L1005" s="430"/>
    </row>
    <row r="1006" spans="1:12" s="96" customFormat="1">
      <c r="B1006" s="18" t="s">
        <v>65</v>
      </c>
      <c r="C1006" s="181" t="s">
        <v>643</v>
      </c>
      <c r="D1006" s="427"/>
      <c r="E1006" s="427"/>
      <c r="F1006" s="434"/>
      <c r="G1006" s="434"/>
      <c r="H1006" s="434"/>
      <c r="I1006" s="427"/>
      <c r="J1006" s="427"/>
      <c r="K1006" s="427"/>
      <c r="L1006" s="430"/>
    </row>
    <row r="1007" spans="1:12" s="96" customFormat="1" ht="25.5">
      <c r="B1007" s="18" t="s">
        <v>37</v>
      </c>
      <c r="C1007" s="181" t="s">
        <v>605</v>
      </c>
      <c r="D1007" s="427"/>
      <c r="E1007" s="427"/>
      <c r="F1007" s="434"/>
      <c r="G1007" s="434"/>
      <c r="H1007" s="434"/>
      <c r="I1007" s="427"/>
      <c r="J1007" s="427"/>
      <c r="K1007" s="427"/>
      <c r="L1007" s="430"/>
    </row>
    <row r="1008" spans="1:12" s="96" customFormat="1">
      <c r="B1008" s="10" t="s">
        <v>66</v>
      </c>
      <c r="C1008" s="181" t="s">
        <v>629</v>
      </c>
      <c r="D1008" s="427"/>
      <c r="E1008" s="427"/>
      <c r="F1008" s="434"/>
      <c r="G1008" s="434"/>
      <c r="H1008" s="434"/>
      <c r="I1008" s="427"/>
      <c r="J1008" s="427"/>
      <c r="K1008" s="427"/>
      <c r="L1008" s="430"/>
    </row>
    <row r="1009" spans="1:12" s="96" customFormat="1">
      <c r="B1009" s="55"/>
      <c r="C1009" s="337" t="s">
        <v>195</v>
      </c>
      <c r="D1009" s="428"/>
      <c r="E1009" s="428"/>
      <c r="F1009" s="435"/>
      <c r="G1009" s="435"/>
      <c r="H1009" s="435"/>
      <c r="I1009" s="428"/>
      <c r="J1009" s="428"/>
      <c r="K1009" s="428"/>
      <c r="L1009" s="431"/>
    </row>
    <row r="1010" spans="1:12" s="96" customFormat="1">
      <c r="B1010" s="10"/>
      <c r="C1010" s="66" t="s">
        <v>644</v>
      </c>
      <c r="D1010" s="20">
        <v>70.5</v>
      </c>
      <c r="E1010" s="20">
        <v>23.4</v>
      </c>
      <c r="F1010" s="20"/>
      <c r="G1010" s="20"/>
      <c r="H1010" s="20"/>
      <c r="I1010" s="20">
        <v>0</v>
      </c>
      <c r="J1010" s="20">
        <v>0</v>
      </c>
      <c r="K1010" s="20"/>
      <c r="L1010" s="486"/>
    </row>
    <row r="1011" spans="1:12" s="96" customFormat="1">
      <c r="B1011" s="21" t="s">
        <v>68</v>
      </c>
      <c r="C1011" s="22"/>
      <c r="D1011" s="484">
        <v>4225025.4000000004</v>
      </c>
      <c r="E1011" s="484">
        <v>1182145</v>
      </c>
      <c r="F1011" s="485"/>
      <c r="G1011" s="485"/>
      <c r="H1011" s="485"/>
      <c r="I1011" s="484">
        <v>216932.2</v>
      </c>
      <c r="J1011" s="484">
        <v>127419.1</v>
      </c>
      <c r="K1011" s="484">
        <v>0</v>
      </c>
      <c r="L1011" s="486"/>
    </row>
    <row r="1012" spans="1:12" s="71" customFormat="1">
      <c r="A1012" s="150"/>
      <c r="B1012" s="149"/>
      <c r="C1012" s="150"/>
      <c r="D1012" s="150"/>
      <c r="E1012" s="150"/>
      <c r="F1012" s="150"/>
      <c r="G1012" s="150"/>
      <c r="H1012" s="150"/>
      <c r="I1012" s="150"/>
      <c r="J1012" s="150"/>
      <c r="K1012" s="150"/>
      <c r="L1012" s="150"/>
    </row>
    <row r="1013" spans="1:12" s="96" customFormat="1">
      <c r="B1013" s="12" t="s">
        <v>56</v>
      </c>
      <c r="C1013" s="181" t="s">
        <v>160</v>
      </c>
      <c r="D1013" s="13"/>
      <c r="E1013" s="13"/>
      <c r="F1013" s="9"/>
      <c r="G1013" s="9"/>
      <c r="H1013" s="9"/>
      <c r="I1013" s="9"/>
      <c r="J1013" s="9"/>
      <c r="K1013" s="9"/>
      <c r="L1013" s="9"/>
    </row>
    <row r="1014" spans="1:12" s="96" customFormat="1">
      <c r="B1014" s="12" t="s">
        <v>57</v>
      </c>
      <c r="C1014" s="181">
        <v>104001</v>
      </c>
      <c r="D1014" s="9"/>
      <c r="E1014" s="9"/>
      <c r="F1014" s="9"/>
      <c r="G1014" s="9"/>
      <c r="H1014" s="9"/>
      <c r="I1014" s="9"/>
      <c r="J1014" s="9"/>
      <c r="K1014" s="9"/>
      <c r="L1014" s="9"/>
    </row>
    <row r="1015" spans="1:12" s="96" customFormat="1">
      <c r="B1015" s="12" t="s">
        <v>58</v>
      </c>
      <c r="C1015" s="181" t="s">
        <v>543</v>
      </c>
      <c r="D1015" s="9"/>
      <c r="E1015" s="9"/>
      <c r="F1015" s="9"/>
      <c r="G1015" s="9"/>
      <c r="H1015" s="9"/>
      <c r="I1015" s="9"/>
      <c r="J1015" s="9"/>
      <c r="K1015" s="9"/>
      <c r="L1015" s="9"/>
    </row>
    <row r="1016" spans="1:12" s="96" customFormat="1">
      <c r="B1016" s="12" t="s">
        <v>59</v>
      </c>
      <c r="C1016" s="181">
        <v>1049</v>
      </c>
      <c r="D1016" s="604" t="s">
        <v>60</v>
      </c>
      <c r="E1016" s="605"/>
      <c r="F1016" s="605"/>
      <c r="G1016" s="605"/>
      <c r="H1016" s="605"/>
      <c r="I1016" s="605"/>
      <c r="J1016" s="605"/>
      <c r="K1016" s="605"/>
      <c r="L1016" s="606"/>
    </row>
    <row r="1017" spans="1:12" s="96" customFormat="1" ht="25.5">
      <c r="B1017" s="12" t="s">
        <v>61</v>
      </c>
      <c r="C1017" s="181">
        <v>21004</v>
      </c>
      <c r="D1017" s="426" t="s">
        <v>777</v>
      </c>
      <c r="E1017" s="426" t="s">
        <v>778</v>
      </c>
      <c r="F1017" s="433" t="s">
        <v>779</v>
      </c>
      <c r="G1017" s="433" t="s">
        <v>780</v>
      </c>
      <c r="H1017" s="433" t="s">
        <v>781</v>
      </c>
      <c r="I1017" s="426" t="s">
        <v>782</v>
      </c>
      <c r="J1017" s="426" t="s">
        <v>783</v>
      </c>
      <c r="K1017" s="426" t="s">
        <v>776</v>
      </c>
      <c r="L1017" s="429"/>
    </row>
    <row r="1018" spans="1:12" s="96" customFormat="1" ht="25.5">
      <c r="B1018" s="18" t="s">
        <v>35</v>
      </c>
      <c r="C1018" s="181" t="s">
        <v>645</v>
      </c>
      <c r="D1018" s="427"/>
      <c r="E1018" s="427"/>
      <c r="F1018" s="434"/>
      <c r="G1018" s="434"/>
      <c r="H1018" s="434"/>
      <c r="I1018" s="427"/>
      <c r="J1018" s="427"/>
      <c r="K1018" s="427"/>
      <c r="L1018" s="430"/>
    </row>
    <row r="1019" spans="1:12" s="96" customFormat="1">
      <c r="B1019" s="18" t="s">
        <v>65</v>
      </c>
      <c r="C1019" s="181" t="s">
        <v>628</v>
      </c>
      <c r="D1019" s="427"/>
      <c r="E1019" s="427"/>
      <c r="F1019" s="434"/>
      <c r="G1019" s="434"/>
      <c r="H1019" s="434"/>
      <c r="I1019" s="427"/>
      <c r="J1019" s="427"/>
      <c r="K1019" s="427"/>
      <c r="L1019" s="430"/>
    </row>
    <row r="1020" spans="1:12" s="96" customFormat="1" ht="25.5">
      <c r="B1020" s="18" t="s">
        <v>37</v>
      </c>
      <c r="C1020" s="181" t="s">
        <v>605</v>
      </c>
      <c r="D1020" s="427"/>
      <c r="E1020" s="427"/>
      <c r="F1020" s="434"/>
      <c r="G1020" s="434"/>
      <c r="H1020" s="434"/>
      <c r="I1020" s="427"/>
      <c r="J1020" s="427"/>
      <c r="K1020" s="427"/>
      <c r="L1020" s="430"/>
    </row>
    <row r="1021" spans="1:12" s="96" customFormat="1">
      <c r="B1021" s="10" t="s">
        <v>66</v>
      </c>
      <c r="C1021" s="181" t="s">
        <v>629</v>
      </c>
      <c r="D1021" s="427"/>
      <c r="E1021" s="427"/>
      <c r="F1021" s="434"/>
      <c r="G1021" s="434"/>
      <c r="H1021" s="434"/>
      <c r="I1021" s="427"/>
      <c r="J1021" s="427"/>
      <c r="K1021" s="427"/>
      <c r="L1021" s="430"/>
    </row>
    <row r="1022" spans="1:12" s="96" customFormat="1">
      <c r="B1022" s="55"/>
      <c r="C1022" s="337" t="s">
        <v>195</v>
      </c>
      <c r="D1022" s="428"/>
      <c r="E1022" s="428"/>
      <c r="F1022" s="435"/>
      <c r="G1022" s="435"/>
      <c r="H1022" s="435"/>
      <c r="I1022" s="428"/>
      <c r="J1022" s="428"/>
      <c r="K1022" s="428"/>
      <c r="L1022" s="431"/>
    </row>
    <row r="1023" spans="1:12" s="96" customFormat="1">
      <c r="B1023" s="10"/>
      <c r="C1023" s="66" t="s">
        <v>646</v>
      </c>
      <c r="D1023" s="20">
        <v>3</v>
      </c>
      <c r="E1023" s="20">
        <v>3</v>
      </c>
      <c r="F1023" s="20"/>
      <c r="G1023" s="20"/>
      <c r="H1023" s="20"/>
      <c r="I1023" s="20">
        <v>3</v>
      </c>
      <c r="J1023" s="20">
        <v>0</v>
      </c>
      <c r="K1023" s="20">
        <v>0</v>
      </c>
      <c r="L1023" s="486"/>
    </row>
    <row r="1024" spans="1:12" s="96" customFormat="1">
      <c r="B1024" s="21" t="s">
        <v>68</v>
      </c>
      <c r="C1024" s="22"/>
      <c r="D1024" s="484">
        <v>1399405.83</v>
      </c>
      <c r="E1024" s="484">
        <v>14401219</v>
      </c>
      <c r="F1024" s="485"/>
      <c r="G1024" s="485"/>
      <c r="H1024" s="485"/>
      <c r="I1024" s="484">
        <v>2819729.9879999999</v>
      </c>
      <c r="J1024" s="484">
        <v>0</v>
      </c>
      <c r="K1024" s="484">
        <v>0</v>
      </c>
      <c r="L1024" s="486"/>
    </row>
    <row r="1025" spans="1:12" s="71" customFormat="1">
      <c r="A1025" s="150"/>
      <c r="B1025" s="149"/>
      <c r="C1025" s="150"/>
      <c r="D1025" s="150"/>
      <c r="E1025" s="150"/>
      <c r="F1025" s="150"/>
      <c r="G1025" s="150"/>
      <c r="H1025" s="150"/>
      <c r="I1025" s="150"/>
      <c r="J1025" s="150"/>
      <c r="K1025" s="150"/>
      <c r="L1025" s="150"/>
    </row>
    <row r="1026" spans="1:12" s="96" customFormat="1">
      <c r="B1026" s="12" t="s">
        <v>56</v>
      </c>
      <c r="C1026" s="181" t="s">
        <v>160</v>
      </c>
      <c r="D1026" s="13"/>
      <c r="E1026" s="13"/>
      <c r="F1026" s="9"/>
      <c r="G1026" s="9"/>
      <c r="H1026" s="9"/>
      <c r="I1026" s="9"/>
      <c r="J1026" s="9"/>
      <c r="K1026" s="9"/>
      <c r="L1026" s="9"/>
    </row>
    <row r="1027" spans="1:12" s="96" customFormat="1">
      <c r="B1027" s="12" t="s">
        <v>57</v>
      </c>
      <c r="C1027" s="181">
        <v>104001</v>
      </c>
      <c r="D1027" s="9"/>
      <c r="E1027" s="9"/>
      <c r="F1027" s="9"/>
      <c r="G1027" s="9"/>
      <c r="H1027" s="9"/>
      <c r="I1027" s="9"/>
      <c r="J1027" s="9"/>
      <c r="K1027" s="9"/>
      <c r="L1027" s="9"/>
    </row>
    <row r="1028" spans="1:12" s="96" customFormat="1">
      <c r="B1028" s="12" t="s">
        <v>58</v>
      </c>
      <c r="C1028" s="181" t="s">
        <v>543</v>
      </c>
      <c r="D1028" s="9"/>
      <c r="E1028" s="9"/>
      <c r="F1028" s="9"/>
      <c r="G1028" s="9"/>
      <c r="H1028" s="9"/>
      <c r="I1028" s="9"/>
      <c r="J1028" s="9"/>
      <c r="K1028" s="9"/>
      <c r="L1028" s="9"/>
    </row>
    <row r="1029" spans="1:12" s="96" customFormat="1">
      <c r="B1029" s="12" t="s">
        <v>59</v>
      </c>
      <c r="C1029" s="181">
        <v>1049</v>
      </c>
      <c r="D1029" s="604" t="s">
        <v>60</v>
      </c>
      <c r="E1029" s="605"/>
      <c r="F1029" s="605"/>
      <c r="G1029" s="605"/>
      <c r="H1029" s="605"/>
      <c r="I1029" s="605"/>
      <c r="J1029" s="605"/>
      <c r="K1029" s="605"/>
      <c r="L1029" s="606"/>
    </row>
    <row r="1030" spans="1:12" s="96" customFormat="1" ht="25.5">
      <c r="B1030" s="12" t="s">
        <v>61</v>
      </c>
      <c r="C1030" s="181">
        <v>21005</v>
      </c>
      <c r="D1030" s="426" t="s">
        <v>777</v>
      </c>
      <c r="E1030" s="426" t="s">
        <v>778</v>
      </c>
      <c r="F1030" s="433" t="s">
        <v>779</v>
      </c>
      <c r="G1030" s="433" t="s">
        <v>780</v>
      </c>
      <c r="H1030" s="433" t="s">
        <v>781</v>
      </c>
      <c r="I1030" s="426" t="s">
        <v>782</v>
      </c>
      <c r="J1030" s="426" t="s">
        <v>783</v>
      </c>
      <c r="K1030" s="426" t="s">
        <v>776</v>
      </c>
      <c r="L1030" s="429"/>
    </row>
    <row r="1031" spans="1:12" s="96" customFormat="1" ht="25.5">
      <c r="B1031" s="18" t="s">
        <v>35</v>
      </c>
      <c r="C1031" s="181" t="s">
        <v>586</v>
      </c>
      <c r="D1031" s="427"/>
      <c r="E1031" s="427"/>
      <c r="F1031" s="434"/>
      <c r="G1031" s="434"/>
      <c r="H1031" s="434"/>
      <c r="I1031" s="427"/>
      <c r="J1031" s="427"/>
      <c r="K1031" s="427"/>
      <c r="L1031" s="430"/>
    </row>
    <row r="1032" spans="1:12" s="96" customFormat="1" ht="25.5">
      <c r="B1032" s="18" t="s">
        <v>65</v>
      </c>
      <c r="C1032" s="181" t="s">
        <v>587</v>
      </c>
      <c r="D1032" s="427"/>
      <c r="E1032" s="427"/>
      <c r="F1032" s="434"/>
      <c r="G1032" s="434"/>
      <c r="H1032" s="434"/>
      <c r="I1032" s="427"/>
      <c r="J1032" s="427"/>
      <c r="K1032" s="427"/>
      <c r="L1032" s="430"/>
    </row>
    <row r="1033" spans="1:12" s="96" customFormat="1" ht="25.5">
      <c r="B1033" s="18" t="s">
        <v>37</v>
      </c>
      <c r="C1033" s="181" t="s">
        <v>580</v>
      </c>
      <c r="D1033" s="427"/>
      <c r="E1033" s="427"/>
      <c r="F1033" s="434"/>
      <c r="G1033" s="434"/>
      <c r="H1033" s="434"/>
      <c r="I1033" s="427"/>
      <c r="J1033" s="427"/>
      <c r="K1033" s="427"/>
      <c r="L1033" s="430"/>
    </row>
    <row r="1034" spans="1:12" s="96" customFormat="1">
      <c r="B1034" s="10" t="s">
        <v>66</v>
      </c>
      <c r="C1034" s="181" t="s">
        <v>210</v>
      </c>
      <c r="D1034" s="427"/>
      <c r="E1034" s="427"/>
      <c r="F1034" s="434"/>
      <c r="G1034" s="434"/>
      <c r="H1034" s="434"/>
      <c r="I1034" s="427"/>
      <c r="J1034" s="427"/>
      <c r="K1034" s="427"/>
      <c r="L1034" s="430"/>
    </row>
    <row r="1035" spans="1:12" s="96" customFormat="1">
      <c r="B1035" s="55"/>
      <c r="C1035" s="337" t="s">
        <v>195</v>
      </c>
      <c r="D1035" s="428"/>
      <c r="E1035" s="428"/>
      <c r="F1035" s="435"/>
      <c r="G1035" s="435"/>
      <c r="H1035" s="435"/>
      <c r="I1035" s="428"/>
      <c r="J1035" s="428"/>
      <c r="K1035" s="428"/>
      <c r="L1035" s="431"/>
    </row>
    <row r="1036" spans="1:12" s="96" customFormat="1">
      <c r="B1036" s="21" t="s">
        <v>68</v>
      </c>
      <c r="C1036" s="22"/>
      <c r="D1036" s="484"/>
      <c r="E1036" s="484">
        <v>0</v>
      </c>
      <c r="F1036" s="485"/>
      <c r="G1036" s="485"/>
      <c r="H1036" s="485"/>
      <c r="I1036" s="484">
        <v>0</v>
      </c>
      <c r="J1036" s="484">
        <v>0</v>
      </c>
      <c r="K1036" s="484">
        <v>0</v>
      </c>
      <c r="L1036" s="486"/>
    </row>
    <row r="1037" spans="1:12" s="71" customFormat="1">
      <c r="A1037" s="150"/>
      <c r="B1037" s="149"/>
      <c r="C1037" s="150"/>
      <c r="D1037" s="150"/>
      <c r="E1037" s="150"/>
      <c r="F1037" s="150"/>
      <c r="G1037" s="150"/>
      <c r="H1037" s="150"/>
      <c r="I1037" s="150"/>
      <c r="J1037" s="150"/>
      <c r="K1037" s="150"/>
      <c r="L1037" s="150"/>
    </row>
    <row r="1038" spans="1:12" s="96" customFormat="1">
      <c r="B1038" s="12" t="s">
        <v>56</v>
      </c>
      <c r="C1038" s="181" t="s">
        <v>160</v>
      </c>
      <c r="D1038" s="13"/>
      <c r="E1038" s="13"/>
      <c r="F1038" s="9"/>
      <c r="G1038" s="9"/>
      <c r="H1038" s="9"/>
      <c r="I1038" s="9"/>
      <c r="J1038" s="9"/>
      <c r="K1038" s="9"/>
      <c r="L1038" s="9"/>
    </row>
    <row r="1039" spans="1:12" s="96" customFormat="1">
      <c r="B1039" s="12" t="s">
        <v>57</v>
      </c>
      <c r="C1039" s="181">
        <v>104001</v>
      </c>
      <c r="D1039" s="9"/>
      <c r="E1039" s="9"/>
      <c r="F1039" s="9"/>
      <c r="G1039" s="9"/>
      <c r="H1039" s="9"/>
      <c r="I1039" s="9"/>
      <c r="J1039" s="9"/>
      <c r="K1039" s="9"/>
      <c r="L1039" s="9"/>
    </row>
    <row r="1040" spans="1:12" s="96" customFormat="1">
      <c r="B1040" s="12" t="s">
        <v>58</v>
      </c>
      <c r="C1040" s="181" t="s">
        <v>543</v>
      </c>
      <c r="D1040" s="9"/>
      <c r="E1040" s="9"/>
      <c r="F1040" s="9"/>
      <c r="G1040" s="9"/>
      <c r="H1040" s="9"/>
      <c r="I1040" s="9"/>
      <c r="J1040" s="9"/>
      <c r="K1040" s="9"/>
      <c r="L1040" s="9"/>
    </row>
    <row r="1041" spans="1:12" s="96" customFormat="1">
      <c r="B1041" s="12" t="s">
        <v>59</v>
      </c>
      <c r="C1041" s="181">
        <v>1049</v>
      </c>
      <c r="D1041" s="604" t="s">
        <v>60</v>
      </c>
      <c r="E1041" s="605"/>
      <c r="F1041" s="605"/>
      <c r="G1041" s="605"/>
      <c r="H1041" s="605"/>
      <c r="I1041" s="605"/>
      <c r="J1041" s="605"/>
      <c r="K1041" s="605"/>
      <c r="L1041" s="606"/>
    </row>
    <row r="1042" spans="1:12" s="96" customFormat="1" ht="25.5">
      <c r="B1042" s="12" t="s">
        <v>61</v>
      </c>
      <c r="C1042" s="181">
        <v>21006</v>
      </c>
      <c r="D1042" s="426" t="s">
        <v>777</v>
      </c>
      <c r="E1042" s="426" t="s">
        <v>778</v>
      </c>
      <c r="F1042" s="433" t="s">
        <v>779</v>
      </c>
      <c r="G1042" s="433" t="s">
        <v>780</v>
      </c>
      <c r="H1042" s="433" t="s">
        <v>781</v>
      </c>
      <c r="I1042" s="426" t="s">
        <v>782</v>
      </c>
      <c r="J1042" s="426" t="s">
        <v>783</v>
      </c>
      <c r="K1042" s="426" t="s">
        <v>776</v>
      </c>
      <c r="L1042" s="429"/>
    </row>
    <row r="1043" spans="1:12" s="96" customFormat="1" ht="32.25" customHeight="1">
      <c r="B1043" s="18" t="s">
        <v>35</v>
      </c>
      <c r="C1043" s="181" t="s">
        <v>647</v>
      </c>
      <c r="D1043" s="427"/>
      <c r="E1043" s="427"/>
      <c r="F1043" s="434"/>
      <c r="G1043" s="434"/>
      <c r="H1043" s="434"/>
      <c r="I1043" s="427"/>
      <c r="J1043" s="427"/>
      <c r="K1043" s="427"/>
      <c r="L1043" s="430"/>
    </row>
    <row r="1044" spans="1:12" s="96" customFormat="1" ht="32.25" customHeight="1">
      <c r="B1044" s="18" t="s">
        <v>65</v>
      </c>
      <c r="C1044" s="181" t="s">
        <v>1235</v>
      </c>
      <c r="D1044" s="427"/>
      <c r="E1044" s="427"/>
      <c r="F1044" s="434"/>
      <c r="G1044" s="434"/>
      <c r="H1044" s="434"/>
      <c r="I1044" s="427"/>
      <c r="J1044" s="427"/>
      <c r="K1044" s="427"/>
      <c r="L1044" s="430"/>
    </row>
    <row r="1045" spans="1:12" s="96" customFormat="1" ht="25.5">
      <c r="B1045" s="18" t="s">
        <v>37</v>
      </c>
      <c r="C1045" s="181" t="s">
        <v>605</v>
      </c>
      <c r="D1045" s="427"/>
      <c r="E1045" s="427"/>
      <c r="F1045" s="434"/>
      <c r="G1045" s="434"/>
      <c r="H1045" s="434"/>
      <c r="I1045" s="427"/>
      <c r="J1045" s="427"/>
      <c r="K1045" s="427"/>
      <c r="L1045" s="430"/>
    </row>
    <row r="1046" spans="1:12" s="96" customFormat="1">
      <c r="B1046" s="10" t="s">
        <v>66</v>
      </c>
      <c r="C1046" s="181" t="s">
        <v>629</v>
      </c>
      <c r="D1046" s="427"/>
      <c r="E1046" s="427"/>
      <c r="F1046" s="434"/>
      <c r="G1046" s="434"/>
      <c r="H1046" s="434"/>
      <c r="I1046" s="427"/>
      <c r="J1046" s="427"/>
      <c r="K1046" s="427"/>
      <c r="L1046" s="430"/>
    </row>
    <row r="1047" spans="1:12" s="96" customFormat="1">
      <c r="B1047" s="55"/>
      <c r="C1047" s="337" t="s">
        <v>195</v>
      </c>
      <c r="D1047" s="428"/>
      <c r="E1047" s="428"/>
      <c r="F1047" s="435"/>
      <c r="G1047" s="435"/>
      <c r="H1047" s="435"/>
      <c r="I1047" s="428"/>
      <c r="J1047" s="428"/>
      <c r="K1047" s="428"/>
      <c r="L1047" s="431"/>
    </row>
    <row r="1048" spans="1:12" s="96" customFormat="1">
      <c r="B1048" s="10"/>
      <c r="C1048" s="181" t="s">
        <v>649</v>
      </c>
      <c r="D1048" s="515">
        <v>1</v>
      </c>
      <c r="E1048" s="515">
        <v>2</v>
      </c>
      <c r="F1048" s="515"/>
      <c r="G1048" s="515"/>
      <c r="H1048" s="515"/>
      <c r="I1048" s="515">
        <v>2</v>
      </c>
      <c r="J1048" s="515">
        <v>2</v>
      </c>
      <c r="K1048" s="515">
        <v>2</v>
      </c>
      <c r="L1048" s="486"/>
    </row>
    <row r="1049" spans="1:12" s="96" customFormat="1">
      <c r="B1049" s="21" t="s">
        <v>68</v>
      </c>
      <c r="C1049" s="22"/>
      <c r="D1049" s="484">
        <v>0</v>
      </c>
      <c r="E1049" s="484">
        <v>775278.60000000009</v>
      </c>
      <c r="F1049" s="485"/>
      <c r="G1049" s="485"/>
      <c r="H1049" s="485"/>
      <c r="I1049" s="484">
        <v>12568263.892000001</v>
      </c>
      <c r="J1049" s="484">
        <v>14654221.211999999</v>
      </c>
      <c r="K1049" s="484">
        <v>5838765.4560000002</v>
      </c>
      <c r="L1049" s="486"/>
    </row>
    <row r="1050" spans="1:12" s="71" customFormat="1">
      <c r="A1050" s="150"/>
      <c r="B1050" s="149"/>
      <c r="C1050" s="151"/>
      <c r="D1050" s="151"/>
      <c r="E1050" s="151"/>
      <c r="F1050" s="151"/>
      <c r="G1050" s="150"/>
      <c r="H1050" s="150"/>
      <c r="I1050" s="150"/>
      <c r="J1050" s="150"/>
      <c r="K1050" s="150"/>
      <c r="L1050" s="150"/>
    </row>
    <row r="1051" spans="1:12" s="96" customFormat="1">
      <c r="B1051" s="12" t="s">
        <v>56</v>
      </c>
      <c r="C1051" s="181" t="s">
        <v>160</v>
      </c>
      <c r="D1051" s="13"/>
      <c r="E1051" s="13"/>
      <c r="F1051" s="9"/>
      <c r="G1051" s="9"/>
      <c r="H1051" s="9"/>
      <c r="I1051" s="9"/>
      <c r="J1051" s="9"/>
      <c r="K1051" s="9"/>
      <c r="L1051" s="9"/>
    </row>
    <row r="1052" spans="1:12" s="96" customFormat="1">
      <c r="B1052" s="12" t="s">
        <v>57</v>
      </c>
      <c r="C1052" s="181">
        <v>104001</v>
      </c>
      <c r="D1052" s="9"/>
      <c r="E1052" s="9"/>
      <c r="F1052" s="9"/>
      <c r="G1052" s="9"/>
      <c r="H1052" s="9"/>
      <c r="I1052" s="9"/>
      <c r="J1052" s="9"/>
      <c r="K1052" s="9"/>
      <c r="L1052" s="9"/>
    </row>
    <row r="1053" spans="1:12" s="96" customFormat="1">
      <c r="B1053" s="12" t="s">
        <v>58</v>
      </c>
      <c r="C1053" s="181" t="s">
        <v>543</v>
      </c>
      <c r="D1053" s="9"/>
      <c r="E1053" s="9"/>
      <c r="F1053" s="9"/>
      <c r="G1053" s="9"/>
      <c r="H1053" s="9"/>
      <c r="I1053" s="9"/>
      <c r="J1053" s="9"/>
      <c r="K1053" s="9"/>
      <c r="L1053" s="9"/>
    </row>
    <row r="1054" spans="1:12" s="96" customFormat="1">
      <c r="B1054" s="12" t="s">
        <v>59</v>
      </c>
      <c r="C1054" s="181">
        <v>1049</v>
      </c>
      <c r="D1054" s="604" t="s">
        <v>60</v>
      </c>
      <c r="E1054" s="605"/>
      <c r="F1054" s="605"/>
      <c r="G1054" s="605"/>
      <c r="H1054" s="605"/>
      <c r="I1054" s="605"/>
      <c r="J1054" s="605"/>
      <c r="K1054" s="605"/>
      <c r="L1054" s="606"/>
    </row>
    <row r="1055" spans="1:12" s="96" customFormat="1" ht="25.5">
      <c r="B1055" s="12" t="s">
        <v>61</v>
      </c>
      <c r="C1055" s="181">
        <v>21007</v>
      </c>
      <c r="D1055" s="426" t="s">
        <v>777</v>
      </c>
      <c r="E1055" s="426" t="s">
        <v>778</v>
      </c>
      <c r="F1055" s="433" t="s">
        <v>779</v>
      </c>
      <c r="G1055" s="433" t="s">
        <v>780</v>
      </c>
      <c r="H1055" s="433" t="s">
        <v>781</v>
      </c>
      <c r="I1055" s="426" t="s">
        <v>782</v>
      </c>
      <c r="J1055" s="426" t="s">
        <v>783</v>
      </c>
      <c r="K1055" s="426" t="s">
        <v>776</v>
      </c>
      <c r="L1055" s="429"/>
    </row>
    <row r="1056" spans="1:12" s="96" customFormat="1" ht="25.5">
      <c r="B1056" s="18" t="s">
        <v>35</v>
      </c>
      <c r="C1056" s="181" t="s">
        <v>650</v>
      </c>
      <c r="D1056" s="427"/>
      <c r="E1056" s="427"/>
      <c r="F1056" s="434"/>
      <c r="G1056" s="434"/>
      <c r="H1056" s="434"/>
      <c r="I1056" s="427"/>
      <c r="J1056" s="427"/>
      <c r="K1056" s="427"/>
      <c r="L1056" s="430"/>
    </row>
    <row r="1057" spans="1:12" s="96" customFormat="1">
      <c r="B1057" s="18" t="s">
        <v>65</v>
      </c>
      <c r="C1057" s="181" t="s">
        <v>651</v>
      </c>
      <c r="D1057" s="427"/>
      <c r="E1057" s="427"/>
      <c r="F1057" s="434"/>
      <c r="G1057" s="434"/>
      <c r="H1057" s="434"/>
      <c r="I1057" s="427"/>
      <c r="J1057" s="427"/>
      <c r="K1057" s="427"/>
      <c r="L1057" s="430"/>
    </row>
    <row r="1058" spans="1:12" s="96" customFormat="1" ht="25.5">
      <c r="B1058" s="18" t="s">
        <v>37</v>
      </c>
      <c r="C1058" s="181" t="s">
        <v>605</v>
      </c>
      <c r="D1058" s="427"/>
      <c r="E1058" s="427"/>
      <c r="F1058" s="434"/>
      <c r="G1058" s="434"/>
      <c r="H1058" s="434"/>
      <c r="I1058" s="427"/>
      <c r="J1058" s="427"/>
      <c r="K1058" s="427"/>
      <c r="L1058" s="430"/>
    </row>
    <row r="1059" spans="1:12" s="96" customFormat="1">
      <c r="B1059" s="10" t="s">
        <v>66</v>
      </c>
      <c r="C1059" s="181" t="s">
        <v>629</v>
      </c>
      <c r="D1059" s="427"/>
      <c r="E1059" s="427"/>
      <c r="F1059" s="434"/>
      <c r="G1059" s="434"/>
      <c r="H1059" s="434"/>
      <c r="I1059" s="427"/>
      <c r="J1059" s="427"/>
      <c r="K1059" s="427"/>
      <c r="L1059" s="430"/>
    </row>
    <row r="1060" spans="1:12" s="96" customFormat="1">
      <c r="B1060" s="55"/>
      <c r="C1060" s="337" t="s">
        <v>195</v>
      </c>
      <c r="D1060" s="428"/>
      <c r="E1060" s="428"/>
      <c r="F1060" s="435"/>
      <c r="G1060" s="435"/>
      <c r="H1060" s="435"/>
      <c r="I1060" s="428"/>
      <c r="J1060" s="428"/>
      <c r="K1060" s="428"/>
      <c r="L1060" s="431"/>
    </row>
    <row r="1061" spans="1:12" s="96" customFormat="1">
      <c r="B1061" s="10"/>
      <c r="C1061" s="181" t="s">
        <v>652</v>
      </c>
      <c r="D1061" s="484">
        <v>0</v>
      </c>
      <c r="E1061" s="484">
        <v>0</v>
      </c>
      <c r="F1061" s="485">
        <v>0</v>
      </c>
      <c r="G1061" s="485">
        <v>0</v>
      </c>
      <c r="H1061" s="485">
        <v>0</v>
      </c>
      <c r="I1061" s="484">
        <v>0</v>
      </c>
      <c r="J1061" s="484">
        <v>27.47</v>
      </c>
      <c r="K1061" s="484">
        <v>0</v>
      </c>
      <c r="L1061" s="486"/>
    </row>
    <row r="1062" spans="1:12" s="96" customFormat="1">
      <c r="B1062" s="21" t="s">
        <v>68</v>
      </c>
      <c r="C1062" s="22"/>
      <c r="D1062" s="484">
        <v>794291.1</v>
      </c>
      <c r="E1062" s="484">
        <v>574927.6</v>
      </c>
      <c r="F1062" s="485"/>
      <c r="G1062" s="485"/>
      <c r="H1062" s="485"/>
      <c r="I1062" s="484">
        <v>580778</v>
      </c>
      <c r="J1062" s="484">
        <v>527980</v>
      </c>
      <c r="K1062" s="484">
        <v>177929.3</v>
      </c>
      <c r="L1062" s="486"/>
    </row>
    <row r="1063" spans="1:12" s="71" customFormat="1">
      <c r="A1063" s="150"/>
      <c r="B1063" s="149"/>
      <c r="C1063" s="150"/>
      <c r="D1063" s="150"/>
      <c r="E1063" s="150"/>
      <c r="F1063" s="150"/>
      <c r="G1063" s="150"/>
      <c r="H1063" s="150"/>
      <c r="I1063" s="150"/>
      <c r="J1063" s="150"/>
      <c r="K1063" s="150"/>
      <c r="L1063" s="150"/>
    </row>
    <row r="1064" spans="1:12" s="96" customFormat="1">
      <c r="B1064" s="12" t="s">
        <v>56</v>
      </c>
      <c r="C1064" s="181" t="s">
        <v>160</v>
      </c>
      <c r="D1064" s="13"/>
      <c r="E1064" s="13"/>
      <c r="F1064" s="13"/>
      <c r="G1064" s="13"/>
      <c r="H1064" s="13"/>
      <c r="I1064" s="13"/>
      <c r="J1064" s="13"/>
      <c r="K1064" s="13"/>
      <c r="L1064" s="9"/>
    </row>
    <row r="1065" spans="1:12" s="96" customFormat="1">
      <c r="B1065" s="12" t="s">
        <v>57</v>
      </c>
      <c r="C1065" s="181">
        <v>104001</v>
      </c>
      <c r="D1065" s="9"/>
      <c r="E1065" s="9"/>
      <c r="F1065" s="9"/>
      <c r="G1065" s="9"/>
      <c r="H1065" s="9"/>
      <c r="I1065" s="9"/>
      <c r="J1065" s="9"/>
      <c r="K1065" s="9"/>
      <c r="L1065" s="9"/>
    </row>
    <row r="1066" spans="1:12" s="96" customFormat="1">
      <c r="B1066" s="12" t="s">
        <v>58</v>
      </c>
      <c r="C1066" s="181" t="s">
        <v>543</v>
      </c>
      <c r="D1066" s="9"/>
      <c r="E1066" s="9"/>
      <c r="F1066" s="9"/>
      <c r="G1066" s="9"/>
      <c r="H1066" s="9"/>
      <c r="I1066" s="9"/>
      <c r="J1066" s="9"/>
      <c r="K1066" s="9"/>
      <c r="L1066" s="9"/>
    </row>
    <row r="1067" spans="1:12" s="96" customFormat="1">
      <c r="B1067" s="12" t="s">
        <v>59</v>
      </c>
      <c r="C1067" s="181">
        <v>1049</v>
      </c>
      <c r="D1067" s="604" t="s">
        <v>60</v>
      </c>
      <c r="E1067" s="605"/>
      <c r="F1067" s="605"/>
      <c r="G1067" s="605"/>
      <c r="H1067" s="605"/>
      <c r="I1067" s="605"/>
      <c r="J1067" s="605"/>
      <c r="K1067" s="605"/>
      <c r="L1067" s="606"/>
    </row>
    <row r="1068" spans="1:12" s="96" customFormat="1" ht="25.5">
      <c r="B1068" s="12" t="s">
        <v>61</v>
      </c>
      <c r="C1068" s="181">
        <v>21008</v>
      </c>
      <c r="D1068" s="426" t="s">
        <v>777</v>
      </c>
      <c r="E1068" s="426" t="s">
        <v>778</v>
      </c>
      <c r="F1068" s="433" t="s">
        <v>779</v>
      </c>
      <c r="G1068" s="433" t="s">
        <v>780</v>
      </c>
      <c r="H1068" s="433" t="s">
        <v>781</v>
      </c>
      <c r="I1068" s="426" t="s">
        <v>782</v>
      </c>
      <c r="J1068" s="426" t="s">
        <v>783</v>
      </c>
      <c r="K1068" s="426" t="s">
        <v>776</v>
      </c>
      <c r="L1068" s="429"/>
    </row>
    <row r="1069" spans="1:12" s="96" customFormat="1" ht="38.25">
      <c r="B1069" s="18" t="s">
        <v>35</v>
      </c>
      <c r="C1069" s="181" t="s">
        <v>653</v>
      </c>
      <c r="D1069" s="427"/>
      <c r="E1069" s="427"/>
      <c r="F1069" s="434"/>
      <c r="G1069" s="434"/>
      <c r="H1069" s="434"/>
      <c r="I1069" s="427"/>
      <c r="J1069" s="427"/>
      <c r="K1069" s="427"/>
      <c r="L1069" s="430"/>
    </row>
    <row r="1070" spans="1:12" s="96" customFormat="1">
      <c r="B1070" s="18" t="s">
        <v>65</v>
      </c>
      <c r="C1070" s="181" t="s">
        <v>648</v>
      </c>
      <c r="D1070" s="427"/>
      <c r="E1070" s="427"/>
      <c r="F1070" s="434"/>
      <c r="G1070" s="434"/>
      <c r="H1070" s="434"/>
      <c r="I1070" s="427"/>
      <c r="J1070" s="427"/>
      <c r="K1070" s="427"/>
      <c r="L1070" s="430"/>
    </row>
    <row r="1071" spans="1:12" s="96" customFormat="1" ht="25.5">
      <c r="B1071" s="18" t="s">
        <v>37</v>
      </c>
      <c r="C1071" s="181" t="s">
        <v>605</v>
      </c>
      <c r="D1071" s="427"/>
      <c r="E1071" s="427"/>
      <c r="F1071" s="434"/>
      <c r="G1071" s="434"/>
      <c r="H1071" s="434"/>
      <c r="I1071" s="427"/>
      <c r="J1071" s="427"/>
      <c r="K1071" s="427"/>
      <c r="L1071" s="430"/>
    </row>
    <row r="1072" spans="1:12" s="96" customFormat="1">
      <c r="B1072" s="10" t="s">
        <v>66</v>
      </c>
      <c r="C1072" s="181" t="s">
        <v>629</v>
      </c>
      <c r="D1072" s="427"/>
      <c r="E1072" s="427"/>
      <c r="F1072" s="434"/>
      <c r="G1072" s="434"/>
      <c r="H1072" s="434"/>
      <c r="I1072" s="427"/>
      <c r="J1072" s="427"/>
      <c r="K1072" s="427"/>
      <c r="L1072" s="430"/>
    </row>
    <row r="1073" spans="1:12" s="96" customFormat="1">
      <c r="B1073" s="55"/>
      <c r="C1073" s="337" t="s">
        <v>195</v>
      </c>
      <c r="D1073" s="428"/>
      <c r="E1073" s="428"/>
      <c r="F1073" s="435"/>
      <c r="G1073" s="435"/>
      <c r="H1073" s="435"/>
      <c r="I1073" s="428"/>
      <c r="J1073" s="428"/>
      <c r="K1073" s="428"/>
      <c r="L1073" s="431"/>
    </row>
    <row r="1074" spans="1:12" s="96" customFormat="1">
      <c r="B1074" s="10"/>
      <c r="C1074" s="181" t="s">
        <v>654</v>
      </c>
      <c r="D1074" s="515">
        <v>1</v>
      </c>
      <c r="E1074" s="515">
        <v>1</v>
      </c>
      <c r="F1074" s="515"/>
      <c r="G1074" s="515"/>
      <c r="H1074" s="515"/>
      <c r="I1074" s="515">
        <v>1</v>
      </c>
      <c r="J1074" s="515">
        <v>1</v>
      </c>
      <c r="K1074" s="515"/>
      <c r="L1074" s="486"/>
    </row>
    <row r="1075" spans="1:12" s="96" customFormat="1">
      <c r="B1075" s="21" t="s">
        <v>68</v>
      </c>
      <c r="C1075" s="22"/>
      <c r="D1075" s="484">
        <v>98321.3</v>
      </c>
      <c r="E1075" s="484">
        <v>1137744.7</v>
      </c>
      <c r="F1075" s="485"/>
      <c r="G1075" s="485"/>
      <c r="H1075" s="485"/>
      <c r="I1075" s="484">
        <v>1217120.6000000001</v>
      </c>
      <c r="J1075" s="484">
        <v>521623.1</v>
      </c>
      <c r="K1075" s="484"/>
      <c r="L1075" s="486"/>
    </row>
    <row r="1076" spans="1:12" s="71" customFormat="1">
      <c r="A1076" s="150"/>
      <c r="B1076" s="149"/>
      <c r="C1076" s="150"/>
      <c r="D1076" s="150"/>
      <c r="E1076" s="150"/>
      <c r="F1076" s="150"/>
      <c r="G1076" s="150"/>
      <c r="H1076" s="150"/>
      <c r="I1076" s="150"/>
      <c r="J1076" s="150"/>
      <c r="K1076" s="150"/>
      <c r="L1076" s="150"/>
    </row>
    <row r="1077" spans="1:12" s="96" customFormat="1">
      <c r="B1077" s="12" t="s">
        <v>56</v>
      </c>
      <c r="C1077" s="181" t="s">
        <v>160</v>
      </c>
      <c r="D1077" s="13"/>
      <c r="E1077" s="13"/>
      <c r="F1077" s="9"/>
      <c r="G1077" s="9"/>
      <c r="H1077" s="9"/>
      <c r="I1077" s="9"/>
      <c r="J1077" s="9"/>
      <c r="K1077" s="9"/>
      <c r="L1077" s="9"/>
    </row>
    <row r="1078" spans="1:12" s="96" customFormat="1">
      <c r="B1078" s="12" t="s">
        <v>57</v>
      </c>
      <c r="C1078" s="181">
        <v>104001</v>
      </c>
      <c r="D1078" s="9"/>
      <c r="E1078" s="9"/>
      <c r="F1078" s="9"/>
      <c r="G1078" s="9"/>
      <c r="H1078" s="9"/>
      <c r="I1078" s="9"/>
      <c r="J1078" s="9"/>
      <c r="K1078" s="9"/>
      <c r="L1078" s="9"/>
    </row>
    <row r="1079" spans="1:12" s="96" customFormat="1">
      <c r="B1079" s="12" t="s">
        <v>58</v>
      </c>
      <c r="C1079" s="181" t="s">
        <v>543</v>
      </c>
      <c r="D1079" s="9"/>
      <c r="E1079" s="9"/>
      <c r="F1079" s="9"/>
      <c r="G1079" s="9"/>
      <c r="H1079" s="9"/>
      <c r="I1079" s="9"/>
      <c r="J1079" s="9"/>
      <c r="K1079" s="9"/>
      <c r="L1079" s="9"/>
    </row>
    <row r="1080" spans="1:12" s="96" customFormat="1">
      <c r="B1080" s="12" t="s">
        <v>59</v>
      </c>
      <c r="C1080" s="181">
        <v>1049</v>
      </c>
      <c r="D1080" s="604" t="s">
        <v>60</v>
      </c>
      <c r="E1080" s="605"/>
      <c r="F1080" s="605"/>
      <c r="G1080" s="605"/>
      <c r="H1080" s="605"/>
      <c r="I1080" s="605"/>
      <c r="J1080" s="605"/>
      <c r="K1080" s="605"/>
      <c r="L1080" s="606"/>
    </row>
    <row r="1081" spans="1:12" s="96" customFormat="1" ht="25.5">
      <c r="B1081" s="12" t="s">
        <v>61</v>
      </c>
      <c r="C1081" s="181">
        <v>21009</v>
      </c>
      <c r="D1081" s="426" t="s">
        <v>777</v>
      </c>
      <c r="E1081" s="426" t="s">
        <v>778</v>
      </c>
      <c r="F1081" s="433" t="s">
        <v>779</v>
      </c>
      <c r="G1081" s="433" t="s">
        <v>780</v>
      </c>
      <c r="H1081" s="433" t="s">
        <v>781</v>
      </c>
      <c r="I1081" s="426" t="s">
        <v>782</v>
      </c>
      <c r="J1081" s="426" t="s">
        <v>783</v>
      </c>
      <c r="K1081" s="426" t="s">
        <v>776</v>
      </c>
      <c r="L1081" s="429"/>
    </row>
    <row r="1082" spans="1:12" s="96" customFormat="1" ht="25.5">
      <c r="B1082" s="18" t="s">
        <v>35</v>
      </c>
      <c r="C1082" s="181" t="s">
        <v>655</v>
      </c>
      <c r="D1082" s="427"/>
      <c r="E1082" s="427"/>
      <c r="F1082" s="434"/>
      <c r="G1082" s="434"/>
      <c r="H1082" s="434"/>
      <c r="I1082" s="427"/>
      <c r="J1082" s="427"/>
      <c r="K1082" s="427"/>
      <c r="L1082" s="430"/>
    </row>
    <row r="1083" spans="1:12" s="96" customFormat="1">
      <c r="B1083" s="18" t="s">
        <v>65</v>
      </c>
      <c r="C1083" s="181" t="s">
        <v>651</v>
      </c>
      <c r="D1083" s="427"/>
      <c r="E1083" s="427"/>
      <c r="F1083" s="434"/>
      <c r="G1083" s="434"/>
      <c r="H1083" s="434"/>
      <c r="I1083" s="427"/>
      <c r="J1083" s="427"/>
      <c r="K1083" s="427"/>
      <c r="L1083" s="430"/>
    </row>
    <row r="1084" spans="1:12" s="96" customFormat="1" ht="25.5">
      <c r="B1084" s="18" t="s">
        <v>37</v>
      </c>
      <c r="C1084" s="181" t="s">
        <v>605</v>
      </c>
      <c r="D1084" s="427"/>
      <c r="E1084" s="427"/>
      <c r="F1084" s="434"/>
      <c r="G1084" s="434"/>
      <c r="H1084" s="434"/>
      <c r="I1084" s="427"/>
      <c r="J1084" s="427"/>
      <c r="K1084" s="427"/>
      <c r="L1084" s="430"/>
    </row>
    <row r="1085" spans="1:12" s="96" customFormat="1">
      <c r="B1085" s="10" t="s">
        <v>66</v>
      </c>
      <c r="C1085" s="181" t="s">
        <v>629</v>
      </c>
      <c r="D1085" s="427"/>
      <c r="E1085" s="427"/>
      <c r="F1085" s="434"/>
      <c r="G1085" s="434"/>
      <c r="H1085" s="434"/>
      <c r="I1085" s="427"/>
      <c r="J1085" s="427"/>
      <c r="K1085" s="427"/>
      <c r="L1085" s="430"/>
    </row>
    <row r="1086" spans="1:12" s="96" customFormat="1">
      <c r="B1086" s="55"/>
      <c r="C1086" s="337" t="s">
        <v>195</v>
      </c>
      <c r="D1086" s="428"/>
      <c r="E1086" s="428"/>
      <c r="F1086" s="435"/>
      <c r="G1086" s="435"/>
      <c r="H1086" s="435"/>
      <c r="I1086" s="428"/>
      <c r="J1086" s="428"/>
      <c r="K1086" s="428"/>
      <c r="L1086" s="431"/>
    </row>
    <row r="1087" spans="1:12" s="96" customFormat="1">
      <c r="B1087" s="10"/>
      <c r="C1087" s="181" t="s">
        <v>652</v>
      </c>
      <c r="D1087" s="484">
        <v>0</v>
      </c>
      <c r="E1087" s="484">
        <v>0</v>
      </c>
      <c r="F1087" s="485">
        <v>0</v>
      </c>
      <c r="G1087" s="485">
        <v>0</v>
      </c>
      <c r="H1087" s="485">
        <v>0</v>
      </c>
      <c r="I1087" s="484">
        <v>27.47</v>
      </c>
      <c r="J1087" s="484">
        <v>27.47</v>
      </c>
      <c r="K1087" s="484">
        <v>27.47</v>
      </c>
      <c r="L1087" s="486"/>
    </row>
    <row r="1088" spans="1:12" s="96" customFormat="1">
      <c r="B1088" s="21" t="s">
        <v>68</v>
      </c>
      <c r="C1088" s="22"/>
      <c r="D1088" s="484">
        <v>796943.7</v>
      </c>
      <c r="E1088" s="484">
        <v>10623925.4</v>
      </c>
      <c r="F1088" s="485"/>
      <c r="G1088" s="485"/>
      <c r="H1088" s="485"/>
      <c r="I1088" s="484">
        <v>5279800</v>
      </c>
      <c r="J1088" s="484">
        <v>4456151.2</v>
      </c>
      <c r="K1088" s="484">
        <v>1779292.6</v>
      </c>
      <c r="L1088" s="486"/>
    </row>
    <row r="1089" spans="1:12" s="71" customFormat="1">
      <c r="A1089" s="150"/>
      <c r="B1089" s="149"/>
      <c r="C1089" s="150"/>
      <c r="D1089" s="150"/>
      <c r="E1089" s="150"/>
      <c r="F1089" s="150"/>
      <c r="G1089" s="150"/>
      <c r="H1089" s="150"/>
      <c r="I1089" s="150"/>
      <c r="J1089" s="150"/>
      <c r="K1089" s="150"/>
      <c r="L1089" s="150"/>
    </row>
    <row r="1090" spans="1:12" s="96" customFormat="1">
      <c r="B1090" s="12" t="s">
        <v>56</v>
      </c>
      <c r="C1090" s="181" t="s">
        <v>160</v>
      </c>
      <c r="D1090" s="13"/>
      <c r="E1090" s="13"/>
      <c r="F1090" s="9"/>
      <c r="G1090" s="9"/>
      <c r="H1090" s="9"/>
      <c r="I1090" s="9"/>
      <c r="J1090" s="9"/>
      <c r="K1090" s="9"/>
      <c r="L1090" s="9"/>
    </row>
    <row r="1091" spans="1:12" s="96" customFormat="1">
      <c r="B1091" s="12" t="s">
        <v>57</v>
      </c>
      <c r="C1091" s="181">
        <v>104001</v>
      </c>
      <c r="D1091" s="9"/>
      <c r="E1091" s="9"/>
      <c r="F1091" s="9"/>
      <c r="G1091" s="9"/>
      <c r="H1091" s="9"/>
      <c r="I1091" s="9"/>
      <c r="J1091" s="9"/>
      <c r="K1091" s="9"/>
      <c r="L1091" s="9"/>
    </row>
    <row r="1092" spans="1:12" s="96" customFormat="1">
      <c r="B1092" s="12" t="s">
        <v>58</v>
      </c>
      <c r="C1092" s="181" t="s">
        <v>543</v>
      </c>
      <c r="D1092" s="9"/>
      <c r="E1092" s="9"/>
      <c r="F1092" s="9"/>
      <c r="G1092" s="9"/>
      <c r="H1092" s="9"/>
      <c r="I1092" s="9"/>
      <c r="J1092" s="9"/>
      <c r="K1092" s="9"/>
      <c r="L1092" s="9"/>
    </row>
    <row r="1093" spans="1:12" s="96" customFormat="1">
      <c r="B1093" s="12" t="s">
        <v>59</v>
      </c>
      <c r="C1093" s="181">
        <v>1049</v>
      </c>
      <c r="D1093" s="604" t="s">
        <v>60</v>
      </c>
      <c r="E1093" s="605"/>
      <c r="F1093" s="605"/>
      <c r="G1093" s="605"/>
      <c r="H1093" s="605"/>
      <c r="I1093" s="605"/>
      <c r="J1093" s="605"/>
      <c r="K1093" s="605"/>
      <c r="L1093" s="606"/>
    </row>
    <row r="1094" spans="1:12" s="96" customFormat="1" ht="25.5">
      <c r="B1094" s="12" t="s">
        <v>61</v>
      </c>
      <c r="C1094" s="181">
        <v>21011</v>
      </c>
      <c r="D1094" s="426" t="s">
        <v>777</v>
      </c>
      <c r="E1094" s="426" t="s">
        <v>778</v>
      </c>
      <c r="F1094" s="433" t="s">
        <v>779</v>
      </c>
      <c r="G1094" s="433" t="s">
        <v>780</v>
      </c>
      <c r="H1094" s="433" t="s">
        <v>781</v>
      </c>
      <c r="I1094" s="426" t="s">
        <v>782</v>
      </c>
      <c r="J1094" s="426" t="s">
        <v>783</v>
      </c>
      <c r="K1094" s="426" t="s">
        <v>776</v>
      </c>
      <c r="L1094" s="429"/>
    </row>
    <row r="1095" spans="1:12" s="96" customFormat="1" ht="25.5">
      <c r="B1095" s="18" t="s">
        <v>35</v>
      </c>
      <c r="C1095" s="181" t="s">
        <v>656</v>
      </c>
      <c r="D1095" s="427"/>
      <c r="E1095" s="427"/>
      <c r="F1095" s="434"/>
      <c r="G1095" s="434"/>
      <c r="H1095" s="434"/>
      <c r="I1095" s="427"/>
      <c r="J1095" s="427"/>
      <c r="K1095" s="427"/>
      <c r="L1095" s="430"/>
    </row>
    <row r="1096" spans="1:12" s="96" customFormat="1">
      <c r="B1096" s="18" t="s">
        <v>65</v>
      </c>
      <c r="C1096" s="181" t="s">
        <v>657</v>
      </c>
      <c r="D1096" s="427"/>
      <c r="E1096" s="427"/>
      <c r="F1096" s="434"/>
      <c r="G1096" s="434"/>
      <c r="H1096" s="434"/>
      <c r="I1096" s="427"/>
      <c r="J1096" s="427"/>
      <c r="K1096" s="427"/>
      <c r="L1096" s="430"/>
    </row>
    <row r="1097" spans="1:12" s="96" customFormat="1" ht="25.5">
      <c r="B1097" s="18" t="s">
        <v>37</v>
      </c>
      <c r="C1097" s="181" t="s">
        <v>605</v>
      </c>
      <c r="D1097" s="427"/>
      <c r="E1097" s="427"/>
      <c r="F1097" s="434"/>
      <c r="G1097" s="434"/>
      <c r="H1097" s="434"/>
      <c r="I1097" s="427"/>
      <c r="J1097" s="427"/>
      <c r="K1097" s="427"/>
      <c r="L1097" s="430"/>
    </row>
    <row r="1098" spans="1:12" s="96" customFormat="1">
      <c r="B1098" s="10" t="s">
        <v>66</v>
      </c>
      <c r="C1098" s="181" t="s">
        <v>629</v>
      </c>
      <c r="D1098" s="427"/>
      <c r="E1098" s="427"/>
      <c r="F1098" s="434"/>
      <c r="G1098" s="434"/>
      <c r="H1098" s="434"/>
      <c r="I1098" s="427"/>
      <c r="J1098" s="427"/>
      <c r="K1098" s="427"/>
      <c r="L1098" s="430"/>
    </row>
    <row r="1099" spans="1:12" s="96" customFormat="1">
      <c r="B1099" s="55"/>
      <c r="C1099" s="337" t="s">
        <v>195</v>
      </c>
      <c r="D1099" s="428"/>
      <c r="E1099" s="428"/>
      <c r="F1099" s="435"/>
      <c r="G1099" s="435"/>
      <c r="H1099" s="435"/>
      <c r="I1099" s="428"/>
      <c r="J1099" s="428"/>
      <c r="K1099" s="428"/>
      <c r="L1099" s="431"/>
    </row>
    <row r="1100" spans="1:12" s="96" customFormat="1">
      <c r="B1100" s="10"/>
      <c r="C1100" s="181" t="s">
        <v>658</v>
      </c>
      <c r="D1100" s="484"/>
      <c r="E1100" s="484"/>
      <c r="F1100" s="485"/>
      <c r="G1100" s="485"/>
      <c r="H1100" s="485"/>
      <c r="I1100" s="484">
        <v>18.7</v>
      </c>
      <c r="J1100" s="484">
        <v>18.7</v>
      </c>
      <c r="K1100" s="484">
        <v>18.7</v>
      </c>
      <c r="L1100" s="486"/>
    </row>
    <row r="1101" spans="1:12" s="96" customFormat="1">
      <c r="B1101" s="21" t="s">
        <v>68</v>
      </c>
      <c r="C1101" s="22"/>
      <c r="D1101" s="484">
        <v>4026698.3</v>
      </c>
      <c r="E1101" s="484">
        <v>10037594.800000001</v>
      </c>
      <c r="F1101" s="485"/>
      <c r="G1101" s="485"/>
      <c r="H1101" s="485"/>
      <c r="I1101" s="484">
        <v>9287944</v>
      </c>
      <c r="J1101" s="484">
        <v>8124557.2000000002</v>
      </c>
      <c r="K1101" s="484">
        <v>2872560</v>
      </c>
      <c r="L1101" s="486"/>
    </row>
    <row r="1102" spans="1:12" s="71" customFormat="1">
      <c r="A1102" s="150"/>
      <c r="B1102" s="149"/>
      <c r="C1102" s="150"/>
      <c r="D1102" s="150"/>
      <c r="E1102" s="150"/>
      <c r="F1102" s="150"/>
      <c r="G1102" s="150"/>
      <c r="H1102" s="150"/>
      <c r="I1102" s="150"/>
      <c r="J1102" s="150"/>
      <c r="K1102" s="150"/>
      <c r="L1102" s="150"/>
    </row>
    <row r="1103" spans="1:12" s="96" customFormat="1">
      <c r="B1103" s="12" t="s">
        <v>56</v>
      </c>
      <c r="C1103" s="181" t="s">
        <v>160</v>
      </c>
      <c r="D1103" s="13"/>
      <c r="E1103" s="13"/>
      <c r="F1103" s="9"/>
      <c r="G1103" s="9"/>
      <c r="H1103" s="9"/>
      <c r="I1103" s="9"/>
      <c r="J1103" s="9"/>
      <c r="K1103" s="9"/>
      <c r="L1103" s="9"/>
    </row>
    <row r="1104" spans="1:12" s="96" customFormat="1">
      <c r="B1104" s="12" t="s">
        <v>57</v>
      </c>
      <c r="C1104" s="181">
        <v>104001</v>
      </c>
      <c r="D1104" s="9"/>
      <c r="E1104" s="9"/>
      <c r="F1104" s="9"/>
      <c r="G1104" s="9"/>
      <c r="H1104" s="9"/>
      <c r="I1104" s="9"/>
      <c r="J1104" s="9"/>
      <c r="K1104" s="9"/>
      <c r="L1104" s="9"/>
    </row>
    <row r="1105" spans="1:12" s="96" customFormat="1">
      <c r="B1105" s="12" t="s">
        <v>58</v>
      </c>
      <c r="C1105" s="181" t="s">
        <v>543</v>
      </c>
      <c r="D1105" s="9"/>
      <c r="E1105" s="9"/>
      <c r="F1105" s="9"/>
      <c r="G1105" s="9"/>
      <c r="H1105" s="9"/>
      <c r="I1105" s="9"/>
      <c r="J1105" s="9"/>
      <c r="K1105" s="9"/>
      <c r="L1105" s="9"/>
    </row>
    <row r="1106" spans="1:12" s="96" customFormat="1">
      <c r="B1106" s="12" t="s">
        <v>59</v>
      </c>
      <c r="C1106" s="181">
        <v>1049</v>
      </c>
      <c r="D1106" s="604" t="s">
        <v>60</v>
      </c>
      <c r="E1106" s="605"/>
      <c r="F1106" s="605"/>
      <c r="G1106" s="605"/>
      <c r="H1106" s="605"/>
      <c r="I1106" s="605"/>
      <c r="J1106" s="605"/>
      <c r="K1106" s="605"/>
      <c r="L1106" s="606"/>
    </row>
    <row r="1107" spans="1:12" s="96" customFormat="1" ht="25.5">
      <c r="B1107" s="12" t="s">
        <v>61</v>
      </c>
      <c r="C1107" s="181">
        <v>21012</v>
      </c>
      <c r="D1107" s="426" t="s">
        <v>777</v>
      </c>
      <c r="E1107" s="426" t="s">
        <v>778</v>
      </c>
      <c r="F1107" s="433" t="s">
        <v>779</v>
      </c>
      <c r="G1107" s="433" t="s">
        <v>780</v>
      </c>
      <c r="H1107" s="433" t="s">
        <v>781</v>
      </c>
      <c r="I1107" s="426" t="s">
        <v>782</v>
      </c>
      <c r="J1107" s="426" t="s">
        <v>783</v>
      </c>
      <c r="K1107" s="426" t="s">
        <v>776</v>
      </c>
      <c r="L1107" s="429"/>
    </row>
    <row r="1108" spans="1:12" s="96" customFormat="1" ht="25.5">
      <c r="B1108" s="18" t="s">
        <v>35</v>
      </c>
      <c r="C1108" s="181" t="s">
        <v>627</v>
      </c>
      <c r="D1108" s="427"/>
      <c r="E1108" s="427"/>
      <c r="F1108" s="434"/>
      <c r="G1108" s="434"/>
      <c r="H1108" s="434"/>
      <c r="I1108" s="427"/>
      <c r="J1108" s="427"/>
      <c r="K1108" s="427"/>
      <c r="L1108" s="430"/>
    </row>
    <row r="1109" spans="1:12" s="96" customFormat="1">
      <c r="B1109" s="18" t="s">
        <v>65</v>
      </c>
      <c r="C1109" s="181" t="s">
        <v>628</v>
      </c>
      <c r="D1109" s="427"/>
      <c r="E1109" s="427"/>
      <c r="F1109" s="434"/>
      <c r="G1109" s="434"/>
      <c r="H1109" s="434"/>
      <c r="I1109" s="427"/>
      <c r="J1109" s="427"/>
      <c r="K1109" s="427"/>
      <c r="L1109" s="430"/>
    </row>
    <row r="1110" spans="1:12" s="96" customFormat="1" ht="25.5">
      <c r="B1110" s="18" t="s">
        <v>37</v>
      </c>
      <c r="C1110" s="181" t="s">
        <v>605</v>
      </c>
      <c r="D1110" s="427"/>
      <c r="E1110" s="427"/>
      <c r="F1110" s="434"/>
      <c r="G1110" s="434"/>
      <c r="H1110" s="434"/>
      <c r="I1110" s="427"/>
      <c r="J1110" s="427"/>
      <c r="K1110" s="427"/>
      <c r="L1110" s="430"/>
    </row>
    <row r="1111" spans="1:12" s="96" customFormat="1">
      <c r="B1111" s="10" t="s">
        <v>66</v>
      </c>
      <c r="C1111" s="181" t="s">
        <v>629</v>
      </c>
      <c r="D1111" s="427"/>
      <c r="E1111" s="427"/>
      <c r="F1111" s="434"/>
      <c r="G1111" s="434"/>
      <c r="H1111" s="434"/>
      <c r="I1111" s="427"/>
      <c r="J1111" s="427"/>
      <c r="K1111" s="427"/>
      <c r="L1111" s="430"/>
    </row>
    <row r="1112" spans="1:12" s="96" customFormat="1">
      <c r="B1112" s="55"/>
      <c r="C1112" s="337" t="s">
        <v>195</v>
      </c>
      <c r="D1112" s="428"/>
      <c r="E1112" s="428"/>
      <c r="F1112" s="435"/>
      <c r="G1112" s="435"/>
      <c r="H1112" s="435"/>
      <c r="I1112" s="428"/>
      <c r="J1112" s="428"/>
      <c r="K1112" s="428"/>
      <c r="L1112" s="431"/>
    </row>
    <row r="1113" spans="1:12" s="96" customFormat="1">
      <c r="B1113" s="10"/>
      <c r="C1113" s="181" t="s">
        <v>659</v>
      </c>
      <c r="D1113" s="515">
        <v>0</v>
      </c>
      <c r="E1113" s="515">
        <v>0</v>
      </c>
      <c r="F1113" s="516">
        <v>0</v>
      </c>
      <c r="G1113" s="516">
        <v>0</v>
      </c>
      <c r="H1113" s="516">
        <v>0</v>
      </c>
      <c r="I1113" s="515">
        <v>1</v>
      </c>
      <c r="J1113" s="515">
        <v>1</v>
      </c>
      <c r="K1113" s="515">
        <v>1</v>
      </c>
      <c r="L1113" s="486"/>
    </row>
    <row r="1114" spans="1:12" s="96" customFormat="1">
      <c r="B1114" s="21" t="s">
        <v>68</v>
      </c>
      <c r="C1114" s="22"/>
      <c r="D1114" s="484">
        <v>0</v>
      </c>
      <c r="E1114" s="484">
        <v>120000</v>
      </c>
      <c r="F1114" s="485"/>
      <c r="G1114" s="485"/>
      <c r="H1114" s="485"/>
      <c r="I1114" s="484">
        <v>20803480.699999999</v>
      </c>
      <c r="J1114" s="484">
        <v>44207396.5</v>
      </c>
      <c r="K1114" s="484">
        <v>13002175.5</v>
      </c>
      <c r="L1114" s="486"/>
    </row>
    <row r="1115" spans="1:12" s="71" customFormat="1">
      <c r="A1115" s="150"/>
      <c r="B1115" s="149"/>
      <c r="C1115" s="150"/>
      <c r="D1115" s="150"/>
      <c r="E1115" s="150"/>
      <c r="F1115" s="150"/>
      <c r="G1115" s="150"/>
      <c r="H1115" s="150"/>
      <c r="I1115" s="150"/>
      <c r="J1115" s="150"/>
      <c r="K1115" s="150"/>
      <c r="L1115" s="150"/>
    </row>
    <row r="1116" spans="1:12" s="96" customFormat="1">
      <c r="B1116" s="12" t="s">
        <v>56</v>
      </c>
      <c r="C1116" s="181" t="s">
        <v>160</v>
      </c>
      <c r="D1116" s="13"/>
      <c r="E1116" s="13"/>
      <c r="F1116" s="9"/>
      <c r="G1116" s="9"/>
      <c r="H1116" s="9"/>
      <c r="I1116" s="9"/>
      <c r="J1116" s="9"/>
      <c r="K1116" s="9"/>
      <c r="L1116" s="9"/>
    </row>
    <row r="1117" spans="1:12" s="96" customFormat="1">
      <c r="B1117" s="12" t="s">
        <v>57</v>
      </c>
      <c r="C1117" s="181">
        <v>104001</v>
      </c>
      <c r="D1117" s="9"/>
      <c r="E1117" s="9"/>
      <c r="F1117" s="9"/>
      <c r="G1117" s="9"/>
      <c r="H1117" s="9"/>
      <c r="I1117" s="9"/>
      <c r="J1117" s="9"/>
      <c r="K1117" s="9"/>
      <c r="L1117" s="9"/>
    </row>
    <row r="1118" spans="1:12" s="96" customFormat="1">
      <c r="B1118" s="12" t="s">
        <v>58</v>
      </c>
      <c r="C1118" s="181" t="s">
        <v>543</v>
      </c>
      <c r="D1118" s="9"/>
      <c r="E1118" s="9"/>
      <c r="F1118" s="9"/>
      <c r="G1118" s="9"/>
      <c r="H1118" s="9"/>
      <c r="I1118" s="9"/>
      <c r="J1118" s="9"/>
      <c r="K1118" s="9"/>
      <c r="L1118" s="9"/>
    </row>
    <row r="1119" spans="1:12" s="96" customFormat="1">
      <c r="B1119" s="12" t="s">
        <v>59</v>
      </c>
      <c r="C1119" s="181">
        <v>1049</v>
      </c>
      <c r="D1119" s="604" t="s">
        <v>60</v>
      </c>
      <c r="E1119" s="605"/>
      <c r="F1119" s="605"/>
      <c r="G1119" s="605"/>
      <c r="H1119" s="605"/>
      <c r="I1119" s="605"/>
      <c r="J1119" s="605"/>
      <c r="K1119" s="605"/>
      <c r="L1119" s="606"/>
    </row>
    <row r="1120" spans="1:12" s="96" customFormat="1" ht="25.5">
      <c r="B1120" s="12" t="s">
        <v>61</v>
      </c>
      <c r="C1120" s="181">
        <v>21013</v>
      </c>
      <c r="D1120" s="426" t="s">
        <v>777</v>
      </c>
      <c r="E1120" s="426" t="s">
        <v>778</v>
      </c>
      <c r="F1120" s="433" t="s">
        <v>779</v>
      </c>
      <c r="G1120" s="433" t="s">
        <v>780</v>
      </c>
      <c r="H1120" s="433" t="s">
        <v>781</v>
      </c>
      <c r="I1120" s="426" t="s">
        <v>782</v>
      </c>
      <c r="J1120" s="426" t="s">
        <v>783</v>
      </c>
      <c r="K1120" s="426" t="s">
        <v>776</v>
      </c>
      <c r="L1120" s="429"/>
    </row>
    <row r="1121" spans="2:12" s="96" customFormat="1" ht="38.25">
      <c r="B1121" s="18" t="s">
        <v>35</v>
      </c>
      <c r="C1121" s="181" t="s">
        <v>1311</v>
      </c>
      <c r="D1121" s="427"/>
      <c r="E1121" s="427"/>
      <c r="F1121" s="434"/>
      <c r="G1121" s="434"/>
      <c r="H1121" s="434"/>
      <c r="I1121" s="427"/>
      <c r="J1121" s="427"/>
      <c r="K1121" s="427"/>
      <c r="L1121" s="430"/>
    </row>
    <row r="1122" spans="2:12" s="96" customFormat="1">
      <c r="B1122" s="18" t="s">
        <v>65</v>
      </c>
      <c r="C1122" s="181" t="s">
        <v>643</v>
      </c>
      <c r="D1122" s="427"/>
      <c r="E1122" s="427"/>
      <c r="F1122" s="434"/>
      <c r="G1122" s="434"/>
      <c r="H1122" s="434"/>
      <c r="I1122" s="427"/>
      <c r="J1122" s="427"/>
      <c r="K1122" s="427"/>
      <c r="L1122" s="430"/>
    </row>
    <row r="1123" spans="2:12" s="96" customFormat="1" ht="25.5">
      <c r="B1123" s="18" t="s">
        <v>37</v>
      </c>
      <c r="C1123" s="181" t="s">
        <v>605</v>
      </c>
      <c r="D1123" s="427"/>
      <c r="E1123" s="427"/>
      <c r="F1123" s="434"/>
      <c r="G1123" s="434"/>
      <c r="H1123" s="434"/>
      <c r="I1123" s="427"/>
      <c r="J1123" s="427"/>
      <c r="K1123" s="427"/>
      <c r="L1123" s="430"/>
    </row>
    <row r="1124" spans="2:12" s="96" customFormat="1">
      <c r="B1124" s="335" t="s">
        <v>66</v>
      </c>
      <c r="C1124" s="181" t="s">
        <v>629</v>
      </c>
      <c r="D1124" s="427"/>
      <c r="E1124" s="427"/>
      <c r="F1124" s="434"/>
      <c r="G1124" s="434"/>
      <c r="H1124" s="434"/>
      <c r="I1124" s="427"/>
      <c r="J1124" s="427"/>
      <c r="K1124" s="427"/>
      <c r="L1124" s="430"/>
    </row>
    <row r="1125" spans="2:12" s="96" customFormat="1">
      <c r="B1125" s="355"/>
      <c r="C1125" s="357" t="s">
        <v>195</v>
      </c>
      <c r="D1125" s="428"/>
      <c r="E1125" s="428"/>
      <c r="F1125" s="435"/>
      <c r="G1125" s="435"/>
      <c r="H1125" s="435"/>
      <c r="I1125" s="428"/>
      <c r="J1125" s="428"/>
      <c r="K1125" s="428"/>
      <c r="L1125" s="431"/>
    </row>
    <row r="1126" spans="2:12" s="96" customFormat="1">
      <c r="B1126" s="335"/>
      <c r="C1126" s="181" t="s">
        <v>644</v>
      </c>
      <c r="D1126" s="515">
        <v>0</v>
      </c>
      <c r="E1126" s="515">
        <v>65</v>
      </c>
      <c r="F1126" s="516"/>
      <c r="G1126" s="516"/>
      <c r="H1126" s="516"/>
      <c r="I1126" s="515">
        <v>22.3</v>
      </c>
      <c r="J1126" s="515">
        <v>0</v>
      </c>
      <c r="K1126" s="484"/>
      <c r="L1126" s="486"/>
    </row>
    <row r="1127" spans="2:12" s="96" customFormat="1">
      <c r="B1127" s="21" t="s">
        <v>68</v>
      </c>
      <c r="C1127" s="22"/>
      <c r="D1127" s="484">
        <v>0</v>
      </c>
      <c r="E1127" s="484">
        <v>5400759.2000000002</v>
      </c>
      <c r="F1127" s="485"/>
      <c r="G1127" s="485"/>
      <c r="H1127" s="485"/>
      <c r="I1127" s="484">
        <v>1346128</v>
      </c>
      <c r="J1127" s="484">
        <v>0</v>
      </c>
      <c r="K1127" s="484">
        <v>0</v>
      </c>
      <c r="L1127" s="486"/>
    </row>
    <row r="1128" spans="2:12" s="96" customFormat="1">
      <c r="B1128" s="16"/>
      <c r="C1128" s="9"/>
      <c r="D1128" s="9"/>
      <c r="E1128" s="9"/>
      <c r="F1128" s="9"/>
      <c r="G1128" s="9"/>
      <c r="H1128" s="9"/>
      <c r="I1128" s="9"/>
      <c r="J1128" s="9"/>
      <c r="K1128" s="9"/>
      <c r="L1128" s="9"/>
    </row>
    <row r="1129" spans="2:12">
      <c r="B1129" s="15" t="s">
        <v>53</v>
      </c>
      <c r="C1129" s="15" t="s">
        <v>54</v>
      </c>
      <c r="D1129" s="9"/>
      <c r="E1129" s="9"/>
      <c r="F1129" s="9"/>
      <c r="G1129" s="9"/>
      <c r="H1129" s="9"/>
      <c r="I1129" s="9"/>
      <c r="J1129" s="9"/>
      <c r="K1129" s="9"/>
      <c r="L1129" s="9"/>
    </row>
    <row r="1130" spans="2:12" ht="30.75" customHeight="1">
      <c r="B1130" s="370" t="s">
        <v>86</v>
      </c>
      <c r="C1130" s="394" t="s">
        <v>1154</v>
      </c>
      <c r="D1130" s="9"/>
      <c r="E1130" s="9"/>
      <c r="F1130" s="9"/>
      <c r="G1130" s="9"/>
      <c r="H1130" s="9"/>
      <c r="I1130" s="9"/>
      <c r="J1130" s="9"/>
      <c r="K1130" s="9"/>
      <c r="L1130" s="9"/>
    </row>
    <row r="1131" spans="2:12">
      <c r="B1131" s="16"/>
      <c r="C1131" s="9"/>
      <c r="D1131" s="9"/>
      <c r="E1131" s="9"/>
      <c r="F1131" s="9"/>
      <c r="G1131" s="9"/>
      <c r="H1131" s="9"/>
      <c r="I1131" s="9"/>
      <c r="J1131" s="9"/>
      <c r="K1131" s="9"/>
      <c r="L1131" s="9"/>
    </row>
    <row r="1132" spans="2:12">
      <c r="B1132" s="17" t="s">
        <v>55</v>
      </c>
      <c r="C1132" s="9"/>
      <c r="D1132" s="9"/>
      <c r="E1132" s="9"/>
      <c r="F1132" s="9"/>
      <c r="G1132" s="9"/>
      <c r="H1132" s="9"/>
      <c r="I1132" s="9"/>
      <c r="J1132" s="9"/>
      <c r="K1132" s="9"/>
      <c r="L1132" s="9"/>
    </row>
    <row r="1133" spans="2:12">
      <c r="B1133" s="16"/>
      <c r="C1133" s="9"/>
      <c r="D1133" s="9"/>
      <c r="E1133" s="9"/>
      <c r="F1133" s="9"/>
      <c r="G1133" s="9"/>
      <c r="H1133" s="9"/>
      <c r="I1133" s="9"/>
      <c r="J1133" s="9"/>
      <c r="K1133" s="9"/>
      <c r="L1133" s="9"/>
    </row>
    <row r="1134" spans="2:12">
      <c r="B1134" s="12" t="s">
        <v>56</v>
      </c>
      <c r="C1134" s="181" t="s">
        <v>160</v>
      </c>
      <c r="D1134" s="13"/>
      <c r="E1134" s="13"/>
      <c r="F1134" s="9"/>
      <c r="G1134" s="9"/>
      <c r="H1134" s="9"/>
      <c r="I1134" s="9"/>
      <c r="J1134" s="9"/>
      <c r="K1134" s="9"/>
      <c r="L1134" s="9"/>
    </row>
    <row r="1135" spans="2:12">
      <c r="B1135" s="12" t="s">
        <v>57</v>
      </c>
      <c r="C1135" s="181">
        <v>105021</v>
      </c>
      <c r="D1135" s="9"/>
      <c r="E1135" s="9"/>
      <c r="F1135" s="9"/>
      <c r="G1135" s="9"/>
      <c r="H1135" s="9"/>
      <c r="I1135" s="9"/>
      <c r="J1135" s="9"/>
      <c r="K1135" s="9"/>
      <c r="L1135" s="9"/>
    </row>
    <row r="1136" spans="2:12" ht="25.5">
      <c r="B1136" s="12" t="s">
        <v>58</v>
      </c>
      <c r="C1136" s="181" t="s">
        <v>545</v>
      </c>
      <c r="D1136" s="9"/>
      <c r="E1136" s="9"/>
      <c r="F1136" s="9"/>
      <c r="G1136" s="9"/>
      <c r="H1136" s="9"/>
      <c r="I1136" s="9"/>
      <c r="J1136" s="9"/>
      <c r="K1136" s="9"/>
      <c r="L1136" s="9"/>
    </row>
    <row r="1137" spans="2:12">
      <c r="B1137" s="12" t="s">
        <v>59</v>
      </c>
      <c r="C1137" s="181">
        <v>1070</v>
      </c>
      <c r="D1137" s="604" t="s">
        <v>60</v>
      </c>
      <c r="E1137" s="605"/>
      <c r="F1137" s="605"/>
      <c r="G1137" s="605"/>
      <c r="H1137" s="605"/>
      <c r="I1137" s="605"/>
      <c r="J1137" s="605"/>
      <c r="K1137" s="605"/>
      <c r="L1137" s="606"/>
    </row>
    <row r="1138" spans="2:12" ht="25.5">
      <c r="B1138" s="12" t="s">
        <v>61</v>
      </c>
      <c r="C1138" s="181">
        <v>11001</v>
      </c>
      <c r="D1138" s="426" t="s">
        <v>777</v>
      </c>
      <c r="E1138" s="426" t="s">
        <v>778</v>
      </c>
      <c r="F1138" s="433" t="s">
        <v>779</v>
      </c>
      <c r="G1138" s="433" t="s">
        <v>780</v>
      </c>
      <c r="H1138" s="433" t="s">
        <v>781</v>
      </c>
      <c r="I1138" s="426" t="s">
        <v>782</v>
      </c>
      <c r="J1138" s="426" t="s">
        <v>783</v>
      </c>
      <c r="K1138" s="426" t="s">
        <v>776</v>
      </c>
      <c r="L1138" s="429"/>
    </row>
    <row r="1139" spans="2:12" ht="21" customHeight="1">
      <c r="B1139" s="18" t="s">
        <v>35</v>
      </c>
      <c r="C1139" s="181" t="s">
        <v>343</v>
      </c>
      <c r="D1139" s="427"/>
      <c r="E1139" s="427"/>
      <c r="F1139" s="434"/>
      <c r="G1139" s="434"/>
      <c r="H1139" s="434"/>
      <c r="I1139" s="427"/>
      <c r="J1139" s="427"/>
      <c r="K1139" s="427"/>
      <c r="L1139" s="430"/>
    </row>
    <row r="1140" spans="2:12" ht="33" customHeight="1">
      <c r="B1140" s="18" t="s">
        <v>65</v>
      </c>
      <c r="C1140" s="181" t="s">
        <v>1155</v>
      </c>
      <c r="D1140" s="427"/>
      <c r="E1140" s="427"/>
      <c r="F1140" s="434"/>
      <c r="G1140" s="434"/>
      <c r="H1140" s="434"/>
      <c r="I1140" s="427"/>
      <c r="J1140" s="427"/>
      <c r="K1140" s="427"/>
      <c r="L1140" s="430"/>
    </row>
    <row r="1141" spans="2:12" ht="22.5" customHeight="1">
      <c r="B1141" s="18" t="s">
        <v>37</v>
      </c>
      <c r="C1141" s="181" t="s">
        <v>345</v>
      </c>
      <c r="D1141" s="427"/>
      <c r="E1141" s="427"/>
      <c r="F1141" s="434"/>
      <c r="G1141" s="434"/>
      <c r="H1141" s="434"/>
      <c r="I1141" s="427"/>
      <c r="J1141" s="427"/>
      <c r="K1141" s="427"/>
      <c r="L1141" s="430"/>
    </row>
    <row r="1142" spans="2:12" ht="31.5" customHeight="1">
      <c r="B1142" s="10" t="s">
        <v>66</v>
      </c>
      <c r="C1142" s="181" t="s">
        <v>1156</v>
      </c>
      <c r="D1142" s="427"/>
      <c r="E1142" s="427"/>
      <c r="F1142" s="434"/>
      <c r="G1142" s="434"/>
      <c r="H1142" s="434"/>
      <c r="I1142" s="427"/>
      <c r="J1142" s="427"/>
      <c r="K1142" s="427"/>
      <c r="L1142" s="430"/>
    </row>
    <row r="1143" spans="2:12">
      <c r="B1143" s="55"/>
      <c r="C1143" s="337" t="s">
        <v>67</v>
      </c>
      <c r="D1143" s="428"/>
      <c r="E1143" s="428"/>
      <c r="F1143" s="435"/>
      <c r="G1143" s="435"/>
      <c r="H1143" s="435"/>
      <c r="I1143" s="428"/>
      <c r="J1143" s="428"/>
      <c r="K1143" s="428"/>
      <c r="L1143" s="431"/>
    </row>
    <row r="1144" spans="2:12">
      <c r="B1144" s="10"/>
      <c r="C1144" s="66" t="s">
        <v>1157</v>
      </c>
      <c r="D1144" s="517">
        <v>64</v>
      </c>
      <c r="E1144" s="486">
        <v>40</v>
      </c>
      <c r="F1144" s="486">
        <v>40</v>
      </c>
      <c r="G1144" s="486">
        <v>100</v>
      </c>
      <c r="H1144" s="486">
        <v>100</v>
      </c>
      <c r="I1144" s="486">
        <v>100</v>
      </c>
      <c r="J1144" s="486">
        <v>100</v>
      </c>
      <c r="K1144" s="486">
        <v>100</v>
      </c>
      <c r="L1144" s="486"/>
    </row>
    <row r="1145" spans="2:12">
      <c r="B1145" s="10"/>
      <c r="C1145" s="66" t="s">
        <v>1158</v>
      </c>
      <c r="D1145" s="486">
        <v>64</v>
      </c>
      <c r="E1145" s="486">
        <v>40</v>
      </c>
      <c r="F1145" s="486">
        <v>40</v>
      </c>
      <c r="G1145" s="486">
        <v>100</v>
      </c>
      <c r="H1145" s="486">
        <v>100</v>
      </c>
      <c r="I1145" s="486">
        <v>100</v>
      </c>
      <c r="J1145" s="486">
        <v>100</v>
      </c>
      <c r="K1145" s="486">
        <v>100</v>
      </c>
      <c r="L1145" s="486"/>
    </row>
    <row r="1146" spans="2:12">
      <c r="B1146" s="10"/>
      <c r="C1146" s="66" t="s">
        <v>1159</v>
      </c>
      <c r="D1146" s="486">
        <v>64</v>
      </c>
      <c r="E1146" s="486">
        <v>40</v>
      </c>
      <c r="F1146" s="486">
        <v>40</v>
      </c>
      <c r="G1146" s="486">
        <v>100</v>
      </c>
      <c r="H1146" s="486">
        <v>100</v>
      </c>
      <c r="I1146" s="486">
        <v>100</v>
      </c>
      <c r="J1146" s="486">
        <v>100</v>
      </c>
      <c r="K1146" s="486">
        <v>100</v>
      </c>
      <c r="L1146" s="486"/>
    </row>
    <row r="1147" spans="2:12" ht="25.5">
      <c r="B1147" s="19"/>
      <c r="C1147" s="66" t="s">
        <v>1160</v>
      </c>
      <c r="D1147" s="20">
        <v>33</v>
      </c>
      <c r="E1147" s="19"/>
      <c r="F1147" s="19">
        <v>30</v>
      </c>
      <c r="G1147" s="19">
        <v>30</v>
      </c>
      <c r="H1147" s="19">
        <v>30</v>
      </c>
      <c r="I1147" s="19">
        <v>30</v>
      </c>
      <c r="J1147" s="19">
        <v>30</v>
      </c>
      <c r="K1147" s="19">
        <v>30</v>
      </c>
      <c r="L1147" s="19"/>
    </row>
    <row r="1148" spans="2:12">
      <c r="B1148" s="19"/>
      <c r="C1148" s="66" t="s">
        <v>1161</v>
      </c>
      <c r="D1148" s="20">
        <v>3</v>
      </c>
      <c r="E1148" s="19"/>
      <c r="F1148" s="19">
        <v>3</v>
      </c>
      <c r="G1148" s="19">
        <v>3</v>
      </c>
      <c r="H1148" s="19">
        <v>3</v>
      </c>
      <c r="I1148" s="19">
        <v>3</v>
      </c>
      <c r="J1148" s="19">
        <v>3</v>
      </c>
      <c r="K1148" s="19">
        <v>3</v>
      </c>
      <c r="L1148" s="19"/>
    </row>
    <row r="1149" spans="2:12">
      <c r="B1149" s="19"/>
      <c r="C1149" s="66" t="s">
        <v>1162</v>
      </c>
      <c r="D1149" s="20" t="s">
        <v>480</v>
      </c>
      <c r="E1149" s="19" t="s">
        <v>480</v>
      </c>
      <c r="F1149" s="19" t="s">
        <v>480</v>
      </c>
      <c r="G1149" s="19" t="s">
        <v>480</v>
      </c>
      <c r="H1149" s="19" t="s">
        <v>480</v>
      </c>
      <c r="I1149" s="19" t="s">
        <v>480</v>
      </c>
      <c r="J1149" s="19" t="s">
        <v>480</v>
      </c>
      <c r="K1149" s="19" t="s">
        <v>480</v>
      </c>
      <c r="L1149" s="19"/>
    </row>
    <row r="1150" spans="2:12">
      <c r="B1150" s="21" t="s">
        <v>68</v>
      </c>
      <c r="C1150" s="22"/>
      <c r="D1150" s="484">
        <v>29615</v>
      </c>
      <c r="E1150" s="484">
        <v>29546.2</v>
      </c>
      <c r="F1150" s="485">
        <v>21934.55</v>
      </c>
      <c r="G1150" s="485">
        <v>43869.1</v>
      </c>
      <c r="H1150" s="485">
        <v>65803.649999999994</v>
      </c>
      <c r="I1150" s="484">
        <v>87738.2</v>
      </c>
      <c r="J1150" s="484">
        <v>86227.6</v>
      </c>
      <c r="K1150" s="484">
        <v>86227.6</v>
      </c>
      <c r="L1150" s="486"/>
    </row>
    <row r="1151" spans="2:12">
      <c r="B1151" s="16"/>
      <c r="C1151" s="9"/>
      <c r="D1151" s="9"/>
      <c r="E1151" s="9"/>
      <c r="F1151" s="9"/>
      <c r="G1151" s="9"/>
      <c r="H1151" s="9"/>
      <c r="I1151" s="9"/>
      <c r="J1151" s="9"/>
      <c r="K1151" s="9"/>
      <c r="L1151" s="9"/>
    </row>
    <row r="1152" spans="2:12">
      <c r="B1152" s="12" t="s">
        <v>56</v>
      </c>
      <c r="C1152" s="181" t="s">
        <v>160</v>
      </c>
      <c r="D1152" s="13"/>
      <c r="E1152" s="13"/>
      <c r="F1152" s="9"/>
      <c r="G1152" s="9"/>
      <c r="H1152" s="9"/>
      <c r="I1152" s="9"/>
      <c r="J1152" s="9"/>
      <c r="K1152" s="9"/>
      <c r="L1152" s="9"/>
    </row>
    <row r="1153" spans="2:12">
      <c r="B1153" s="12" t="s">
        <v>57</v>
      </c>
      <c r="C1153" s="181">
        <v>105021</v>
      </c>
      <c r="D1153" s="9"/>
      <c r="E1153" s="9"/>
      <c r="F1153" s="9"/>
      <c r="G1153" s="9"/>
      <c r="H1153" s="9"/>
      <c r="I1153" s="9"/>
      <c r="J1153" s="9"/>
      <c r="K1153" s="9"/>
      <c r="L1153" s="9"/>
    </row>
    <row r="1154" spans="2:12" ht="28.5" customHeight="1">
      <c r="B1154" s="12" t="s">
        <v>58</v>
      </c>
      <c r="C1154" s="181" t="s">
        <v>545</v>
      </c>
      <c r="D1154" s="9"/>
      <c r="E1154" s="9"/>
      <c r="F1154" s="9"/>
      <c r="G1154" s="9"/>
      <c r="H1154" s="9"/>
      <c r="I1154" s="9"/>
      <c r="J1154" s="9"/>
      <c r="K1154" s="9"/>
      <c r="L1154" s="9"/>
    </row>
    <row r="1155" spans="2:12">
      <c r="B1155" s="12" t="s">
        <v>59</v>
      </c>
      <c r="C1155" s="181">
        <v>1070</v>
      </c>
      <c r="D1155" s="604" t="s">
        <v>60</v>
      </c>
      <c r="E1155" s="605"/>
      <c r="F1155" s="605"/>
      <c r="G1155" s="605"/>
      <c r="H1155" s="605"/>
      <c r="I1155" s="605"/>
      <c r="J1155" s="605"/>
      <c r="K1155" s="605"/>
      <c r="L1155" s="606"/>
    </row>
    <row r="1156" spans="2:12" ht="25.5">
      <c r="B1156" s="12" t="s">
        <v>61</v>
      </c>
      <c r="C1156" s="181">
        <v>11002</v>
      </c>
      <c r="D1156" s="426" t="s">
        <v>777</v>
      </c>
      <c r="E1156" s="426" t="s">
        <v>778</v>
      </c>
      <c r="F1156" s="433" t="s">
        <v>779</v>
      </c>
      <c r="G1156" s="433" t="s">
        <v>780</v>
      </c>
      <c r="H1156" s="433" t="s">
        <v>781</v>
      </c>
      <c r="I1156" s="426" t="s">
        <v>782</v>
      </c>
      <c r="J1156" s="426" t="s">
        <v>783</v>
      </c>
      <c r="K1156" s="426" t="s">
        <v>776</v>
      </c>
      <c r="L1156" s="429"/>
    </row>
    <row r="1157" spans="2:12" ht="33" customHeight="1">
      <c r="B1157" s="18" t="s">
        <v>35</v>
      </c>
      <c r="C1157" s="181" t="s">
        <v>1163</v>
      </c>
      <c r="D1157" s="427"/>
      <c r="E1157" s="427"/>
      <c r="F1157" s="434"/>
      <c r="G1157" s="434"/>
      <c r="H1157" s="434"/>
      <c r="I1157" s="427"/>
      <c r="J1157" s="427"/>
      <c r="K1157" s="427"/>
      <c r="L1157" s="430"/>
    </row>
    <row r="1158" spans="2:12" ht="45" customHeight="1">
      <c r="B1158" s="18" t="s">
        <v>65</v>
      </c>
      <c r="C1158" s="181" t="s">
        <v>347</v>
      </c>
      <c r="D1158" s="427"/>
      <c r="E1158" s="427"/>
      <c r="F1158" s="434"/>
      <c r="G1158" s="434"/>
      <c r="H1158" s="434"/>
      <c r="I1158" s="427"/>
      <c r="J1158" s="427"/>
      <c r="K1158" s="427"/>
      <c r="L1158" s="430"/>
    </row>
    <row r="1159" spans="2:12" ht="19.5" customHeight="1">
      <c r="B1159" s="18" t="s">
        <v>37</v>
      </c>
      <c r="C1159" s="181" t="s">
        <v>345</v>
      </c>
      <c r="D1159" s="427"/>
      <c r="E1159" s="427"/>
      <c r="F1159" s="434"/>
      <c r="G1159" s="434"/>
      <c r="H1159" s="434"/>
      <c r="I1159" s="427"/>
      <c r="J1159" s="427"/>
      <c r="K1159" s="427"/>
      <c r="L1159" s="430"/>
    </row>
    <row r="1160" spans="2:12" ht="28.5" customHeight="1">
      <c r="B1160" s="10" t="s">
        <v>66</v>
      </c>
      <c r="C1160" s="181" t="s">
        <v>1164</v>
      </c>
      <c r="D1160" s="427"/>
      <c r="E1160" s="427"/>
      <c r="F1160" s="434"/>
      <c r="G1160" s="434"/>
      <c r="H1160" s="434"/>
      <c r="I1160" s="427"/>
      <c r="J1160" s="427"/>
      <c r="K1160" s="427"/>
      <c r="L1160" s="430"/>
    </row>
    <row r="1161" spans="2:12">
      <c r="B1161" s="55"/>
      <c r="C1161" s="337" t="s">
        <v>67</v>
      </c>
      <c r="D1161" s="428"/>
      <c r="E1161" s="428"/>
      <c r="F1161" s="435"/>
      <c r="G1161" s="435"/>
      <c r="H1161" s="435"/>
      <c r="I1161" s="428"/>
      <c r="J1161" s="428"/>
      <c r="K1161" s="428"/>
      <c r="L1161" s="431"/>
    </row>
    <row r="1162" spans="2:12">
      <c r="B1162" s="10"/>
      <c r="C1162" s="66" t="s">
        <v>1165</v>
      </c>
      <c r="D1162" s="20">
        <v>719</v>
      </c>
      <c r="E1162" s="20">
        <v>701</v>
      </c>
      <c r="F1162" s="486">
        <v>701</v>
      </c>
      <c r="G1162" s="486">
        <v>701</v>
      </c>
      <c r="H1162" s="486">
        <v>701</v>
      </c>
      <c r="I1162" s="486">
        <v>680</v>
      </c>
      <c r="J1162" s="486">
        <v>680</v>
      </c>
      <c r="K1162" s="486">
        <v>680</v>
      </c>
      <c r="L1162" s="486"/>
    </row>
    <row r="1163" spans="2:12" ht="29.25" customHeight="1">
      <c r="B1163" s="19"/>
      <c r="C1163" s="66" t="s">
        <v>1166</v>
      </c>
      <c r="D1163" s="117"/>
      <c r="E1163" s="19"/>
      <c r="F1163" s="19">
        <v>1.9</v>
      </c>
      <c r="G1163" s="19">
        <v>1.9</v>
      </c>
      <c r="H1163" s="19">
        <v>1.9</v>
      </c>
      <c r="I1163" s="19">
        <v>1.9</v>
      </c>
      <c r="J1163" s="19">
        <v>1.9</v>
      </c>
      <c r="K1163" s="19">
        <v>1.9</v>
      </c>
      <c r="L1163" s="19"/>
    </row>
    <row r="1164" spans="2:12" ht="29.25" customHeight="1">
      <c r="B1164" s="19"/>
      <c r="C1164" s="66" t="s">
        <v>1167</v>
      </c>
      <c r="D1164" s="117"/>
      <c r="E1164" s="19"/>
      <c r="F1164" s="19">
        <v>1.2</v>
      </c>
      <c r="G1164" s="19">
        <v>1.2</v>
      </c>
      <c r="H1164" s="19">
        <v>1.2</v>
      </c>
      <c r="I1164" s="19">
        <v>1.2</v>
      </c>
      <c r="J1164" s="19">
        <v>1.2</v>
      </c>
      <c r="K1164" s="19">
        <v>1.2</v>
      </c>
      <c r="L1164" s="19"/>
    </row>
    <row r="1165" spans="2:12">
      <c r="B1165" s="21" t="s">
        <v>68</v>
      </c>
      <c r="C1165" s="22"/>
      <c r="D1165" s="484">
        <v>36255.5</v>
      </c>
      <c r="E1165" s="484">
        <v>37794.6</v>
      </c>
      <c r="F1165" s="485">
        <v>10381.799999999999</v>
      </c>
      <c r="G1165" s="485">
        <v>20763.599999999999</v>
      </c>
      <c r="H1165" s="485">
        <v>31145.4</v>
      </c>
      <c r="I1165" s="484">
        <v>41527.199999999997</v>
      </c>
      <c r="J1165" s="484">
        <v>41527.199999999997</v>
      </c>
      <c r="K1165" s="484">
        <v>41527.199999999997</v>
      </c>
      <c r="L1165" s="486"/>
    </row>
    <row r="1166" spans="2:12">
      <c r="D1166" s="384"/>
      <c r="E1166" s="384"/>
      <c r="F1166" s="384"/>
      <c r="G1166" s="384"/>
      <c r="H1166" s="384"/>
      <c r="I1166" s="384"/>
      <c r="J1166" s="384"/>
      <c r="K1166" s="384"/>
      <c r="L1166" s="384"/>
    </row>
    <row r="1167" spans="2:12">
      <c r="B1167" s="12" t="s">
        <v>56</v>
      </c>
      <c r="C1167" s="181" t="s">
        <v>160</v>
      </c>
      <c r="D1167" s="13"/>
      <c r="E1167" s="13"/>
      <c r="F1167" s="9"/>
      <c r="G1167" s="9"/>
      <c r="H1167" s="9"/>
      <c r="I1167" s="9"/>
      <c r="J1167" s="9"/>
      <c r="K1167" s="9"/>
      <c r="L1167" s="9"/>
    </row>
    <row r="1168" spans="2:12">
      <c r="B1168" s="12" t="s">
        <v>57</v>
      </c>
      <c r="C1168" s="181">
        <v>105021</v>
      </c>
      <c r="D1168" s="9"/>
      <c r="E1168" s="9"/>
      <c r="F1168" s="9"/>
      <c r="G1168" s="9"/>
      <c r="H1168" s="9"/>
      <c r="I1168" s="9"/>
      <c r="J1168" s="9"/>
      <c r="K1168" s="9"/>
      <c r="L1168" s="9"/>
    </row>
    <row r="1169" spans="2:12" ht="25.5">
      <c r="B1169" s="12" t="s">
        <v>58</v>
      </c>
      <c r="C1169" s="181" t="s">
        <v>545</v>
      </c>
      <c r="D1169" s="9"/>
      <c r="E1169" s="9"/>
      <c r="F1169" s="9"/>
      <c r="G1169" s="9"/>
      <c r="H1169" s="9"/>
      <c r="I1169" s="9"/>
      <c r="J1169" s="9"/>
      <c r="K1169" s="9"/>
      <c r="L1169" s="9"/>
    </row>
    <row r="1170" spans="2:12">
      <c r="B1170" s="12" t="s">
        <v>59</v>
      </c>
      <c r="C1170" s="181">
        <v>1070</v>
      </c>
      <c r="D1170" s="604" t="s">
        <v>60</v>
      </c>
      <c r="E1170" s="605"/>
      <c r="F1170" s="605"/>
      <c r="G1170" s="605"/>
      <c r="H1170" s="605"/>
      <c r="I1170" s="605"/>
      <c r="J1170" s="605"/>
      <c r="K1170" s="605"/>
      <c r="L1170" s="606"/>
    </row>
    <row r="1171" spans="2:12" ht="25.5">
      <c r="B1171" s="12" t="s">
        <v>61</v>
      </c>
      <c r="C1171" s="181">
        <v>11003</v>
      </c>
      <c r="D1171" s="426" t="s">
        <v>777</v>
      </c>
      <c r="E1171" s="426" t="s">
        <v>778</v>
      </c>
      <c r="F1171" s="433" t="s">
        <v>779</v>
      </c>
      <c r="G1171" s="433" t="s">
        <v>780</v>
      </c>
      <c r="H1171" s="433" t="s">
        <v>781</v>
      </c>
      <c r="I1171" s="426" t="s">
        <v>782</v>
      </c>
      <c r="J1171" s="426" t="s">
        <v>783</v>
      </c>
      <c r="K1171" s="426" t="s">
        <v>776</v>
      </c>
      <c r="L1171" s="429"/>
    </row>
    <row r="1172" spans="2:12" ht="30" customHeight="1">
      <c r="B1172" s="18" t="s">
        <v>35</v>
      </c>
      <c r="C1172" s="181" t="s">
        <v>348</v>
      </c>
      <c r="D1172" s="427"/>
      <c r="E1172" s="427"/>
      <c r="F1172" s="434"/>
      <c r="G1172" s="434"/>
      <c r="H1172" s="434"/>
      <c r="I1172" s="427"/>
      <c r="J1172" s="427"/>
      <c r="K1172" s="427"/>
      <c r="L1172" s="430"/>
    </row>
    <row r="1173" spans="2:12" ht="30" customHeight="1">
      <c r="B1173" s="18" t="s">
        <v>65</v>
      </c>
      <c r="C1173" s="181" t="s">
        <v>349</v>
      </c>
      <c r="D1173" s="427"/>
      <c r="E1173" s="427"/>
      <c r="F1173" s="434"/>
      <c r="G1173" s="434"/>
      <c r="H1173" s="434"/>
      <c r="I1173" s="427"/>
      <c r="J1173" s="427"/>
      <c r="K1173" s="427"/>
      <c r="L1173" s="430"/>
    </row>
    <row r="1174" spans="2:12">
      <c r="B1174" s="18" t="s">
        <v>37</v>
      </c>
      <c r="C1174" s="181" t="s">
        <v>345</v>
      </c>
      <c r="D1174" s="427"/>
      <c r="E1174" s="427"/>
      <c r="F1174" s="434"/>
      <c r="G1174" s="434"/>
      <c r="H1174" s="434"/>
      <c r="I1174" s="427"/>
      <c r="J1174" s="427"/>
      <c r="K1174" s="427"/>
      <c r="L1174" s="430"/>
    </row>
    <row r="1175" spans="2:12" ht="31.5" customHeight="1">
      <c r="B1175" s="10" t="s">
        <v>66</v>
      </c>
      <c r="C1175" s="181" t="s">
        <v>545</v>
      </c>
      <c r="D1175" s="427"/>
      <c r="E1175" s="427"/>
      <c r="F1175" s="434"/>
      <c r="G1175" s="434"/>
      <c r="H1175" s="434"/>
      <c r="I1175" s="427"/>
      <c r="J1175" s="427"/>
      <c r="K1175" s="427"/>
      <c r="L1175" s="430"/>
    </row>
    <row r="1176" spans="2:12">
      <c r="B1176" s="55"/>
      <c r="C1176" s="337" t="s">
        <v>67</v>
      </c>
      <c r="D1176" s="428"/>
      <c r="E1176" s="428"/>
      <c r="F1176" s="435"/>
      <c r="G1176" s="435"/>
      <c r="H1176" s="435"/>
      <c r="I1176" s="428"/>
      <c r="J1176" s="428"/>
      <c r="K1176" s="428"/>
      <c r="L1176" s="431"/>
    </row>
    <row r="1177" spans="2:12">
      <c r="B1177" s="10"/>
      <c r="C1177" s="66" t="s">
        <v>1168</v>
      </c>
      <c r="D1177" s="486">
        <v>13</v>
      </c>
      <c r="E1177" s="486">
        <v>150</v>
      </c>
      <c r="F1177" s="486">
        <v>150</v>
      </c>
      <c r="G1177" s="486">
        <v>150</v>
      </c>
      <c r="H1177" s="486">
        <v>150</v>
      </c>
      <c r="I1177" s="486">
        <v>150</v>
      </c>
      <c r="J1177" s="486">
        <v>150</v>
      </c>
      <c r="K1177" s="486">
        <v>150</v>
      </c>
      <c r="L1177" s="486"/>
    </row>
    <row r="1178" spans="2:12">
      <c r="B1178" s="19"/>
      <c r="C1178" s="66" t="s">
        <v>1169</v>
      </c>
      <c r="D1178" s="20">
        <v>2</v>
      </c>
      <c r="E1178" s="19">
        <v>15</v>
      </c>
      <c r="F1178" s="19">
        <v>15</v>
      </c>
      <c r="G1178" s="19">
        <v>15</v>
      </c>
      <c r="H1178" s="19">
        <v>15</v>
      </c>
      <c r="I1178" s="19">
        <v>15</v>
      </c>
      <c r="J1178" s="19">
        <v>15</v>
      </c>
      <c r="K1178" s="19">
        <v>15</v>
      </c>
      <c r="L1178" s="19"/>
    </row>
    <row r="1179" spans="2:12">
      <c r="B1179" s="19"/>
      <c r="C1179" s="66" t="s">
        <v>1170</v>
      </c>
      <c r="D1179" s="20">
        <v>5</v>
      </c>
      <c r="E1179" s="19">
        <v>5</v>
      </c>
      <c r="F1179" s="19">
        <v>5</v>
      </c>
      <c r="G1179" s="19">
        <v>5</v>
      </c>
      <c r="H1179" s="19">
        <v>5</v>
      </c>
      <c r="I1179" s="19">
        <v>5</v>
      </c>
      <c r="J1179" s="19">
        <v>5</v>
      </c>
      <c r="K1179" s="19">
        <v>5</v>
      </c>
      <c r="L1179" s="19"/>
    </row>
    <row r="1180" spans="2:12">
      <c r="B1180" s="19"/>
      <c r="C1180" s="66" t="s">
        <v>1171</v>
      </c>
      <c r="D1180" s="20">
        <v>30</v>
      </c>
      <c r="E1180" s="19">
        <v>30</v>
      </c>
      <c r="F1180" s="19">
        <v>30</v>
      </c>
      <c r="G1180" s="19">
        <v>30</v>
      </c>
      <c r="H1180" s="19">
        <v>30</v>
      </c>
      <c r="I1180" s="19">
        <v>30</v>
      </c>
      <c r="J1180" s="19">
        <v>30</v>
      </c>
      <c r="K1180" s="19">
        <v>30</v>
      </c>
      <c r="L1180" s="19"/>
    </row>
    <row r="1181" spans="2:12">
      <c r="B1181" s="21" t="s">
        <v>68</v>
      </c>
      <c r="C1181" s="22"/>
      <c r="D1181" s="484">
        <v>240</v>
      </c>
      <c r="E1181" s="484">
        <v>2250</v>
      </c>
      <c r="F1181" s="485">
        <v>562.5</v>
      </c>
      <c r="G1181" s="485">
        <v>1125</v>
      </c>
      <c r="H1181" s="485">
        <v>1687.5</v>
      </c>
      <c r="I1181" s="484">
        <v>2250</v>
      </c>
      <c r="J1181" s="484">
        <v>2250</v>
      </c>
      <c r="K1181" s="484">
        <v>2250</v>
      </c>
      <c r="L1181" s="486"/>
    </row>
    <row r="1182" spans="2:12">
      <c r="D1182" s="384"/>
      <c r="E1182" s="384"/>
      <c r="F1182" s="384"/>
      <c r="G1182" s="384"/>
      <c r="H1182" s="384"/>
      <c r="I1182" s="384"/>
      <c r="J1182" s="384"/>
      <c r="K1182" s="384"/>
      <c r="L1182" s="384"/>
    </row>
    <row r="1183" spans="2:12">
      <c r="B1183" s="12" t="s">
        <v>56</v>
      </c>
      <c r="C1183" s="181" t="s">
        <v>160</v>
      </c>
      <c r="D1183" s="13"/>
      <c r="E1183" s="13"/>
      <c r="F1183" s="9"/>
      <c r="G1183" s="9"/>
      <c r="H1183" s="9"/>
      <c r="I1183" s="9"/>
      <c r="J1183" s="9"/>
      <c r="K1183" s="9"/>
      <c r="L1183" s="9"/>
    </row>
    <row r="1184" spans="2:12">
      <c r="B1184" s="12" t="s">
        <v>57</v>
      </c>
      <c r="C1184" s="181">
        <v>105021</v>
      </c>
      <c r="D1184" s="9"/>
      <c r="E1184" s="9"/>
      <c r="F1184" s="9"/>
      <c r="G1184" s="9"/>
      <c r="H1184" s="9"/>
      <c r="I1184" s="9"/>
      <c r="J1184" s="9"/>
      <c r="K1184" s="9"/>
      <c r="L1184" s="9"/>
    </row>
    <row r="1185" spans="2:12" ht="25.5">
      <c r="B1185" s="12" t="s">
        <v>58</v>
      </c>
      <c r="C1185" s="181" t="s">
        <v>546</v>
      </c>
      <c r="D1185" s="9"/>
      <c r="E1185" s="9"/>
      <c r="F1185" s="9"/>
      <c r="G1185" s="9"/>
      <c r="H1185" s="9"/>
      <c r="I1185" s="9"/>
      <c r="J1185" s="9"/>
      <c r="K1185" s="9"/>
      <c r="L1185" s="9"/>
    </row>
    <row r="1186" spans="2:12">
      <c r="B1186" s="12" t="s">
        <v>59</v>
      </c>
      <c r="C1186" s="181">
        <v>1070</v>
      </c>
      <c r="D1186" s="604" t="s">
        <v>60</v>
      </c>
      <c r="E1186" s="605"/>
      <c r="F1186" s="605"/>
      <c r="G1186" s="605"/>
      <c r="H1186" s="605"/>
      <c r="I1186" s="605"/>
      <c r="J1186" s="605"/>
      <c r="K1186" s="605"/>
      <c r="L1186" s="606"/>
    </row>
    <row r="1187" spans="2:12" ht="25.5">
      <c r="B1187" s="12" t="s">
        <v>61</v>
      </c>
      <c r="C1187" s="181">
        <v>11004</v>
      </c>
      <c r="D1187" s="426" t="s">
        <v>777</v>
      </c>
      <c r="E1187" s="426" t="s">
        <v>778</v>
      </c>
      <c r="F1187" s="433" t="s">
        <v>779</v>
      </c>
      <c r="G1187" s="433" t="s">
        <v>780</v>
      </c>
      <c r="H1187" s="433" t="s">
        <v>781</v>
      </c>
      <c r="I1187" s="426" t="s">
        <v>782</v>
      </c>
      <c r="J1187" s="426" t="s">
        <v>783</v>
      </c>
      <c r="K1187" s="426" t="s">
        <v>776</v>
      </c>
      <c r="L1187" s="429"/>
    </row>
    <row r="1188" spans="2:12">
      <c r="B1188" s="18" t="s">
        <v>35</v>
      </c>
      <c r="C1188" s="181" t="s">
        <v>350</v>
      </c>
      <c r="D1188" s="427"/>
      <c r="E1188" s="427"/>
      <c r="F1188" s="434"/>
      <c r="G1188" s="434"/>
      <c r="H1188" s="434"/>
      <c r="I1188" s="427"/>
      <c r="J1188" s="427"/>
      <c r="K1188" s="427"/>
      <c r="L1188" s="430"/>
    </row>
    <row r="1189" spans="2:12" ht="38.25">
      <c r="B1189" s="18" t="s">
        <v>65</v>
      </c>
      <c r="C1189" s="181" t="s">
        <v>1172</v>
      </c>
      <c r="D1189" s="427"/>
      <c r="E1189" s="427"/>
      <c r="F1189" s="434"/>
      <c r="G1189" s="434"/>
      <c r="H1189" s="434"/>
      <c r="I1189" s="427"/>
      <c r="J1189" s="427"/>
      <c r="K1189" s="427"/>
      <c r="L1189" s="430"/>
    </row>
    <row r="1190" spans="2:12">
      <c r="B1190" s="18" t="s">
        <v>37</v>
      </c>
      <c r="C1190" s="181" t="s">
        <v>345</v>
      </c>
      <c r="D1190" s="427"/>
      <c r="E1190" s="427"/>
      <c r="F1190" s="434"/>
      <c r="G1190" s="434"/>
      <c r="H1190" s="434"/>
      <c r="I1190" s="427"/>
      <c r="J1190" s="427"/>
      <c r="K1190" s="427"/>
      <c r="L1190" s="430"/>
    </row>
    <row r="1191" spans="2:12" ht="25.5">
      <c r="B1191" s="10" t="s">
        <v>66</v>
      </c>
      <c r="C1191" s="181" t="s">
        <v>545</v>
      </c>
      <c r="D1191" s="427"/>
      <c r="E1191" s="427"/>
      <c r="F1191" s="434"/>
      <c r="G1191" s="434"/>
      <c r="H1191" s="434"/>
      <c r="I1191" s="427"/>
      <c r="J1191" s="427"/>
      <c r="K1191" s="427"/>
      <c r="L1191" s="430"/>
    </row>
    <row r="1192" spans="2:12">
      <c r="B1192" s="55"/>
      <c r="C1192" s="337" t="s">
        <v>67</v>
      </c>
      <c r="D1192" s="428"/>
      <c r="E1192" s="428"/>
      <c r="F1192" s="435"/>
      <c r="G1192" s="435"/>
      <c r="H1192" s="435"/>
      <c r="I1192" s="428"/>
      <c r="J1192" s="428"/>
      <c r="K1192" s="428"/>
      <c r="L1192" s="431"/>
    </row>
    <row r="1193" spans="2:12">
      <c r="B1193" s="10"/>
      <c r="C1193" s="66" t="s">
        <v>1173</v>
      </c>
      <c r="D1193" s="486">
        <v>64</v>
      </c>
      <c r="E1193" s="20">
        <v>30</v>
      </c>
      <c r="F1193" s="20">
        <v>60</v>
      </c>
      <c r="G1193" s="20">
        <v>60</v>
      </c>
      <c r="H1193" s="20">
        <v>60</v>
      </c>
      <c r="I1193" s="20">
        <v>60</v>
      </c>
      <c r="J1193" s="20">
        <v>60</v>
      </c>
      <c r="K1193" s="20">
        <v>60</v>
      </c>
      <c r="L1193" s="486"/>
    </row>
    <row r="1194" spans="2:12">
      <c r="B1194" s="19"/>
      <c r="C1194" s="66" t="s">
        <v>1174</v>
      </c>
      <c r="D1194" s="20">
        <v>3</v>
      </c>
      <c r="E1194" s="19">
        <v>3</v>
      </c>
      <c r="F1194" s="19">
        <v>3</v>
      </c>
      <c r="G1194" s="19">
        <v>3</v>
      </c>
      <c r="H1194" s="19">
        <v>3</v>
      </c>
      <c r="I1194" s="19">
        <v>3</v>
      </c>
      <c r="J1194" s="19">
        <v>3</v>
      </c>
      <c r="K1194" s="19">
        <v>3</v>
      </c>
      <c r="L1194" s="19"/>
    </row>
    <row r="1195" spans="2:12">
      <c r="B1195" s="21" t="s">
        <v>68</v>
      </c>
      <c r="C1195" s="22"/>
      <c r="D1195" s="484">
        <v>2069.3000000000002</v>
      </c>
      <c r="E1195" s="484">
        <v>2070</v>
      </c>
      <c r="F1195" s="485">
        <v>1653.75</v>
      </c>
      <c r="G1195" s="485">
        <v>3307.5</v>
      </c>
      <c r="H1195" s="485">
        <v>4961.25</v>
      </c>
      <c r="I1195" s="484">
        <v>6615</v>
      </c>
      <c r="J1195" s="484">
        <v>6615</v>
      </c>
      <c r="K1195" s="484">
        <v>6615</v>
      </c>
      <c r="L1195" s="486"/>
    </row>
    <row r="1196" spans="2:12">
      <c r="D1196" s="384"/>
      <c r="E1196" s="384"/>
      <c r="F1196" s="384"/>
      <c r="G1196" s="384"/>
      <c r="H1196" s="384"/>
      <c r="I1196" s="384"/>
      <c r="J1196" s="384"/>
      <c r="K1196" s="384"/>
      <c r="L1196" s="384"/>
    </row>
    <row r="1197" spans="2:12">
      <c r="B1197" s="12" t="s">
        <v>56</v>
      </c>
      <c r="C1197" s="181" t="s">
        <v>160</v>
      </c>
      <c r="D1197" s="13"/>
      <c r="E1197" s="13"/>
      <c r="F1197" s="9"/>
      <c r="G1197" s="9"/>
      <c r="H1197" s="9"/>
      <c r="I1197" s="9"/>
      <c r="J1197" s="9"/>
      <c r="K1197" s="9"/>
      <c r="L1197" s="9"/>
    </row>
    <row r="1198" spans="2:12">
      <c r="B1198" s="12" t="s">
        <v>57</v>
      </c>
      <c r="C1198" s="181">
        <v>105021</v>
      </c>
      <c r="D1198" s="9"/>
      <c r="E1198" s="9"/>
      <c r="F1198" s="9"/>
      <c r="G1198" s="9"/>
      <c r="H1198" s="9"/>
      <c r="I1198" s="9"/>
      <c r="J1198" s="9"/>
      <c r="K1198" s="9"/>
      <c r="L1198" s="9"/>
    </row>
    <row r="1199" spans="2:12" ht="25.5">
      <c r="B1199" s="12" t="s">
        <v>58</v>
      </c>
      <c r="C1199" s="181" t="s">
        <v>546</v>
      </c>
      <c r="D1199" s="9"/>
      <c r="E1199" s="9"/>
      <c r="F1199" s="9"/>
      <c r="G1199" s="9"/>
      <c r="H1199" s="9"/>
      <c r="I1199" s="9"/>
      <c r="J1199" s="9"/>
      <c r="K1199" s="9"/>
      <c r="L1199" s="9"/>
    </row>
    <row r="1200" spans="2:12">
      <c r="B1200" s="12" t="s">
        <v>59</v>
      </c>
      <c r="C1200" s="181">
        <v>1070</v>
      </c>
      <c r="D1200" s="604" t="s">
        <v>60</v>
      </c>
      <c r="E1200" s="605"/>
      <c r="F1200" s="605"/>
      <c r="G1200" s="605"/>
      <c r="H1200" s="605"/>
      <c r="I1200" s="605"/>
      <c r="J1200" s="605"/>
      <c r="K1200" s="605"/>
      <c r="L1200" s="606"/>
    </row>
    <row r="1201" spans="2:12" ht="25.5">
      <c r="B1201" s="12" t="s">
        <v>61</v>
      </c>
      <c r="C1201" s="181">
        <v>12001</v>
      </c>
      <c r="D1201" s="426" t="s">
        <v>777</v>
      </c>
      <c r="E1201" s="426" t="s">
        <v>778</v>
      </c>
      <c r="F1201" s="433" t="s">
        <v>779</v>
      </c>
      <c r="G1201" s="433" t="s">
        <v>780</v>
      </c>
      <c r="H1201" s="433" t="s">
        <v>781</v>
      </c>
      <c r="I1201" s="426" t="s">
        <v>782</v>
      </c>
      <c r="J1201" s="426" t="s">
        <v>783</v>
      </c>
      <c r="K1201" s="426" t="s">
        <v>776</v>
      </c>
      <c r="L1201" s="429"/>
    </row>
    <row r="1202" spans="2:12" ht="28.5" customHeight="1">
      <c r="B1202" s="18" t="s">
        <v>35</v>
      </c>
      <c r="C1202" s="181" t="s">
        <v>1175</v>
      </c>
      <c r="D1202" s="427"/>
      <c r="E1202" s="427"/>
      <c r="F1202" s="434"/>
      <c r="G1202" s="434"/>
      <c r="H1202" s="434"/>
      <c r="I1202" s="427"/>
      <c r="J1202" s="427"/>
      <c r="K1202" s="427"/>
      <c r="L1202" s="430"/>
    </row>
    <row r="1203" spans="2:12" ht="38.25">
      <c r="B1203" s="18" t="s">
        <v>65</v>
      </c>
      <c r="C1203" s="181" t="s">
        <v>1176</v>
      </c>
      <c r="D1203" s="427"/>
      <c r="E1203" s="427"/>
      <c r="F1203" s="434"/>
      <c r="G1203" s="434"/>
      <c r="H1203" s="434"/>
      <c r="I1203" s="427"/>
      <c r="J1203" s="427"/>
      <c r="K1203" s="427"/>
      <c r="L1203" s="430"/>
    </row>
    <row r="1204" spans="2:12">
      <c r="B1204" s="18" t="s">
        <v>37</v>
      </c>
      <c r="C1204" s="181" t="s">
        <v>1144</v>
      </c>
      <c r="D1204" s="427"/>
      <c r="E1204" s="427"/>
      <c r="F1204" s="434"/>
      <c r="G1204" s="434"/>
      <c r="H1204" s="434"/>
      <c r="I1204" s="427"/>
      <c r="J1204" s="427"/>
      <c r="K1204" s="427"/>
      <c r="L1204" s="430"/>
    </row>
    <row r="1205" spans="2:12" ht="25.5">
      <c r="B1205" s="10" t="s">
        <v>136</v>
      </c>
      <c r="C1205" s="181" t="s">
        <v>1177</v>
      </c>
      <c r="D1205" s="427"/>
      <c r="E1205" s="427"/>
      <c r="F1205" s="434"/>
      <c r="G1205" s="434"/>
      <c r="H1205" s="434"/>
      <c r="I1205" s="427"/>
      <c r="J1205" s="427"/>
      <c r="K1205" s="427"/>
      <c r="L1205" s="430"/>
    </row>
    <row r="1206" spans="2:12">
      <c r="B1206" s="55"/>
      <c r="C1206" s="337" t="s">
        <v>67</v>
      </c>
      <c r="D1206" s="428"/>
      <c r="E1206" s="428"/>
      <c r="F1206" s="435"/>
      <c r="G1206" s="435"/>
      <c r="H1206" s="435"/>
      <c r="I1206" s="428"/>
      <c r="J1206" s="428"/>
      <c r="K1206" s="428"/>
      <c r="L1206" s="431"/>
    </row>
    <row r="1207" spans="2:12" ht="25.5">
      <c r="B1207" s="10"/>
      <c r="C1207" s="66" t="s">
        <v>1178</v>
      </c>
      <c r="D1207" s="486">
        <v>60</v>
      </c>
      <c r="E1207" s="20">
        <v>20</v>
      </c>
      <c r="F1207" s="486">
        <v>15</v>
      </c>
      <c r="G1207" s="486">
        <v>30</v>
      </c>
      <c r="H1207" s="486">
        <v>50</v>
      </c>
      <c r="I1207" s="20">
        <v>76</v>
      </c>
      <c r="J1207" s="20">
        <v>76</v>
      </c>
      <c r="K1207" s="20">
        <v>76</v>
      </c>
      <c r="L1207" s="486"/>
    </row>
    <row r="1208" spans="2:12">
      <c r="B1208" s="19"/>
      <c r="C1208" s="66" t="s">
        <v>1179</v>
      </c>
      <c r="D1208" s="20">
        <v>3</v>
      </c>
      <c r="E1208" s="19">
        <v>3</v>
      </c>
      <c r="F1208" s="19">
        <v>3</v>
      </c>
      <c r="G1208" s="19">
        <v>3</v>
      </c>
      <c r="H1208" s="19">
        <v>3</v>
      </c>
      <c r="I1208" s="19">
        <v>3</v>
      </c>
      <c r="J1208" s="19">
        <v>3</v>
      </c>
      <c r="K1208" s="19">
        <v>3</v>
      </c>
      <c r="L1208" s="19"/>
    </row>
    <row r="1209" spans="2:12">
      <c r="B1209" s="19"/>
      <c r="C1209" s="66" t="s">
        <v>1180</v>
      </c>
      <c r="D1209" s="20">
        <v>20</v>
      </c>
      <c r="E1209" s="19">
        <v>20</v>
      </c>
      <c r="F1209" s="19">
        <v>20</v>
      </c>
      <c r="G1209" s="19">
        <v>20</v>
      </c>
      <c r="H1209" s="19">
        <v>20</v>
      </c>
      <c r="I1209" s="19">
        <v>20</v>
      </c>
      <c r="J1209" s="19">
        <v>20</v>
      </c>
      <c r="K1209" s="19">
        <v>20</v>
      </c>
      <c r="L1209" s="19"/>
    </row>
    <row r="1210" spans="2:12">
      <c r="B1210" s="21" t="s">
        <v>68</v>
      </c>
      <c r="C1210" s="22"/>
      <c r="D1210" s="484">
        <v>2550</v>
      </c>
      <c r="E1210" s="484">
        <v>1320</v>
      </c>
      <c r="F1210" s="485">
        <v>1001.25</v>
      </c>
      <c r="G1210" s="485">
        <v>2002.5</v>
      </c>
      <c r="H1210" s="485">
        <v>3003.75</v>
      </c>
      <c r="I1210" s="484">
        <v>4005</v>
      </c>
      <c r="J1210" s="484">
        <v>4005</v>
      </c>
      <c r="K1210" s="484">
        <v>4005</v>
      </c>
      <c r="L1210" s="486"/>
    </row>
    <row r="1211" spans="2:12">
      <c r="D1211" s="384"/>
      <c r="E1211" s="384"/>
      <c r="F1211" s="384"/>
      <c r="G1211" s="384"/>
      <c r="H1211" s="384"/>
      <c r="I1211" s="384"/>
      <c r="J1211" s="384"/>
      <c r="K1211" s="384"/>
      <c r="L1211" s="384"/>
    </row>
    <row r="1212" spans="2:12">
      <c r="B1212" s="12" t="s">
        <v>56</v>
      </c>
      <c r="C1212" s="181" t="s">
        <v>160</v>
      </c>
      <c r="D1212" s="13"/>
      <c r="E1212" s="13"/>
      <c r="F1212" s="9"/>
      <c r="G1212" s="9"/>
      <c r="H1212" s="9"/>
      <c r="I1212" s="9"/>
      <c r="J1212" s="9"/>
      <c r="K1212" s="9"/>
      <c r="L1212" s="9"/>
    </row>
    <row r="1213" spans="2:12">
      <c r="B1213" s="12" t="s">
        <v>57</v>
      </c>
      <c r="C1213" s="181">
        <v>105021</v>
      </c>
      <c r="D1213" s="9"/>
      <c r="E1213" s="9"/>
      <c r="F1213" s="9"/>
      <c r="G1213" s="9"/>
      <c r="H1213" s="9"/>
      <c r="I1213" s="9"/>
      <c r="J1213" s="9"/>
      <c r="K1213" s="9"/>
      <c r="L1213" s="9"/>
    </row>
    <row r="1214" spans="2:12" ht="29.25" customHeight="1">
      <c r="B1214" s="12" t="s">
        <v>58</v>
      </c>
      <c r="C1214" s="181" t="s">
        <v>545</v>
      </c>
      <c r="D1214" s="9"/>
      <c r="E1214" s="9"/>
      <c r="F1214" s="9"/>
      <c r="G1214" s="9"/>
      <c r="H1214" s="9"/>
      <c r="I1214" s="9"/>
      <c r="J1214" s="9"/>
      <c r="K1214" s="9"/>
      <c r="L1214" s="9"/>
    </row>
    <row r="1215" spans="2:12">
      <c r="B1215" s="12" t="s">
        <v>59</v>
      </c>
      <c r="C1215" s="181">
        <v>1070</v>
      </c>
      <c r="D1215" s="604" t="s">
        <v>60</v>
      </c>
      <c r="E1215" s="605"/>
      <c r="F1215" s="605"/>
      <c r="G1215" s="605"/>
      <c r="H1215" s="605"/>
      <c r="I1215" s="605"/>
      <c r="J1215" s="605"/>
      <c r="K1215" s="605"/>
      <c r="L1215" s="606"/>
    </row>
    <row r="1216" spans="2:12" ht="25.5">
      <c r="B1216" s="12" t="s">
        <v>61</v>
      </c>
      <c r="C1216" s="181">
        <v>12002</v>
      </c>
      <c r="D1216" s="426" t="s">
        <v>777</v>
      </c>
      <c r="E1216" s="426" t="s">
        <v>778</v>
      </c>
      <c r="F1216" s="433" t="s">
        <v>779</v>
      </c>
      <c r="G1216" s="433" t="s">
        <v>780</v>
      </c>
      <c r="H1216" s="433" t="s">
        <v>781</v>
      </c>
      <c r="I1216" s="426" t="s">
        <v>782</v>
      </c>
      <c r="J1216" s="426" t="s">
        <v>783</v>
      </c>
      <c r="K1216" s="426" t="s">
        <v>776</v>
      </c>
      <c r="L1216" s="429"/>
    </row>
    <row r="1217" spans="1:12" ht="32.25" customHeight="1">
      <c r="B1217" s="18" t="s">
        <v>35</v>
      </c>
      <c r="C1217" s="181" t="s">
        <v>1181</v>
      </c>
      <c r="D1217" s="427"/>
      <c r="E1217" s="427"/>
      <c r="F1217" s="434"/>
      <c r="G1217" s="434"/>
      <c r="H1217" s="434"/>
      <c r="I1217" s="427"/>
      <c r="J1217" s="427"/>
      <c r="K1217" s="427"/>
      <c r="L1217" s="430"/>
    </row>
    <row r="1218" spans="1:12" ht="31.5" customHeight="1">
      <c r="B1218" s="18" t="s">
        <v>65</v>
      </c>
      <c r="C1218" s="181" t="s">
        <v>355</v>
      </c>
      <c r="D1218" s="427"/>
      <c r="E1218" s="427"/>
      <c r="F1218" s="434"/>
      <c r="G1218" s="434"/>
      <c r="H1218" s="434"/>
      <c r="I1218" s="427"/>
      <c r="J1218" s="427"/>
      <c r="K1218" s="427"/>
      <c r="L1218" s="430"/>
    </row>
    <row r="1219" spans="1:12">
      <c r="B1219" s="18" t="s">
        <v>37</v>
      </c>
      <c r="C1219" s="181" t="s">
        <v>1144</v>
      </c>
      <c r="D1219" s="427"/>
      <c r="E1219" s="427"/>
      <c r="F1219" s="434"/>
      <c r="G1219" s="434"/>
      <c r="H1219" s="434"/>
      <c r="I1219" s="427"/>
      <c r="J1219" s="427"/>
      <c r="K1219" s="427"/>
      <c r="L1219" s="430"/>
    </row>
    <row r="1220" spans="1:12" ht="30" customHeight="1">
      <c r="B1220" s="10" t="s">
        <v>136</v>
      </c>
      <c r="C1220" s="181" t="s">
        <v>1145</v>
      </c>
      <c r="D1220" s="427"/>
      <c r="E1220" s="427"/>
      <c r="F1220" s="434"/>
      <c r="G1220" s="434"/>
      <c r="H1220" s="434"/>
      <c r="I1220" s="427"/>
      <c r="J1220" s="427"/>
      <c r="K1220" s="427"/>
      <c r="L1220" s="430"/>
    </row>
    <row r="1221" spans="1:12">
      <c r="B1221" s="55"/>
      <c r="C1221" s="337" t="s">
        <v>67</v>
      </c>
      <c r="D1221" s="428"/>
      <c r="E1221" s="428"/>
      <c r="F1221" s="435"/>
      <c r="G1221" s="435"/>
      <c r="H1221" s="435"/>
      <c r="I1221" s="428"/>
      <c r="J1221" s="428"/>
      <c r="K1221" s="428"/>
      <c r="L1221" s="431"/>
    </row>
    <row r="1222" spans="1:12" ht="25.5">
      <c r="B1222" s="10"/>
      <c r="C1222" s="66" t="s">
        <v>1182</v>
      </c>
      <c r="D1222" s="486">
        <v>39</v>
      </c>
      <c r="E1222" s="20">
        <v>25</v>
      </c>
      <c r="F1222" s="518">
        <v>25</v>
      </c>
      <c r="G1222" s="518">
        <v>25</v>
      </c>
      <c r="H1222" s="518">
        <v>25</v>
      </c>
      <c r="I1222" s="20">
        <v>25</v>
      </c>
      <c r="J1222" s="20">
        <v>25</v>
      </c>
      <c r="K1222" s="20">
        <v>25</v>
      </c>
      <c r="L1222" s="486"/>
    </row>
    <row r="1223" spans="1:12" ht="25.5">
      <c r="B1223" s="19"/>
      <c r="C1223" s="66" t="s">
        <v>1183</v>
      </c>
      <c r="D1223" s="20">
        <v>23</v>
      </c>
      <c r="E1223" s="19">
        <v>23</v>
      </c>
      <c r="F1223" s="518">
        <v>23</v>
      </c>
      <c r="G1223" s="518">
        <v>23</v>
      </c>
      <c r="H1223" s="518">
        <v>23</v>
      </c>
      <c r="I1223" s="19">
        <v>23</v>
      </c>
      <c r="J1223" s="19">
        <v>23</v>
      </c>
      <c r="K1223" s="19">
        <v>23</v>
      </c>
      <c r="L1223" s="19"/>
    </row>
    <row r="1224" spans="1:12">
      <c r="B1224" s="19"/>
      <c r="C1224" s="66" t="s">
        <v>1152</v>
      </c>
      <c r="D1224" s="20">
        <v>9</v>
      </c>
      <c r="E1224" s="19">
        <v>9</v>
      </c>
      <c r="F1224" s="311">
        <v>9</v>
      </c>
      <c r="G1224" s="311">
        <v>9</v>
      </c>
      <c r="H1224" s="311">
        <v>9</v>
      </c>
      <c r="I1224" s="19">
        <v>9</v>
      </c>
      <c r="J1224" s="19">
        <v>9</v>
      </c>
      <c r="K1224" s="19">
        <v>9</v>
      </c>
      <c r="L1224" s="19"/>
    </row>
    <row r="1225" spans="1:12">
      <c r="B1225" s="19"/>
      <c r="C1225" s="66" t="s">
        <v>1184</v>
      </c>
      <c r="D1225" s="20">
        <v>60</v>
      </c>
      <c r="E1225" s="19">
        <v>60</v>
      </c>
      <c r="F1225" s="519">
        <v>60</v>
      </c>
      <c r="G1225" s="519">
        <v>60</v>
      </c>
      <c r="H1225" s="519">
        <v>60</v>
      </c>
      <c r="I1225" s="19">
        <v>60</v>
      </c>
      <c r="J1225" s="19">
        <v>60</v>
      </c>
      <c r="K1225" s="19">
        <v>60</v>
      </c>
      <c r="L1225" s="19"/>
    </row>
    <row r="1226" spans="1:12">
      <c r="B1226" s="21" t="s">
        <v>68</v>
      </c>
      <c r="C1226" s="22"/>
      <c r="D1226" s="520">
        <v>9540</v>
      </c>
      <c r="E1226" s="484">
        <v>13500</v>
      </c>
      <c r="F1226" s="521">
        <v>3375</v>
      </c>
      <c r="G1226" s="521">
        <v>6750</v>
      </c>
      <c r="H1226" s="521">
        <v>10125</v>
      </c>
      <c r="I1226" s="520">
        <v>13500</v>
      </c>
      <c r="J1226" s="520">
        <v>13500</v>
      </c>
      <c r="K1226" s="520">
        <v>13500</v>
      </c>
      <c r="L1226" s="486"/>
    </row>
    <row r="1227" spans="1:12" s="96" customFormat="1">
      <c r="C1227" s="384"/>
      <c r="D1227" s="384"/>
      <c r="E1227" s="384"/>
      <c r="F1227" s="384"/>
      <c r="G1227" s="384"/>
      <c r="H1227" s="384"/>
      <c r="I1227" s="384"/>
      <c r="J1227" s="384"/>
      <c r="K1227" s="384"/>
      <c r="L1227" s="384"/>
    </row>
    <row r="1228" spans="1:12" s="96" customFormat="1">
      <c r="B1228" s="12" t="s">
        <v>56</v>
      </c>
      <c r="C1228" s="181" t="s">
        <v>160</v>
      </c>
      <c r="D1228" s="13"/>
      <c r="E1228" s="13"/>
      <c r="F1228" s="9"/>
      <c r="G1228" s="9"/>
      <c r="H1228" s="9"/>
      <c r="I1228" s="9"/>
      <c r="J1228" s="9"/>
      <c r="K1228" s="9"/>
      <c r="L1228" s="9"/>
    </row>
    <row r="1229" spans="1:12" s="96" customFormat="1">
      <c r="B1229" s="12" t="s">
        <v>57</v>
      </c>
      <c r="C1229" s="181">
        <v>105021</v>
      </c>
      <c r="D1229" s="9"/>
      <c r="E1229" s="9"/>
      <c r="F1229" s="9"/>
      <c r="G1229" s="9"/>
      <c r="H1229" s="9"/>
      <c r="I1229" s="9"/>
      <c r="J1229" s="9"/>
      <c r="K1229" s="9"/>
      <c r="L1229" s="9"/>
    </row>
    <row r="1230" spans="1:12" s="96" customFormat="1" ht="29.25" customHeight="1">
      <c r="B1230" s="12" t="s">
        <v>58</v>
      </c>
      <c r="C1230" s="181" t="s">
        <v>545</v>
      </c>
      <c r="D1230" s="9"/>
      <c r="E1230" s="9"/>
      <c r="F1230" s="9"/>
      <c r="G1230" s="9"/>
      <c r="H1230" s="9"/>
      <c r="I1230" s="9"/>
      <c r="J1230" s="9"/>
      <c r="K1230" s="9"/>
      <c r="L1230" s="9"/>
    </row>
    <row r="1231" spans="1:12" s="325" customFormat="1" ht="21.75" customHeight="1">
      <c r="A1231" s="322"/>
      <c r="B1231" s="323" t="s">
        <v>59</v>
      </c>
      <c r="C1231" s="376">
        <v>1070</v>
      </c>
      <c r="D1231" s="620" t="s">
        <v>821</v>
      </c>
      <c r="E1231" s="620"/>
      <c r="F1231" s="620"/>
      <c r="G1231" s="620"/>
      <c r="H1231" s="620"/>
      <c r="I1231" s="620"/>
      <c r="J1231" s="620"/>
      <c r="K1231" s="620"/>
      <c r="L1231" s="620"/>
    </row>
    <row r="1232" spans="1:12" s="325" customFormat="1" ht="15.75" customHeight="1">
      <c r="A1232" s="322"/>
      <c r="B1232" s="323" t="s">
        <v>61</v>
      </c>
      <c r="C1232" s="376">
        <v>12003</v>
      </c>
      <c r="D1232" s="326" t="s">
        <v>801</v>
      </c>
      <c r="E1232" s="326" t="s">
        <v>770</v>
      </c>
      <c r="F1232" s="327" t="s">
        <v>771</v>
      </c>
      <c r="G1232" s="327" t="s">
        <v>792</v>
      </c>
      <c r="H1232" s="327" t="s">
        <v>793</v>
      </c>
      <c r="I1232" s="326" t="s">
        <v>794</v>
      </c>
      <c r="J1232" s="326" t="s">
        <v>27</v>
      </c>
      <c r="K1232" s="326" t="s">
        <v>802</v>
      </c>
      <c r="L1232" s="429" t="s">
        <v>1143</v>
      </c>
    </row>
    <row r="1233" spans="1:12" s="325" customFormat="1" ht="32.25" customHeight="1">
      <c r="A1233" s="322"/>
      <c r="B1233" s="328" t="s">
        <v>35</v>
      </c>
      <c r="C1233" s="80" t="s">
        <v>1148</v>
      </c>
      <c r="D1233" s="427"/>
      <c r="E1233" s="427"/>
      <c r="F1233" s="434"/>
      <c r="G1233" s="434"/>
      <c r="H1233" s="434"/>
      <c r="I1233" s="427"/>
      <c r="J1233" s="427"/>
      <c r="K1233" s="427"/>
      <c r="L1233" s="430"/>
    </row>
    <row r="1234" spans="1:12" s="325" customFormat="1" ht="32.25" customHeight="1">
      <c r="A1234" s="322"/>
      <c r="B1234" s="328" t="s">
        <v>65</v>
      </c>
      <c r="C1234" s="80" t="s">
        <v>1149</v>
      </c>
      <c r="D1234" s="427"/>
      <c r="E1234" s="427"/>
      <c r="F1234" s="434"/>
      <c r="G1234" s="434"/>
      <c r="H1234" s="434"/>
      <c r="I1234" s="427"/>
      <c r="J1234" s="427"/>
      <c r="K1234" s="427"/>
      <c r="L1234" s="430"/>
    </row>
    <row r="1235" spans="1:12" s="325" customFormat="1" ht="21.75" customHeight="1">
      <c r="A1235" s="322"/>
      <c r="B1235" s="328" t="s">
        <v>37</v>
      </c>
      <c r="C1235" s="376" t="s">
        <v>1144</v>
      </c>
      <c r="D1235" s="427"/>
      <c r="E1235" s="427"/>
      <c r="F1235" s="434"/>
      <c r="G1235" s="434"/>
      <c r="H1235" s="434"/>
      <c r="I1235" s="427"/>
      <c r="J1235" s="427"/>
      <c r="K1235" s="427"/>
      <c r="L1235" s="430"/>
    </row>
    <row r="1236" spans="1:12" s="325" customFormat="1" ht="29.25" customHeight="1">
      <c r="A1236" s="322"/>
      <c r="B1236" s="94" t="s">
        <v>136</v>
      </c>
      <c r="C1236" s="378" t="s">
        <v>1145</v>
      </c>
      <c r="D1236" s="427"/>
      <c r="E1236" s="427"/>
      <c r="F1236" s="434"/>
      <c r="G1236" s="434"/>
      <c r="H1236" s="434"/>
      <c r="I1236" s="427"/>
      <c r="J1236" s="427"/>
      <c r="K1236" s="427"/>
      <c r="L1236" s="430"/>
    </row>
    <row r="1237" spans="1:12" s="325" customFormat="1" ht="18.75" customHeight="1">
      <c r="A1237" s="322"/>
      <c r="B1237" s="329"/>
      <c r="C1237" s="373" t="s">
        <v>195</v>
      </c>
      <c r="D1237" s="428"/>
      <c r="E1237" s="428"/>
      <c r="F1237" s="435"/>
      <c r="G1237" s="435"/>
      <c r="H1237" s="435"/>
      <c r="I1237" s="428"/>
      <c r="J1237" s="428"/>
      <c r="K1237" s="428"/>
      <c r="L1237" s="431"/>
    </row>
    <row r="1238" spans="1:12" s="325" customFormat="1" ht="17.25" customHeight="1">
      <c r="A1238" s="322"/>
      <c r="B1238" s="324"/>
      <c r="C1238" s="378" t="s">
        <v>1146</v>
      </c>
      <c r="D1238" s="522">
        <v>112</v>
      </c>
      <c r="E1238" s="523">
        <v>182</v>
      </c>
      <c r="F1238" s="518">
        <v>55</v>
      </c>
      <c r="G1238" s="518">
        <v>100</v>
      </c>
      <c r="H1238" s="518">
        <v>182</v>
      </c>
      <c r="I1238" s="524">
        <v>252</v>
      </c>
      <c r="J1238" s="524">
        <v>254</v>
      </c>
      <c r="K1238" s="524">
        <v>110</v>
      </c>
      <c r="L1238" s="518"/>
    </row>
    <row r="1239" spans="1:12" s="325" customFormat="1" ht="30.75" customHeight="1">
      <c r="A1239" s="322"/>
      <c r="B1239" s="94"/>
      <c r="C1239" s="378" t="s">
        <v>1147</v>
      </c>
      <c r="D1239" s="522"/>
      <c r="E1239" s="523">
        <v>23</v>
      </c>
      <c r="F1239" s="518">
        <v>23</v>
      </c>
      <c r="G1239" s="518">
        <v>23</v>
      </c>
      <c r="H1239" s="518">
        <v>23</v>
      </c>
      <c r="I1239" s="518">
        <v>50</v>
      </c>
      <c r="J1239" s="518">
        <v>80</v>
      </c>
      <c r="K1239" s="518">
        <v>100</v>
      </c>
      <c r="L1239" s="518"/>
    </row>
    <row r="1240" spans="1:12" s="325" customFormat="1" ht="19.5" customHeight="1">
      <c r="A1240" s="322"/>
      <c r="B1240" s="330" t="s">
        <v>448</v>
      </c>
      <c r="C1240" s="374"/>
      <c r="D1240" s="525">
        <v>1492400</v>
      </c>
      <c r="E1240" s="525">
        <v>2169974</v>
      </c>
      <c r="F1240" s="521">
        <f>I1240*25/100</f>
        <v>934065</v>
      </c>
      <c r="G1240" s="521">
        <f>I1240*50/100</f>
        <v>1868130</v>
      </c>
      <c r="H1240" s="521">
        <f>I1240*75/100</f>
        <v>2802195</v>
      </c>
      <c r="I1240" s="526">
        <v>3736260</v>
      </c>
      <c r="J1240" s="526">
        <v>1208164</v>
      </c>
      <c r="K1240" s="526">
        <v>1495000</v>
      </c>
      <c r="L1240" s="527"/>
    </row>
    <row r="1241" spans="1:12" s="333" customFormat="1" ht="19.5" customHeight="1">
      <c r="A1241" s="331"/>
      <c r="B1241" s="332"/>
      <c r="C1241" s="332"/>
      <c r="D1241" s="528"/>
      <c r="E1241" s="528"/>
      <c r="F1241" s="529"/>
      <c r="G1241" s="529"/>
      <c r="H1241" s="529"/>
      <c r="I1241" s="528"/>
      <c r="J1241" s="528"/>
      <c r="K1241" s="528"/>
      <c r="L1241" s="530"/>
    </row>
    <row r="1242" spans="1:12" s="96" customFormat="1">
      <c r="B1242" s="12" t="s">
        <v>56</v>
      </c>
      <c r="C1242" s="181" t="s">
        <v>160</v>
      </c>
      <c r="D1242" s="13"/>
      <c r="E1242" s="13"/>
      <c r="F1242" s="9"/>
      <c r="G1242" s="9"/>
      <c r="H1242" s="9"/>
      <c r="I1242" s="9"/>
      <c r="J1242" s="9"/>
      <c r="K1242" s="9"/>
      <c r="L1242" s="9"/>
    </row>
    <row r="1243" spans="1:12" s="96" customFormat="1">
      <c r="B1243" s="12" t="s">
        <v>57</v>
      </c>
      <c r="C1243" s="181">
        <v>105021</v>
      </c>
      <c r="D1243" s="9"/>
      <c r="E1243" s="9"/>
      <c r="F1243" s="9"/>
      <c r="G1243" s="9"/>
      <c r="H1243" s="9"/>
      <c r="I1243" s="9"/>
      <c r="J1243" s="9"/>
      <c r="K1243" s="9"/>
      <c r="L1243" s="9"/>
    </row>
    <row r="1244" spans="1:12" s="96" customFormat="1" ht="29.25" customHeight="1">
      <c r="B1244" s="12" t="s">
        <v>58</v>
      </c>
      <c r="C1244" s="181" t="s">
        <v>545</v>
      </c>
      <c r="D1244" s="9"/>
      <c r="E1244" s="9"/>
      <c r="F1244" s="9"/>
      <c r="G1244" s="9"/>
      <c r="H1244" s="9"/>
      <c r="I1244" s="9"/>
      <c r="J1244" s="9"/>
      <c r="K1244" s="9"/>
      <c r="L1244" s="9"/>
    </row>
    <row r="1245" spans="1:12" s="325" customFormat="1" ht="21.75" customHeight="1">
      <c r="A1245" s="322"/>
      <c r="B1245" s="323" t="s">
        <v>59</v>
      </c>
      <c r="C1245" s="376">
        <v>1070</v>
      </c>
      <c r="D1245" s="620" t="s">
        <v>821</v>
      </c>
      <c r="E1245" s="620"/>
      <c r="F1245" s="620"/>
      <c r="G1245" s="620"/>
      <c r="H1245" s="620"/>
      <c r="I1245" s="620"/>
      <c r="J1245" s="620"/>
      <c r="K1245" s="620"/>
      <c r="L1245" s="620"/>
    </row>
    <row r="1246" spans="1:12" s="325" customFormat="1" ht="15.75" customHeight="1">
      <c r="A1246" s="322"/>
      <c r="B1246" s="323" t="s">
        <v>61</v>
      </c>
      <c r="C1246" s="376">
        <v>12004</v>
      </c>
      <c r="D1246" s="326" t="s">
        <v>801</v>
      </c>
      <c r="E1246" s="326" t="s">
        <v>770</v>
      </c>
      <c r="F1246" s="327" t="s">
        <v>771</v>
      </c>
      <c r="G1246" s="327" t="s">
        <v>792</v>
      </c>
      <c r="H1246" s="327" t="s">
        <v>793</v>
      </c>
      <c r="I1246" s="326" t="s">
        <v>794</v>
      </c>
      <c r="J1246" s="326" t="s">
        <v>27</v>
      </c>
      <c r="K1246" s="326" t="s">
        <v>802</v>
      </c>
      <c r="L1246" s="429" t="s">
        <v>1143</v>
      </c>
    </row>
    <row r="1247" spans="1:12" s="325" customFormat="1" ht="48.75" customHeight="1">
      <c r="A1247" s="322"/>
      <c r="B1247" s="328" t="s">
        <v>35</v>
      </c>
      <c r="C1247" s="80" t="s">
        <v>1185</v>
      </c>
      <c r="D1247" s="427"/>
      <c r="E1247" s="427"/>
      <c r="F1247" s="434"/>
      <c r="G1247" s="434"/>
      <c r="H1247" s="434"/>
      <c r="I1247" s="427"/>
      <c r="J1247" s="427"/>
      <c r="K1247" s="427"/>
      <c r="L1247" s="430"/>
    </row>
    <row r="1248" spans="1:12" s="325" customFormat="1" ht="40.5" customHeight="1">
      <c r="A1248" s="322"/>
      <c r="B1248" s="328" t="s">
        <v>65</v>
      </c>
      <c r="C1248" s="80" t="s">
        <v>1186</v>
      </c>
      <c r="D1248" s="427"/>
      <c r="E1248" s="427"/>
      <c r="F1248" s="434"/>
      <c r="G1248" s="434"/>
      <c r="H1248" s="434"/>
      <c r="I1248" s="427"/>
      <c r="J1248" s="427"/>
      <c r="K1248" s="427"/>
      <c r="L1248" s="430"/>
    </row>
    <row r="1249" spans="1:13" s="325" customFormat="1" ht="21.75" customHeight="1">
      <c r="A1249" s="322"/>
      <c r="B1249" s="328" t="s">
        <v>37</v>
      </c>
      <c r="C1249" s="376" t="s">
        <v>1144</v>
      </c>
      <c r="D1249" s="427"/>
      <c r="E1249" s="427"/>
      <c r="F1249" s="434"/>
      <c r="G1249" s="434"/>
      <c r="H1249" s="434"/>
      <c r="I1249" s="427"/>
      <c r="J1249" s="427"/>
      <c r="K1249" s="427"/>
      <c r="L1249" s="430"/>
    </row>
    <row r="1250" spans="1:13" s="325" customFormat="1" ht="21.75" customHeight="1">
      <c r="A1250" s="322"/>
      <c r="B1250" s="94" t="s">
        <v>136</v>
      </c>
      <c r="C1250" s="378" t="s">
        <v>1150</v>
      </c>
      <c r="D1250" s="427"/>
      <c r="E1250" s="427"/>
      <c r="F1250" s="434"/>
      <c r="G1250" s="434"/>
      <c r="H1250" s="434"/>
      <c r="I1250" s="427"/>
      <c r="J1250" s="427"/>
      <c r="K1250" s="427"/>
      <c r="L1250" s="430"/>
    </row>
    <row r="1251" spans="1:13" s="325" customFormat="1" ht="18.75" customHeight="1">
      <c r="A1251" s="322"/>
      <c r="B1251" s="329"/>
      <c r="C1251" s="373" t="s">
        <v>195</v>
      </c>
      <c r="D1251" s="428"/>
      <c r="E1251" s="428"/>
      <c r="F1251" s="435"/>
      <c r="G1251" s="435"/>
      <c r="H1251" s="435"/>
      <c r="I1251" s="428"/>
      <c r="J1251" s="428"/>
      <c r="K1251" s="428"/>
      <c r="L1251" s="431"/>
    </row>
    <row r="1252" spans="1:13" s="325" customFormat="1" ht="29.25" customHeight="1">
      <c r="A1252" s="322"/>
      <c r="B1252" s="324"/>
      <c r="C1252" s="378" t="s">
        <v>1151</v>
      </c>
      <c r="D1252" s="522">
        <v>0</v>
      </c>
      <c r="E1252" s="523">
        <v>0.38</v>
      </c>
      <c r="F1252" s="518">
        <v>38</v>
      </c>
      <c r="G1252" s="518">
        <v>38</v>
      </c>
      <c r="H1252" s="518">
        <v>38</v>
      </c>
      <c r="I1252" s="524">
        <v>38</v>
      </c>
      <c r="J1252" s="524">
        <v>38</v>
      </c>
      <c r="K1252" s="524">
        <v>38</v>
      </c>
      <c r="L1252" s="518"/>
    </row>
    <row r="1253" spans="1:13" s="325" customFormat="1" ht="18" customHeight="1">
      <c r="A1253" s="322"/>
      <c r="B1253" s="94"/>
      <c r="C1253" s="378" t="s">
        <v>1152</v>
      </c>
      <c r="D1253" s="522"/>
      <c r="E1253" s="523">
        <v>6</v>
      </c>
      <c r="F1253" s="518">
        <v>6</v>
      </c>
      <c r="G1253" s="518">
        <v>6</v>
      </c>
      <c r="H1253" s="518">
        <v>6</v>
      </c>
      <c r="I1253" s="518">
        <v>6</v>
      </c>
      <c r="J1253" s="518">
        <v>6</v>
      </c>
      <c r="K1253" s="518">
        <v>6</v>
      </c>
      <c r="L1253" s="518"/>
    </row>
    <row r="1254" spans="1:13" s="325" customFormat="1" ht="20.25" customHeight="1">
      <c r="A1254" s="322"/>
      <c r="B1254" s="94"/>
      <c r="C1254" s="378" t="s">
        <v>1153</v>
      </c>
      <c r="D1254" s="522"/>
      <c r="E1254" s="523">
        <v>60</v>
      </c>
      <c r="F1254" s="518">
        <v>60</v>
      </c>
      <c r="G1254" s="518">
        <v>60</v>
      </c>
      <c r="H1254" s="518">
        <v>60</v>
      </c>
      <c r="I1254" s="518">
        <v>60</v>
      </c>
      <c r="J1254" s="518">
        <v>60</v>
      </c>
      <c r="K1254" s="518">
        <v>60</v>
      </c>
      <c r="L1254" s="518"/>
    </row>
    <row r="1255" spans="1:13" s="325" customFormat="1" ht="19.5" customHeight="1">
      <c r="A1255" s="322"/>
      <c r="B1255" s="330" t="s">
        <v>448</v>
      </c>
      <c r="C1255" s="374"/>
      <c r="D1255" s="525"/>
      <c r="E1255" s="525">
        <v>13800</v>
      </c>
      <c r="F1255" s="521">
        <f>I1255*25/100</f>
        <v>3420</v>
      </c>
      <c r="G1255" s="521">
        <f>I1255*50/100</f>
        <v>6840</v>
      </c>
      <c r="H1255" s="521">
        <f>I1255*75/100</f>
        <v>10260</v>
      </c>
      <c r="I1255" s="525">
        <v>13680</v>
      </c>
      <c r="J1255" s="525">
        <v>13680</v>
      </c>
      <c r="K1255" s="525">
        <v>13680</v>
      </c>
      <c r="L1255" s="527"/>
    </row>
    <row r="1256" spans="1:13">
      <c r="D1256" s="384"/>
      <c r="E1256" s="384"/>
      <c r="F1256" s="384"/>
      <c r="G1256" s="384"/>
      <c r="H1256" s="384"/>
      <c r="I1256" s="384"/>
      <c r="J1256" s="384"/>
      <c r="K1256" s="384"/>
      <c r="L1256" s="384"/>
    </row>
    <row r="1257" spans="1:13" s="96" customFormat="1">
      <c r="B1257" s="15" t="s">
        <v>922</v>
      </c>
      <c r="C1257" s="15" t="s">
        <v>921</v>
      </c>
      <c r="D1257" s="9"/>
      <c r="E1257" s="9"/>
      <c r="F1257" s="9"/>
      <c r="G1257" s="9"/>
      <c r="H1257" s="9"/>
      <c r="I1257" s="9"/>
      <c r="J1257" s="9"/>
      <c r="K1257" s="9"/>
      <c r="L1257" s="9"/>
    </row>
    <row r="1258" spans="1:13" s="96" customFormat="1" ht="25.5" customHeight="1">
      <c r="B1258" s="370">
        <v>1072</v>
      </c>
      <c r="C1258" s="394" t="s">
        <v>760</v>
      </c>
      <c r="D1258" s="9"/>
      <c r="E1258" s="9"/>
      <c r="F1258" s="384"/>
      <c r="G1258" s="384"/>
      <c r="H1258" s="384"/>
      <c r="I1258" s="384"/>
      <c r="J1258" s="9"/>
      <c r="K1258" s="9"/>
      <c r="L1258" s="9"/>
      <c r="M1258" s="193"/>
    </row>
    <row r="1259" spans="1:13" s="96" customFormat="1">
      <c r="B1259" s="16"/>
      <c r="C1259" s="9"/>
      <c r="D1259" s="9"/>
      <c r="E1259" s="9"/>
      <c r="F1259" s="9"/>
      <c r="G1259" s="9"/>
      <c r="H1259" s="9"/>
      <c r="I1259" s="9"/>
      <c r="J1259" s="9"/>
      <c r="K1259" s="9"/>
      <c r="L1259" s="9"/>
      <c r="M1259" s="193"/>
    </row>
    <row r="1260" spans="1:13" s="96" customFormat="1">
      <c r="B1260" s="17" t="s">
        <v>823</v>
      </c>
      <c r="C1260" s="9"/>
      <c r="D1260" s="9"/>
      <c r="E1260" s="9"/>
      <c r="F1260" s="9"/>
      <c r="G1260" s="9"/>
      <c r="H1260" s="9"/>
      <c r="I1260" s="9"/>
      <c r="J1260" s="9"/>
      <c r="K1260" s="9"/>
      <c r="L1260" s="9"/>
      <c r="M1260" s="193"/>
    </row>
    <row r="1261" spans="1:13" s="96" customFormat="1">
      <c r="B1261" s="16"/>
      <c r="C1261" s="9"/>
      <c r="D1261" s="9"/>
      <c r="E1261" s="9"/>
      <c r="F1261" s="9"/>
      <c r="G1261" s="9"/>
      <c r="H1261" s="9"/>
      <c r="I1261" s="9"/>
      <c r="J1261" s="9"/>
      <c r="K1261" s="9"/>
      <c r="L1261" s="9"/>
      <c r="M1261" s="193"/>
    </row>
    <row r="1262" spans="1:13" s="96" customFormat="1" ht="15" customHeight="1">
      <c r="B1262" s="12" t="s">
        <v>56</v>
      </c>
      <c r="C1262" s="181" t="s">
        <v>160</v>
      </c>
      <c r="D1262" s="13"/>
      <c r="E1262" s="13"/>
      <c r="F1262" s="9"/>
      <c r="G1262" s="9"/>
      <c r="H1262" s="9"/>
      <c r="I1262" s="9"/>
      <c r="J1262" s="9"/>
      <c r="K1262" s="9"/>
      <c r="L1262" s="9"/>
      <c r="M1262" s="193"/>
    </row>
    <row r="1263" spans="1:13" s="96" customFormat="1">
      <c r="B1263" s="12" t="s">
        <v>57</v>
      </c>
      <c r="C1263" s="66">
        <v>105010</v>
      </c>
      <c r="D1263" s="9"/>
      <c r="E1263" s="9"/>
      <c r="F1263" s="9"/>
      <c r="G1263" s="9"/>
      <c r="H1263" s="9"/>
      <c r="I1263" s="9"/>
      <c r="J1263" s="9"/>
      <c r="K1263" s="9"/>
      <c r="L1263" s="9"/>
      <c r="M1263" s="193"/>
    </row>
    <row r="1264" spans="1:13" s="96" customFormat="1">
      <c r="B1264" s="12" t="s">
        <v>58</v>
      </c>
      <c r="C1264" s="181" t="s">
        <v>822</v>
      </c>
      <c r="D1264" s="9"/>
      <c r="E1264" s="9"/>
      <c r="F1264" s="9"/>
      <c r="G1264" s="9"/>
      <c r="H1264" s="9"/>
      <c r="I1264" s="9"/>
      <c r="J1264" s="9"/>
      <c r="K1264" s="9"/>
      <c r="L1264" s="9"/>
      <c r="M1264" s="193"/>
    </row>
    <row r="1265" spans="2:13" s="96" customFormat="1">
      <c r="B1265" s="12" t="s">
        <v>59</v>
      </c>
      <c r="C1265" s="66">
        <v>1072</v>
      </c>
      <c r="D1265" s="611" t="s">
        <v>821</v>
      </c>
      <c r="E1265" s="611"/>
      <c r="F1265" s="611"/>
      <c r="G1265" s="611"/>
      <c r="H1265" s="611"/>
      <c r="I1265" s="611"/>
      <c r="J1265" s="611"/>
      <c r="K1265" s="611"/>
      <c r="L1265" s="611"/>
      <c r="M1265" s="193"/>
    </row>
    <row r="1266" spans="2:13" s="96" customFormat="1">
      <c r="B1266" s="12" t="s">
        <v>61</v>
      </c>
      <c r="C1266" s="66">
        <v>11004</v>
      </c>
      <c r="D1266" s="592" t="s">
        <v>777</v>
      </c>
      <c r="E1266" s="592" t="s">
        <v>820</v>
      </c>
      <c r="F1266" s="612" t="s">
        <v>819</v>
      </c>
      <c r="G1266" s="612" t="s">
        <v>818</v>
      </c>
      <c r="H1266" s="612" t="s">
        <v>817</v>
      </c>
      <c r="I1266" s="592" t="s">
        <v>816</v>
      </c>
      <c r="J1266" s="592" t="s">
        <v>815</v>
      </c>
      <c r="K1266" s="592" t="s">
        <v>814</v>
      </c>
      <c r="L1266" s="601" t="s">
        <v>783</v>
      </c>
      <c r="M1266" s="193"/>
    </row>
    <row r="1267" spans="2:13" s="96" customFormat="1" ht="25.5">
      <c r="B1267" s="18" t="s">
        <v>35</v>
      </c>
      <c r="C1267" s="181" t="s">
        <v>941</v>
      </c>
      <c r="D1267" s="593"/>
      <c r="E1267" s="593"/>
      <c r="F1267" s="613"/>
      <c r="G1267" s="613"/>
      <c r="H1267" s="613"/>
      <c r="I1267" s="593"/>
      <c r="J1267" s="593"/>
      <c r="K1267" s="593"/>
      <c r="L1267" s="602"/>
      <c r="M1267" s="193"/>
    </row>
    <row r="1268" spans="2:13" s="96" customFormat="1">
      <c r="B1268" s="18" t="s">
        <v>65</v>
      </c>
      <c r="C1268" s="181" t="s">
        <v>940</v>
      </c>
      <c r="D1268" s="593"/>
      <c r="E1268" s="593"/>
      <c r="F1268" s="613"/>
      <c r="G1268" s="613"/>
      <c r="H1268" s="613"/>
      <c r="I1268" s="593"/>
      <c r="J1268" s="593"/>
      <c r="K1268" s="593"/>
      <c r="L1268" s="602"/>
      <c r="M1268" s="193"/>
    </row>
    <row r="1269" spans="2:13" s="96" customFormat="1" ht="15" customHeight="1">
      <c r="B1269" s="18" t="s">
        <v>37</v>
      </c>
      <c r="C1269" s="181" t="s">
        <v>345</v>
      </c>
      <c r="D1269" s="593"/>
      <c r="E1269" s="593"/>
      <c r="F1269" s="613"/>
      <c r="G1269" s="613"/>
      <c r="H1269" s="613"/>
      <c r="I1269" s="593"/>
      <c r="J1269" s="593"/>
      <c r="K1269" s="593"/>
      <c r="L1269" s="602"/>
      <c r="M1269" s="193"/>
    </row>
    <row r="1270" spans="2:13" s="96" customFormat="1">
      <c r="B1270" s="10" t="s">
        <v>808</v>
      </c>
      <c r="C1270" s="181" t="s">
        <v>629</v>
      </c>
      <c r="D1270" s="593"/>
      <c r="E1270" s="593"/>
      <c r="F1270" s="613"/>
      <c r="G1270" s="613"/>
      <c r="H1270" s="613"/>
      <c r="I1270" s="593"/>
      <c r="J1270" s="593"/>
      <c r="K1270" s="593"/>
      <c r="L1270" s="602"/>
      <c r="M1270" s="193"/>
    </row>
    <row r="1271" spans="2:13" s="96" customFormat="1">
      <c r="B1271" s="55"/>
      <c r="C1271" s="337" t="s">
        <v>195</v>
      </c>
      <c r="D1271" s="594"/>
      <c r="E1271" s="594"/>
      <c r="F1271" s="614"/>
      <c r="G1271" s="614"/>
      <c r="H1271" s="614"/>
      <c r="I1271" s="594"/>
      <c r="J1271" s="594"/>
      <c r="K1271" s="594"/>
      <c r="L1271" s="603"/>
      <c r="M1271" s="193"/>
    </row>
    <row r="1272" spans="2:13" s="96" customFormat="1">
      <c r="B1272" s="10"/>
      <c r="C1272" s="275" t="s">
        <v>860</v>
      </c>
      <c r="D1272" s="197"/>
      <c r="E1272" s="197">
        <v>1</v>
      </c>
      <c r="F1272" s="197"/>
      <c r="G1272" s="197"/>
      <c r="H1272" s="197"/>
      <c r="I1272" s="197">
        <v>1</v>
      </c>
      <c r="J1272" s="197">
        <v>1</v>
      </c>
      <c r="K1272" s="197"/>
      <c r="L1272" s="486"/>
      <c r="M1272" s="193"/>
    </row>
    <row r="1273" spans="2:13" s="96" customFormat="1">
      <c r="B1273" s="21" t="s">
        <v>448</v>
      </c>
      <c r="C1273" s="22"/>
      <c r="D1273" s="197">
        <v>0</v>
      </c>
      <c r="E1273" s="489">
        <v>14108.2</v>
      </c>
      <c r="F1273" s="197"/>
      <c r="G1273" s="197"/>
      <c r="H1273" s="197"/>
      <c r="I1273" s="197">
        <v>14176.3</v>
      </c>
      <c r="J1273" s="197">
        <v>14176.3</v>
      </c>
      <c r="K1273" s="197"/>
      <c r="L1273" s="486"/>
      <c r="M1273" s="193"/>
    </row>
    <row r="1274" spans="2:13" s="191" customFormat="1">
      <c r="B1274" s="192"/>
      <c r="C1274" s="192"/>
      <c r="D1274" s="491"/>
      <c r="E1274" s="491"/>
      <c r="F1274" s="491"/>
      <c r="G1274" s="492"/>
      <c r="H1274" s="491"/>
      <c r="I1274" s="491"/>
      <c r="J1274" s="491"/>
      <c r="K1274" s="491"/>
      <c r="L1274" s="491"/>
    </row>
    <row r="1275" spans="2:13" s="96" customFormat="1">
      <c r="B1275" s="12" t="s">
        <v>56</v>
      </c>
      <c r="C1275" s="181" t="s">
        <v>160</v>
      </c>
      <c r="D1275" s="13"/>
      <c r="E1275" s="13"/>
      <c r="F1275" s="9"/>
      <c r="G1275" s="9"/>
      <c r="H1275" s="9"/>
      <c r="I1275" s="9"/>
      <c r="J1275" s="9"/>
      <c r="K1275" s="9"/>
      <c r="L1275" s="9"/>
      <c r="M1275" s="193"/>
    </row>
    <row r="1276" spans="2:13" s="96" customFormat="1">
      <c r="B1276" s="12" t="s">
        <v>57</v>
      </c>
      <c r="C1276" s="66">
        <v>105010</v>
      </c>
      <c r="D1276" s="9"/>
      <c r="E1276" s="9"/>
      <c r="F1276" s="9"/>
      <c r="G1276" s="9"/>
      <c r="H1276" s="9"/>
      <c r="I1276" s="9"/>
      <c r="J1276" s="9"/>
      <c r="K1276" s="9"/>
      <c r="L1276" s="9"/>
      <c r="M1276" s="193"/>
    </row>
    <row r="1277" spans="2:13" s="96" customFormat="1">
      <c r="B1277" s="12" t="s">
        <v>58</v>
      </c>
      <c r="C1277" s="181" t="s">
        <v>822</v>
      </c>
      <c r="D1277" s="9"/>
      <c r="E1277" s="9"/>
      <c r="F1277" s="9"/>
      <c r="G1277" s="9"/>
      <c r="H1277" s="9"/>
      <c r="I1277" s="9"/>
      <c r="J1277" s="9"/>
      <c r="K1277" s="9"/>
      <c r="L1277" s="9"/>
      <c r="M1277" s="193"/>
    </row>
    <row r="1278" spans="2:13" s="96" customFormat="1">
      <c r="B1278" s="12" t="s">
        <v>59</v>
      </c>
      <c r="C1278" s="66">
        <v>1072</v>
      </c>
      <c r="D1278" s="611" t="s">
        <v>821</v>
      </c>
      <c r="E1278" s="611"/>
      <c r="F1278" s="611"/>
      <c r="G1278" s="611"/>
      <c r="H1278" s="611"/>
      <c r="I1278" s="611"/>
      <c r="J1278" s="611"/>
      <c r="K1278" s="611"/>
      <c r="L1278" s="611"/>
      <c r="M1278" s="193"/>
    </row>
    <row r="1279" spans="2:13" s="96" customFormat="1" ht="15" customHeight="1">
      <c r="B1279" s="12" t="s">
        <v>61</v>
      </c>
      <c r="C1279" s="66">
        <v>11005</v>
      </c>
      <c r="D1279" s="592" t="s">
        <v>777</v>
      </c>
      <c r="E1279" s="592" t="s">
        <v>820</v>
      </c>
      <c r="F1279" s="612" t="s">
        <v>819</v>
      </c>
      <c r="G1279" s="612" t="s">
        <v>818</v>
      </c>
      <c r="H1279" s="612" t="s">
        <v>817</v>
      </c>
      <c r="I1279" s="592" t="s">
        <v>816</v>
      </c>
      <c r="J1279" s="592" t="s">
        <v>815</v>
      </c>
      <c r="K1279" s="592" t="s">
        <v>814</v>
      </c>
      <c r="L1279" s="601" t="s">
        <v>783</v>
      </c>
      <c r="M1279" s="193"/>
    </row>
    <row r="1280" spans="2:13" s="96" customFormat="1" ht="25.5">
      <c r="B1280" s="18" t="s">
        <v>35</v>
      </c>
      <c r="C1280" s="181" t="s">
        <v>939</v>
      </c>
      <c r="D1280" s="593"/>
      <c r="E1280" s="593"/>
      <c r="F1280" s="613"/>
      <c r="G1280" s="613"/>
      <c r="H1280" s="613"/>
      <c r="I1280" s="593"/>
      <c r="J1280" s="593"/>
      <c r="K1280" s="593"/>
      <c r="L1280" s="602"/>
      <c r="M1280" s="193"/>
    </row>
    <row r="1281" spans="2:13" s="96" customFormat="1">
      <c r="B1281" s="18" t="s">
        <v>65</v>
      </c>
      <c r="C1281" s="181" t="s">
        <v>938</v>
      </c>
      <c r="D1281" s="593"/>
      <c r="E1281" s="593"/>
      <c r="F1281" s="613"/>
      <c r="G1281" s="613"/>
      <c r="H1281" s="613"/>
      <c r="I1281" s="593"/>
      <c r="J1281" s="593"/>
      <c r="K1281" s="593"/>
      <c r="L1281" s="602"/>
      <c r="M1281" s="193"/>
    </row>
    <row r="1282" spans="2:13" s="96" customFormat="1">
      <c r="B1282" s="18" t="s">
        <v>37</v>
      </c>
      <c r="C1282" s="181" t="s">
        <v>345</v>
      </c>
      <c r="D1282" s="593"/>
      <c r="E1282" s="593"/>
      <c r="F1282" s="613"/>
      <c r="G1282" s="613"/>
      <c r="H1282" s="613"/>
      <c r="I1282" s="593"/>
      <c r="J1282" s="593"/>
      <c r="K1282" s="593"/>
      <c r="L1282" s="602"/>
      <c r="M1282" s="193"/>
    </row>
    <row r="1283" spans="2:13" s="96" customFormat="1">
      <c r="B1283" s="10" t="s">
        <v>808</v>
      </c>
      <c r="C1283" s="181" t="s">
        <v>629</v>
      </c>
      <c r="D1283" s="593"/>
      <c r="E1283" s="593"/>
      <c r="F1283" s="613"/>
      <c r="G1283" s="613"/>
      <c r="H1283" s="613"/>
      <c r="I1283" s="593"/>
      <c r="J1283" s="593"/>
      <c r="K1283" s="593"/>
      <c r="L1283" s="602"/>
      <c r="M1283" s="193"/>
    </row>
    <row r="1284" spans="2:13" s="96" customFormat="1">
      <c r="B1284" s="55"/>
      <c r="C1284" s="337" t="s">
        <v>195</v>
      </c>
      <c r="D1284" s="594"/>
      <c r="E1284" s="594"/>
      <c r="F1284" s="614"/>
      <c r="G1284" s="614"/>
      <c r="H1284" s="614"/>
      <c r="I1284" s="594"/>
      <c r="J1284" s="594"/>
      <c r="K1284" s="594"/>
      <c r="L1284" s="603"/>
      <c r="M1284" s="193"/>
    </row>
    <row r="1285" spans="2:13" s="96" customFormat="1">
      <c r="B1285" s="10"/>
      <c r="C1285" s="275" t="s">
        <v>860</v>
      </c>
      <c r="D1285" s="197">
        <v>1</v>
      </c>
      <c r="E1285" s="198">
        <v>1</v>
      </c>
      <c r="F1285" s="197"/>
      <c r="G1285" s="197"/>
      <c r="H1285" s="197"/>
      <c r="I1285" s="197">
        <v>1</v>
      </c>
      <c r="J1285" s="197">
        <v>1</v>
      </c>
      <c r="K1285" s="486"/>
      <c r="L1285" s="486"/>
      <c r="M1285" s="193"/>
    </row>
    <row r="1286" spans="2:13" s="96" customFormat="1">
      <c r="B1286" s="21" t="s">
        <v>448</v>
      </c>
      <c r="C1286" s="22"/>
      <c r="D1286" s="489">
        <v>53799.6</v>
      </c>
      <c r="E1286" s="489">
        <v>309699</v>
      </c>
      <c r="F1286" s="489"/>
      <c r="G1286" s="489"/>
      <c r="H1286" s="489"/>
      <c r="I1286" s="489">
        <v>285547.90000000002</v>
      </c>
      <c r="J1286" s="489">
        <v>255086.3</v>
      </c>
      <c r="K1286" s="489"/>
      <c r="L1286" s="486"/>
      <c r="M1286" s="193"/>
    </row>
    <row r="1287" spans="2:13" s="191" customFormat="1">
      <c r="B1287" s="192"/>
      <c r="C1287" s="192"/>
      <c r="D1287" s="491"/>
      <c r="E1287" s="491"/>
      <c r="F1287" s="491"/>
      <c r="G1287" s="492"/>
      <c r="H1287" s="491"/>
      <c r="I1287" s="491"/>
      <c r="J1287" s="491"/>
      <c r="K1287" s="491"/>
      <c r="L1287" s="491"/>
    </row>
    <row r="1288" spans="2:13" s="96" customFormat="1">
      <c r="B1288" s="12" t="s">
        <v>56</v>
      </c>
      <c r="C1288" s="181" t="s">
        <v>160</v>
      </c>
      <c r="D1288" s="13"/>
      <c r="E1288" s="13"/>
      <c r="F1288" s="9"/>
      <c r="G1288" s="9"/>
      <c r="H1288" s="9"/>
      <c r="I1288" s="9"/>
      <c r="J1288" s="9"/>
      <c r="K1288" s="9"/>
      <c r="L1288" s="9"/>
      <c r="M1288" s="193"/>
    </row>
    <row r="1289" spans="2:13" s="96" customFormat="1">
      <c r="B1289" s="12" t="s">
        <v>57</v>
      </c>
      <c r="C1289" s="66">
        <v>105010</v>
      </c>
      <c r="D1289" s="9"/>
      <c r="E1289" s="9"/>
      <c r="F1289" s="9"/>
      <c r="G1289" s="9"/>
      <c r="H1289" s="9"/>
      <c r="I1289" s="9"/>
      <c r="J1289" s="9"/>
      <c r="K1289" s="9"/>
      <c r="L1289" s="9"/>
      <c r="M1289" s="193"/>
    </row>
    <row r="1290" spans="2:13" s="96" customFormat="1">
      <c r="B1290" s="12" t="s">
        <v>58</v>
      </c>
      <c r="C1290" s="181" t="s">
        <v>822</v>
      </c>
      <c r="D1290" s="9"/>
      <c r="E1290" s="9"/>
      <c r="F1290" s="9"/>
      <c r="G1290" s="9"/>
      <c r="H1290" s="9"/>
      <c r="I1290" s="9"/>
      <c r="J1290" s="9"/>
      <c r="K1290" s="9"/>
      <c r="L1290" s="9"/>
      <c r="M1290" s="193"/>
    </row>
    <row r="1291" spans="2:13" s="96" customFormat="1">
      <c r="B1291" s="12" t="s">
        <v>59</v>
      </c>
      <c r="C1291" s="66">
        <v>1072</v>
      </c>
      <c r="D1291" s="611" t="s">
        <v>821</v>
      </c>
      <c r="E1291" s="611"/>
      <c r="F1291" s="611"/>
      <c r="G1291" s="611"/>
      <c r="H1291" s="611"/>
      <c r="I1291" s="611"/>
      <c r="J1291" s="611"/>
      <c r="K1291" s="611"/>
      <c r="L1291" s="611"/>
      <c r="M1291" s="193"/>
    </row>
    <row r="1292" spans="2:13" s="96" customFormat="1" ht="15" customHeight="1">
      <c r="B1292" s="12" t="s">
        <v>61</v>
      </c>
      <c r="C1292" s="66">
        <v>11006</v>
      </c>
      <c r="D1292" s="592" t="s">
        <v>777</v>
      </c>
      <c r="E1292" s="592" t="s">
        <v>820</v>
      </c>
      <c r="F1292" s="612" t="s">
        <v>819</v>
      </c>
      <c r="G1292" s="612" t="s">
        <v>818</v>
      </c>
      <c r="H1292" s="612" t="s">
        <v>817</v>
      </c>
      <c r="I1292" s="592" t="s">
        <v>816</v>
      </c>
      <c r="J1292" s="592" t="s">
        <v>815</v>
      </c>
      <c r="K1292" s="592" t="s">
        <v>814</v>
      </c>
      <c r="L1292" s="601" t="s">
        <v>776</v>
      </c>
      <c r="M1292" s="193"/>
    </row>
    <row r="1293" spans="2:13" s="96" customFormat="1" ht="25.5">
      <c r="B1293" s="18" t="s">
        <v>35</v>
      </c>
      <c r="C1293" s="275" t="s">
        <v>937</v>
      </c>
      <c r="D1293" s="593"/>
      <c r="E1293" s="593"/>
      <c r="F1293" s="613"/>
      <c r="G1293" s="613"/>
      <c r="H1293" s="613"/>
      <c r="I1293" s="593"/>
      <c r="J1293" s="593"/>
      <c r="K1293" s="593"/>
      <c r="L1293" s="602"/>
      <c r="M1293" s="193"/>
    </row>
    <row r="1294" spans="2:13" s="96" customFormat="1" ht="25.5">
      <c r="B1294" s="18" t="s">
        <v>65</v>
      </c>
      <c r="C1294" s="275" t="s">
        <v>935</v>
      </c>
      <c r="D1294" s="593"/>
      <c r="E1294" s="593"/>
      <c r="F1294" s="613"/>
      <c r="G1294" s="613"/>
      <c r="H1294" s="613"/>
      <c r="I1294" s="593"/>
      <c r="J1294" s="593"/>
      <c r="K1294" s="593"/>
      <c r="L1294" s="602"/>
      <c r="M1294" s="193"/>
    </row>
    <row r="1295" spans="2:13" s="96" customFormat="1">
      <c r="B1295" s="18" t="s">
        <v>37</v>
      </c>
      <c r="C1295" s="181" t="s">
        <v>345</v>
      </c>
      <c r="D1295" s="593"/>
      <c r="E1295" s="593"/>
      <c r="F1295" s="613"/>
      <c r="G1295" s="613"/>
      <c r="H1295" s="613"/>
      <c r="I1295" s="593"/>
      <c r="J1295" s="593"/>
      <c r="K1295" s="593"/>
      <c r="L1295" s="602"/>
      <c r="M1295" s="193"/>
    </row>
    <row r="1296" spans="2:13" s="96" customFormat="1">
      <c r="B1296" s="10" t="s">
        <v>808</v>
      </c>
      <c r="C1296" s="181" t="s">
        <v>629</v>
      </c>
      <c r="D1296" s="593"/>
      <c r="E1296" s="593"/>
      <c r="F1296" s="613"/>
      <c r="G1296" s="613"/>
      <c r="H1296" s="613"/>
      <c r="I1296" s="593"/>
      <c r="J1296" s="593"/>
      <c r="K1296" s="593"/>
      <c r="L1296" s="602"/>
      <c r="M1296" s="193"/>
    </row>
    <row r="1297" spans="2:13" s="96" customFormat="1">
      <c r="B1297" s="55"/>
      <c r="C1297" s="337" t="s">
        <v>195</v>
      </c>
      <c r="D1297" s="594"/>
      <c r="E1297" s="594"/>
      <c r="F1297" s="614"/>
      <c r="G1297" s="614"/>
      <c r="H1297" s="614"/>
      <c r="I1297" s="594"/>
      <c r="J1297" s="594"/>
      <c r="K1297" s="594"/>
      <c r="L1297" s="603"/>
      <c r="M1297" s="193"/>
    </row>
    <row r="1298" spans="2:13" s="96" customFormat="1">
      <c r="B1298" s="10"/>
      <c r="C1298" s="275" t="s">
        <v>860</v>
      </c>
      <c r="D1298" s="486"/>
      <c r="E1298" s="488"/>
      <c r="F1298" s="486"/>
      <c r="G1298" s="486"/>
      <c r="H1298" s="486"/>
      <c r="I1298" s="486"/>
      <c r="J1298" s="486"/>
      <c r="K1298" s="197">
        <v>1</v>
      </c>
      <c r="L1298" s="486"/>
      <c r="M1298" s="193"/>
    </row>
    <row r="1299" spans="2:13" s="96" customFormat="1">
      <c r="B1299" s="21" t="s">
        <v>448</v>
      </c>
      <c r="C1299" s="22"/>
      <c r="D1299" s="489">
        <v>0</v>
      </c>
      <c r="E1299" s="489">
        <v>0</v>
      </c>
      <c r="F1299" s="489"/>
      <c r="G1299" s="489"/>
      <c r="H1299" s="489"/>
      <c r="I1299" s="489">
        <v>0</v>
      </c>
      <c r="J1299" s="489">
        <v>0</v>
      </c>
      <c r="K1299" s="489">
        <v>184793</v>
      </c>
      <c r="L1299" s="486"/>
      <c r="M1299" s="193"/>
    </row>
    <row r="1300" spans="2:13" s="191" customFormat="1">
      <c r="B1300" s="192"/>
      <c r="C1300" s="192"/>
      <c r="D1300" s="491"/>
      <c r="E1300" s="491"/>
      <c r="F1300" s="491"/>
      <c r="G1300" s="492"/>
      <c r="H1300" s="491"/>
      <c r="I1300" s="491"/>
      <c r="J1300" s="491"/>
      <c r="K1300" s="491"/>
      <c r="L1300" s="491"/>
    </row>
    <row r="1301" spans="2:13" s="96" customFormat="1">
      <c r="B1301" s="12" t="s">
        <v>56</v>
      </c>
      <c r="C1301" s="181" t="s">
        <v>160</v>
      </c>
      <c r="D1301" s="13"/>
      <c r="E1301" s="13"/>
      <c r="F1301" s="9"/>
      <c r="G1301" s="9"/>
      <c r="H1301" s="9"/>
      <c r="I1301" s="9"/>
      <c r="J1301" s="9"/>
      <c r="K1301" s="9"/>
      <c r="L1301" s="9"/>
      <c r="M1301" s="193"/>
    </row>
    <row r="1302" spans="2:13" s="96" customFormat="1">
      <c r="B1302" s="12" t="s">
        <v>57</v>
      </c>
      <c r="C1302" s="66">
        <v>105010</v>
      </c>
      <c r="D1302" s="9"/>
      <c r="E1302" s="9"/>
      <c r="F1302" s="9"/>
      <c r="G1302" s="9"/>
      <c r="H1302" s="9"/>
      <c r="I1302" s="9"/>
      <c r="J1302" s="9"/>
      <c r="K1302" s="9"/>
      <c r="L1302" s="9"/>
      <c r="M1302" s="193"/>
    </row>
    <row r="1303" spans="2:13" s="96" customFormat="1">
      <c r="B1303" s="12" t="s">
        <v>58</v>
      </c>
      <c r="C1303" s="181" t="s">
        <v>822</v>
      </c>
      <c r="D1303" s="9"/>
      <c r="E1303" s="9"/>
      <c r="F1303" s="9"/>
      <c r="G1303" s="9"/>
      <c r="H1303" s="9"/>
      <c r="I1303" s="9"/>
      <c r="J1303" s="9"/>
      <c r="K1303" s="9"/>
      <c r="L1303" s="9"/>
      <c r="M1303" s="193"/>
    </row>
    <row r="1304" spans="2:13" s="96" customFormat="1">
      <c r="B1304" s="12" t="s">
        <v>59</v>
      </c>
      <c r="C1304" s="66">
        <v>1072</v>
      </c>
      <c r="D1304" s="611" t="s">
        <v>821</v>
      </c>
      <c r="E1304" s="611"/>
      <c r="F1304" s="611"/>
      <c r="G1304" s="611"/>
      <c r="H1304" s="611"/>
      <c r="I1304" s="611"/>
      <c r="J1304" s="611"/>
      <c r="K1304" s="611"/>
      <c r="L1304" s="611"/>
      <c r="M1304" s="193"/>
    </row>
    <row r="1305" spans="2:13" s="96" customFormat="1" ht="15" customHeight="1">
      <c r="B1305" s="12" t="s">
        <v>61</v>
      </c>
      <c r="C1305" s="66">
        <v>11007</v>
      </c>
      <c r="D1305" s="592" t="s">
        <v>777</v>
      </c>
      <c r="E1305" s="592" t="s">
        <v>820</v>
      </c>
      <c r="F1305" s="612" t="s">
        <v>819</v>
      </c>
      <c r="G1305" s="612" t="s">
        <v>818</v>
      </c>
      <c r="H1305" s="612" t="s">
        <v>817</v>
      </c>
      <c r="I1305" s="592" t="s">
        <v>816</v>
      </c>
      <c r="J1305" s="592" t="s">
        <v>815</v>
      </c>
      <c r="K1305" s="592" t="s">
        <v>814</v>
      </c>
      <c r="L1305" s="601" t="s">
        <v>776</v>
      </c>
      <c r="M1305" s="193"/>
    </row>
    <row r="1306" spans="2:13" s="96" customFormat="1" ht="38.25">
      <c r="B1306" s="18" t="s">
        <v>35</v>
      </c>
      <c r="C1306" s="275" t="s">
        <v>936</v>
      </c>
      <c r="D1306" s="593"/>
      <c r="E1306" s="593"/>
      <c r="F1306" s="613"/>
      <c r="G1306" s="613"/>
      <c r="H1306" s="613"/>
      <c r="I1306" s="593"/>
      <c r="J1306" s="593"/>
      <c r="K1306" s="593"/>
      <c r="L1306" s="602"/>
      <c r="M1306" s="193"/>
    </row>
    <row r="1307" spans="2:13" s="96" customFormat="1" ht="25.5">
      <c r="B1307" s="18" t="s">
        <v>65</v>
      </c>
      <c r="C1307" s="275" t="s">
        <v>935</v>
      </c>
      <c r="D1307" s="593"/>
      <c r="E1307" s="593"/>
      <c r="F1307" s="613"/>
      <c r="G1307" s="613"/>
      <c r="H1307" s="613"/>
      <c r="I1307" s="593"/>
      <c r="J1307" s="593"/>
      <c r="K1307" s="593"/>
      <c r="L1307" s="602"/>
      <c r="M1307" s="193"/>
    </row>
    <row r="1308" spans="2:13" s="96" customFormat="1">
      <c r="B1308" s="18" t="s">
        <v>37</v>
      </c>
      <c r="C1308" s="181" t="s">
        <v>345</v>
      </c>
      <c r="D1308" s="593"/>
      <c r="E1308" s="593"/>
      <c r="F1308" s="613"/>
      <c r="G1308" s="613"/>
      <c r="H1308" s="613"/>
      <c r="I1308" s="593"/>
      <c r="J1308" s="593"/>
      <c r="K1308" s="593"/>
      <c r="L1308" s="602"/>
      <c r="M1308" s="193"/>
    </row>
    <row r="1309" spans="2:13" s="96" customFormat="1">
      <c r="B1309" s="10" t="s">
        <v>808</v>
      </c>
      <c r="C1309" s="181" t="s">
        <v>629</v>
      </c>
      <c r="D1309" s="593"/>
      <c r="E1309" s="593"/>
      <c r="F1309" s="613"/>
      <c r="G1309" s="613"/>
      <c r="H1309" s="613"/>
      <c r="I1309" s="593"/>
      <c r="J1309" s="593"/>
      <c r="K1309" s="593"/>
      <c r="L1309" s="602"/>
      <c r="M1309" s="193"/>
    </row>
    <row r="1310" spans="2:13" s="96" customFormat="1">
      <c r="B1310" s="55"/>
      <c r="C1310" s="337" t="s">
        <v>195</v>
      </c>
      <c r="D1310" s="594"/>
      <c r="E1310" s="594"/>
      <c r="F1310" s="614"/>
      <c r="G1310" s="614"/>
      <c r="H1310" s="614"/>
      <c r="I1310" s="594"/>
      <c r="J1310" s="594"/>
      <c r="K1310" s="594"/>
      <c r="L1310" s="603"/>
      <c r="M1310" s="193"/>
    </row>
    <row r="1311" spans="2:13" s="96" customFormat="1">
      <c r="B1311" s="10"/>
      <c r="C1311" s="275" t="s">
        <v>860</v>
      </c>
      <c r="D1311" s="197">
        <v>0</v>
      </c>
      <c r="E1311" s="198">
        <v>1</v>
      </c>
      <c r="F1311" s="197"/>
      <c r="G1311" s="197"/>
      <c r="H1311" s="197"/>
      <c r="I1311" s="197">
        <v>1</v>
      </c>
      <c r="J1311" s="197">
        <v>1</v>
      </c>
      <c r="K1311" s="197">
        <v>1</v>
      </c>
      <c r="L1311" s="486"/>
      <c r="M1311" s="193"/>
    </row>
    <row r="1312" spans="2:13" s="96" customFormat="1">
      <c r="B1312" s="21" t="s">
        <v>448</v>
      </c>
      <c r="C1312" s="22"/>
      <c r="D1312" s="197">
        <v>0</v>
      </c>
      <c r="E1312" s="489">
        <v>54231.4</v>
      </c>
      <c r="F1312" s="489"/>
      <c r="G1312" s="489"/>
      <c r="H1312" s="489"/>
      <c r="I1312" s="489">
        <v>57021.8</v>
      </c>
      <c r="J1312" s="489">
        <v>31678.799999999999</v>
      </c>
      <c r="K1312" s="489">
        <v>15786.6</v>
      </c>
      <c r="L1312" s="486"/>
      <c r="M1312" s="193"/>
    </row>
    <row r="1313" spans="2:13" s="191" customFormat="1">
      <c r="B1313" s="192"/>
      <c r="C1313" s="192"/>
      <c r="D1313" s="491"/>
      <c r="E1313" s="491"/>
      <c r="F1313" s="491"/>
      <c r="G1313" s="492"/>
      <c r="H1313" s="491"/>
      <c r="I1313" s="491"/>
      <c r="J1313" s="491"/>
      <c r="K1313" s="491"/>
      <c r="L1313" s="491"/>
    </row>
    <row r="1314" spans="2:13" s="96" customFormat="1">
      <c r="B1314" s="12" t="s">
        <v>56</v>
      </c>
      <c r="C1314" s="181" t="s">
        <v>160</v>
      </c>
      <c r="D1314" s="13"/>
      <c r="E1314" s="13"/>
      <c r="F1314" s="9"/>
      <c r="G1314" s="9"/>
      <c r="H1314" s="9"/>
      <c r="I1314" s="9"/>
      <c r="J1314" s="9"/>
      <c r="K1314" s="9"/>
      <c r="L1314" s="9"/>
      <c r="M1314" s="193"/>
    </row>
    <row r="1315" spans="2:13" s="96" customFormat="1">
      <c r="B1315" s="12" t="s">
        <v>57</v>
      </c>
      <c r="C1315" s="66">
        <v>105010</v>
      </c>
      <c r="D1315" s="9"/>
      <c r="E1315" s="9"/>
      <c r="F1315" s="9"/>
      <c r="G1315" s="9"/>
      <c r="H1315" s="9"/>
      <c r="I1315" s="9"/>
      <c r="J1315" s="9"/>
      <c r="K1315" s="9"/>
      <c r="L1315" s="9"/>
      <c r="M1315" s="193"/>
    </row>
    <row r="1316" spans="2:13" s="96" customFormat="1">
      <c r="B1316" s="12" t="s">
        <v>58</v>
      </c>
      <c r="C1316" s="181" t="s">
        <v>822</v>
      </c>
      <c r="D1316" s="9"/>
      <c r="E1316" s="9"/>
      <c r="F1316" s="9"/>
      <c r="G1316" s="9"/>
      <c r="H1316" s="9"/>
      <c r="I1316" s="9"/>
      <c r="J1316" s="9"/>
      <c r="K1316" s="9"/>
      <c r="L1316" s="9"/>
      <c r="M1316" s="193"/>
    </row>
    <row r="1317" spans="2:13" s="96" customFormat="1">
      <c r="B1317" s="12" t="s">
        <v>59</v>
      </c>
      <c r="C1317" s="66">
        <v>1072</v>
      </c>
      <c r="D1317" s="611" t="s">
        <v>821</v>
      </c>
      <c r="E1317" s="611"/>
      <c r="F1317" s="611"/>
      <c r="G1317" s="611"/>
      <c r="H1317" s="611"/>
      <c r="I1317" s="611"/>
      <c r="J1317" s="611"/>
      <c r="K1317" s="611"/>
      <c r="L1317" s="611"/>
      <c r="M1317" s="193"/>
    </row>
    <row r="1318" spans="2:13" s="96" customFormat="1">
      <c r="B1318" s="12" t="s">
        <v>61</v>
      </c>
      <c r="C1318" s="66">
        <v>12001</v>
      </c>
      <c r="D1318" s="592" t="s">
        <v>777</v>
      </c>
      <c r="E1318" s="592" t="s">
        <v>820</v>
      </c>
      <c r="F1318" s="612" t="s">
        <v>819</v>
      </c>
      <c r="G1318" s="612" t="s">
        <v>818</v>
      </c>
      <c r="H1318" s="612" t="s">
        <v>817</v>
      </c>
      <c r="I1318" s="592" t="s">
        <v>816</v>
      </c>
      <c r="J1318" s="592" t="s">
        <v>815</v>
      </c>
      <c r="K1318" s="592" t="s">
        <v>814</v>
      </c>
      <c r="L1318" s="601" t="s">
        <v>776</v>
      </c>
      <c r="M1318" s="193"/>
    </row>
    <row r="1319" spans="2:13" s="96" customFormat="1" ht="38.25">
      <c r="B1319" s="18" t="s">
        <v>35</v>
      </c>
      <c r="C1319" s="389" t="s">
        <v>934</v>
      </c>
      <c r="D1319" s="593"/>
      <c r="E1319" s="593"/>
      <c r="F1319" s="613"/>
      <c r="G1319" s="613"/>
      <c r="H1319" s="613"/>
      <c r="I1319" s="593"/>
      <c r="J1319" s="593"/>
      <c r="K1319" s="593"/>
      <c r="L1319" s="602"/>
      <c r="M1319" s="193"/>
    </row>
    <row r="1320" spans="2:13" s="96" customFormat="1" ht="38.25">
      <c r="B1320" s="18" t="s">
        <v>65</v>
      </c>
      <c r="C1320" s="181" t="s">
        <v>933</v>
      </c>
      <c r="D1320" s="593"/>
      <c r="E1320" s="593"/>
      <c r="F1320" s="613"/>
      <c r="G1320" s="613"/>
      <c r="H1320" s="613"/>
      <c r="I1320" s="593"/>
      <c r="J1320" s="593"/>
      <c r="K1320" s="593"/>
      <c r="L1320" s="602"/>
      <c r="M1320" s="193"/>
    </row>
    <row r="1321" spans="2:13" s="96" customFormat="1">
      <c r="B1321" s="18" t="s">
        <v>37</v>
      </c>
      <c r="C1321" s="181" t="s">
        <v>154</v>
      </c>
      <c r="D1321" s="593"/>
      <c r="E1321" s="593"/>
      <c r="F1321" s="613"/>
      <c r="G1321" s="613"/>
      <c r="H1321" s="613"/>
      <c r="I1321" s="593"/>
      <c r="J1321" s="593"/>
      <c r="K1321" s="593"/>
      <c r="L1321" s="602"/>
      <c r="M1321" s="193"/>
    </row>
    <row r="1322" spans="2:13" s="96" customFormat="1">
      <c r="B1322" s="10" t="s">
        <v>808</v>
      </c>
      <c r="C1322" s="181" t="s">
        <v>629</v>
      </c>
      <c r="D1322" s="593"/>
      <c r="E1322" s="593"/>
      <c r="F1322" s="613"/>
      <c r="G1322" s="613"/>
      <c r="H1322" s="613"/>
      <c r="I1322" s="593"/>
      <c r="J1322" s="593"/>
      <c r="K1322" s="593"/>
      <c r="L1322" s="602"/>
      <c r="M1322" s="193"/>
    </row>
    <row r="1323" spans="2:13" s="96" customFormat="1">
      <c r="B1323" s="55"/>
      <c r="C1323" s="337" t="s">
        <v>195</v>
      </c>
      <c r="D1323" s="594"/>
      <c r="E1323" s="594"/>
      <c r="F1323" s="614"/>
      <c r="G1323" s="614"/>
      <c r="H1323" s="614"/>
      <c r="I1323" s="594"/>
      <c r="J1323" s="594"/>
      <c r="K1323" s="594"/>
      <c r="L1323" s="602"/>
      <c r="M1323" s="193"/>
    </row>
    <row r="1324" spans="2:13" s="96" customFormat="1">
      <c r="B1324" s="10"/>
      <c r="C1324" s="181" t="s">
        <v>925</v>
      </c>
      <c r="D1324" s="194"/>
      <c r="E1324" s="198">
        <v>34.4</v>
      </c>
      <c r="F1324" s="198"/>
      <c r="G1324" s="198"/>
      <c r="H1324" s="198"/>
      <c r="I1324" s="531">
        <v>29.4</v>
      </c>
      <c r="J1324" s="198">
        <v>17.899999999999999</v>
      </c>
      <c r="K1324" s="198">
        <v>16.600000000000001</v>
      </c>
      <c r="L1324" s="284"/>
      <c r="M1324" s="193"/>
    </row>
    <row r="1325" spans="2:13" s="96" customFormat="1" ht="15" customHeight="1">
      <c r="B1325" s="10"/>
      <c r="C1325" s="181" t="s">
        <v>929</v>
      </c>
      <c r="D1325" s="194"/>
      <c r="E1325" s="198">
        <v>2.2000000000000002</v>
      </c>
      <c r="F1325" s="532"/>
      <c r="G1325" s="532"/>
      <c r="H1325" s="532"/>
      <c r="I1325" s="531">
        <v>1.8</v>
      </c>
      <c r="J1325" s="532">
        <v>1.1000000000000001</v>
      </c>
      <c r="K1325" s="532">
        <v>1</v>
      </c>
      <c r="L1325" s="66"/>
      <c r="M1325" s="193"/>
    </row>
    <row r="1326" spans="2:13" s="96" customFormat="1">
      <c r="B1326" s="10"/>
      <c r="C1326" s="390" t="s">
        <v>923</v>
      </c>
      <c r="D1326" s="194"/>
      <c r="E1326" s="198">
        <v>1655</v>
      </c>
      <c r="F1326" s="532"/>
      <c r="G1326" s="532"/>
      <c r="H1326" s="532"/>
      <c r="I1326" s="531">
        <v>1414</v>
      </c>
      <c r="J1326" s="532">
        <v>860.7</v>
      </c>
      <c r="K1326" s="532">
        <v>799.2</v>
      </c>
      <c r="L1326" s="66"/>
      <c r="M1326" s="193"/>
    </row>
    <row r="1327" spans="2:13" s="96" customFormat="1">
      <c r="B1327" s="21" t="s">
        <v>448</v>
      </c>
      <c r="C1327" s="22"/>
      <c r="D1327" s="489">
        <v>0</v>
      </c>
      <c r="E1327" s="489">
        <v>2391969.2999999998</v>
      </c>
      <c r="F1327" s="489"/>
      <c r="G1327" s="489"/>
      <c r="H1327" s="489"/>
      <c r="I1327" s="489">
        <v>2492945.2999999998</v>
      </c>
      <c r="J1327" s="489">
        <v>1514599.2</v>
      </c>
      <c r="K1327" s="489">
        <v>1390738.5</v>
      </c>
      <c r="L1327" s="486"/>
      <c r="M1327" s="193"/>
    </row>
    <row r="1328" spans="2:13" s="191" customFormat="1">
      <c r="B1328" s="192"/>
      <c r="C1328" s="192"/>
      <c r="D1328" s="491"/>
      <c r="E1328" s="491"/>
      <c r="F1328" s="491"/>
      <c r="G1328" s="492"/>
      <c r="H1328" s="491"/>
      <c r="I1328" s="491"/>
      <c r="J1328" s="491"/>
      <c r="K1328" s="491"/>
      <c r="L1328" s="491"/>
    </row>
    <row r="1329" spans="2:13" s="96" customFormat="1" ht="15" customHeight="1">
      <c r="B1329" s="12" t="s">
        <v>56</v>
      </c>
      <c r="C1329" s="181" t="s">
        <v>160</v>
      </c>
      <c r="D1329" s="13"/>
      <c r="E1329" s="13"/>
      <c r="F1329" s="9"/>
      <c r="G1329" s="9"/>
      <c r="H1329" s="9"/>
      <c r="I1329" s="9"/>
      <c r="J1329" s="9"/>
      <c r="K1329" s="9"/>
      <c r="L1329" s="9"/>
      <c r="M1329" s="193"/>
    </row>
    <row r="1330" spans="2:13" s="96" customFormat="1">
      <c r="B1330" s="12" t="s">
        <v>57</v>
      </c>
      <c r="C1330" s="66">
        <v>105010</v>
      </c>
      <c r="D1330" s="9"/>
      <c r="E1330" s="9"/>
      <c r="F1330" s="9"/>
      <c r="G1330" s="9"/>
      <c r="H1330" s="9"/>
      <c r="I1330" s="9"/>
      <c r="J1330" s="9"/>
      <c r="K1330" s="9"/>
      <c r="L1330" s="9"/>
      <c r="M1330" s="193"/>
    </row>
    <row r="1331" spans="2:13" s="96" customFormat="1">
      <c r="B1331" s="12" t="s">
        <v>58</v>
      </c>
      <c r="C1331" s="181" t="s">
        <v>822</v>
      </c>
      <c r="D1331" s="9"/>
      <c r="E1331" s="9"/>
      <c r="F1331" s="9"/>
      <c r="G1331" s="9"/>
      <c r="H1331" s="9"/>
      <c r="I1331" s="9"/>
      <c r="J1331" s="9"/>
      <c r="K1331" s="9"/>
      <c r="L1331" s="9"/>
      <c r="M1331" s="193"/>
    </row>
    <row r="1332" spans="2:13" s="96" customFormat="1">
      <c r="B1332" s="12" t="s">
        <v>59</v>
      </c>
      <c r="C1332" s="66">
        <v>1072</v>
      </c>
      <c r="D1332" s="611" t="s">
        <v>821</v>
      </c>
      <c r="E1332" s="611"/>
      <c r="F1332" s="611"/>
      <c r="G1332" s="611"/>
      <c r="H1332" s="611"/>
      <c r="I1332" s="611"/>
      <c r="J1332" s="611"/>
      <c r="K1332" s="611"/>
      <c r="L1332" s="611"/>
      <c r="M1332" s="193"/>
    </row>
    <row r="1333" spans="2:13" s="96" customFormat="1">
      <c r="B1333" s="12" t="s">
        <v>61</v>
      </c>
      <c r="C1333" s="66">
        <v>31001</v>
      </c>
      <c r="D1333" s="592" t="s">
        <v>777</v>
      </c>
      <c r="E1333" s="592" t="s">
        <v>820</v>
      </c>
      <c r="F1333" s="612" t="s">
        <v>819</v>
      </c>
      <c r="G1333" s="612" t="s">
        <v>818</v>
      </c>
      <c r="H1333" s="612" t="s">
        <v>817</v>
      </c>
      <c r="I1333" s="592" t="s">
        <v>816</v>
      </c>
      <c r="J1333" s="592" t="s">
        <v>815</v>
      </c>
      <c r="K1333" s="592" t="s">
        <v>814</v>
      </c>
      <c r="L1333" s="601" t="s">
        <v>776</v>
      </c>
      <c r="M1333" s="193"/>
    </row>
    <row r="1334" spans="2:13" s="96" customFormat="1" ht="51">
      <c r="B1334" s="18" t="s">
        <v>35</v>
      </c>
      <c r="C1334" s="181" t="s">
        <v>932</v>
      </c>
      <c r="D1334" s="593"/>
      <c r="E1334" s="593"/>
      <c r="F1334" s="613"/>
      <c r="G1334" s="613"/>
      <c r="H1334" s="613"/>
      <c r="I1334" s="593"/>
      <c r="J1334" s="593"/>
      <c r="K1334" s="593"/>
      <c r="L1334" s="602"/>
      <c r="M1334" s="193"/>
    </row>
    <row r="1335" spans="2:13" s="96" customFormat="1" ht="25.5">
      <c r="B1335" s="18" t="s">
        <v>65</v>
      </c>
      <c r="C1335" s="181" t="s">
        <v>930</v>
      </c>
      <c r="D1335" s="593"/>
      <c r="E1335" s="593"/>
      <c r="F1335" s="613"/>
      <c r="G1335" s="613"/>
      <c r="H1335" s="613"/>
      <c r="I1335" s="593"/>
      <c r="J1335" s="593"/>
      <c r="K1335" s="593"/>
      <c r="L1335" s="602"/>
      <c r="M1335" s="193"/>
    </row>
    <row r="1336" spans="2:13" s="96" customFormat="1" ht="25.5">
      <c r="B1336" s="18" t="s">
        <v>37</v>
      </c>
      <c r="C1336" s="253" t="s">
        <v>319</v>
      </c>
      <c r="D1336" s="593"/>
      <c r="E1336" s="593"/>
      <c r="F1336" s="613"/>
      <c r="G1336" s="613"/>
      <c r="H1336" s="613"/>
      <c r="I1336" s="593"/>
      <c r="J1336" s="593"/>
      <c r="K1336" s="593"/>
      <c r="L1336" s="602"/>
      <c r="M1336" s="193"/>
    </row>
    <row r="1337" spans="2:13" s="96" customFormat="1" ht="25.5">
      <c r="B1337" s="10" t="s">
        <v>826</v>
      </c>
      <c r="C1337" s="181" t="s">
        <v>629</v>
      </c>
      <c r="D1337" s="593"/>
      <c r="E1337" s="593"/>
      <c r="F1337" s="613"/>
      <c r="G1337" s="613"/>
      <c r="H1337" s="613"/>
      <c r="I1337" s="593"/>
      <c r="J1337" s="593"/>
      <c r="K1337" s="593"/>
      <c r="L1337" s="602"/>
      <c r="M1337" s="193"/>
    </row>
    <row r="1338" spans="2:13" s="96" customFormat="1">
      <c r="B1338" s="55"/>
      <c r="C1338" s="337" t="s">
        <v>195</v>
      </c>
      <c r="D1338" s="594"/>
      <c r="E1338" s="594"/>
      <c r="F1338" s="614"/>
      <c r="G1338" s="614"/>
      <c r="H1338" s="614"/>
      <c r="I1338" s="594"/>
      <c r="J1338" s="594"/>
      <c r="K1338" s="594"/>
      <c r="L1338" s="603"/>
      <c r="M1338" s="193"/>
    </row>
    <row r="1339" spans="2:13" s="96" customFormat="1">
      <c r="B1339" s="10"/>
      <c r="C1339" s="181" t="s">
        <v>925</v>
      </c>
      <c r="D1339" s="194"/>
      <c r="E1339" s="198">
        <v>78.3</v>
      </c>
      <c r="F1339" s="197"/>
      <c r="G1339" s="197"/>
      <c r="H1339" s="197"/>
      <c r="I1339" s="197">
        <v>83.2</v>
      </c>
      <c r="J1339" s="197">
        <v>66.599999999999994</v>
      </c>
      <c r="K1339" s="197">
        <v>16.600000000000001</v>
      </c>
      <c r="L1339" s="284"/>
      <c r="M1339" s="193"/>
    </row>
    <row r="1340" spans="2:13" s="96" customFormat="1" ht="15" customHeight="1">
      <c r="B1340" s="10"/>
      <c r="C1340" s="181" t="s">
        <v>929</v>
      </c>
      <c r="D1340" s="194"/>
      <c r="E1340" s="532">
        <v>5.2</v>
      </c>
      <c r="F1340" s="202"/>
      <c r="G1340" s="202"/>
      <c r="H1340" s="202"/>
      <c r="I1340" s="197">
        <v>5.55</v>
      </c>
      <c r="J1340" s="202">
        <v>4.4000000000000004</v>
      </c>
      <c r="K1340" s="202">
        <v>1.1000000000000001</v>
      </c>
      <c r="L1340" s="66"/>
      <c r="M1340" s="193"/>
    </row>
    <row r="1341" spans="2:13" s="96" customFormat="1">
      <c r="B1341" s="10"/>
      <c r="C1341" s="390" t="s">
        <v>923</v>
      </c>
      <c r="D1341" s="194"/>
      <c r="E1341" s="532">
        <v>3777</v>
      </c>
      <c r="F1341" s="202"/>
      <c r="G1341" s="202"/>
      <c r="H1341" s="202"/>
      <c r="I1341" s="197">
        <v>4168.5</v>
      </c>
      <c r="J1341" s="202">
        <v>3334.8</v>
      </c>
      <c r="K1341" s="202">
        <v>833.7</v>
      </c>
      <c r="L1341" s="66"/>
      <c r="M1341" s="193"/>
    </row>
    <row r="1342" spans="2:13" s="96" customFormat="1">
      <c r="B1342" s="21" t="s">
        <v>448</v>
      </c>
      <c r="C1342" s="22"/>
      <c r="D1342" s="489">
        <v>80490.2</v>
      </c>
      <c r="E1342" s="489">
        <v>4495805.9000000004</v>
      </c>
      <c r="F1342" s="489"/>
      <c r="G1342" s="489"/>
      <c r="H1342" s="489"/>
      <c r="I1342" s="489">
        <v>6588399.4000000004</v>
      </c>
      <c r="J1342" s="489">
        <v>4683853</v>
      </c>
      <c r="K1342" s="489">
        <v>1480786.4</v>
      </c>
      <c r="L1342" s="486"/>
      <c r="M1342" s="193"/>
    </row>
    <row r="1343" spans="2:13" s="191" customFormat="1">
      <c r="B1343" s="192"/>
      <c r="C1343" s="192"/>
      <c r="D1343" s="491"/>
      <c r="E1343" s="491"/>
      <c r="F1343" s="491"/>
      <c r="G1343" s="492"/>
      <c r="H1343" s="491"/>
      <c r="I1343" s="491"/>
      <c r="J1343" s="491"/>
      <c r="K1343" s="491"/>
      <c r="L1343" s="491"/>
    </row>
    <row r="1344" spans="2:13" s="96" customFormat="1">
      <c r="B1344" s="12" t="s">
        <v>56</v>
      </c>
      <c r="C1344" s="181" t="s">
        <v>160</v>
      </c>
      <c r="D1344" s="13"/>
      <c r="E1344" s="13"/>
      <c r="F1344" s="9"/>
      <c r="G1344" s="9"/>
      <c r="H1344" s="9"/>
      <c r="I1344" s="9"/>
      <c r="J1344" s="9"/>
      <c r="K1344" s="9"/>
      <c r="L1344" s="9"/>
      <c r="M1344" s="193"/>
    </row>
    <row r="1345" spans="2:13" s="96" customFormat="1">
      <c r="B1345" s="12" t="s">
        <v>57</v>
      </c>
      <c r="C1345" s="66">
        <v>105010</v>
      </c>
      <c r="D1345" s="9"/>
      <c r="E1345" s="9"/>
      <c r="F1345" s="9"/>
      <c r="G1345" s="9"/>
      <c r="H1345" s="9"/>
      <c r="I1345" s="9"/>
      <c r="J1345" s="9"/>
      <c r="K1345" s="9"/>
      <c r="L1345" s="9"/>
      <c r="M1345" s="193"/>
    </row>
    <row r="1346" spans="2:13" s="96" customFormat="1">
      <c r="B1346" s="12" t="s">
        <v>58</v>
      </c>
      <c r="C1346" s="181" t="s">
        <v>822</v>
      </c>
      <c r="D1346" s="9"/>
      <c r="E1346" s="9"/>
      <c r="F1346" s="9"/>
      <c r="G1346" s="9"/>
      <c r="H1346" s="9"/>
      <c r="I1346" s="9"/>
      <c r="J1346" s="9"/>
      <c r="K1346" s="9"/>
      <c r="L1346" s="9"/>
      <c r="M1346" s="193"/>
    </row>
    <row r="1347" spans="2:13" s="96" customFormat="1">
      <c r="B1347" s="12" t="s">
        <v>59</v>
      </c>
      <c r="C1347" s="66">
        <v>1072</v>
      </c>
      <c r="D1347" s="611" t="s">
        <v>821</v>
      </c>
      <c r="E1347" s="611"/>
      <c r="F1347" s="611"/>
      <c r="G1347" s="611"/>
      <c r="H1347" s="611"/>
      <c r="I1347" s="611"/>
      <c r="J1347" s="611"/>
      <c r="K1347" s="611"/>
      <c r="L1347" s="611"/>
      <c r="M1347" s="193"/>
    </row>
    <row r="1348" spans="2:13" s="96" customFormat="1">
      <c r="B1348" s="12" t="s">
        <v>61</v>
      </c>
      <c r="C1348" s="66">
        <v>31002</v>
      </c>
      <c r="D1348" s="592" t="s">
        <v>777</v>
      </c>
      <c r="E1348" s="592" t="s">
        <v>820</v>
      </c>
      <c r="F1348" s="612" t="s">
        <v>819</v>
      </c>
      <c r="G1348" s="612" t="s">
        <v>818</v>
      </c>
      <c r="H1348" s="612" t="s">
        <v>817</v>
      </c>
      <c r="I1348" s="592" t="s">
        <v>816</v>
      </c>
      <c r="J1348" s="592" t="s">
        <v>815</v>
      </c>
      <c r="K1348" s="592" t="s">
        <v>814</v>
      </c>
      <c r="L1348" s="601" t="s">
        <v>776</v>
      </c>
      <c r="M1348" s="193"/>
    </row>
    <row r="1349" spans="2:13" s="96" customFormat="1" ht="38.25">
      <c r="B1349" s="18" t="s">
        <v>35</v>
      </c>
      <c r="C1349" s="181" t="s">
        <v>931</v>
      </c>
      <c r="D1349" s="593"/>
      <c r="E1349" s="593"/>
      <c r="F1349" s="613"/>
      <c r="G1349" s="613"/>
      <c r="H1349" s="613"/>
      <c r="I1349" s="593"/>
      <c r="J1349" s="593"/>
      <c r="K1349" s="593"/>
      <c r="L1349" s="602"/>
      <c r="M1349" s="193"/>
    </row>
    <row r="1350" spans="2:13" s="96" customFormat="1" ht="25.5">
      <c r="B1350" s="18" t="s">
        <v>65</v>
      </c>
      <c r="C1350" s="181" t="s">
        <v>930</v>
      </c>
      <c r="D1350" s="593"/>
      <c r="E1350" s="593"/>
      <c r="F1350" s="613"/>
      <c r="G1350" s="613"/>
      <c r="H1350" s="613"/>
      <c r="I1350" s="593"/>
      <c r="J1350" s="593"/>
      <c r="K1350" s="593"/>
      <c r="L1350" s="602"/>
      <c r="M1350" s="193"/>
    </row>
    <row r="1351" spans="2:13" s="96" customFormat="1" ht="25.5">
      <c r="B1351" s="18" t="s">
        <v>37</v>
      </c>
      <c r="C1351" s="253" t="s">
        <v>319</v>
      </c>
      <c r="D1351" s="593"/>
      <c r="E1351" s="593"/>
      <c r="F1351" s="613"/>
      <c r="G1351" s="613"/>
      <c r="H1351" s="613"/>
      <c r="I1351" s="593"/>
      <c r="J1351" s="593"/>
      <c r="K1351" s="593"/>
      <c r="L1351" s="602"/>
      <c r="M1351" s="193"/>
    </row>
    <row r="1352" spans="2:13" s="96" customFormat="1" ht="25.5">
      <c r="B1352" s="10" t="s">
        <v>826</v>
      </c>
      <c r="C1352" s="181" t="s">
        <v>629</v>
      </c>
      <c r="D1352" s="593"/>
      <c r="E1352" s="593"/>
      <c r="F1352" s="613"/>
      <c r="G1352" s="613"/>
      <c r="H1352" s="613"/>
      <c r="I1352" s="593"/>
      <c r="J1352" s="593"/>
      <c r="K1352" s="593"/>
      <c r="L1352" s="602"/>
      <c r="M1352" s="193"/>
    </row>
    <row r="1353" spans="2:13" s="96" customFormat="1">
      <c r="B1353" s="55"/>
      <c r="C1353" s="337" t="s">
        <v>195</v>
      </c>
      <c r="D1353" s="594"/>
      <c r="E1353" s="594"/>
      <c r="F1353" s="614"/>
      <c r="G1353" s="614"/>
      <c r="H1353" s="614"/>
      <c r="I1353" s="594"/>
      <c r="J1353" s="594"/>
      <c r="K1353" s="594"/>
      <c r="L1353" s="603"/>
      <c r="M1353" s="193"/>
    </row>
    <row r="1354" spans="2:13" s="96" customFormat="1">
      <c r="B1354" s="10"/>
      <c r="C1354" s="181" t="s">
        <v>925</v>
      </c>
      <c r="D1354" s="197"/>
      <c r="E1354" s="198">
        <v>84.8</v>
      </c>
      <c r="F1354" s="197"/>
      <c r="G1354" s="197"/>
      <c r="H1354" s="197"/>
      <c r="I1354" s="197">
        <v>63.6</v>
      </c>
      <c r="J1354" s="197">
        <v>44.5</v>
      </c>
      <c r="K1354" s="197">
        <v>19.100000000000001</v>
      </c>
      <c r="L1354" s="284"/>
      <c r="M1354" s="193"/>
    </row>
    <row r="1355" spans="2:13" s="96" customFormat="1">
      <c r="B1355" s="10"/>
      <c r="C1355" s="181" t="s">
        <v>929</v>
      </c>
      <c r="D1355" s="197"/>
      <c r="E1355" s="198">
        <v>5.6</v>
      </c>
      <c r="F1355" s="197"/>
      <c r="G1355" s="197"/>
      <c r="H1355" s="197"/>
      <c r="I1355" s="197">
        <v>4.2</v>
      </c>
      <c r="J1355" s="197">
        <v>2.9</v>
      </c>
      <c r="K1355" s="197">
        <v>1.3</v>
      </c>
      <c r="L1355" s="284"/>
      <c r="M1355" s="193"/>
    </row>
    <row r="1356" spans="2:13" s="96" customFormat="1">
      <c r="B1356" s="10"/>
      <c r="C1356" s="275" t="s">
        <v>923</v>
      </c>
      <c r="D1356" s="197"/>
      <c r="E1356" s="532">
        <v>4223</v>
      </c>
      <c r="F1356" s="202"/>
      <c r="G1356" s="202"/>
      <c r="H1356" s="202"/>
      <c r="I1356" s="197">
        <v>3167</v>
      </c>
      <c r="J1356" s="202">
        <v>2216.9</v>
      </c>
      <c r="K1356" s="202">
        <v>950.1</v>
      </c>
      <c r="L1356" s="66"/>
      <c r="M1356" s="193"/>
    </row>
    <row r="1357" spans="2:13" s="96" customFormat="1">
      <c r="B1357" s="21" t="s">
        <v>448</v>
      </c>
      <c r="C1357" s="22"/>
      <c r="D1357" s="489">
        <v>0</v>
      </c>
      <c r="E1357" s="489">
        <v>5135163.5</v>
      </c>
      <c r="F1357" s="489"/>
      <c r="G1357" s="489"/>
      <c r="H1357" s="489"/>
      <c r="I1357" s="489">
        <v>6088869.4000000004</v>
      </c>
      <c r="J1357" s="489">
        <v>3353627.5</v>
      </c>
      <c r="K1357" s="489">
        <v>1609271.3</v>
      </c>
      <c r="L1357" s="486"/>
      <c r="M1357" s="193"/>
    </row>
    <row r="1358" spans="2:13" s="191" customFormat="1">
      <c r="B1358" s="192"/>
      <c r="C1358" s="192"/>
      <c r="D1358" s="491"/>
      <c r="E1358" s="491"/>
      <c r="F1358" s="491"/>
      <c r="G1358" s="492"/>
      <c r="H1358" s="491"/>
      <c r="I1358" s="491"/>
      <c r="J1358" s="491"/>
      <c r="K1358" s="491"/>
      <c r="L1358" s="491"/>
    </row>
    <row r="1359" spans="2:13" s="96" customFormat="1" ht="15" customHeight="1">
      <c r="B1359" s="12" t="s">
        <v>56</v>
      </c>
      <c r="C1359" s="181" t="s">
        <v>160</v>
      </c>
      <c r="D1359" s="13"/>
      <c r="E1359" s="13"/>
      <c r="F1359" s="9"/>
      <c r="G1359" s="9"/>
      <c r="H1359" s="9"/>
      <c r="I1359" s="9"/>
      <c r="J1359" s="9"/>
      <c r="K1359" s="9"/>
      <c r="L1359" s="9"/>
      <c r="M1359" s="193"/>
    </row>
    <row r="1360" spans="2:13" s="96" customFormat="1">
      <c r="B1360" s="12" t="s">
        <v>57</v>
      </c>
      <c r="C1360" s="66">
        <v>105010</v>
      </c>
      <c r="D1360" s="9"/>
      <c r="E1360" s="9"/>
      <c r="F1360" s="9"/>
      <c r="G1360" s="9"/>
      <c r="H1360" s="9"/>
      <c r="I1360" s="9"/>
      <c r="J1360" s="9"/>
      <c r="K1360" s="9"/>
      <c r="L1360" s="9"/>
      <c r="M1360" s="193"/>
    </row>
    <row r="1361" spans="2:13" s="96" customFormat="1">
      <c r="B1361" s="12" t="s">
        <v>58</v>
      </c>
      <c r="C1361" s="181" t="s">
        <v>822</v>
      </c>
      <c r="D1361" s="9"/>
      <c r="E1361" s="9"/>
      <c r="F1361" s="9"/>
      <c r="G1361" s="9"/>
      <c r="H1361" s="9"/>
      <c r="I1361" s="9"/>
      <c r="J1361" s="9"/>
      <c r="K1361" s="9"/>
      <c r="L1361" s="9"/>
      <c r="M1361" s="193"/>
    </row>
    <row r="1362" spans="2:13" s="96" customFormat="1">
      <c r="B1362" s="12" t="s">
        <v>59</v>
      </c>
      <c r="C1362" s="66">
        <v>1072</v>
      </c>
      <c r="D1362" s="611" t="s">
        <v>821</v>
      </c>
      <c r="E1362" s="611"/>
      <c r="F1362" s="611"/>
      <c r="G1362" s="611"/>
      <c r="H1362" s="611"/>
      <c r="I1362" s="611"/>
      <c r="J1362" s="611"/>
      <c r="K1362" s="611"/>
      <c r="L1362" s="611"/>
      <c r="M1362" s="193"/>
    </row>
    <row r="1363" spans="2:13" s="96" customFormat="1">
      <c r="B1363" s="12" t="s">
        <v>61</v>
      </c>
      <c r="C1363" s="66">
        <v>31003</v>
      </c>
      <c r="D1363" s="592" t="s">
        <v>777</v>
      </c>
      <c r="E1363" s="592" t="s">
        <v>820</v>
      </c>
      <c r="F1363" s="612" t="s">
        <v>819</v>
      </c>
      <c r="G1363" s="612" t="s">
        <v>818</v>
      </c>
      <c r="H1363" s="612" t="s">
        <v>817</v>
      </c>
      <c r="I1363" s="592" t="s">
        <v>816</v>
      </c>
      <c r="J1363" s="592" t="s">
        <v>815</v>
      </c>
      <c r="K1363" s="592" t="s">
        <v>814</v>
      </c>
      <c r="L1363" s="601" t="s">
        <v>783</v>
      </c>
      <c r="M1363" s="193"/>
    </row>
    <row r="1364" spans="2:13" s="96" customFormat="1" ht="38.25">
      <c r="B1364" s="18" t="s">
        <v>35</v>
      </c>
      <c r="C1364" s="181" t="s">
        <v>928</v>
      </c>
      <c r="D1364" s="593"/>
      <c r="E1364" s="593"/>
      <c r="F1364" s="613"/>
      <c r="G1364" s="613"/>
      <c r="H1364" s="613"/>
      <c r="I1364" s="593"/>
      <c r="J1364" s="593"/>
      <c r="K1364" s="593"/>
      <c r="L1364" s="602"/>
      <c r="M1364" s="193"/>
    </row>
    <row r="1365" spans="2:13" s="96" customFormat="1">
      <c r="B1365" s="18" t="s">
        <v>65</v>
      </c>
      <c r="C1365" s="181" t="s">
        <v>926</v>
      </c>
      <c r="D1365" s="593"/>
      <c r="E1365" s="593"/>
      <c r="F1365" s="613"/>
      <c r="G1365" s="613"/>
      <c r="H1365" s="613"/>
      <c r="I1365" s="593"/>
      <c r="J1365" s="593"/>
      <c r="K1365" s="593"/>
      <c r="L1365" s="602"/>
      <c r="M1365" s="193"/>
    </row>
    <row r="1366" spans="2:13" s="96" customFormat="1" ht="25.5">
      <c r="B1366" s="18" t="s">
        <v>37</v>
      </c>
      <c r="C1366" s="253" t="s">
        <v>319</v>
      </c>
      <c r="D1366" s="593"/>
      <c r="E1366" s="593"/>
      <c r="F1366" s="613"/>
      <c r="G1366" s="613"/>
      <c r="H1366" s="613"/>
      <c r="I1366" s="593"/>
      <c r="J1366" s="593"/>
      <c r="K1366" s="593"/>
      <c r="L1366" s="602"/>
      <c r="M1366" s="193"/>
    </row>
    <row r="1367" spans="2:13" s="96" customFormat="1" ht="25.5">
      <c r="B1367" s="10" t="s">
        <v>826</v>
      </c>
      <c r="C1367" s="181" t="s">
        <v>629</v>
      </c>
      <c r="D1367" s="593"/>
      <c r="E1367" s="593"/>
      <c r="F1367" s="613"/>
      <c r="G1367" s="613"/>
      <c r="H1367" s="613"/>
      <c r="I1367" s="593"/>
      <c r="J1367" s="593"/>
      <c r="K1367" s="593"/>
      <c r="L1367" s="602"/>
      <c r="M1367" s="193"/>
    </row>
    <row r="1368" spans="2:13" s="96" customFormat="1">
      <c r="B1368" s="55"/>
      <c r="C1368" s="337" t="s">
        <v>195</v>
      </c>
      <c r="D1368" s="594"/>
      <c r="E1368" s="594"/>
      <c r="F1368" s="614"/>
      <c r="G1368" s="614"/>
      <c r="H1368" s="614"/>
      <c r="I1368" s="594"/>
      <c r="J1368" s="594"/>
      <c r="K1368" s="594"/>
      <c r="L1368" s="603"/>
      <c r="M1368" s="193"/>
    </row>
    <row r="1369" spans="2:13" s="96" customFormat="1">
      <c r="B1369" s="10"/>
      <c r="C1369" s="181" t="s">
        <v>925</v>
      </c>
      <c r="D1369" s="197"/>
      <c r="E1369" s="197">
        <v>7.3</v>
      </c>
      <c r="F1369" s="197"/>
      <c r="G1369" s="197"/>
      <c r="H1369" s="197"/>
      <c r="I1369" s="197">
        <v>7.6</v>
      </c>
      <c r="J1369" s="197">
        <v>3.3</v>
      </c>
      <c r="K1369" s="197"/>
      <c r="L1369" s="284"/>
      <c r="M1369" s="193"/>
    </row>
    <row r="1370" spans="2:13" s="96" customFormat="1">
      <c r="B1370" s="10"/>
      <c r="C1370" s="275" t="s">
        <v>924</v>
      </c>
      <c r="D1370" s="197"/>
      <c r="E1370" s="202">
        <v>6.56</v>
      </c>
      <c r="F1370" s="202"/>
      <c r="G1370" s="202"/>
      <c r="H1370" s="202"/>
      <c r="I1370" s="197">
        <v>6.9</v>
      </c>
      <c r="J1370" s="202">
        <v>3</v>
      </c>
      <c r="K1370" s="202"/>
      <c r="L1370" s="66"/>
      <c r="M1370" s="193"/>
    </row>
    <row r="1371" spans="2:13" s="96" customFormat="1">
      <c r="B1371" s="10"/>
      <c r="C1371" s="275" t="s">
        <v>923</v>
      </c>
      <c r="D1371" s="197"/>
      <c r="E1371" s="202">
        <v>497</v>
      </c>
      <c r="F1371" s="202"/>
      <c r="G1371" s="202"/>
      <c r="H1371" s="202"/>
      <c r="I1371" s="197">
        <v>521</v>
      </c>
      <c r="J1371" s="202">
        <v>224</v>
      </c>
      <c r="K1371" s="202"/>
      <c r="L1371" s="66"/>
      <c r="M1371" s="193"/>
    </row>
    <row r="1372" spans="2:13" s="96" customFormat="1">
      <c r="B1372" s="21" t="s">
        <v>448</v>
      </c>
      <c r="C1372" s="22"/>
      <c r="D1372" s="489">
        <v>4187.25</v>
      </c>
      <c r="E1372" s="489">
        <v>1143504</v>
      </c>
      <c r="F1372" s="489"/>
      <c r="G1372" s="489"/>
      <c r="H1372" s="489"/>
      <c r="I1372" s="489">
        <v>1196900</v>
      </c>
      <c r="J1372" s="489">
        <v>503616.7</v>
      </c>
      <c r="K1372" s="489"/>
      <c r="L1372" s="490"/>
      <c r="M1372" s="193"/>
    </row>
    <row r="1373" spans="2:13" s="191" customFormat="1">
      <c r="B1373" s="192"/>
      <c r="C1373" s="192"/>
      <c r="D1373" s="491"/>
      <c r="E1373" s="491"/>
      <c r="F1373" s="491"/>
      <c r="G1373" s="492"/>
      <c r="H1373" s="491"/>
      <c r="I1373" s="491"/>
      <c r="J1373" s="491"/>
      <c r="K1373" s="491"/>
      <c r="L1373" s="491"/>
    </row>
    <row r="1374" spans="2:13" s="96" customFormat="1" ht="15" customHeight="1">
      <c r="B1374" s="12" t="s">
        <v>56</v>
      </c>
      <c r="C1374" s="181" t="s">
        <v>160</v>
      </c>
      <c r="D1374" s="13"/>
      <c r="E1374" s="13"/>
      <c r="F1374" s="9"/>
      <c r="G1374" s="9"/>
      <c r="H1374" s="9"/>
      <c r="I1374" s="9"/>
      <c r="J1374" s="9"/>
      <c r="K1374" s="9"/>
      <c r="L1374" s="9"/>
      <c r="M1374" s="193"/>
    </row>
    <row r="1375" spans="2:13" s="96" customFormat="1">
      <c r="B1375" s="12" t="s">
        <v>57</v>
      </c>
      <c r="C1375" s="66">
        <v>105010</v>
      </c>
      <c r="D1375" s="9"/>
      <c r="E1375" s="9"/>
      <c r="F1375" s="9"/>
      <c r="G1375" s="9"/>
      <c r="H1375" s="9"/>
      <c r="I1375" s="9"/>
      <c r="J1375" s="9"/>
      <c r="K1375" s="9"/>
      <c r="L1375" s="9"/>
      <c r="M1375" s="193"/>
    </row>
    <row r="1376" spans="2:13" s="96" customFormat="1" ht="15" customHeight="1">
      <c r="B1376" s="12" t="s">
        <v>58</v>
      </c>
      <c r="C1376" s="181" t="s">
        <v>822</v>
      </c>
      <c r="D1376" s="9"/>
      <c r="E1376" s="9"/>
      <c r="F1376" s="9"/>
      <c r="G1376" s="9"/>
      <c r="H1376" s="9"/>
      <c r="I1376" s="9"/>
      <c r="J1376" s="9"/>
      <c r="K1376" s="9"/>
      <c r="L1376" s="9"/>
      <c r="M1376" s="193"/>
    </row>
    <row r="1377" spans="2:13" s="96" customFormat="1" ht="15" customHeight="1">
      <c r="B1377" s="12" t="s">
        <v>59</v>
      </c>
      <c r="C1377" s="66">
        <v>1072</v>
      </c>
      <c r="D1377" s="611" t="s">
        <v>821</v>
      </c>
      <c r="E1377" s="611"/>
      <c r="F1377" s="611"/>
      <c r="G1377" s="611"/>
      <c r="H1377" s="611"/>
      <c r="I1377" s="611"/>
      <c r="J1377" s="611"/>
      <c r="K1377" s="611"/>
      <c r="L1377" s="611"/>
      <c r="M1377" s="193"/>
    </row>
    <row r="1378" spans="2:13" s="96" customFormat="1">
      <c r="B1378" s="12" t="s">
        <v>61</v>
      </c>
      <c r="C1378" s="66">
        <v>31004</v>
      </c>
      <c r="D1378" s="592" t="s">
        <v>777</v>
      </c>
      <c r="E1378" s="592" t="s">
        <v>820</v>
      </c>
      <c r="F1378" s="612" t="s">
        <v>819</v>
      </c>
      <c r="G1378" s="612" t="s">
        <v>818</v>
      </c>
      <c r="H1378" s="612" t="s">
        <v>817</v>
      </c>
      <c r="I1378" s="592" t="s">
        <v>816</v>
      </c>
      <c r="J1378" s="592" t="s">
        <v>815</v>
      </c>
      <c r="K1378" s="592" t="s">
        <v>814</v>
      </c>
      <c r="L1378" s="601" t="s">
        <v>783</v>
      </c>
      <c r="M1378" s="193"/>
    </row>
    <row r="1379" spans="2:13" s="96" customFormat="1" ht="38.25">
      <c r="B1379" s="18" t="s">
        <v>35</v>
      </c>
      <c r="C1379" s="181" t="s">
        <v>927</v>
      </c>
      <c r="D1379" s="593"/>
      <c r="E1379" s="593"/>
      <c r="F1379" s="613"/>
      <c r="G1379" s="613"/>
      <c r="H1379" s="613"/>
      <c r="I1379" s="593"/>
      <c r="J1379" s="593"/>
      <c r="K1379" s="593"/>
      <c r="L1379" s="602"/>
      <c r="M1379" s="193"/>
    </row>
    <row r="1380" spans="2:13" s="96" customFormat="1">
      <c r="B1380" s="18" t="s">
        <v>65</v>
      </c>
      <c r="C1380" s="181" t="s">
        <v>926</v>
      </c>
      <c r="D1380" s="593"/>
      <c r="E1380" s="593"/>
      <c r="F1380" s="613"/>
      <c r="G1380" s="613"/>
      <c r="H1380" s="613"/>
      <c r="I1380" s="593"/>
      <c r="J1380" s="593"/>
      <c r="K1380" s="593"/>
      <c r="L1380" s="602"/>
      <c r="M1380" s="193"/>
    </row>
    <row r="1381" spans="2:13" s="96" customFormat="1" ht="25.5">
      <c r="B1381" s="18" t="s">
        <v>37</v>
      </c>
      <c r="C1381" s="253" t="s">
        <v>319</v>
      </c>
      <c r="D1381" s="593"/>
      <c r="E1381" s="593"/>
      <c r="F1381" s="613"/>
      <c r="G1381" s="613"/>
      <c r="H1381" s="613"/>
      <c r="I1381" s="593"/>
      <c r="J1381" s="593"/>
      <c r="K1381" s="593"/>
      <c r="L1381" s="602"/>
      <c r="M1381" s="193"/>
    </row>
    <row r="1382" spans="2:13" s="96" customFormat="1" ht="25.5">
      <c r="B1382" s="10" t="s">
        <v>826</v>
      </c>
      <c r="C1382" s="181" t="s">
        <v>629</v>
      </c>
      <c r="D1382" s="593"/>
      <c r="E1382" s="593"/>
      <c r="F1382" s="613"/>
      <c r="G1382" s="613"/>
      <c r="H1382" s="613"/>
      <c r="I1382" s="593"/>
      <c r="J1382" s="593"/>
      <c r="K1382" s="593"/>
      <c r="L1382" s="602"/>
      <c r="M1382" s="193"/>
    </row>
    <row r="1383" spans="2:13" s="96" customFormat="1">
      <c r="B1383" s="55"/>
      <c r="C1383" s="337" t="s">
        <v>195</v>
      </c>
      <c r="D1383" s="594"/>
      <c r="E1383" s="594"/>
      <c r="F1383" s="614"/>
      <c r="G1383" s="614"/>
      <c r="H1383" s="614"/>
      <c r="I1383" s="594"/>
      <c r="J1383" s="594"/>
      <c r="K1383" s="594"/>
      <c r="L1383" s="603"/>
      <c r="M1383" s="193"/>
    </row>
    <row r="1384" spans="2:13" s="96" customFormat="1">
      <c r="B1384" s="10"/>
      <c r="C1384" s="181" t="s">
        <v>925</v>
      </c>
      <c r="D1384" s="195"/>
      <c r="E1384" s="195">
        <v>7.9</v>
      </c>
      <c r="F1384" s="195"/>
      <c r="G1384" s="195"/>
      <c r="H1384" s="195"/>
      <c r="I1384" s="195">
        <v>7.1</v>
      </c>
      <c r="J1384" s="195">
        <v>4.8</v>
      </c>
      <c r="K1384" s="195"/>
      <c r="L1384" s="284"/>
      <c r="M1384" s="193"/>
    </row>
    <row r="1385" spans="2:13" s="96" customFormat="1">
      <c r="B1385" s="10"/>
      <c r="C1385" s="275" t="s">
        <v>924</v>
      </c>
      <c r="D1385" s="195"/>
      <c r="E1385" s="181">
        <v>8.1</v>
      </c>
      <c r="F1385" s="181"/>
      <c r="G1385" s="181"/>
      <c r="H1385" s="181"/>
      <c r="I1385" s="195">
        <v>7.3</v>
      </c>
      <c r="J1385" s="181">
        <v>4.8</v>
      </c>
      <c r="K1385" s="181"/>
      <c r="L1385" s="66"/>
      <c r="M1385" s="193"/>
    </row>
    <row r="1386" spans="2:13" s="96" customFormat="1" ht="15" customHeight="1">
      <c r="B1386" s="10"/>
      <c r="C1386" s="275" t="s">
        <v>923</v>
      </c>
      <c r="D1386" s="195"/>
      <c r="E1386" s="181">
        <v>607</v>
      </c>
      <c r="F1386" s="181"/>
      <c r="G1386" s="181"/>
      <c r="H1386" s="181"/>
      <c r="I1386" s="195">
        <v>546</v>
      </c>
      <c r="J1386" s="181">
        <v>365</v>
      </c>
      <c r="K1386" s="181"/>
      <c r="L1386" s="284"/>
      <c r="M1386" s="193"/>
    </row>
    <row r="1387" spans="2:13" s="96" customFormat="1">
      <c r="B1387" s="21" t="s">
        <v>448</v>
      </c>
      <c r="C1387" s="22"/>
      <c r="D1387" s="489">
        <v>4187.25</v>
      </c>
      <c r="E1387" s="489">
        <v>1143504</v>
      </c>
      <c r="F1387" s="489"/>
      <c r="G1387" s="489"/>
      <c r="H1387" s="489"/>
      <c r="I1387" s="489">
        <v>1196900</v>
      </c>
      <c r="J1387" s="489">
        <v>910514.5</v>
      </c>
      <c r="K1387" s="489"/>
      <c r="L1387" s="486"/>
      <c r="M1387" s="193"/>
    </row>
    <row r="1388" spans="2:13" s="96" customFormat="1">
      <c r="B1388" s="5"/>
      <c r="C1388" s="9"/>
      <c r="D1388" s="9"/>
      <c r="E1388" s="9"/>
      <c r="F1388" s="9"/>
      <c r="G1388" s="9"/>
      <c r="H1388" s="9"/>
      <c r="I1388" s="9"/>
      <c r="J1388" s="9"/>
      <c r="K1388" s="9"/>
      <c r="L1388" s="9"/>
    </row>
    <row r="1389" spans="2:13" s="96" customFormat="1">
      <c r="B1389" s="15" t="s">
        <v>922</v>
      </c>
      <c r="C1389" s="15" t="s">
        <v>921</v>
      </c>
      <c r="D1389" s="9"/>
      <c r="E1389" s="9"/>
      <c r="F1389" s="9"/>
      <c r="G1389" s="9"/>
      <c r="H1389" s="9"/>
      <c r="I1389" s="9"/>
      <c r="J1389" s="9"/>
      <c r="K1389" s="9"/>
      <c r="L1389" s="9"/>
    </row>
    <row r="1390" spans="2:13" s="96" customFormat="1" ht="25.5" customHeight="1">
      <c r="B1390" s="370">
        <v>1073</v>
      </c>
      <c r="C1390" s="394" t="s">
        <v>920</v>
      </c>
      <c r="D1390" s="9"/>
      <c r="E1390" s="9"/>
      <c r="F1390" s="9"/>
      <c r="G1390" s="9"/>
      <c r="H1390" s="9"/>
      <c r="I1390" s="9"/>
      <c r="J1390" s="9"/>
      <c r="K1390" s="9"/>
      <c r="L1390" s="9"/>
    </row>
    <row r="1391" spans="2:13" s="96" customFormat="1">
      <c r="B1391" s="16"/>
      <c r="C1391" s="9"/>
      <c r="D1391" s="9"/>
      <c r="E1391" s="9"/>
      <c r="F1391" s="9"/>
      <c r="G1391" s="9"/>
      <c r="H1391" s="9"/>
      <c r="I1391" s="9"/>
      <c r="J1391" s="9"/>
      <c r="K1391" s="9"/>
      <c r="L1391" s="9"/>
    </row>
    <row r="1392" spans="2:13" s="96" customFormat="1">
      <c r="B1392" s="17" t="s">
        <v>823</v>
      </c>
      <c r="C1392" s="9"/>
      <c r="D1392" s="9"/>
      <c r="E1392" s="9"/>
      <c r="F1392" s="9"/>
      <c r="G1392" s="9"/>
      <c r="H1392" s="9"/>
      <c r="I1392" s="9"/>
      <c r="J1392" s="9"/>
      <c r="K1392" s="9"/>
      <c r="L1392" s="9"/>
    </row>
    <row r="1393" spans="2:13" s="96" customFormat="1">
      <c r="B1393" s="16"/>
      <c r="C1393" s="9"/>
      <c r="D1393" s="9"/>
      <c r="E1393" s="9"/>
      <c r="F1393" s="9"/>
      <c r="G1393" s="9"/>
      <c r="H1393" s="9"/>
      <c r="I1393" s="9"/>
      <c r="J1393" s="9"/>
      <c r="K1393" s="9"/>
      <c r="L1393" s="9"/>
    </row>
    <row r="1394" spans="2:13" s="96" customFormat="1">
      <c r="B1394" s="12" t="s">
        <v>56</v>
      </c>
      <c r="C1394" s="181" t="s">
        <v>160</v>
      </c>
      <c r="D1394" s="13"/>
      <c r="E1394" s="13"/>
      <c r="F1394" s="9"/>
      <c r="G1394" s="9"/>
      <c r="H1394" s="9"/>
      <c r="I1394" s="9"/>
      <c r="J1394" s="9"/>
      <c r="K1394" s="9"/>
      <c r="L1394" s="9"/>
      <c r="M1394" s="203"/>
    </row>
    <row r="1395" spans="2:13" s="96" customFormat="1">
      <c r="B1395" s="12" t="s">
        <v>57</v>
      </c>
      <c r="C1395" s="66">
        <v>104001</v>
      </c>
      <c r="D1395" s="9"/>
      <c r="E1395" s="9"/>
      <c r="F1395" s="9"/>
      <c r="G1395" s="9"/>
      <c r="H1395" s="9"/>
      <c r="I1395" s="9"/>
      <c r="J1395" s="9"/>
      <c r="K1395" s="9"/>
      <c r="L1395" s="9"/>
      <c r="M1395" s="203"/>
    </row>
    <row r="1396" spans="2:13" s="96" customFormat="1">
      <c r="B1396" s="12" t="s">
        <v>58</v>
      </c>
      <c r="C1396" s="181" t="s">
        <v>522</v>
      </c>
      <c r="D1396" s="9"/>
      <c r="E1396" s="9"/>
      <c r="F1396" s="9"/>
      <c r="G1396" s="9"/>
      <c r="H1396" s="9"/>
      <c r="I1396" s="9"/>
      <c r="J1396" s="9"/>
      <c r="K1396" s="9"/>
      <c r="L1396" s="9"/>
      <c r="M1396" s="203"/>
    </row>
    <row r="1397" spans="2:13" s="96" customFormat="1">
      <c r="B1397" s="12" t="s">
        <v>59</v>
      </c>
      <c r="C1397" s="66">
        <v>1073</v>
      </c>
      <c r="D1397" s="611" t="s">
        <v>821</v>
      </c>
      <c r="E1397" s="611"/>
      <c r="F1397" s="611"/>
      <c r="G1397" s="611"/>
      <c r="H1397" s="611"/>
      <c r="I1397" s="611"/>
      <c r="J1397" s="611"/>
      <c r="K1397" s="611"/>
      <c r="L1397" s="611"/>
      <c r="M1397" s="203"/>
    </row>
    <row r="1398" spans="2:13" s="96" customFormat="1">
      <c r="B1398" s="12" t="s">
        <v>61</v>
      </c>
      <c r="C1398" s="66">
        <v>11001</v>
      </c>
      <c r="D1398" s="592" t="s">
        <v>777</v>
      </c>
      <c r="E1398" s="592" t="s">
        <v>820</v>
      </c>
      <c r="F1398" s="612" t="s">
        <v>819</v>
      </c>
      <c r="G1398" s="612" t="s">
        <v>818</v>
      </c>
      <c r="H1398" s="612" t="s">
        <v>817</v>
      </c>
      <c r="I1398" s="592" t="s">
        <v>816</v>
      </c>
      <c r="J1398" s="592" t="s">
        <v>815</v>
      </c>
      <c r="K1398" s="592" t="s">
        <v>814</v>
      </c>
      <c r="L1398" s="601"/>
      <c r="M1398" s="203"/>
    </row>
    <row r="1399" spans="2:13" s="96" customFormat="1">
      <c r="B1399" s="18" t="s">
        <v>35</v>
      </c>
      <c r="C1399" s="181" t="s">
        <v>919</v>
      </c>
      <c r="D1399" s="593"/>
      <c r="E1399" s="593"/>
      <c r="F1399" s="613"/>
      <c r="G1399" s="613"/>
      <c r="H1399" s="613"/>
      <c r="I1399" s="593"/>
      <c r="J1399" s="593"/>
      <c r="K1399" s="593"/>
      <c r="L1399" s="602"/>
      <c r="M1399" s="203"/>
    </row>
    <row r="1400" spans="2:13" s="96" customFormat="1" ht="42.75" customHeight="1">
      <c r="B1400" s="18" t="s">
        <v>65</v>
      </c>
      <c r="C1400" s="181" t="s">
        <v>918</v>
      </c>
      <c r="D1400" s="593"/>
      <c r="E1400" s="593"/>
      <c r="F1400" s="613"/>
      <c r="G1400" s="613"/>
      <c r="H1400" s="613"/>
      <c r="I1400" s="593"/>
      <c r="J1400" s="593"/>
      <c r="K1400" s="593"/>
      <c r="L1400" s="602"/>
      <c r="M1400" s="203"/>
    </row>
    <row r="1401" spans="2:13" s="96" customFormat="1" ht="19.5" customHeight="1">
      <c r="B1401" s="18" t="s">
        <v>37</v>
      </c>
      <c r="C1401" s="181" t="s">
        <v>345</v>
      </c>
      <c r="D1401" s="593"/>
      <c r="E1401" s="593"/>
      <c r="F1401" s="613"/>
      <c r="G1401" s="613"/>
      <c r="H1401" s="613"/>
      <c r="I1401" s="593"/>
      <c r="J1401" s="593"/>
      <c r="K1401" s="593"/>
      <c r="L1401" s="602"/>
      <c r="M1401" s="203"/>
    </row>
    <row r="1402" spans="2:13" s="96" customFormat="1" ht="19.5" customHeight="1">
      <c r="B1402" s="10" t="s">
        <v>808</v>
      </c>
      <c r="C1402" s="181" t="s">
        <v>917</v>
      </c>
      <c r="D1402" s="593"/>
      <c r="E1402" s="593"/>
      <c r="F1402" s="613"/>
      <c r="G1402" s="613"/>
      <c r="H1402" s="613"/>
      <c r="I1402" s="593"/>
      <c r="J1402" s="593"/>
      <c r="K1402" s="593"/>
      <c r="L1402" s="602"/>
      <c r="M1402" s="203"/>
    </row>
    <row r="1403" spans="2:13" s="96" customFormat="1">
      <c r="B1403" s="55"/>
      <c r="C1403" s="337" t="s">
        <v>195</v>
      </c>
      <c r="D1403" s="594"/>
      <c r="E1403" s="594"/>
      <c r="F1403" s="614"/>
      <c r="G1403" s="614"/>
      <c r="H1403" s="614"/>
      <c r="I1403" s="594"/>
      <c r="J1403" s="594"/>
      <c r="K1403" s="594"/>
      <c r="L1403" s="603"/>
      <c r="M1403" s="203"/>
    </row>
    <row r="1404" spans="2:13" s="203" customFormat="1">
      <c r="B1404" s="10"/>
      <c r="C1404" s="66" t="s">
        <v>916</v>
      </c>
      <c r="D1404" s="205">
        <v>26</v>
      </c>
      <c r="E1404" s="205">
        <v>35</v>
      </c>
      <c r="F1404" s="205">
        <v>5</v>
      </c>
      <c r="G1404" s="205">
        <v>14</v>
      </c>
      <c r="H1404" s="205">
        <v>29</v>
      </c>
      <c r="I1404" s="205">
        <v>35</v>
      </c>
      <c r="J1404" s="205">
        <v>30</v>
      </c>
      <c r="K1404" s="83">
        <v>30</v>
      </c>
      <c r="L1404" s="431"/>
    </row>
    <row r="1405" spans="2:13" s="203" customFormat="1">
      <c r="B1405" s="10"/>
      <c r="C1405" s="66" t="s">
        <v>915</v>
      </c>
      <c r="D1405" s="205">
        <v>527</v>
      </c>
      <c r="E1405" s="205">
        <v>520</v>
      </c>
      <c r="F1405" s="205">
        <v>465</v>
      </c>
      <c r="G1405" s="205">
        <v>471</v>
      </c>
      <c r="H1405" s="205">
        <v>482</v>
      </c>
      <c r="I1405" s="205">
        <v>490</v>
      </c>
      <c r="J1405" s="173">
        <v>512</v>
      </c>
      <c r="K1405" s="19">
        <v>520</v>
      </c>
      <c r="L1405" s="431"/>
    </row>
    <row r="1406" spans="2:13" s="203" customFormat="1" ht="25.5">
      <c r="B1406" s="10"/>
      <c r="C1406" s="66" t="s">
        <v>914</v>
      </c>
      <c r="D1406" s="205">
        <v>331</v>
      </c>
      <c r="E1406" s="205">
        <v>440</v>
      </c>
      <c r="F1406" s="205">
        <v>445</v>
      </c>
      <c r="G1406" s="205">
        <v>460</v>
      </c>
      <c r="H1406" s="205">
        <v>465</v>
      </c>
      <c r="I1406" s="205">
        <v>465</v>
      </c>
      <c r="J1406" s="205">
        <v>470</v>
      </c>
      <c r="K1406" s="83">
        <v>470</v>
      </c>
      <c r="L1406" s="431"/>
    </row>
    <row r="1407" spans="2:13" s="203" customFormat="1" ht="25.5">
      <c r="B1407" s="10"/>
      <c r="C1407" s="66" t="s">
        <v>913</v>
      </c>
      <c r="D1407" s="205">
        <v>914</v>
      </c>
      <c r="E1407" s="205">
        <v>910</v>
      </c>
      <c r="F1407" s="173">
        <v>917</v>
      </c>
      <c r="G1407" s="173">
        <v>919</v>
      </c>
      <c r="H1407" s="173">
        <v>921</v>
      </c>
      <c r="I1407" s="173">
        <v>923</v>
      </c>
      <c r="J1407" s="173">
        <v>927</v>
      </c>
      <c r="K1407" s="19">
        <v>930</v>
      </c>
      <c r="L1407" s="431"/>
    </row>
    <row r="1408" spans="2:13" s="203" customFormat="1" ht="25.5">
      <c r="B1408" s="10"/>
      <c r="C1408" s="66" t="s">
        <v>912</v>
      </c>
      <c r="D1408" s="205">
        <v>1497</v>
      </c>
      <c r="E1408" s="205">
        <v>1510</v>
      </c>
      <c r="F1408" s="205">
        <v>1512</v>
      </c>
      <c r="G1408" s="205">
        <v>1512</v>
      </c>
      <c r="H1408" s="205">
        <v>1514</v>
      </c>
      <c r="I1408" s="205">
        <v>1515</v>
      </c>
      <c r="J1408" s="205">
        <v>1520</v>
      </c>
      <c r="K1408" s="83">
        <v>1525</v>
      </c>
      <c r="L1408" s="431"/>
    </row>
    <row r="1409" spans="2:13" s="203" customFormat="1">
      <c r="B1409" s="10"/>
      <c r="C1409" s="66" t="s">
        <v>911</v>
      </c>
      <c r="D1409" s="205">
        <v>798</v>
      </c>
      <c r="E1409" s="205">
        <v>700</v>
      </c>
      <c r="F1409" s="173">
        <v>171</v>
      </c>
      <c r="G1409" s="173">
        <v>349</v>
      </c>
      <c r="H1409" s="173">
        <v>546</v>
      </c>
      <c r="I1409" s="173">
        <v>700</v>
      </c>
      <c r="J1409" s="173">
        <v>710</v>
      </c>
      <c r="K1409" s="19">
        <v>730</v>
      </c>
      <c r="L1409" s="431"/>
    </row>
    <row r="1410" spans="2:13" s="203" customFormat="1" ht="25.5">
      <c r="B1410" s="10"/>
      <c r="C1410" s="66" t="s">
        <v>910</v>
      </c>
      <c r="D1410" s="205">
        <v>145</v>
      </c>
      <c r="E1410" s="205">
        <v>300</v>
      </c>
      <c r="F1410" s="205">
        <v>35</v>
      </c>
      <c r="G1410" s="205">
        <v>90</v>
      </c>
      <c r="H1410" s="205">
        <v>113</v>
      </c>
      <c r="I1410" s="205">
        <v>250</v>
      </c>
      <c r="J1410" s="205">
        <v>250</v>
      </c>
      <c r="K1410" s="83">
        <v>250</v>
      </c>
      <c r="L1410" s="431"/>
    </row>
    <row r="1411" spans="2:13" s="203" customFormat="1" ht="25.5">
      <c r="B1411" s="10"/>
      <c r="C1411" s="391" t="s">
        <v>909</v>
      </c>
      <c r="D1411" s="205"/>
      <c r="E1411" s="205">
        <v>11</v>
      </c>
      <c r="F1411" s="205">
        <v>0</v>
      </c>
      <c r="G1411" s="205">
        <v>0</v>
      </c>
      <c r="H1411" s="205">
        <v>0</v>
      </c>
      <c r="I1411" s="205">
        <v>11</v>
      </c>
      <c r="J1411" s="205">
        <v>11</v>
      </c>
      <c r="K1411" s="83">
        <v>11</v>
      </c>
      <c r="L1411" s="431"/>
    </row>
    <row r="1412" spans="2:13" s="203" customFormat="1" ht="25.5">
      <c r="B1412" s="10"/>
      <c r="C1412" s="391" t="s">
        <v>908</v>
      </c>
      <c r="D1412" s="205"/>
      <c r="E1412" s="205">
        <v>44</v>
      </c>
      <c r="F1412" s="205">
        <v>11</v>
      </c>
      <c r="G1412" s="205">
        <v>22</v>
      </c>
      <c r="H1412" s="205">
        <v>33</v>
      </c>
      <c r="I1412" s="205">
        <v>44</v>
      </c>
      <c r="J1412" s="205">
        <v>44</v>
      </c>
      <c r="K1412" s="83">
        <v>44</v>
      </c>
      <c r="L1412" s="431"/>
    </row>
    <row r="1413" spans="2:13" s="203" customFormat="1" ht="25.5">
      <c r="B1413" s="10"/>
      <c r="C1413" s="391" t="s">
        <v>907</v>
      </c>
      <c r="D1413" s="205"/>
      <c r="E1413" s="205">
        <v>11</v>
      </c>
      <c r="F1413" s="205">
        <v>0</v>
      </c>
      <c r="G1413" s="205">
        <v>0</v>
      </c>
      <c r="H1413" s="205">
        <v>0</v>
      </c>
      <c r="I1413" s="205">
        <v>11</v>
      </c>
      <c r="J1413" s="205">
        <v>11</v>
      </c>
      <c r="K1413" s="83">
        <v>11</v>
      </c>
      <c r="L1413" s="431"/>
    </row>
    <row r="1414" spans="2:13" s="96" customFormat="1">
      <c r="B1414" s="21" t="s">
        <v>448</v>
      </c>
      <c r="C1414" s="22"/>
      <c r="D1414" s="533">
        <v>14168.7</v>
      </c>
      <c r="E1414" s="533">
        <v>16925.3</v>
      </c>
      <c r="F1414" s="533">
        <v>3385.1</v>
      </c>
      <c r="G1414" s="533">
        <v>7616.4</v>
      </c>
      <c r="H1414" s="533">
        <v>11847.7</v>
      </c>
      <c r="I1414" s="533">
        <v>16925.3</v>
      </c>
      <c r="J1414" s="533">
        <v>16925.3</v>
      </c>
      <c r="K1414" s="533">
        <v>16925.3</v>
      </c>
      <c r="L1414" s="533"/>
      <c r="M1414" s="203"/>
    </row>
    <row r="1415" spans="2:13" s="96" customFormat="1">
      <c r="B1415" s="190"/>
      <c r="C1415" s="190"/>
      <c r="D1415" s="534"/>
      <c r="E1415" s="535"/>
      <c r="F1415" s="535"/>
      <c r="G1415" s="535"/>
      <c r="H1415" s="535"/>
      <c r="I1415" s="535"/>
      <c r="J1415" s="535"/>
      <c r="K1415" s="535"/>
      <c r="L1415" s="535"/>
      <c r="M1415" s="203"/>
    </row>
    <row r="1416" spans="2:13" s="96" customFormat="1">
      <c r="B1416" s="204"/>
      <c r="C1416" s="204"/>
      <c r="D1416" s="534"/>
      <c r="E1416" s="535"/>
      <c r="F1416" s="535"/>
      <c r="G1416" s="535"/>
      <c r="H1416" s="535"/>
      <c r="I1416" s="535"/>
      <c r="J1416" s="535"/>
      <c r="K1416" s="535"/>
      <c r="L1416" s="535"/>
      <c r="M1416" s="203"/>
    </row>
    <row r="1417" spans="2:13" s="96" customFormat="1">
      <c r="B1417" s="15" t="s">
        <v>53</v>
      </c>
      <c r="C1417" s="15" t="s">
        <v>54</v>
      </c>
      <c r="D1417" s="9"/>
      <c r="E1417" s="9"/>
      <c r="F1417" s="9"/>
      <c r="G1417" s="9"/>
      <c r="H1417" s="9"/>
      <c r="I1417" s="9"/>
      <c r="J1417" s="9"/>
      <c r="K1417" s="9"/>
      <c r="L1417" s="9"/>
    </row>
    <row r="1418" spans="2:13" s="96" customFormat="1" ht="25.5" customHeight="1">
      <c r="B1418" s="370" t="s">
        <v>539</v>
      </c>
      <c r="C1418" s="394" t="s">
        <v>588</v>
      </c>
      <c r="D1418" s="9"/>
      <c r="E1418" s="9"/>
      <c r="F1418" s="9"/>
      <c r="G1418" s="9"/>
      <c r="H1418" s="9"/>
      <c r="I1418" s="9"/>
      <c r="J1418" s="9"/>
      <c r="K1418" s="9"/>
      <c r="L1418" s="9"/>
    </row>
    <row r="1419" spans="2:13" s="96" customFormat="1">
      <c r="B1419" s="16"/>
      <c r="C1419" s="9"/>
      <c r="D1419" s="9"/>
      <c r="E1419" s="9"/>
      <c r="F1419" s="9"/>
      <c r="G1419" s="9"/>
      <c r="H1419" s="9"/>
      <c r="I1419" s="9"/>
      <c r="J1419" s="9"/>
      <c r="K1419" s="9"/>
      <c r="L1419" s="9"/>
    </row>
    <row r="1420" spans="2:13" s="96" customFormat="1">
      <c r="B1420" s="17" t="s">
        <v>55</v>
      </c>
      <c r="C1420" s="9"/>
      <c r="D1420" s="9"/>
      <c r="E1420" s="9"/>
      <c r="F1420" s="9"/>
      <c r="G1420" s="9"/>
      <c r="H1420" s="9"/>
      <c r="I1420" s="9"/>
      <c r="J1420" s="9"/>
      <c r="K1420" s="9"/>
      <c r="L1420" s="9"/>
    </row>
    <row r="1421" spans="2:13" s="96" customFormat="1">
      <c r="B1421" s="17"/>
      <c r="C1421" s="9"/>
      <c r="D1421" s="9"/>
      <c r="E1421" s="9"/>
      <c r="F1421" s="9"/>
      <c r="G1421" s="9"/>
      <c r="H1421" s="9"/>
      <c r="I1421" s="9"/>
      <c r="J1421" s="9"/>
      <c r="K1421" s="9"/>
      <c r="L1421" s="9"/>
    </row>
    <row r="1422" spans="2:13" s="96" customFormat="1">
      <c r="B1422" s="12" t="s">
        <v>56</v>
      </c>
      <c r="C1422" s="181" t="s">
        <v>160</v>
      </c>
      <c r="D1422" s="13"/>
      <c r="E1422" s="13"/>
      <c r="F1422" s="9"/>
      <c r="G1422" s="9"/>
      <c r="H1422" s="9"/>
      <c r="I1422" s="9"/>
      <c r="J1422" s="9"/>
      <c r="K1422" s="9"/>
      <c r="L1422" s="9"/>
    </row>
    <row r="1423" spans="2:13" s="96" customFormat="1">
      <c r="B1423" s="12" t="s">
        <v>57</v>
      </c>
      <c r="C1423" s="181">
        <v>104001</v>
      </c>
      <c r="D1423" s="9"/>
      <c r="E1423" s="9"/>
      <c r="F1423" s="9"/>
      <c r="G1423" s="9"/>
      <c r="H1423" s="9"/>
      <c r="I1423" s="9"/>
      <c r="J1423" s="9"/>
      <c r="K1423" s="9"/>
      <c r="L1423" s="9"/>
    </row>
    <row r="1424" spans="2:13" s="96" customFormat="1">
      <c r="B1424" s="12" t="s">
        <v>58</v>
      </c>
      <c r="C1424" s="181" t="s">
        <v>543</v>
      </c>
      <c r="D1424" s="9"/>
      <c r="E1424" s="9"/>
      <c r="F1424" s="9"/>
      <c r="G1424" s="9"/>
      <c r="H1424" s="9"/>
      <c r="I1424" s="9"/>
      <c r="J1424" s="9"/>
      <c r="K1424" s="9"/>
      <c r="L1424" s="9"/>
    </row>
    <row r="1425" spans="2:12" s="96" customFormat="1">
      <c r="B1425" s="12" t="s">
        <v>59</v>
      </c>
      <c r="C1425" s="181">
        <v>1077</v>
      </c>
      <c r="D1425" s="604" t="s">
        <v>60</v>
      </c>
      <c r="E1425" s="605"/>
      <c r="F1425" s="605"/>
      <c r="G1425" s="605"/>
      <c r="H1425" s="605"/>
      <c r="I1425" s="605"/>
      <c r="J1425" s="605"/>
      <c r="K1425" s="605"/>
      <c r="L1425" s="606"/>
    </row>
    <row r="1426" spans="2:12" s="96" customFormat="1" ht="25.5">
      <c r="B1426" s="12" t="s">
        <v>589</v>
      </c>
      <c r="C1426" s="181">
        <v>12001</v>
      </c>
      <c r="D1426" s="426" t="s">
        <v>777</v>
      </c>
      <c r="E1426" s="426" t="s">
        <v>778</v>
      </c>
      <c r="F1426" s="433" t="s">
        <v>779</v>
      </c>
      <c r="G1426" s="433" t="s">
        <v>780</v>
      </c>
      <c r="H1426" s="433" t="s">
        <v>781</v>
      </c>
      <c r="I1426" s="426" t="s">
        <v>782</v>
      </c>
      <c r="J1426" s="426" t="s">
        <v>783</v>
      </c>
      <c r="K1426" s="426" t="s">
        <v>776</v>
      </c>
      <c r="L1426" s="429"/>
    </row>
    <row r="1427" spans="2:12" s="96" customFormat="1" ht="25.5">
      <c r="B1427" s="18" t="s">
        <v>590</v>
      </c>
      <c r="C1427" s="181" t="s">
        <v>591</v>
      </c>
      <c r="D1427" s="427"/>
      <c r="E1427" s="427"/>
      <c r="F1427" s="434"/>
      <c r="G1427" s="434"/>
      <c r="H1427" s="434"/>
      <c r="I1427" s="427"/>
      <c r="J1427" s="427"/>
      <c r="K1427" s="427"/>
      <c r="L1427" s="430"/>
    </row>
    <row r="1428" spans="2:12" s="96" customFormat="1" ht="38.25">
      <c r="B1428" s="18" t="s">
        <v>592</v>
      </c>
      <c r="C1428" s="181" t="s">
        <v>668</v>
      </c>
      <c r="D1428" s="427"/>
      <c r="E1428" s="427"/>
      <c r="F1428" s="434"/>
      <c r="G1428" s="434"/>
      <c r="H1428" s="434"/>
      <c r="I1428" s="427"/>
      <c r="J1428" s="427"/>
      <c r="K1428" s="427"/>
      <c r="L1428" s="430"/>
    </row>
    <row r="1429" spans="2:12" s="96" customFormat="1">
      <c r="B1429" s="18" t="s">
        <v>593</v>
      </c>
      <c r="C1429" s="181" t="s">
        <v>154</v>
      </c>
      <c r="D1429" s="427"/>
      <c r="E1429" s="427"/>
      <c r="F1429" s="434"/>
      <c r="G1429" s="434"/>
      <c r="H1429" s="434"/>
      <c r="I1429" s="427"/>
      <c r="J1429" s="427"/>
      <c r="K1429" s="427"/>
      <c r="L1429" s="430"/>
    </row>
    <row r="1430" spans="2:12" s="96" customFormat="1">
      <c r="B1430" s="10" t="s">
        <v>594</v>
      </c>
      <c r="C1430" s="181" t="s">
        <v>595</v>
      </c>
      <c r="D1430" s="427"/>
      <c r="E1430" s="427"/>
      <c r="F1430" s="434"/>
      <c r="G1430" s="434"/>
      <c r="H1430" s="434"/>
      <c r="I1430" s="427"/>
      <c r="J1430" s="427"/>
      <c r="K1430" s="427"/>
      <c r="L1430" s="430"/>
    </row>
    <row r="1431" spans="2:12" s="96" customFormat="1">
      <c r="B1431" s="55"/>
      <c r="C1431" s="337" t="s">
        <v>195</v>
      </c>
      <c r="D1431" s="428"/>
      <c r="E1431" s="428"/>
      <c r="F1431" s="435"/>
      <c r="G1431" s="435"/>
      <c r="H1431" s="435"/>
      <c r="I1431" s="428"/>
      <c r="J1431" s="428"/>
      <c r="K1431" s="428"/>
      <c r="L1431" s="431"/>
    </row>
    <row r="1432" spans="2:12" s="96" customFormat="1">
      <c r="B1432" s="10"/>
      <c r="C1432" s="66" t="s">
        <v>667</v>
      </c>
      <c r="D1432" s="20">
        <f>+D1433+D1434</f>
        <v>9</v>
      </c>
      <c r="E1432" s="20">
        <f>+E1433+E1434</f>
        <v>9</v>
      </c>
      <c r="F1432" s="20"/>
      <c r="G1432" s="20"/>
      <c r="H1432" s="20"/>
      <c r="I1432" s="20">
        <f>+I1433+I1434</f>
        <v>9</v>
      </c>
      <c r="J1432" s="20"/>
      <c r="K1432" s="20"/>
      <c r="L1432" s="486"/>
    </row>
    <row r="1433" spans="2:12" s="96" customFormat="1">
      <c r="B1433" s="10"/>
      <c r="C1433" s="66" t="s">
        <v>596</v>
      </c>
      <c r="D1433" s="20" t="s">
        <v>143</v>
      </c>
      <c r="E1433" s="20" t="s">
        <v>143</v>
      </c>
      <c r="F1433" s="20"/>
      <c r="G1433" s="20"/>
      <c r="H1433" s="20"/>
      <c r="I1433" s="20" t="s">
        <v>143</v>
      </c>
      <c r="J1433" s="20"/>
      <c r="K1433" s="20"/>
      <c r="L1433" s="486"/>
    </row>
    <row r="1434" spans="2:12" s="96" customFormat="1">
      <c r="B1434" s="10"/>
      <c r="C1434" s="66" t="s">
        <v>597</v>
      </c>
      <c r="D1434" s="20" t="s">
        <v>80</v>
      </c>
      <c r="E1434" s="20" t="s">
        <v>80</v>
      </c>
      <c r="F1434" s="20"/>
      <c r="G1434" s="20"/>
      <c r="H1434" s="20"/>
      <c r="I1434" s="20" t="s">
        <v>80</v>
      </c>
      <c r="J1434" s="20"/>
      <c r="K1434" s="20"/>
      <c r="L1434" s="486"/>
    </row>
    <row r="1435" spans="2:12" s="96" customFormat="1">
      <c r="B1435" s="10"/>
      <c r="C1435" s="66" t="s">
        <v>666</v>
      </c>
      <c r="D1435" s="20">
        <f>+D1436+D1437</f>
        <v>1193950</v>
      </c>
      <c r="E1435" s="20">
        <f>+E1436+E1437</f>
        <v>1202296</v>
      </c>
      <c r="F1435" s="20"/>
      <c r="G1435" s="20"/>
      <c r="H1435" s="20"/>
      <c r="I1435" s="20">
        <f>+I1436+I1437</f>
        <v>1202296</v>
      </c>
      <c r="J1435" s="20"/>
      <c r="K1435" s="20"/>
      <c r="L1435" s="486"/>
    </row>
    <row r="1436" spans="2:12" s="96" customFormat="1">
      <c r="B1436" s="10"/>
      <c r="C1436" s="66" t="s">
        <v>598</v>
      </c>
      <c r="D1436" s="20" t="s">
        <v>710</v>
      </c>
      <c r="E1436" s="20" t="s">
        <v>711</v>
      </c>
      <c r="F1436" s="20"/>
      <c r="G1436" s="20"/>
      <c r="H1436" s="20"/>
      <c r="I1436" s="20" t="s">
        <v>711</v>
      </c>
      <c r="J1436" s="20"/>
      <c r="K1436" s="20"/>
      <c r="L1436" s="486"/>
    </row>
    <row r="1437" spans="2:12" s="96" customFormat="1">
      <c r="B1437" s="10"/>
      <c r="C1437" s="66" t="s">
        <v>599</v>
      </c>
      <c r="D1437" s="20" t="s">
        <v>540</v>
      </c>
      <c r="E1437" s="20" t="s">
        <v>540</v>
      </c>
      <c r="F1437" s="20"/>
      <c r="G1437" s="20"/>
      <c r="H1437" s="20"/>
      <c r="I1437" s="20" t="s">
        <v>540</v>
      </c>
      <c r="J1437" s="20"/>
      <c r="K1437" s="20"/>
      <c r="L1437" s="486"/>
    </row>
    <row r="1438" spans="2:12" s="96" customFormat="1" ht="24.75" customHeight="1">
      <c r="B1438" s="21" t="s">
        <v>68</v>
      </c>
      <c r="C1438" s="22"/>
      <c r="D1438" s="484">
        <v>352000</v>
      </c>
      <c r="E1438" s="484">
        <v>351500</v>
      </c>
      <c r="F1438" s="536"/>
      <c r="G1438" s="536"/>
      <c r="H1438" s="536"/>
      <c r="I1438" s="484" t="s">
        <v>1187</v>
      </c>
      <c r="J1438" s="484" t="s">
        <v>1188</v>
      </c>
      <c r="K1438" s="484" t="s">
        <v>1189</v>
      </c>
      <c r="L1438" s="486"/>
    </row>
    <row r="1439" spans="2:12" s="9" customFormat="1" ht="12.75"/>
    <row r="1440" spans="2:12" s="9" customFormat="1" ht="12.75">
      <c r="B1440" s="15" t="s">
        <v>922</v>
      </c>
      <c r="C1440" s="15" t="s">
        <v>921</v>
      </c>
    </row>
    <row r="1441" spans="2:12" s="9" customFormat="1" ht="22.5" customHeight="1">
      <c r="B1441" s="370">
        <v>1079</v>
      </c>
      <c r="C1441" s="394" t="s">
        <v>1032</v>
      </c>
    </row>
    <row r="1442" spans="2:12" s="9" customFormat="1" ht="12.75">
      <c r="B1442" s="16"/>
    </row>
    <row r="1443" spans="2:12" s="9" customFormat="1" ht="12.75">
      <c r="B1443" s="17" t="s">
        <v>823</v>
      </c>
    </row>
    <row r="1444" spans="2:12" s="9" customFormat="1" ht="12.75">
      <c r="B1444" s="16"/>
    </row>
    <row r="1445" spans="2:12" s="9" customFormat="1" ht="12.75">
      <c r="B1445" s="12" t="s">
        <v>56</v>
      </c>
      <c r="C1445" s="181" t="s">
        <v>160</v>
      </c>
    </row>
    <row r="1446" spans="2:12" s="9" customFormat="1" ht="12.75">
      <c r="B1446" s="12" t="s">
        <v>57</v>
      </c>
      <c r="C1446" s="181">
        <v>105020</v>
      </c>
    </row>
    <row r="1447" spans="2:12" s="9" customFormat="1" ht="12.75">
      <c r="B1447" s="12" t="s">
        <v>58</v>
      </c>
      <c r="C1447" s="181" t="s">
        <v>1033</v>
      </c>
    </row>
    <row r="1448" spans="2:12" s="9" customFormat="1" ht="12.75">
      <c r="B1448" s="12" t="s">
        <v>59</v>
      </c>
      <c r="C1448" s="181">
        <v>1079</v>
      </c>
      <c r="D1448" s="611" t="s">
        <v>821</v>
      </c>
      <c r="E1448" s="611"/>
      <c r="F1448" s="611"/>
      <c r="G1448" s="611"/>
      <c r="H1448" s="611"/>
      <c r="I1448" s="611"/>
      <c r="J1448" s="611"/>
      <c r="K1448" s="611"/>
      <c r="L1448" s="611"/>
    </row>
    <row r="1449" spans="2:12" s="9" customFormat="1" ht="12.75">
      <c r="B1449" s="12" t="s">
        <v>61</v>
      </c>
      <c r="C1449" s="181">
        <v>11001</v>
      </c>
      <c r="D1449" s="592" t="s">
        <v>777</v>
      </c>
      <c r="E1449" s="592" t="s">
        <v>820</v>
      </c>
      <c r="F1449" s="612" t="s">
        <v>819</v>
      </c>
      <c r="G1449" s="612" t="s">
        <v>818</v>
      </c>
      <c r="H1449" s="612" t="s">
        <v>817</v>
      </c>
      <c r="I1449" s="592" t="s">
        <v>816</v>
      </c>
      <c r="J1449" s="592" t="s">
        <v>815</v>
      </c>
      <c r="K1449" s="592" t="s">
        <v>814</v>
      </c>
      <c r="L1449" s="601" t="s">
        <v>1034</v>
      </c>
    </row>
    <row r="1450" spans="2:12" s="9" customFormat="1" ht="25.5">
      <c r="B1450" s="18" t="s">
        <v>35</v>
      </c>
      <c r="C1450" s="181" t="s">
        <v>1035</v>
      </c>
      <c r="D1450" s="593"/>
      <c r="E1450" s="593"/>
      <c r="F1450" s="613"/>
      <c r="G1450" s="613"/>
      <c r="H1450" s="613"/>
      <c r="I1450" s="593"/>
      <c r="J1450" s="593"/>
      <c r="K1450" s="593"/>
      <c r="L1450" s="602"/>
    </row>
    <row r="1451" spans="2:12" s="9" customFormat="1" ht="25.5">
      <c r="B1451" s="18" t="s">
        <v>65</v>
      </c>
      <c r="C1451" s="181" t="s">
        <v>1036</v>
      </c>
      <c r="D1451" s="593"/>
      <c r="E1451" s="593"/>
      <c r="F1451" s="613"/>
      <c r="G1451" s="613"/>
      <c r="H1451" s="613"/>
      <c r="I1451" s="593"/>
      <c r="J1451" s="593"/>
      <c r="K1451" s="593"/>
      <c r="L1451" s="602"/>
    </row>
    <row r="1452" spans="2:12" s="9" customFormat="1" ht="12.75">
      <c r="B1452" s="18" t="s">
        <v>37</v>
      </c>
      <c r="C1452" s="181" t="s">
        <v>345</v>
      </c>
      <c r="D1452" s="593"/>
      <c r="E1452" s="593"/>
      <c r="F1452" s="613"/>
      <c r="G1452" s="613"/>
      <c r="H1452" s="613"/>
      <c r="I1452" s="593"/>
      <c r="J1452" s="593"/>
      <c r="K1452" s="593"/>
      <c r="L1452" s="602"/>
    </row>
    <row r="1453" spans="2:12" s="9" customFormat="1" ht="12.75">
      <c r="B1453" s="335" t="s">
        <v>808</v>
      </c>
      <c r="C1453" s="181" t="s">
        <v>1033</v>
      </c>
      <c r="D1453" s="593"/>
      <c r="E1453" s="593"/>
      <c r="F1453" s="613"/>
      <c r="G1453" s="613"/>
      <c r="H1453" s="613"/>
      <c r="I1453" s="593"/>
      <c r="J1453" s="593"/>
      <c r="K1453" s="593"/>
      <c r="L1453" s="602"/>
    </row>
    <row r="1454" spans="2:12" s="9" customFormat="1" ht="12.75">
      <c r="B1454" s="264"/>
      <c r="C1454" s="265" t="s">
        <v>195</v>
      </c>
      <c r="D1454" s="594"/>
      <c r="E1454" s="594"/>
      <c r="F1454" s="614"/>
      <c r="G1454" s="614"/>
      <c r="H1454" s="614"/>
      <c r="I1454" s="594"/>
      <c r="J1454" s="594"/>
      <c r="K1454" s="594"/>
      <c r="L1454" s="603"/>
    </row>
    <row r="1455" spans="2:12" s="9" customFormat="1" ht="41.25" customHeight="1">
      <c r="B1455" s="266"/>
      <c r="C1455" s="66" t="s">
        <v>1037</v>
      </c>
      <c r="D1455" s="83">
        <v>467913.68</v>
      </c>
      <c r="E1455" s="83">
        <v>170000</v>
      </c>
      <c r="F1455" s="83">
        <v>35000</v>
      </c>
      <c r="G1455" s="83">
        <v>75000</v>
      </c>
      <c r="H1455" s="83">
        <v>125000</v>
      </c>
      <c r="I1455" s="83">
        <v>170000</v>
      </c>
      <c r="J1455" s="83">
        <v>170000</v>
      </c>
      <c r="K1455" s="83">
        <v>170000</v>
      </c>
      <c r="L1455" s="83" t="s">
        <v>1038</v>
      </c>
    </row>
    <row r="1456" spans="2:12" s="9" customFormat="1" ht="54.75" customHeight="1">
      <c r="B1456" s="266"/>
      <c r="C1456" s="66" t="s">
        <v>1039</v>
      </c>
      <c r="D1456" s="83">
        <v>220.6</v>
      </c>
      <c r="E1456" s="83">
        <v>100</v>
      </c>
      <c r="F1456" s="83">
        <v>20</v>
      </c>
      <c r="G1456" s="83">
        <v>45</v>
      </c>
      <c r="H1456" s="83">
        <v>70</v>
      </c>
      <c r="I1456" s="83">
        <v>100</v>
      </c>
      <c r="J1456" s="83">
        <v>100</v>
      </c>
      <c r="K1456" s="83">
        <v>100</v>
      </c>
      <c r="L1456" s="83" t="s">
        <v>1038</v>
      </c>
    </row>
    <row r="1457" spans="2:12" s="9" customFormat="1" ht="25.5">
      <c r="B1457" s="266"/>
      <c r="C1457" s="66" t="s">
        <v>1040</v>
      </c>
      <c r="D1457" s="267">
        <v>23851.7</v>
      </c>
      <c r="E1457" s="267">
        <v>30000</v>
      </c>
      <c r="F1457" s="267">
        <v>10002</v>
      </c>
      <c r="G1457" s="267">
        <v>15002</v>
      </c>
      <c r="H1457" s="267">
        <v>20000</v>
      </c>
      <c r="I1457" s="267">
        <v>30000</v>
      </c>
      <c r="J1457" s="267"/>
      <c r="K1457" s="267"/>
      <c r="L1457" s="267" t="s">
        <v>1038</v>
      </c>
    </row>
    <row r="1458" spans="2:12" s="9" customFormat="1" ht="30" customHeight="1">
      <c r="B1458" s="266"/>
      <c r="C1458" s="378" t="s">
        <v>1041</v>
      </c>
      <c r="D1458" s="267">
        <v>8</v>
      </c>
      <c r="E1458" s="267">
        <v>10</v>
      </c>
      <c r="F1458" s="267">
        <v>0</v>
      </c>
      <c r="G1458" s="267">
        <v>2</v>
      </c>
      <c r="H1458" s="267">
        <v>7</v>
      </c>
      <c r="I1458" s="267">
        <v>10</v>
      </c>
      <c r="J1458" s="267" t="s">
        <v>1042</v>
      </c>
      <c r="K1458" s="267" t="s">
        <v>1042</v>
      </c>
      <c r="L1458" s="267"/>
    </row>
    <row r="1459" spans="2:12" s="9" customFormat="1" ht="30" customHeight="1">
      <c r="B1459" s="266"/>
      <c r="C1459" s="392" t="s">
        <v>1043</v>
      </c>
      <c r="D1459" s="267" t="s">
        <v>1042</v>
      </c>
      <c r="E1459" s="267" t="s">
        <v>1042</v>
      </c>
      <c r="F1459" s="267" t="s">
        <v>1042</v>
      </c>
      <c r="G1459" s="267" t="s">
        <v>1042</v>
      </c>
      <c r="H1459" s="267" t="s">
        <v>1042</v>
      </c>
      <c r="I1459" s="267" t="s">
        <v>1042</v>
      </c>
      <c r="J1459" s="267" t="s">
        <v>1042</v>
      </c>
      <c r="K1459" s="267" t="s">
        <v>1042</v>
      </c>
      <c r="L1459" s="267"/>
    </row>
    <row r="1460" spans="2:12" s="268" customFormat="1" ht="12.75">
      <c r="B1460" s="269" t="s">
        <v>448</v>
      </c>
      <c r="C1460" s="270"/>
      <c r="D1460" s="271">
        <v>624971.69999999995</v>
      </c>
      <c r="E1460" s="271">
        <v>699956</v>
      </c>
      <c r="F1460" s="272">
        <v>177499.4</v>
      </c>
      <c r="G1460" s="273">
        <v>387411.7</v>
      </c>
      <c r="H1460" s="273">
        <v>563367.6</v>
      </c>
      <c r="I1460" s="273">
        <v>771736.4</v>
      </c>
      <c r="J1460" s="273">
        <v>777812.4</v>
      </c>
      <c r="K1460" s="273">
        <v>783254.4</v>
      </c>
      <c r="L1460" s="273"/>
    </row>
    <row r="1461" spans="2:12" s="9" customFormat="1" ht="12.75">
      <c r="B1461" s="16"/>
      <c r="D1461" s="274"/>
      <c r="E1461" s="274"/>
      <c r="F1461" s="274"/>
      <c r="G1461" s="274"/>
      <c r="H1461" s="274"/>
      <c r="I1461" s="274"/>
      <c r="J1461" s="274"/>
      <c r="K1461" s="274"/>
      <c r="L1461" s="274"/>
    </row>
    <row r="1462" spans="2:12" s="9" customFormat="1" ht="12.75">
      <c r="B1462" s="12" t="s">
        <v>56</v>
      </c>
      <c r="C1462" s="181" t="s">
        <v>160</v>
      </c>
    </row>
    <row r="1463" spans="2:12" s="9" customFormat="1" ht="12.75">
      <c r="B1463" s="12" t="s">
        <v>57</v>
      </c>
      <c r="C1463" s="181">
        <v>105020</v>
      </c>
    </row>
    <row r="1464" spans="2:12" s="9" customFormat="1" ht="12.75">
      <c r="B1464" s="12" t="s">
        <v>58</v>
      </c>
      <c r="C1464" s="181" t="s">
        <v>1033</v>
      </c>
    </row>
    <row r="1465" spans="2:12" s="9" customFormat="1" ht="12.75">
      <c r="B1465" s="12" t="s">
        <v>59</v>
      </c>
      <c r="C1465" s="181">
        <v>1079</v>
      </c>
      <c r="D1465" s="611" t="s">
        <v>821</v>
      </c>
      <c r="E1465" s="611"/>
      <c r="F1465" s="611"/>
      <c r="G1465" s="611"/>
      <c r="H1465" s="611"/>
      <c r="I1465" s="611"/>
      <c r="J1465" s="611"/>
      <c r="K1465" s="611"/>
      <c r="L1465" s="611"/>
    </row>
    <row r="1466" spans="2:12" s="9" customFormat="1" ht="12.75" customHeight="1">
      <c r="B1466" s="12" t="s">
        <v>61</v>
      </c>
      <c r="C1466" s="181">
        <v>11002</v>
      </c>
      <c r="D1466" s="455" t="s">
        <v>777</v>
      </c>
      <c r="E1466" s="455" t="s">
        <v>820</v>
      </c>
      <c r="F1466" s="455" t="s">
        <v>819</v>
      </c>
      <c r="G1466" s="455" t="s">
        <v>818</v>
      </c>
      <c r="H1466" s="455" t="s">
        <v>817</v>
      </c>
      <c r="I1466" s="455" t="s">
        <v>816</v>
      </c>
      <c r="J1466" s="455" t="s">
        <v>815</v>
      </c>
      <c r="K1466" s="455" t="s">
        <v>814</v>
      </c>
      <c r="L1466" s="455" t="s">
        <v>1034</v>
      </c>
    </row>
    <row r="1467" spans="2:12" s="9" customFormat="1" ht="12.75">
      <c r="B1467" s="18" t="s">
        <v>35</v>
      </c>
      <c r="C1467" s="181" t="s">
        <v>1044</v>
      </c>
      <c r="D1467" s="398"/>
      <c r="E1467" s="398"/>
      <c r="F1467" s="398"/>
      <c r="G1467" s="398"/>
      <c r="H1467" s="398"/>
      <c r="I1467" s="398"/>
      <c r="J1467" s="398"/>
      <c r="K1467" s="398"/>
      <c r="L1467" s="398"/>
    </row>
    <row r="1468" spans="2:12" s="9" customFormat="1" ht="12.75">
      <c r="B1468" s="18" t="s">
        <v>65</v>
      </c>
      <c r="C1468" s="181" t="s">
        <v>1045</v>
      </c>
      <c r="D1468" s="398"/>
      <c r="E1468" s="398"/>
      <c r="F1468" s="398"/>
      <c r="G1468" s="398"/>
      <c r="H1468" s="398"/>
      <c r="I1468" s="398"/>
      <c r="J1468" s="398"/>
      <c r="K1468" s="398"/>
      <c r="L1468" s="398"/>
    </row>
    <row r="1469" spans="2:12" s="9" customFormat="1" ht="12.75">
      <c r="B1469" s="18" t="s">
        <v>37</v>
      </c>
      <c r="C1469" s="181" t="s">
        <v>345</v>
      </c>
      <c r="D1469" s="398"/>
      <c r="E1469" s="398"/>
      <c r="F1469" s="398"/>
      <c r="G1469" s="398"/>
      <c r="H1469" s="398"/>
      <c r="I1469" s="398"/>
      <c r="J1469" s="398"/>
      <c r="K1469" s="398"/>
      <c r="L1469" s="398"/>
    </row>
    <row r="1470" spans="2:12" s="9" customFormat="1" ht="12.75">
      <c r="B1470" s="335" t="s">
        <v>808</v>
      </c>
      <c r="C1470" s="181" t="s">
        <v>1046</v>
      </c>
      <c r="D1470" s="398"/>
      <c r="E1470" s="398"/>
      <c r="F1470" s="398"/>
      <c r="G1470" s="398"/>
      <c r="H1470" s="398"/>
      <c r="I1470" s="398"/>
      <c r="J1470" s="398"/>
      <c r="K1470" s="398"/>
      <c r="L1470" s="398"/>
    </row>
    <row r="1471" spans="2:12" s="9" customFormat="1" ht="12.75">
      <c r="B1471" s="264"/>
      <c r="C1471" s="265" t="s">
        <v>195</v>
      </c>
      <c r="D1471" s="77"/>
      <c r="E1471" s="77"/>
      <c r="F1471" s="77"/>
      <c r="G1471" s="77"/>
      <c r="H1471" s="77"/>
      <c r="I1471" s="77"/>
      <c r="J1471" s="77"/>
      <c r="K1471" s="77"/>
      <c r="L1471" s="77"/>
    </row>
    <row r="1472" spans="2:12" s="9" customFormat="1" ht="12.75">
      <c r="B1472" s="276"/>
      <c r="C1472" s="277" t="s">
        <v>1047</v>
      </c>
      <c r="D1472" s="278">
        <v>483</v>
      </c>
      <c r="E1472" s="278"/>
      <c r="F1472" s="278"/>
      <c r="G1472" s="278"/>
      <c r="H1472" s="278"/>
      <c r="I1472" s="278"/>
      <c r="J1472" s="277"/>
      <c r="K1472" s="277"/>
      <c r="L1472" s="277"/>
    </row>
    <row r="1473" spans="2:12" s="9" customFormat="1" ht="12.75">
      <c r="B1473" s="279" t="s">
        <v>448</v>
      </c>
      <c r="C1473" s="280"/>
      <c r="D1473" s="278">
        <v>30837.5</v>
      </c>
      <c r="E1473" s="278"/>
      <c r="F1473" s="278"/>
      <c r="G1473" s="278"/>
      <c r="H1473" s="278"/>
      <c r="I1473" s="278"/>
      <c r="J1473" s="277"/>
      <c r="K1473" s="277"/>
      <c r="L1473" s="277"/>
    </row>
    <row r="1474" spans="2:12" s="9" customFormat="1" ht="12.75">
      <c r="B1474" s="16"/>
    </row>
    <row r="1475" spans="2:12" s="9" customFormat="1" ht="12.75">
      <c r="B1475" s="12" t="s">
        <v>56</v>
      </c>
      <c r="C1475" s="181" t="s">
        <v>160</v>
      </c>
    </row>
    <row r="1476" spans="2:12" s="9" customFormat="1" ht="12.75">
      <c r="B1476" s="12" t="s">
        <v>57</v>
      </c>
      <c r="C1476" s="181">
        <v>105020</v>
      </c>
    </row>
    <row r="1477" spans="2:12" s="9" customFormat="1" ht="12.75">
      <c r="B1477" s="12" t="s">
        <v>58</v>
      </c>
      <c r="C1477" s="181" t="s">
        <v>1033</v>
      </c>
    </row>
    <row r="1478" spans="2:12" s="9" customFormat="1" ht="12.75">
      <c r="B1478" s="12" t="s">
        <v>59</v>
      </c>
      <c r="C1478" s="181">
        <v>1079</v>
      </c>
      <c r="D1478" s="611" t="s">
        <v>821</v>
      </c>
      <c r="E1478" s="611"/>
      <c r="F1478" s="611"/>
      <c r="G1478" s="611"/>
      <c r="H1478" s="611"/>
      <c r="I1478" s="611"/>
      <c r="J1478" s="611"/>
      <c r="K1478" s="611"/>
      <c r="L1478" s="611"/>
    </row>
    <row r="1479" spans="2:12" s="9" customFormat="1" ht="12.75" customHeight="1">
      <c r="B1479" s="12" t="s">
        <v>61</v>
      </c>
      <c r="C1479" s="181">
        <v>11003</v>
      </c>
      <c r="D1479" s="592" t="s">
        <v>777</v>
      </c>
      <c r="E1479" s="592" t="s">
        <v>820</v>
      </c>
      <c r="F1479" s="612" t="s">
        <v>819</v>
      </c>
      <c r="G1479" s="612" t="s">
        <v>818</v>
      </c>
      <c r="H1479" s="612" t="s">
        <v>817</v>
      </c>
      <c r="I1479" s="592" t="s">
        <v>816</v>
      </c>
      <c r="J1479" s="592" t="s">
        <v>815</v>
      </c>
      <c r="K1479" s="592" t="s">
        <v>814</v>
      </c>
      <c r="L1479" s="601" t="s">
        <v>1034</v>
      </c>
    </row>
    <row r="1480" spans="2:12" s="9" customFormat="1" ht="55.5" customHeight="1">
      <c r="B1480" s="18" t="s">
        <v>35</v>
      </c>
      <c r="C1480" s="181" t="s">
        <v>1048</v>
      </c>
      <c r="D1480" s="593"/>
      <c r="E1480" s="593"/>
      <c r="F1480" s="613"/>
      <c r="G1480" s="613"/>
      <c r="H1480" s="613"/>
      <c r="I1480" s="593"/>
      <c r="J1480" s="593"/>
      <c r="K1480" s="593"/>
      <c r="L1480" s="602"/>
    </row>
    <row r="1481" spans="2:12" s="9" customFormat="1" ht="25.5">
      <c r="B1481" s="18" t="s">
        <v>65</v>
      </c>
      <c r="C1481" s="181" t="s">
        <v>1049</v>
      </c>
      <c r="D1481" s="593"/>
      <c r="E1481" s="593"/>
      <c r="F1481" s="613"/>
      <c r="G1481" s="613"/>
      <c r="H1481" s="613"/>
      <c r="I1481" s="593"/>
      <c r="J1481" s="593"/>
      <c r="K1481" s="593"/>
      <c r="L1481" s="602"/>
    </row>
    <row r="1482" spans="2:12" s="9" customFormat="1" ht="12.75">
      <c r="B1482" s="18" t="s">
        <v>37</v>
      </c>
      <c r="C1482" s="181" t="s">
        <v>345</v>
      </c>
      <c r="D1482" s="593"/>
      <c r="E1482" s="593"/>
      <c r="F1482" s="613"/>
      <c r="G1482" s="613"/>
      <c r="H1482" s="613"/>
      <c r="I1482" s="593"/>
      <c r="J1482" s="593"/>
      <c r="K1482" s="593"/>
      <c r="L1482" s="602"/>
    </row>
    <row r="1483" spans="2:12" s="9" customFormat="1" ht="12.75">
      <c r="B1483" s="335" t="s">
        <v>808</v>
      </c>
      <c r="C1483" s="181" t="s">
        <v>1050</v>
      </c>
      <c r="D1483" s="593"/>
      <c r="E1483" s="593"/>
      <c r="F1483" s="613"/>
      <c r="G1483" s="613"/>
      <c r="H1483" s="613"/>
      <c r="I1483" s="593"/>
      <c r="J1483" s="593"/>
      <c r="K1483" s="593"/>
      <c r="L1483" s="602"/>
    </row>
    <row r="1484" spans="2:12" s="9" customFormat="1" ht="12.75">
      <c r="B1484" s="264"/>
      <c r="C1484" s="265" t="s">
        <v>195</v>
      </c>
      <c r="D1484" s="594"/>
      <c r="E1484" s="594"/>
      <c r="F1484" s="614"/>
      <c r="G1484" s="614"/>
      <c r="H1484" s="614"/>
      <c r="I1484" s="594"/>
      <c r="J1484" s="594"/>
      <c r="K1484" s="594"/>
      <c r="L1484" s="603"/>
    </row>
    <row r="1485" spans="2:12" s="9" customFormat="1" ht="18.75" customHeight="1">
      <c r="B1485" s="266"/>
      <c r="C1485" s="172" t="s">
        <v>1051</v>
      </c>
      <c r="D1485" s="282">
        <v>7334</v>
      </c>
      <c r="E1485" s="282">
        <v>4000</v>
      </c>
      <c r="F1485" s="282">
        <v>600</v>
      </c>
      <c r="G1485" s="282">
        <v>1400</v>
      </c>
      <c r="H1485" s="282">
        <v>2700</v>
      </c>
      <c r="I1485" s="282">
        <v>4000</v>
      </c>
      <c r="J1485" s="283">
        <v>4000</v>
      </c>
      <c r="K1485" s="283">
        <v>4000</v>
      </c>
      <c r="L1485" s="172"/>
    </row>
    <row r="1486" spans="2:12" s="9" customFormat="1" ht="18.75" customHeight="1">
      <c r="B1486" s="266"/>
      <c r="C1486" s="284" t="s">
        <v>1052</v>
      </c>
      <c r="D1486" s="282">
        <v>183</v>
      </c>
      <c r="E1486" s="282">
        <v>160</v>
      </c>
      <c r="F1486" s="282">
        <v>70</v>
      </c>
      <c r="G1486" s="282">
        <v>130</v>
      </c>
      <c r="H1486" s="282">
        <v>175</v>
      </c>
      <c r="I1486" s="282">
        <v>200</v>
      </c>
      <c r="J1486" s="282">
        <v>200</v>
      </c>
      <c r="K1486" s="282">
        <v>200</v>
      </c>
      <c r="L1486" s="172"/>
    </row>
    <row r="1487" spans="2:12" s="9" customFormat="1" ht="18.75" customHeight="1">
      <c r="B1487" s="266"/>
      <c r="C1487" s="285" t="s">
        <v>1053</v>
      </c>
      <c r="D1487" s="282">
        <v>3326</v>
      </c>
      <c r="E1487" s="282">
        <v>80</v>
      </c>
      <c r="F1487" s="282">
        <v>20</v>
      </c>
      <c r="G1487" s="282">
        <v>40</v>
      </c>
      <c r="H1487" s="282">
        <v>70</v>
      </c>
      <c r="I1487" s="282">
        <v>90</v>
      </c>
      <c r="J1487" s="283">
        <v>90</v>
      </c>
      <c r="K1487" s="283">
        <v>90</v>
      </c>
      <c r="L1487" s="172"/>
    </row>
    <row r="1488" spans="2:12" s="9" customFormat="1" ht="18.75" customHeight="1">
      <c r="B1488" s="266"/>
      <c r="C1488" s="284" t="s">
        <v>1054</v>
      </c>
      <c r="D1488" s="282">
        <v>62644</v>
      </c>
      <c r="E1488" s="282">
        <v>62644</v>
      </c>
      <c r="F1488" s="282">
        <v>62644</v>
      </c>
      <c r="G1488" s="282">
        <v>62644</v>
      </c>
      <c r="H1488" s="282">
        <v>62644</v>
      </c>
      <c r="I1488" s="282">
        <v>62644</v>
      </c>
      <c r="J1488" s="282">
        <v>62644</v>
      </c>
      <c r="K1488" s="282">
        <v>62644</v>
      </c>
      <c r="L1488" s="172"/>
    </row>
    <row r="1489" spans="2:12" s="9" customFormat="1" ht="18.75" customHeight="1">
      <c r="B1489" s="266"/>
      <c r="C1489" s="286" t="s">
        <v>1055</v>
      </c>
      <c r="D1489" s="287">
        <v>483</v>
      </c>
      <c r="E1489" s="287">
        <v>400</v>
      </c>
      <c r="F1489" s="287">
        <v>150</v>
      </c>
      <c r="G1489" s="287">
        <v>200</v>
      </c>
      <c r="H1489" s="287">
        <v>250</v>
      </c>
      <c r="I1489" s="287">
        <v>600</v>
      </c>
      <c r="J1489" s="282">
        <v>600</v>
      </c>
      <c r="K1489" s="282">
        <v>600</v>
      </c>
      <c r="L1489" s="172"/>
    </row>
    <row r="1490" spans="2:12" s="9" customFormat="1" ht="20.25" customHeight="1">
      <c r="B1490" s="266"/>
      <c r="C1490" s="288" t="s">
        <v>1056</v>
      </c>
      <c r="D1490" s="287"/>
      <c r="E1490" s="287">
        <v>8</v>
      </c>
      <c r="F1490" s="287">
        <v>2</v>
      </c>
      <c r="G1490" s="287">
        <v>4</v>
      </c>
      <c r="H1490" s="287">
        <v>6</v>
      </c>
      <c r="I1490" s="287">
        <v>8</v>
      </c>
      <c r="J1490" s="282"/>
      <c r="K1490" s="282"/>
      <c r="L1490" s="172"/>
    </row>
    <row r="1491" spans="2:12" s="9" customFormat="1" ht="12.75">
      <c r="B1491" s="21" t="s">
        <v>448</v>
      </c>
      <c r="C1491" s="289"/>
      <c r="D1491" s="282">
        <v>308191.7</v>
      </c>
      <c r="E1491" s="282">
        <v>418135.2</v>
      </c>
      <c r="F1491" s="282">
        <v>75682.600000000006</v>
      </c>
      <c r="G1491" s="282">
        <v>174362.5</v>
      </c>
      <c r="H1491" s="282">
        <v>278896.3</v>
      </c>
      <c r="I1491" s="282">
        <v>418135.2</v>
      </c>
      <c r="J1491" s="290">
        <v>418135.2</v>
      </c>
      <c r="K1491" s="290">
        <v>418135.2</v>
      </c>
      <c r="L1491" s="291"/>
    </row>
    <row r="1492" spans="2:12" s="9" customFormat="1" ht="12.75">
      <c r="B1492" s="16"/>
    </row>
    <row r="1493" spans="2:12" s="9" customFormat="1" ht="12.75">
      <c r="B1493" s="12" t="s">
        <v>56</v>
      </c>
      <c r="C1493" s="181" t="s">
        <v>160</v>
      </c>
    </row>
    <row r="1494" spans="2:12" s="9" customFormat="1" ht="12.75">
      <c r="B1494" s="12" t="s">
        <v>57</v>
      </c>
      <c r="C1494" s="181">
        <v>105020</v>
      </c>
    </row>
    <row r="1495" spans="2:12" s="9" customFormat="1" ht="12.75">
      <c r="B1495" s="12" t="s">
        <v>58</v>
      </c>
      <c r="C1495" s="181" t="s">
        <v>1033</v>
      </c>
    </row>
    <row r="1496" spans="2:12" s="9" customFormat="1" ht="12.75">
      <c r="B1496" s="12" t="s">
        <v>59</v>
      </c>
      <c r="C1496" s="181">
        <v>1079</v>
      </c>
      <c r="D1496" s="611" t="s">
        <v>821</v>
      </c>
      <c r="E1496" s="611"/>
      <c r="F1496" s="611"/>
      <c r="G1496" s="611"/>
      <c r="H1496" s="611"/>
      <c r="I1496" s="611"/>
      <c r="J1496" s="611"/>
      <c r="K1496" s="611"/>
      <c r="L1496" s="611"/>
    </row>
    <row r="1497" spans="2:12" s="9" customFormat="1" ht="12.75" customHeight="1">
      <c r="B1497" s="12" t="s">
        <v>61</v>
      </c>
      <c r="C1497" s="181">
        <v>11004</v>
      </c>
      <c r="D1497" s="592" t="s">
        <v>777</v>
      </c>
      <c r="E1497" s="592" t="s">
        <v>820</v>
      </c>
      <c r="F1497" s="612" t="s">
        <v>819</v>
      </c>
      <c r="G1497" s="612" t="s">
        <v>818</v>
      </c>
      <c r="H1497" s="612" t="s">
        <v>817</v>
      </c>
      <c r="I1497" s="592" t="s">
        <v>816</v>
      </c>
      <c r="J1497" s="592" t="s">
        <v>815</v>
      </c>
      <c r="K1497" s="592" t="s">
        <v>814</v>
      </c>
      <c r="L1497" s="601" t="s">
        <v>1034</v>
      </c>
    </row>
    <row r="1498" spans="2:12" s="9" customFormat="1" ht="12.75">
      <c r="B1498" s="18" t="s">
        <v>35</v>
      </c>
      <c r="C1498" s="181" t="s">
        <v>1057</v>
      </c>
      <c r="D1498" s="593"/>
      <c r="E1498" s="593"/>
      <c r="F1498" s="613"/>
      <c r="G1498" s="613"/>
      <c r="H1498" s="613"/>
      <c r="I1498" s="593"/>
      <c r="J1498" s="593"/>
      <c r="K1498" s="593"/>
      <c r="L1498" s="602"/>
    </row>
    <row r="1499" spans="2:12" s="9" customFormat="1" ht="12.75">
      <c r="B1499" s="18" t="s">
        <v>65</v>
      </c>
      <c r="C1499" s="181" t="s">
        <v>1058</v>
      </c>
      <c r="D1499" s="593"/>
      <c r="E1499" s="593"/>
      <c r="F1499" s="613"/>
      <c r="G1499" s="613"/>
      <c r="H1499" s="613"/>
      <c r="I1499" s="593"/>
      <c r="J1499" s="593"/>
      <c r="K1499" s="593"/>
      <c r="L1499" s="602"/>
    </row>
    <row r="1500" spans="2:12" s="9" customFormat="1" ht="12.75">
      <c r="B1500" s="18" t="s">
        <v>37</v>
      </c>
      <c r="C1500" s="181" t="s">
        <v>345</v>
      </c>
      <c r="D1500" s="593"/>
      <c r="E1500" s="593"/>
      <c r="F1500" s="613"/>
      <c r="G1500" s="613"/>
      <c r="H1500" s="613"/>
      <c r="I1500" s="593"/>
      <c r="J1500" s="593"/>
      <c r="K1500" s="593"/>
      <c r="L1500" s="602"/>
    </row>
    <row r="1501" spans="2:12" s="9" customFormat="1" ht="12.75">
      <c r="B1501" s="335" t="s">
        <v>808</v>
      </c>
      <c r="C1501" s="181" t="s">
        <v>1046</v>
      </c>
      <c r="D1501" s="593"/>
      <c r="E1501" s="593"/>
      <c r="F1501" s="613"/>
      <c r="G1501" s="613"/>
      <c r="H1501" s="613"/>
      <c r="I1501" s="593"/>
      <c r="J1501" s="593"/>
      <c r="K1501" s="593"/>
      <c r="L1501" s="602"/>
    </row>
    <row r="1502" spans="2:12" s="9" customFormat="1" ht="12.75">
      <c r="B1502" s="264"/>
      <c r="C1502" s="265" t="s">
        <v>195</v>
      </c>
      <c r="D1502" s="594"/>
      <c r="E1502" s="594"/>
      <c r="F1502" s="614"/>
      <c r="G1502" s="614"/>
      <c r="H1502" s="614"/>
      <c r="I1502" s="594"/>
      <c r="J1502" s="594"/>
      <c r="K1502" s="594"/>
      <c r="L1502" s="603"/>
    </row>
    <row r="1503" spans="2:12" s="9" customFormat="1" ht="12.75">
      <c r="B1503" s="266"/>
      <c r="C1503" s="172" t="s">
        <v>1059</v>
      </c>
      <c r="D1503" s="172">
        <v>0</v>
      </c>
      <c r="E1503" s="172">
        <v>0</v>
      </c>
      <c r="F1503" s="278"/>
      <c r="G1503" s="278"/>
      <c r="H1503" s="278"/>
      <c r="I1503" s="278"/>
      <c r="J1503" s="277"/>
      <c r="K1503" s="277"/>
      <c r="L1503" s="172"/>
    </row>
    <row r="1504" spans="2:12" s="9" customFormat="1" ht="27" customHeight="1">
      <c r="B1504" s="266"/>
      <c r="C1504" s="195" t="s">
        <v>1060</v>
      </c>
      <c r="D1504" s="292" t="s">
        <v>1061</v>
      </c>
      <c r="E1504" s="292" t="s">
        <v>1061</v>
      </c>
      <c r="F1504" s="293"/>
      <c r="G1504" s="293"/>
      <c r="H1504" s="293"/>
      <c r="I1504" s="293"/>
      <c r="J1504" s="172"/>
      <c r="K1504" s="172"/>
      <c r="L1504" s="172"/>
    </row>
    <row r="1505" spans="2:12" s="9" customFormat="1" ht="13.5" customHeight="1">
      <c r="B1505" s="21" t="s">
        <v>448</v>
      </c>
      <c r="C1505" s="289"/>
      <c r="D1505" s="294"/>
      <c r="E1505" s="294"/>
      <c r="F1505" s="294"/>
      <c r="G1505" s="294"/>
      <c r="H1505" s="294"/>
      <c r="I1505" s="294"/>
      <c r="J1505" s="291"/>
      <c r="K1505" s="291"/>
      <c r="L1505" s="291"/>
    </row>
    <row r="1506" spans="2:12" s="9" customFormat="1" ht="12.75">
      <c r="B1506" s="16"/>
    </row>
    <row r="1507" spans="2:12" s="9" customFormat="1" ht="12.75">
      <c r="B1507" s="12" t="s">
        <v>56</v>
      </c>
      <c r="C1507" s="181" t="s">
        <v>160</v>
      </c>
    </row>
    <row r="1508" spans="2:12" s="9" customFormat="1" ht="12.75">
      <c r="B1508" s="12" t="s">
        <v>57</v>
      </c>
      <c r="C1508" s="181">
        <v>105020</v>
      </c>
    </row>
    <row r="1509" spans="2:12" s="9" customFormat="1" ht="12.75">
      <c r="B1509" s="12" t="s">
        <v>58</v>
      </c>
      <c r="C1509" s="181" t="s">
        <v>1033</v>
      </c>
    </row>
    <row r="1510" spans="2:12" s="9" customFormat="1" ht="12.75">
      <c r="B1510" s="12" t="s">
        <v>59</v>
      </c>
      <c r="C1510" s="181">
        <v>1079</v>
      </c>
      <c r="D1510" s="611" t="s">
        <v>821</v>
      </c>
      <c r="E1510" s="611"/>
      <c r="F1510" s="611"/>
      <c r="G1510" s="611"/>
      <c r="H1510" s="611"/>
      <c r="I1510" s="611"/>
      <c r="J1510" s="611"/>
      <c r="K1510" s="611"/>
      <c r="L1510" s="611"/>
    </row>
    <row r="1511" spans="2:12" s="9" customFormat="1" ht="12.75" customHeight="1">
      <c r="B1511" s="12" t="s">
        <v>61</v>
      </c>
      <c r="C1511" s="181">
        <v>11005</v>
      </c>
      <c r="D1511" s="592" t="s">
        <v>777</v>
      </c>
      <c r="E1511" s="592" t="s">
        <v>820</v>
      </c>
      <c r="F1511" s="612" t="s">
        <v>819</v>
      </c>
      <c r="G1511" s="612" t="s">
        <v>818</v>
      </c>
      <c r="H1511" s="612" t="s">
        <v>817</v>
      </c>
      <c r="I1511" s="592" t="s">
        <v>816</v>
      </c>
      <c r="J1511" s="592" t="s">
        <v>815</v>
      </c>
      <c r="K1511" s="592" t="s">
        <v>814</v>
      </c>
      <c r="L1511" s="601" t="s">
        <v>1034</v>
      </c>
    </row>
    <row r="1512" spans="2:12" s="9" customFormat="1" ht="25.5">
      <c r="B1512" s="18" t="s">
        <v>35</v>
      </c>
      <c r="C1512" s="181" t="s">
        <v>1062</v>
      </c>
      <c r="D1512" s="593"/>
      <c r="E1512" s="593"/>
      <c r="F1512" s="613"/>
      <c r="G1512" s="613"/>
      <c r="H1512" s="613"/>
      <c r="I1512" s="593"/>
      <c r="J1512" s="593"/>
      <c r="K1512" s="593"/>
      <c r="L1512" s="602"/>
    </row>
    <row r="1513" spans="2:12" s="9" customFormat="1" ht="12.75">
      <c r="B1513" s="18" t="s">
        <v>65</v>
      </c>
      <c r="C1513" s="181" t="s">
        <v>1058</v>
      </c>
      <c r="D1513" s="593"/>
      <c r="E1513" s="593"/>
      <c r="F1513" s="613"/>
      <c r="G1513" s="613"/>
      <c r="H1513" s="613"/>
      <c r="I1513" s="593"/>
      <c r="J1513" s="593"/>
      <c r="K1513" s="593"/>
      <c r="L1513" s="602"/>
    </row>
    <row r="1514" spans="2:12" s="9" customFormat="1" ht="12.75">
      <c r="B1514" s="18" t="s">
        <v>37</v>
      </c>
      <c r="C1514" s="181" t="s">
        <v>345</v>
      </c>
      <c r="D1514" s="593"/>
      <c r="E1514" s="593"/>
      <c r="F1514" s="613"/>
      <c r="G1514" s="613"/>
      <c r="H1514" s="613"/>
      <c r="I1514" s="593"/>
      <c r="J1514" s="593"/>
      <c r="K1514" s="593"/>
      <c r="L1514" s="602"/>
    </row>
    <row r="1515" spans="2:12" s="9" customFormat="1" ht="12.75">
      <c r="B1515" s="335" t="s">
        <v>808</v>
      </c>
      <c r="C1515" s="181" t="s">
        <v>1063</v>
      </c>
      <c r="D1515" s="593"/>
      <c r="E1515" s="593"/>
      <c r="F1515" s="613"/>
      <c r="G1515" s="613"/>
      <c r="H1515" s="613"/>
      <c r="I1515" s="593"/>
      <c r="J1515" s="593"/>
      <c r="K1515" s="593"/>
      <c r="L1515" s="602"/>
    </row>
    <row r="1516" spans="2:12" s="9" customFormat="1" ht="12.75">
      <c r="B1516" s="264"/>
      <c r="C1516" s="265" t="s">
        <v>195</v>
      </c>
      <c r="D1516" s="594"/>
      <c r="E1516" s="594"/>
      <c r="F1516" s="614"/>
      <c r="G1516" s="614"/>
      <c r="H1516" s="614"/>
      <c r="I1516" s="594"/>
      <c r="J1516" s="594"/>
      <c r="K1516" s="594"/>
      <c r="L1516" s="603"/>
    </row>
    <row r="1517" spans="2:12" s="9" customFormat="1" ht="25.5">
      <c r="B1517" s="266"/>
      <c r="C1517" s="251" t="s">
        <v>1064</v>
      </c>
      <c r="D1517" s="295" t="s">
        <v>1065</v>
      </c>
      <c r="E1517" s="295"/>
      <c r="F1517" s="295"/>
      <c r="G1517" s="295"/>
      <c r="H1517" s="295"/>
      <c r="I1517" s="295"/>
      <c r="J1517" s="172"/>
      <c r="K1517" s="172"/>
      <c r="L1517" s="172"/>
    </row>
    <row r="1518" spans="2:12" s="9" customFormat="1" ht="12.75">
      <c r="B1518" s="21" t="s">
        <v>448</v>
      </c>
      <c r="C1518" s="289"/>
      <c r="D1518" s="296">
        <v>2280</v>
      </c>
      <c r="E1518" s="296"/>
      <c r="F1518" s="296"/>
      <c r="G1518" s="296"/>
      <c r="H1518" s="296"/>
      <c r="I1518" s="296"/>
      <c r="J1518" s="291"/>
      <c r="K1518" s="291"/>
      <c r="L1518" s="291"/>
    </row>
    <row r="1519" spans="2:12" s="9" customFormat="1" ht="12.75">
      <c r="B1519" s="16"/>
    </row>
    <row r="1520" spans="2:12" s="9" customFormat="1" ht="12.75">
      <c r="B1520" s="12" t="s">
        <v>56</v>
      </c>
      <c r="C1520" s="181" t="s">
        <v>160</v>
      </c>
    </row>
    <row r="1521" spans="2:12" s="9" customFormat="1" ht="12.75">
      <c r="B1521" s="12" t="s">
        <v>57</v>
      </c>
      <c r="C1521" s="181">
        <v>105020</v>
      </c>
    </row>
    <row r="1522" spans="2:12" s="9" customFormat="1" ht="12.75">
      <c r="B1522" s="12" t="s">
        <v>58</v>
      </c>
      <c r="C1522" s="181" t="s">
        <v>1033</v>
      </c>
    </row>
    <row r="1523" spans="2:12" s="9" customFormat="1" ht="12.75">
      <c r="B1523" s="12" t="s">
        <v>59</v>
      </c>
      <c r="C1523" s="181">
        <v>1079</v>
      </c>
      <c r="D1523" s="611" t="s">
        <v>821</v>
      </c>
      <c r="E1523" s="611"/>
      <c r="F1523" s="611"/>
      <c r="G1523" s="611"/>
      <c r="H1523" s="611"/>
      <c r="I1523" s="611"/>
      <c r="J1523" s="611"/>
      <c r="K1523" s="611"/>
      <c r="L1523" s="611"/>
    </row>
    <row r="1524" spans="2:12" s="9" customFormat="1" ht="12.75" customHeight="1">
      <c r="B1524" s="12" t="s">
        <v>61</v>
      </c>
      <c r="C1524" s="181">
        <v>11006</v>
      </c>
      <c r="D1524" s="592" t="s">
        <v>777</v>
      </c>
      <c r="E1524" s="592" t="s">
        <v>820</v>
      </c>
      <c r="F1524" s="612" t="s">
        <v>819</v>
      </c>
      <c r="G1524" s="612" t="s">
        <v>818</v>
      </c>
      <c r="H1524" s="612" t="s">
        <v>817</v>
      </c>
      <c r="I1524" s="592" t="s">
        <v>816</v>
      </c>
      <c r="J1524" s="592" t="s">
        <v>815</v>
      </c>
      <c r="K1524" s="592" t="s">
        <v>814</v>
      </c>
      <c r="L1524" s="601" t="s">
        <v>1034</v>
      </c>
    </row>
    <row r="1525" spans="2:12" s="9" customFormat="1" ht="31.5" customHeight="1">
      <c r="B1525" s="18" t="s">
        <v>35</v>
      </c>
      <c r="C1525" s="181" t="s">
        <v>1066</v>
      </c>
      <c r="D1525" s="593"/>
      <c r="E1525" s="593"/>
      <c r="F1525" s="613"/>
      <c r="G1525" s="613"/>
      <c r="H1525" s="613"/>
      <c r="I1525" s="593"/>
      <c r="J1525" s="593"/>
      <c r="K1525" s="593"/>
      <c r="L1525" s="602"/>
    </row>
    <row r="1526" spans="2:12" s="9" customFormat="1" ht="30" customHeight="1">
      <c r="B1526" s="18" t="s">
        <v>65</v>
      </c>
      <c r="C1526" s="181" t="s">
        <v>1067</v>
      </c>
      <c r="D1526" s="593"/>
      <c r="E1526" s="593"/>
      <c r="F1526" s="613"/>
      <c r="G1526" s="613"/>
      <c r="H1526" s="613"/>
      <c r="I1526" s="593"/>
      <c r="J1526" s="593"/>
      <c r="K1526" s="593"/>
      <c r="L1526" s="602"/>
    </row>
    <row r="1527" spans="2:12" s="9" customFormat="1" ht="17.25" customHeight="1">
      <c r="B1527" s="18" t="s">
        <v>37</v>
      </c>
      <c r="C1527" s="181" t="s">
        <v>345</v>
      </c>
      <c r="D1527" s="593"/>
      <c r="E1527" s="593"/>
      <c r="F1527" s="613"/>
      <c r="G1527" s="613"/>
      <c r="H1527" s="613"/>
      <c r="I1527" s="593"/>
      <c r="J1527" s="593"/>
      <c r="K1527" s="593"/>
      <c r="L1527" s="602"/>
    </row>
    <row r="1528" spans="2:12" s="9" customFormat="1" ht="17.25" customHeight="1">
      <c r="B1528" s="335" t="s">
        <v>808</v>
      </c>
      <c r="C1528" s="181" t="s">
        <v>1063</v>
      </c>
      <c r="D1528" s="593"/>
      <c r="E1528" s="593"/>
      <c r="F1528" s="613"/>
      <c r="G1528" s="613"/>
      <c r="H1528" s="613"/>
      <c r="I1528" s="593"/>
      <c r="J1528" s="593"/>
      <c r="K1528" s="593"/>
      <c r="L1528" s="602"/>
    </row>
    <row r="1529" spans="2:12" s="9" customFormat="1" ht="15" customHeight="1">
      <c r="B1529" s="264"/>
      <c r="C1529" s="265" t="s">
        <v>195</v>
      </c>
      <c r="D1529" s="594"/>
      <c r="E1529" s="594"/>
      <c r="F1529" s="614"/>
      <c r="G1529" s="614"/>
      <c r="H1529" s="614"/>
      <c r="I1529" s="594"/>
      <c r="J1529" s="594"/>
      <c r="K1529" s="594"/>
      <c r="L1529" s="603"/>
    </row>
    <row r="1530" spans="2:12" s="9" customFormat="1" ht="15" customHeight="1">
      <c r="B1530" s="266"/>
      <c r="C1530" s="31" t="s">
        <v>1068</v>
      </c>
      <c r="D1530" s="297">
        <v>10</v>
      </c>
      <c r="E1530" s="297">
        <v>11</v>
      </c>
      <c r="F1530" s="297">
        <v>11</v>
      </c>
      <c r="G1530" s="297">
        <v>11</v>
      </c>
      <c r="H1530" s="297">
        <v>11</v>
      </c>
      <c r="I1530" s="297">
        <v>11</v>
      </c>
      <c r="J1530" s="172"/>
      <c r="K1530" s="172"/>
      <c r="L1530" s="172"/>
    </row>
    <row r="1531" spans="2:12" s="9" customFormat="1" ht="15" customHeight="1">
      <c r="B1531" s="266"/>
      <c r="C1531" s="298" t="s">
        <v>1069</v>
      </c>
      <c r="D1531" s="297">
        <v>1</v>
      </c>
      <c r="E1531" s="297">
        <v>1</v>
      </c>
      <c r="F1531" s="297">
        <v>1</v>
      </c>
      <c r="G1531" s="297">
        <v>1</v>
      </c>
      <c r="H1531" s="297">
        <v>1</v>
      </c>
      <c r="I1531" s="297">
        <v>1</v>
      </c>
      <c r="J1531" s="172"/>
      <c r="K1531" s="172"/>
      <c r="L1531" s="172"/>
    </row>
    <row r="1532" spans="2:12" s="9" customFormat="1" ht="15" customHeight="1">
      <c r="B1532" s="266"/>
      <c r="C1532" s="299" t="s">
        <v>1070</v>
      </c>
      <c r="D1532" s="297">
        <v>1</v>
      </c>
      <c r="E1532" s="297">
        <v>1</v>
      </c>
      <c r="F1532" s="297">
        <v>1</v>
      </c>
      <c r="G1532" s="297">
        <v>1</v>
      </c>
      <c r="H1532" s="297">
        <v>1</v>
      </c>
      <c r="I1532" s="297">
        <v>1</v>
      </c>
      <c r="J1532" s="172"/>
      <c r="K1532" s="172"/>
      <c r="L1532" s="172"/>
    </row>
    <row r="1533" spans="2:12" s="9" customFormat="1" ht="15" customHeight="1">
      <c r="B1533" s="21" t="s">
        <v>448</v>
      </c>
      <c r="C1533" s="289"/>
      <c r="D1533" s="296">
        <v>15000</v>
      </c>
      <c r="E1533" s="296"/>
      <c r="F1533" s="296"/>
      <c r="G1533" s="296"/>
      <c r="H1533" s="296"/>
      <c r="I1533" s="296"/>
      <c r="J1533" s="291"/>
      <c r="K1533" s="291"/>
      <c r="L1533" s="291"/>
    </row>
    <row r="1534" spans="2:12" s="9" customFormat="1" ht="12.75">
      <c r="B1534" s="16"/>
    </row>
    <row r="1535" spans="2:12" s="9" customFormat="1" ht="12.75">
      <c r="B1535" s="12" t="s">
        <v>56</v>
      </c>
      <c r="C1535" s="181" t="s">
        <v>160</v>
      </c>
    </row>
    <row r="1536" spans="2:12" s="9" customFormat="1" ht="12.75">
      <c r="B1536" s="12" t="s">
        <v>57</v>
      </c>
      <c r="C1536" s="181">
        <v>105020</v>
      </c>
    </row>
    <row r="1537" spans="2:12" s="9" customFormat="1" ht="12.75">
      <c r="B1537" s="12" t="s">
        <v>58</v>
      </c>
      <c r="C1537" s="181" t="s">
        <v>1033</v>
      </c>
    </row>
    <row r="1538" spans="2:12" s="9" customFormat="1" ht="12.75">
      <c r="B1538" s="12" t="s">
        <v>59</v>
      </c>
      <c r="C1538" s="181">
        <v>1079</v>
      </c>
      <c r="D1538" s="611" t="s">
        <v>821</v>
      </c>
      <c r="E1538" s="611"/>
      <c r="F1538" s="611"/>
      <c r="G1538" s="611"/>
      <c r="H1538" s="611"/>
      <c r="I1538" s="611"/>
      <c r="J1538" s="611"/>
      <c r="K1538" s="611"/>
      <c r="L1538" s="611"/>
    </row>
    <row r="1539" spans="2:12" s="9" customFormat="1" ht="12.75" customHeight="1">
      <c r="B1539" s="12" t="s">
        <v>61</v>
      </c>
      <c r="C1539" s="181">
        <v>31001</v>
      </c>
      <c r="D1539" s="592" t="s">
        <v>777</v>
      </c>
      <c r="E1539" s="592" t="s">
        <v>820</v>
      </c>
      <c r="F1539" s="612" t="s">
        <v>819</v>
      </c>
      <c r="G1539" s="612" t="s">
        <v>818</v>
      </c>
      <c r="H1539" s="612" t="s">
        <v>817</v>
      </c>
      <c r="I1539" s="592" t="s">
        <v>816</v>
      </c>
      <c r="J1539" s="592" t="s">
        <v>815</v>
      </c>
      <c r="K1539" s="592" t="s">
        <v>814</v>
      </c>
      <c r="L1539" s="601" t="s">
        <v>1034</v>
      </c>
    </row>
    <row r="1540" spans="2:12" s="9" customFormat="1" ht="19.5" customHeight="1">
      <c r="B1540" s="18" t="s">
        <v>35</v>
      </c>
      <c r="C1540" s="181" t="s">
        <v>1071</v>
      </c>
      <c r="D1540" s="593"/>
      <c r="E1540" s="593"/>
      <c r="F1540" s="613"/>
      <c r="G1540" s="613"/>
      <c r="H1540" s="613"/>
      <c r="I1540" s="593"/>
      <c r="J1540" s="593"/>
      <c r="K1540" s="593"/>
      <c r="L1540" s="602"/>
    </row>
    <row r="1541" spans="2:12" s="9" customFormat="1" ht="29.25" customHeight="1">
      <c r="B1541" s="18" t="s">
        <v>65</v>
      </c>
      <c r="C1541" s="181" t="s">
        <v>1072</v>
      </c>
      <c r="D1541" s="593"/>
      <c r="E1541" s="593"/>
      <c r="F1541" s="613"/>
      <c r="G1541" s="613"/>
      <c r="H1541" s="613"/>
      <c r="I1541" s="593"/>
      <c r="J1541" s="593"/>
      <c r="K1541" s="593"/>
      <c r="L1541" s="602"/>
    </row>
    <row r="1542" spans="2:12" s="9" customFormat="1" ht="26.25" customHeight="1">
      <c r="B1542" s="18" t="s">
        <v>37</v>
      </c>
      <c r="C1542" s="181" t="s">
        <v>1073</v>
      </c>
      <c r="D1542" s="593"/>
      <c r="E1542" s="593"/>
      <c r="F1542" s="613"/>
      <c r="G1542" s="613"/>
      <c r="H1542" s="613"/>
      <c r="I1542" s="593"/>
      <c r="J1542" s="593"/>
      <c r="K1542" s="593"/>
      <c r="L1542" s="602"/>
    </row>
    <row r="1543" spans="2:12" s="9" customFormat="1" ht="17.25" customHeight="1">
      <c r="B1543" s="335" t="s">
        <v>808</v>
      </c>
      <c r="C1543" s="181" t="s">
        <v>1033</v>
      </c>
      <c r="D1543" s="593"/>
      <c r="E1543" s="593"/>
      <c r="F1543" s="613"/>
      <c r="G1543" s="613"/>
      <c r="H1543" s="613"/>
      <c r="I1543" s="593"/>
      <c r="J1543" s="593"/>
      <c r="K1543" s="593"/>
      <c r="L1543" s="602"/>
    </row>
    <row r="1544" spans="2:12" s="9" customFormat="1" ht="12.75">
      <c r="B1544" s="264"/>
      <c r="C1544" s="265" t="s">
        <v>195</v>
      </c>
      <c r="D1544" s="594"/>
      <c r="E1544" s="594"/>
      <c r="F1544" s="614"/>
      <c r="G1544" s="614"/>
      <c r="H1544" s="614"/>
      <c r="I1544" s="594"/>
      <c r="J1544" s="594"/>
      <c r="K1544" s="594"/>
      <c r="L1544" s="603"/>
    </row>
    <row r="1545" spans="2:12" s="9" customFormat="1" ht="17.25" customHeight="1">
      <c r="B1545" s="266"/>
      <c r="C1545" s="251" t="s">
        <v>1074</v>
      </c>
      <c r="D1545" s="282">
        <v>60</v>
      </c>
      <c r="E1545" s="282">
        <v>114</v>
      </c>
      <c r="F1545" s="282">
        <v>0</v>
      </c>
      <c r="G1545" s="282">
        <v>0</v>
      </c>
      <c r="H1545" s="282">
        <v>0</v>
      </c>
      <c r="I1545" s="282">
        <v>0</v>
      </c>
      <c r="J1545" s="283"/>
      <c r="K1545" s="283"/>
      <c r="L1545" s="172">
        <v>2020</v>
      </c>
    </row>
    <row r="1546" spans="2:12" s="9" customFormat="1" ht="17.25" customHeight="1">
      <c r="B1546" s="266"/>
      <c r="C1546" s="172" t="s">
        <v>1075</v>
      </c>
      <c r="D1546" s="282">
        <v>31</v>
      </c>
      <c r="E1546" s="282">
        <v>0</v>
      </c>
      <c r="F1546" s="282">
        <v>0</v>
      </c>
      <c r="G1546" s="282">
        <v>51</v>
      </c>
      <c r="H1546" s="282">
        <v>51</v>
      </c>
      <c r="I1546" s="282">
        <v>51</v>
      </c>
      <c r="J1546" s="283"/>
      <c r="K1546" s="283"/>
      <c r="L1546" s="172">
        <v>2020</v>
      </c>
    </row>
    <row r="1547" spans="2:12" s="9" customFormat="1" ht="17.25" customHeight="1">
      <c r="B1547" s="266"/>
      <c r="C1547" s="172" t="s">
        <v>1076</v>
      </c>
      <c r="D1547" s="282"/>
      <c r="E1547" s="282"/>
      <c r="F1547" s="282"/>
      <c r="G1547" s="282"/>
      <c r="H1547" s="282"/>
      <c r="I1547" s="282"/>
      <c r="J1547" s="283"/>
      <c r="K1547" s="283"/>
      <c r="L1547" s="172"/>
    </row>
    <row r="1548" spans="2:12" s="9" customFormat="1" ht="17.25" customHeight="1">
      <c r="B1548" s="266"/>
      <c r="C1548" s="394" t="s">
        <v>1077</v>
      </c>
      <c r="D1548" s="282"/>
      <c r="E1548" s="282"/>
      <c r="F1548" s="282"/>
      <c r="G1548" s="282"/>
      <c r="H1548" s="282"/>
      <c r="I1548" s="300">
        <v>6</v>
      </c>
      <c r="J1548" s="283"/>
      <c r="K1548" s="283"/>
      <c r="L1548" s="172"/>
    </row>
    <row r="1549" spans="2:12" s="9" customFormat="1" ht="36" customHeight="1">
      <c r="B1549" s="275"/>
      <c r="C1549" s="395" t="s">
        <v>1078</v>
      </c>
      <c r="D1549" s="287">
        <v>2549.6</v>
      </c>
      <c r="E1549" s="301">
        <v>3637.4</v>
      </c>
      <c r="F1549" s="302">
        <v>0</v>
      </c>
      <c r="G1549" s="282">
        <v>821.3</v>
      </c>
      <c r="H1549" s="282">
        <v>821.3</v>
      </c>
      <c r="I1549" s="303">
        <v>821.3</v>
      </c>
      <c r="J1549" s="282">
        <v>821.3</v>
      </c>
      <c r="K1549" s="282">
        <v>821.3</v>
      </c>
      <c r="L1549" s="172"/>
    </row>
    <row r="1550" spans="2:12" s="9" customFormat="1" ht="15" customHeight="1">
      <c r="B1550" s="304" t="s">
        <v>448</v>
      </c>
      <c r="C1550" s="305"/>
      <c r="D1550" s="306">
        <v>2144.1999999999998</v>
      </c>
      <c r="E1550" s="307">
        <v>3637.4</v>
      </c>
      <c r="F1550" s="308">
        <v>0</v>
      </c>
      <c r="G1550" s="308">
        <v>821.3</v>
      </c>
      <c r="H1550" s="308">
        <v>821.3</v>
      </c>
      <c r="I1550" s="309">
        <v>821.3</v>
      </c>
      <c r="J1550" s="290">
        <v>821.3</v>
      </c>
      <c r="K1550" s="290">
        <v>821.3</v>
      </c>
      <c r="L1550" s="291"/>
    </row>
    <row r="1551" spans="2:12" s="9" customFormat="1" ht="12.75">
      <c r="B1551" s="16"/>
    </row>
    <row r="1552" spans="2:12" s="9" customFormat="1" ht="12.75">
      <c r="B1552" s="12" t="s">
        <v>56</v>
      </c>
      <c r="C1552" s="181" t="s">
        <v>160</v>
      </c>
    </row>
    <row r="1553" spans="2:12" s="9" customFormat="1" ht="12.75">
      <c r="B1553" s="12" t="s">
        <v>57</v>
      </c>
      <c r="C1553" s="181">
        <v>105020</v>
      </c>
    </row>
    <row r="1554" spans="2:12" s="9" customFormat="1" ht="12.75">
      <c r="B1554" s="12" t="s">
        <v>58</v>
      </c>
      <c r="C1554" s="181" t="s">
        <v>1033</v>
      </c>
    </row>
    <row r="1555" spans="2:12" s="9" customFormat="1" ht="12.75">
      <c r="B1555" s="12" t="s">
        <v>59</v>
      </c>
      <c r="C1555" s="181">
        <v>1079</v>
      </c>
      <c r="D1555" s="611" t="s">
        <v>821</v>
      </c>
      <c r="E1555" s="611"/>
      <c r="F1555" s="611"/>
      <c r="G1555" s="611"/>
      <c r="H1555" s="611"/>
      <c r="I1555" s="611"/>
      <c r="J1555" s="611"/>
      <c r="K1555" s="611"/>
      <c r="L1555" s="611"/>
    </row>
    <row r="1556" spans="2:12" s="9" customFormat="1" ht="12.75" customHeight="1">
      <c r="B1556" s="12" t="s">
        <v>61</v>
      </c>
      <c r="C1556" s="181">
        <v>31002</v>
      </c>
      <c r="D1556" s="592" t="s">
        <v>777</v>
      </c>
      <c r="E1556" s="592" t="s">
        <v>820</v>
      </c>
      <c r="F1556" s="612" t="s">
        <v>819</v>
      </c>
      <c r="G1556" s="612" t="s">
        <v>818</v>
      </c>
      <c r="H1556" s="612" t="s">
        <v>817</v>
      </c>
      <c r="I1556" s="592" t="s">
        <v>816</v>
      </c>
      <c r="J1556" s="592" t="s">
        <v>815</v>
      </c>
      <c r="K1556" s="592" t="s">
        <v>814</v>
      </c>
      <c r="L1556" s="601" t="s">
        <v>1034</v>
      </c>
    </row>
    <row r="1557" spans="2:12" s="9" customFormat="1" ht="19.5" customHeight="1">
      <c r="B1557" s="18" t="s">
        <v>35</v>
      </c>
      <c r="C1557" s="181" t="s">
        <v>1298</v>
      </c>
      <c r="D1557" s="593"/>
      <c r="E1557" s="593"/>
      <c r="F1557" s="613"/>
      <c r="G1557" s="613"/>
      <c r="H1557" s="613"/>
      <c r="I1557" s="593"/>
      <c r="J1557" s="593"/>
      <c r="K1557" s="593"/>
      <c r="L1557" s="602"/>
    </row>
    <row r="1558" spans="2:12" s="9" customFormat="1" ht="29.25" customHeight="1">
      <c r="B1558" s="18" t="s">
        <v>65</v>
      </c>
      <c r="C1558" s="181" t="s">
        <v>1298</v>
      </c>
      <c r="D1558" s="593"/>
      <c r="E1558" s="593"/>
      <c r="F1558" s="613"/>
      <c r="G1558" s="613"/>
      <c r="H1558" s="613"/>
      <c r="I1558" s="593"/>
      <c r="J1558" s="593"/>
      <c r="K1558" s="593"/>
      <c r="L1558" s="602"/>
    </row>
    <row r="1559" spans="2:12" s="9" customFormat="1" ht="26.25" customHeight="1">
      <c r="B1559" s="18" t="s">
        <v>37</v>
      </c>
      <c r="C1559" s="181" t="s">
        <v>162</v>
      </c>
      <c r="D1559" s="593"/>
      <c r="E1559" s="593"/>
      <c r="F1559" s="613"/>
      <c r="G1559" s="613"/>
      <c r="H1559" s="613"/>
      <c r="I1559" s="593"/>
      <c r="J1559" s="593"/>
      <c r="K1559" s="593"/>
      <c r="L1559" s="602"/>
    </row>
    <row r="1560" spans="2:12" s="9" customFormat="1" ht="17.25" customHeight="1">
      <c r="B1560" s="335" t="s">
        <v>808</v>
      </c>
      <c r="C1560" s="181" t="s">
        <v>1299</v>
      </c>
      <c r="D1560" s="593"/>
      <c r="E1560" s="593"/>
      <c r="F1560" s="613"/>
      <c r="G1560" s="613"/>
      <c r="H1560" s="613"/>
      <c r="I1560" s="593"/>
      <c r="J1560" s="593"/>
      <c r="K1560" s="593"/>
      <c r="L1560" s="602"/>
    </row>
    <row r="1561" spans="2:12" s="9" customFormat="1" ht="12.75">
      <c r="B1561" s="264"/>
      <c r="C1561" s="265" t="s">
        <v>195</v>
      </c>
      <c r="D1561" s="594"/>
      <c r="E1561" s="594"/>
      <c r="F1561" s="614"/>
      <c r="G1561" s="614"/>
      <c r="H1561" s="614"/>
      <c r="I1561" s="594"/>
      <c r="J1561" s="594"/>
      <c r="K1561" s="594"/>
      <c r="L1561" s="603"/>
    </row>
    <row r="1562" spans="2:12" s="9" customFormat="1" ht="15" customHeight="1">
      <c r="B1562" s="304" t="s">
        <v>448</v>
      </c>
      <c r="C1562" s="305"/>
      <c r="D1562" s="306"/>
      <c r="E1562" s="439">
        <v>-20066.400000000001</v>
      </c>
      <c r="F1562" s="308"/>
      <c r="G1562" s="308"/>
      <c r="H1562" s="308"/>
      <c r="I1562" s="309"/>
      <c r="J1562" s="290"/>
      <c r="K1562" s="290"/>
      <c r="L1562" s="291"/>
    </row>
    <row r="1563" spans="2:12" s="9" customFormat="1" ht="12.75">
      <c r="B1563" s="16"/>
    </row>
    <row r="1564" spans="2:12" s="9" customFormat="1" ht="12.75">
      <c r="B1564" s="12" t="s">
        <v>56</v>
      </c>
      <c r="C1564" s="181" t="s">
        <v>160</v>
      </c>
    </row>
    <row r="1565" spans="2:12" s="9" customFormat="1" ht="12.75">
      <c r="B1565" s="12" t="s">
        <v>57</v>
      </c>
      <c r="C1565" s="181">
        <v>105020</v>
      </c>
    </row>
    <row r="1566" spans="2:12" s="9" customFormat="1" ht="12.75">
      <c r="B1566" s="12" t="s">
        <v>58</v>
      </c>
      <c r="C1566" s="181" t="s">
        <v>1033</v>
      </c>
    </row>
    <row r="1567" spans="2:12" s="9" customFormat="1" ht="12.75">
      <c r="B1567" s="12" t="s">
        <v>59</v>
      </c>
      <c r="C1567" s="181">
        <v>1079</v>
      </c>
      <c r="D1567" s="611" t="s">
        <v>821</v>
      </c>
      <c r="E1567" s="611"/>
      <c r="F1567" s="611"/>
      <c r="G1567" s="611"/>
      <c r="H1567" s="611"/>
      <c r="I1567" s="611"/>
      <c r="J1567" s="611"/>
      <c r="K1567" s="611"/>
      <c r="L1567" s="611"/>
    </row>
    <row r="1568" spans="2:12" s="9" customFormat="1" ht="12.75" customHeight="1">
      <c r="B1568" s="12" t="s">
        <v>61</v>
      </c>
      <c r="C1568" s="181">
        <v>31004</v>
      </c>
      <c r="D1568" s="592" t="s">
        <v>777</v>
      </c>
      <c r="E1568" s="592" t="s">
        <v>820</v>
      </c>
      <c r="F1568" s="612" t="s">
        <v>819</v>
      </c>
      <c r="G1568" s="612" t="s">
        <v>818</v>
      </c>
      <c r="H1568" s="612" t="s">
        <v>817</v>
      </c>
      <c r="I1568" s="592" t="s">
        <v>816</v>
      </c>
      <c r="J1568" s="592" t="s">
        <v>815</v>
      </c>
      <c r="K1568" s="592" t="s">
        <v>814</v>
      </c>
      <c r="L1568" s="601" t="s">
        <v>1034</v>
      </c>
    </row>
    <row r="1569" spans="1:12" s="9" customFormat="1" ht="19.5" customHeight="1">
      <c r="B1569" s="18" t="s">
        <v>35</v>
      </c>
      <c r="C1569" s="181" t="s">
        <v>1300</v>
      </c>
      <c r="D1569" s="593"/>
      <c r="E1569" s="593"/>
      <c r="F1569" s="613"/>
      <c r="G1569" s="613"/>
      <c r="H1569" s="613"/>
      <c r="I1569" s="593"/>
      <c r="J1569" s="593"/>
      <c r="K1569" s="593"/>
      <c r="L1569" s="602"/>
    </row>
    <row r="1570" spans="1:12" s="9" customFormat="1" ht="29.25" customHeight="1">
      <c r="B1570" s="18" t="s">
        <v>65</v>
      </c>
      <c r="C1570" s="181" t="s">
        <v>1301</v>
      </c>
      <c r="D1570" s="593"/>
      <c r="E1570" s="593"/>
      <c r="F1570" s="613"/>
      <c r="G1570" s="613"/>
      <c r="H1570" s="613"/>
      <c r="I1570" s="593"/>
      <c r="J1570" s="593"/>
      <c r="K1570" s="593"/>
      <c r="L1570" s="602"/>
    </row>
    <row r="1571" spans="1:12" s="9" customFormat="1" ht="26.25" customHeight="1">
      <c r="B1571" s="18" t="s">
        <v>37</v>
      </c>
      <c r="C1571" s="181" t="s">
        <v>162</v>
      </c>
      <c r="D1571" s="593"/>
      <c r="E1571" s="593"/>
      <c r="F1571" s="613"/>
      <c r="G1571" s="613"/>
      <c r="H1571" s="613"/>
      <c r="I1571" s="593"/>
      <c r="J1571" s="593"/>
      <c r="K1571" s="593"/>
      <c r="L1571" s="602"/>
    </row>
    <row r="1572" spans="1:12" s="9" customFormat="1" ht="17.25" customHeight="1">
      <c r="B1572" s="335" t="s">
        <v>808</v>
      </c>
      <c r="C1572" s="181" t="s">
        <v>1302</v>
      </c>
      <c r="D1572" s="593"/>
      <c r="E1572" s="593"/>
      <c r="F1572" s="613"/>
      <c r="G1572" s="613"/>
      <c r="H1572" s="613"/>
      <c r="I1572" s="593"/>
      <c r="J1572" s="593"/>
      <c r="K1572" s="593"/>
      <c r="L1572" s="602"/>
    </row>
    <row r="1573" spans="1:12" s="9" customFormat="1" ht="12.75">
      <c r="B1573" s="264"/>
      <c r="C1573" s="265" t="s">
        <v>195</v>
      </c>
      <c r="D1573" s="594"/>
      <c r="E1573" s="594"/>
      <c r="F1573" s="614"/>
      <c r="G1573" s="614"/>
      <c r="H1573" s="614"/>
      <c r="I1573" s="594"/>
      <c r="J1573" s="594"/>
      <c r="K1573" s="594"/>
      <c r="L1573" s="603"/>
    </row>
    <row r="1574" spans="1:12" s="9" customFormat="1" ht="36" customHeight="1">
      <c r="B1574" s="275"/>
      <c r="C1574" s="395" t="s">
        <v>1303</v>
      </c>
      <c r="D1574" s="287"/>
      <c r="E1574" s="301" t="s">
        <v>79</v>
      </c>
      <c r="F1574" s="302"/>
      <c r="G1574" s="282"/>
      <c r="H1574" s="282"/>
      <c r="I1574" s="303"/>
      <c r="J1574" s="282"/>
      <c r="K1574" s="282"/>
      <c r="L1574" s="172"/>
    </row>
    <row r="1575" spans="1:12" s="9" customFormat="1" ht="15" customHeight="1">
      <c r="B1575" s="304" t="s">
        <v>448</v>
      </c>
      <c r="C1575" s="305"/>
      <c r="D1575" s="306"/>
      <c r="E1575" s="439">
        <v>19680</v>
      </c>
      <c r="F1575" s="308"/>
      <c r="G1575" s="308"/>
      <c r="H1575" s="308"/>
      <c r="I1575" s="309"/>
      <c r="J1575" s="290"/>
      <c r="K1575" s="290"/>
      <c r="L1575" s="291"/>
    </row>
    <row r="1576" spans="1:12" s="71" customFormat="1">
      <c r="A1576" s="155"/>
      <c r="B1576" s="155"/>
      <c r="C1576" s="150"/>
      <c r="D1576" s="150"/>
      <c r="E1576" s="150"/>
      <c r="F1576" s="150"/>
      <c r="G1576" s="150"/>
      <c r="H1576" s="150"/>
      <c r="I1576" s="150"/>
      <c r="J1576" s="150"/>
      <c r="K1576" s="150"/>
      <c r="L1576" s="150"/>
    </row>
    <row r="1577" spans="1:12">
      <c r="B1577" s="15" t="s">
        <v>53</v>
      </c>
      <c r="C1577" s="15" t="s">
        <v>54</v>
      </c>
      <c r="D1577" s="9"/>
      <c r="E1577" s="9"/>
      <c r="F1577" s="9"/>
      <c r="G1577" s="9"/>
      <c r="H1577" s="9"/>
      <c r="I1577" s="9"/>
      <c r="J1577" s="9"/>
      <c r="K1577" s="9"/>
      <c r="L1577" s="9"/>
    </row>
    <row r="1578" spans="1:12" ht="24.75" customHeight="1">
      <c r="B1578" s="370" t="s">
        <v>119</v>
      </c>
      <c r="C1578" s="394" t="s">
        <v>307</v>
      </c>
      <c r="D1578" s="9"/>
      <c r="E1578" s="9"/>
      <c r="F1578" s="9"/>
      <c r="G1578" s="9"/>
      <c r="H1578" s="9"/>
      <c r="I1578" s="9"/>
      <c r="J1578" s="9"/>
      <c r="K1578" s="9"/>
      <c r="L1578" s="9"/>
    </row>
    <row r="1579" spans="1:12">
      <c r="B1579" s="16"/>
      <c r="C1579" s="9"/>
      <c r="D1579" s="9"/>
      <c r="E1579" s="9"/>
      <c r="F1579" s="9"/>
      <c r="G1579" s="9"/>
      <c r="H1579" s="9"/>
      <c r="I1579" s="9"/>
      <c r="J1579" s="9"/>
      <c r="K1579" s="9"/>
      <c r="L1579" s="9"/>
    </row>
    <row r="1580" spans="1:12">
      <c r="B1580" s="17" t="s">
        <v>55</v>
      </c>
      <c r="C1580" s="9"/>
      <c r="D1580" s="9"/>
      <c r="E1580" s="9"/>
      <c r="F1580" s="9"/>
      <c r="G1580" s="9"/>
      <c r="H1580" s="9"/>
      <c r="I1580" s="9"/>
      <c r="J1580" s="9"/>
      <c r="K1580" s="9"/>
      <c r="L1580" s="9"/>
    </row>
    <row r="1581" spans="1:12">
      <c r="B1581" s="16"/>
      <c r="C1581" s="9"/>
      <c r="D1581" s="9"/>
      <c r="E1581" s="9"/>
      <c r="F1581" s="9"/>
      <c r="G1581" s="9"/>
      <c r="H1581" s="9"/>
      <c r="I1581" s="9"/>
      <c r="J1581" s="9"/>
      <c r="K1581" s="9"/>
      <c r="L1581" s="9"/>
    </row>
    <row r="1582" spans="1:12">
      <c r="B1582" s="12" t="s">
        <v>56</v>
      </c>
      <c r="C1582" s="181" t="s">
        <v>160</v>
      </c>
      <c r="D1582" s="13"/>
      <c r="E1582" s="13"/>
      <c r="F1582" s="9"/>
      <c r="G1582" s="9"/>
      <c r="H1582" s="9"/>
      <c r="I1582" s="9"/>
      <c r="J1582" s="9"/>
      <c r="K1582" s="9"/>
      <c r="L1582" s="9"/>
    </row>
    <row r="1583" spans="1:12">
      <c r="B1583" s="12" t="s">
        <v>57</v>
      </c>
      <c r="C1583" s="181">
        <v>105021</v>
      </c>
      <c r="D1583" s="9"/>
      <c r="E1583" s="9"/>
      <c r="F1583" s="9"/>
      <c r="G1583" s="9"/>
      <c r="H1583" s="9"/>
      <c r="I1583" s="9"/>
      <c r="J1583" s="9"/>
      <c r="K1583" s="9"/>
      <c r="L1583" s="9"/>
    </row>
    <row r="1584" spans="1:12" ht="25.5">
      <c r="B1584" s="12" t="s">
        <v>58</v>
      </c>
      <c r="C1584" s="181" t="s">
        <v>545</v>
      </c>
      <c r="D1584" s="9"/>
      <c r="E1584" s="9"/>
      <c r="F1584" s="9"/>
      <c r="G1584" s="9"/>
      <c r="H1584" s="9"/>
      <c r="I1584" s="9"/>
      <c r="J1584" s="9"/>
      <c r="K1584" s="9"/>
      <c r="L1584" s="9"/>
    </row>
    <row r="1585" spans="2:12">
      <c r="B1585" s="12" t="s">
        <v>59</v>
      </c>
      <c r="C1585" s="181">
        <v>1106</v>
      </c>
      <c r="D1585" s="604" t="s">
        <v>60</v>
      </c>
      <c r="E1585" s="605"/>
      <c r="F1585" s="605"/>
      <c r="G1585" s="605"/>
      <c r="H1585" s="605"/>
      <c r="I1585" s="605"/>
      <c r="J1585" s="605"/>
      <c r="K1585" s="605"/>
      <c r="L1585" s="606"/>
    </row>
    <row r="1586" spans="2:12" ht="25.5">
      <c r="B1586" s="12" t="s">
        <v>61</v>
      </c>
      <c r="C1586" s="181">
        <v>11001</v>
      </c>
      <c r="D1586" s="426" t="s">
        <v>777</v>
      </c>
      <c r="E1586" s="426" t="s">
        <v>778</v>
      </c>
      <c r="F1586" s="433" t="s">
        <v>779</v>
      </c>
      <c r="G1586" s="433" t="s">
        <v>780</v>
      </c>
      <c r="H1586" s="433" t="s">
        <v>781</v>
      </c>
      <c r="I1586" s="426" t="s">
        <v>782</v>
      </c>
      <c r="J1586" s="426" t="s">
        <v>783</v>
      </c>
      <c r="K1586" s="426" t="s">
        <v>776</v>
      </c>
      <c r="L1586" s="429"/>
    </row>
    <row r="1587" spans="2:12">
      <c r="B1587" s="18" t="s">
        <v>35</v>
      </c>
      <c r="C1587" s="181" t="s">
        <v>305</v>
      </c>
      <c r="D1587" s="427"/>
      <c r="E1587" s="427"/>
      <c r="F1587" s="434"/>
      <c r="G1587" s="434"/>
      <c r="H1587" s="434"/>
      <c r="I1587" s="427"/>
      <c r="J1587" s="427"/>
      <c r="K1587" s="427"/>
      <c r="L1587" s="430"/>
    </row>
    <row r="1588" spans="2:12" ht="61.5" customHeight="1">
      <c r="B1588" s="18" t="s">
        <v>65</v>
      </c>
      <c r="C1588" s="181" t="s">
        <v>306</v>
      </c>
      <c r="D1588" s="427"/>
      <c r="E1588" s="427"/>
      <c r="F1588" s="434"/>
      <c r="G1588" s="434"/>
      <c r="H1588" s="434"/>
      <c r="I1588" s="427"/>
      <c r="J1588" s="427"/>
      <c r="K1588" s="427"/>
      <c r="L1588" s="430"/>
    </row>
    <row r="1589" spans="2:12">
      <c r="B1589" s="18" t="s">
        <v>37</v>
      </c>
      <c r="C1589" s="181" t="s">
        <v>161</v>
      </c>
      <c r="D1589" s="427"/>
      <c r="E1589" s="427"/>
      <c r="F1589" s="434"/>
      <c r="G1589" s="434"/>
      <c r="H1589" s="434"/>
      <c r="I1589" s="427"/>
      <c r="J1589" s="427"/>
      <c r="K1589" s="427"/>
      <c r="L1589" s="430"/>
    </row>
    <row r="1590" spans="2:12" ht="25.5">
      <c r="B1590" s="10" t="s">
        <v>66</v>
      </c>
      <c r="C1590" s="181" t="s">
        <v>547</v>
      </c>
      <c r="D1590" s="427"/>
      <c r="E1590" s="427"/>
      <c r="F1590" s="434"/>
      <c r="G1590" s="434"/>
      <c r="H1590" s="434"/>
      <c r="I1590" s="427"/>
      <c r="J1590" s="427"/>
      <c r="K1590" s="427"/>
      <c r="L1590" s="430"/>
    </row>
    <row r="1591" spans="2:12">
      <c r="B1591" s="55"/>
      <c r="C1591" s="337" t="s">
        <v>67</v>
      </c>
      <c r="D1591" s="428"/>
      <c r="E1591" s="428"/>
      <c r="F1591" s="435"/>
      <c r="G1591" s="435"/>
      <c r="H1591" s="435"/>
      <c r="I1591" s="428"/>
      <c r="J1591" s="428"/>
      <c r="K1591" s="428"/>
      <c r="L1591" s="431"/>
    </row>
    <row r="1592" spans="2:12">
      <c r="B1592" s="19"/>
      <c r="C1592" s="19"/>
      <c r="D1592" s="20"/>
      <c r="E1592" s="19"/>
      <c r="F1592" s="19"/>
      <c r="G1592" s="19"/>
      <c r="H1592" s="19"/>
      <c r="I1592" s="19"/>
      <c r="J1592" s="19"/>
      <c r="K1592" s="19"/>
      <c r="L1592" s="19"/>
    </row>
    <row r="1593" spans="2:12">
      <c r="B1593" s="21" t="s">
        <v>68</v>
      </c>
      <c r="C1593" s="22"/>
      <c r="D1593" s="484">
        <v>183061.69899999999</v>
      </c>
      <c r="E1593" s="484">
        <v>182800.4</v>
      </c>
      <c r="F1593" s="485">
        <f>I1593*25/100</f>
        <v>45755.35</v>
      </c>
      <c r="G1593" s="485">
        <f>I1593*50/100</f>
        <v>91510.7</v>
      </c>
      <c r="H1593" s="485">
        <f>I1593*75/100</f>
        <v>137266.04999999999</v>
      </c>
      <c r="I1593" s="484">
        <v>183021.4</v>
      </c>
      <c r="J1593" s="484">
        <v>183021.4</v>
      </c>
      <c r="K1593" s="484">
        <v>183021.4</v>
      </c>
      <c r="L1593" s="486"/>
    </row>
    <row r="1594" spans="2:12">
      <c r="D1594" s="384"/>
      <c r="E1594" s="384"/>
      <c r="F1594" s="384"/>
      <c r="G1594" s="384"/>
      <c r="H1594" s="384"/>
      <c r="I1594" s="384"/>
      <c r="J1594" s="384"/>
      <c r="K1594" s="384"/>
      <c r="L1594" s="384"/>
    </row>
    <row r="1595" spans="2:12">
      <c r="B1595" s="12" t="s">
        <v>56</v>
      </c>
      <c r="C1595" s="181" t="s">
        <v>160</v>
      </c>
      <c r="D1595" s="13"/>
      <c r="E1595" s="13"/>
      <c r="F1595" s="9"/>
      <c r="G1595" s="9"/>
      <c r="H1595" s="9"/>
      <c r="I1595" s="9"/>
      <c r="J1595" s="9"/>
      <c r="K1595" s="9"/>
      <c r="L1595" s="9"/>
    </row>
    <row r="1596" spans="2:12">
      <c r="B1596" s="12" t="s">
        <v>57</v>
      </c>
      <c r="C1596" s="181">
        <v>105021</v>
      </c>
      <c r="D1596" s="9"/>
      <c r="E1596" s="9"/>
      <c r="F1596" s="9"/>
      <c r="G1596" s="9"/>
      <c r="H1596" s="9"/>
      <c r="I1596" s="9"/>
      <c r="J1596" s="9"/>
      <c r="K1596" s="9"/>
      <c r="L1596" s="9"/>
    </row>
    <row r="1597" spans="2:12" ht="33" customHeight="1">
      <c r="B1597" s="12" t="s">
        <v>58</v>
      </c>
      <c r="C1597" s="181" t="s">
        <v>545</v>
      </c>
      <c r="D1597" s="9"/>
      <c r="E1597" s="9"/>
      <c r="F1597" s="9"/>
      <c r="G1597" s="9"/>
      <c r="H1597" s="9"/>
      <c r="I1597" s="9"/>
      <c r="J1597" s="9"/>
      <c r="K1597" s="9"/>
      <c r="L1597" s="9"/>
    </row>
    <row r="1598" spans="2:12">
      <c r="B1598" s="12" t="s">
        <v>59</v>
      </c>
      <c r="C1598" s="181">
        <v>1106</v>
      </c>
      <c r="D1598" s="604" t="s">
        <v>60</v>
      </c>
      <c r="E1598" s="605"/>
      <c r="F1598" s="605"/>
      <c r="G1598" s="605"/>
      <c r="H1598" s="605"/>
      <c r="I1598" s="605"/>
      <c r="J1598" s="605"/>
      <c r="K1598" s="605"/>
      <c r="L1598" s="606"/>
    </row>
    <row r="1599" spans="2:12" ht="25.5">
      <c r="B1599" s="12" t="s">
        <v>61</v>
      </c>
      <c r="C1599" s="181">
        <v>31001</v>
      </c>
      <c r="D1599" s="426" t="s">
        <v>777</v>
      </c>
      <c r="E1599" s="426" t="s">
        <v>778</v>
      </c>
      <c r="F1599" s="433" t="s">
        <v>779</v>
      </c>
      <c r="G1599" s="433" t="s">
        <v>780</v>
      </c>
      <c r="H1599" s="433" t="s">
        <v>781</v>
      </c>
      <c r="I1599" s="426" t="s">
        <v>782</v>
      </c>
      <c r="J1599" s="426" t="s">
        <v>783</v>
      </c>
      <c r="K1599" s="426" t="s">
        <v>776</v>
      </c>
      <c r="L1599" s="429"/>
    </row>
    <row r="1600" spans="2:12" ht="30.75" customHeight="1">
      <c r="B1600" s="18" t="s">
        <v>35</v>
      </c>
      <c r="C1600" s="181" t="s">
        <v>303</v>
      </c>
      <c r="D1600" s="427"/>
      <c r="E1600" s="427"/>
      <c r="F1600" s="434"/>
      <c r="G1600" s="434"/>
      <c r="H1600" s="434"/>
      <c r="I1600" s="427"/>
      <c r="J1600" s="427"/>
      <c r="K1600" s="427"/>
      <c r="L1600" s="430"/>
    </row>
    <row r="1601" spans="2:13" ht="30.75" customHeight="1">
      <c r="B1601" s="18" t="s">
        <v>65</v>
      </c>
      <c r="C1601" s="181" t="s">
        <v>304</v>
      </c>
      <c r="D1601" s="427"/>
      <c r="E1601" s="427"/>
      <c r="F1601" s="434"/>
      <c r="G1601" s="434"/>
      <c r="H1601" s="434"/>
      <c r="I1601" s="427"/>
      <c r="J1601" s="427"/>
      <c r="K1601" s="427"/>
      <c r="L1601" s="430"/>
    </row>
    <row r="1602" spans="2:13" ht="30.75" customHeight="1">
      <c r="B1602" s="18" t="s">
        <v>37</v>
      </c>
      <c r="C1602" s="181" t="s">
        <v>162</v>
      </c>
      <c r="D1602" s="427"/>
      <c r="E1602" s="427"/>
      <c r="F1602" s="434"/>
      <c r="G1602" s="434"/>
      <c r="H1602" s="434"/>
      <c r="I1602" s="427"/>
      <c r="J1602" s="427"/>
      <c r="K1602" s="427"/>
      <c r="L1602" s="430"/>
    </row>
    <row r="1603" spans="2:13" ht="25.5">
      <c r="B1603" s="10" t="s">
        <v>66</v>
      </c>
      <c r="C1603" s="181" t="s">
        <v>548</v>
      </c>
      <c r="D1603" s="427"/>
      <c r="E1603" s="427"/>
      <c r="F1603" s="434"/>
      <c r="G1603" s="434"/>
      <c r="H1603" s="434"/>
      <c r="I1603" s="427"/>
      <c r="J1603" s="427"/>
      <c r="K1603" s="427"/>
      <c r="L1603" s="430"/>
    </row>
    <row r="1604" spans="2:13">
      <c r="B1604" s="55"/>
      <c r="C1604" s="337" t="s">
        <v>67</v>
      </c>
      <c r="D1604" s="428"/>
      <c r="E1604" s="428"/>
      <c r="F1604" s="435"/>
      <c r="G1604" s="435"/>
      <c r="H1604" s="435"/>
      <c r="I1604" s="428"/>
      <c r="J1604" s="428"/>
      <c r="K1604" s="428"/>
      <c r="L1604" s="431"/>
    </row>
    <row r="1605" spans="2:13" s="96" customFormat="1">
      <c r="B1605" s="19"/>
      <c r="C1605" s="66" t="s">
        <v>1199</v>
      </c>
      <c r="D1605" s="20"/>
      <c r="E1605" s="19"/>
      <c r="F1605" s="19"/>
      <c r="G1605" s="19"/>
      <c r="H1605" s="19"/>
      <c r="I1605" s="19">
        <v>8</v>
      </c>
      <c r="J1605" s="19"/>
      <c r="K1605" s="19"/>
      <c r="L1605" s="19"/>
    </row>
    <row r="1606" spans="2:13" s="96" customFormat="1">
      <c r="B1606" s="19"/>
      <c r="C1606" s="66" t="s">
        <v>1200</v>
      </c>
      <c r="D1606" s="20"/>
      <c r="E1606" s="19"/>
      <c r="F1606" s="19"/>
      <c r="G1606" s="19"/>
      <c r="H1606" s="19"/>
      <c r="I1606" s="19">
        <v>6</v>
      </c>
      <c r="J1606" s="19"/>
      <c r="K1606" s="19"/>
      <c r="L1606" s="19"/>
    </row>
    <row r="1607" spans="2:13" s="96" customFormat="1">
      <c r="B1607" s="19"/>
      <c r="C1607" s="66" t="s">
        <v>1201</v>
      </c>
      <c r="D1607" s="20"/>
      <c r="E1607" s="19"/>
      <c r="F1607" s="19"/>
      <c r="G1607" s="19"/>
      <c r="H1607" s="19"/>
      <c r="I1607" s="19">
        <v>3</v>
      </c>
      <c r="J1607" s="19"/>
      <c r="K1607" s="19"/>
      <c r="L1607" s="19"/>
    </row>
    <row r="1608" spans="2:13">
      <c r="B1608" s="19"/>
      <c r="C1608" s="66" t="s">
        <v>1202</v>
      </c>
      <c r="D1608" s="20"/>
      <c r="E1608" s="19">
        <v>12</v>
      </c>
      <c r="F1608" s="19"/>
      <c r="G1608" s="19"/>
      <c r="H1608" s="19"/>
      <c r="I1608" s="19">
        <v>20</v>
      </c>
      <c r="J1608" s="19"/>
      <c r="K1608" s="19"/>
      <c r="L1608" s="19"/>
    </row>
    <row r="1609" spans="2:13">
      <c r="B1609" s="21" t="s">
        <v>68</v>
      </c>
      <c r="C1609" s="22"/>
      <c r="D1609" s="484">
        <v>5615.5</v>
      </c>
      <c r="E1609" s="484">
        <v>3930.9</v>
      </c>
      <c r="F1609" s="485">
        <v>0</v>
      </c>
      <c r="G1609" s="485">
        <v>2807.8</v>
      </c>
      <c r="H1609" s="485">
        <v>5615.5</v>
      </c>
      <c r="I1609" s="484">
        <v>4000</v>
      </c>
      <c r="J1609" s="484">
        <v>4000</v>
      </c>
      <c r="K1609" s="484">
        <v>4000</v>
      </c>
      <c r="L1609" s="486"/>
    </row>
    <row r="1610" spans="2:13">
      <c r="D1610" s="384"/>
      <c r="E1610" s="384"/>
      <c r="F1610" s="384"/>
      <c r="G1610" s="384"/>
      <c r="H1610" s="384"/>
      <c r="I1610" s="384"/>
      <c r="J1610" s="384"/>
      <c r="K1610" s="384"/>
      <c r="L1610" s="384"/>
    </row>
    <row r="1611" spans="2:13" s="96" customFormat="1">
      <c r="B1611" s="15" t="s">
        <v>53</v>
      </c>
      <c r="C1611" s="15" t="s">
        <v>54</v>
      </c>
      <c r="D1611" s="9"/>
      <c r="E1611" s="9"/>
      <c r="F1611" s="9"/>
      <c r="G1611" s="9"/>
      <c r="H1611" s="9"/>
      <c r="I1611" s="9"/>
      <c r="J1611" s="9"/>
      <c r="K1611" s="9"/>
      <c r="L1611" s="9"/>
    </row>
    <row r="1612" spans="2:13" s="96" customFormat="1" ht="29.25" customHeight="1">
      <c r="B1612" s="370">
        <v>1109</v>
      </c>
      <c r="C1612" s="394" t="s">
        <v>763</v>
      </c>
      <c r="D1612" s="9"/>
      <c r="E1612" s="9"/>
      <c r="F1612" s="9"/>
      <c r="G1612" s="9"/>
      <c r="H1612" s="9"/>
      <c r="I1612" s="9"/>
      <c r="J1612" s="9"/>
      <c r="K1612" s="9"/>
      <c r="L1612" s="9"/>
      <c r="M1612" s="193"/>
    </row>
    <row r="1613" spans="2:13" s="96" customFormat="1">
      <c r="B1613" s="16"/>
      <c r="C1613" s="9"/>
      <c r="D1613" s="9"/>
      <c r="E1613" s="9"/>
      <c r="F1613" s="9"/>
      <c r="G1613" s="9"/>
      <c r="H1613" s="9"/>
      <c r="I1613" s="9"/>
      <c r="J1613" s="9"/>
      <c r="K1613" s="9"/>
      <c r="L1613" s="9"/>
      <c r="M1613" s="193"/>
    </row>
    <row r="1614" spans="2:13" s="96" customFormat="1">
      <c r="B1614" s="17" t="s">
        <v>823</v>
      </c>
      <c r="C1614" s="9"/>
      <c r="D1614" s="9"/>
      <c r="E1614" s="9"/>
      <c r="F1614" s="9"/>
      <c r="G1614" s="9"/>
      <c r="H1614" s="9"/>
      <c r="I1614" s="9"/>
      <c r="J1614" s="9"/>
      <c r="K1614" s="9"/>
      <c r="L1614" s="9"/>
      <c r="M1614" s="193"/>
    </row>
    <row r="1615" spans="2:13" s="96" customFormat="1">
      <c r="B1615" s="16"/>
      <c r="C1615" s="9"/>
      <c r="D1615" s="9"/>
      <c r="E1615" s="9"/>
      <c r="F1615" s="9"/>
      <c r="G1615" s="9"/>
      <c r="H1615" s="9"/>
      <c r="I1615" s="9"/>
      <c r="J1615" s="9"/>
      <c r="K1615" s="9"/>
      <c r="L1615" s="9"/>
      <c r="M1615" s="193"/>
    </row>
    <row r="1616" spans="2:13" s="96" customFormat="1">
      <c r="B1616" s="12" t="s">
        <v>56</v>
      </c>
      <c r="C1616" s="181" t="s">
        <v>160</v>
      </c>
      <c r="D1616" s="13"/>
      <c r="E1616" s="13"/>
      <c r="F1616" s="9"/>
      <c r="G1616" s="9"/>
      <c r="H1616" s="9"/>
      <c r="I1616" s="9"/>
      <c r="J1616" s="9"/>
      <c r="K1616" s="9"/>
      <c r="L1616" s="9"/>
      <c r="M1616" s="193"/>
    </row>
    <row r="1617" spans="2:13" s="96" customFormat="1">
      <c r="B1617" s="12" t="s">
        <v>57</v>
      </c>
      <c r="C1617" s="66">
        <v>105010</v>
      </c>
      <c r="D1617" s="9"/>
      <c r="E1617" s="9"/>
      <c r="F1617" s="9"/>
      <c r="G1617" s="9"/>
      <c r="H1617" s="9"/>
      <c r="I1617" s="9"/>
      <c r="J1617" s="9"/>
      <c r="K1617" s="9"/>
      <c r="L1617" s="9"/>
      <c r="M1617" s="193"/>
    </row>
    <row r="1618" spans="2:13" s="96" customFormat="1">
      <c r="B1618" s="12" t="s">
        <v>58</v>
      </c>
      <c r="C1618" s="181" t="s">
        <v>822</v>
      </c>
      <c r="D1618" s="9"/>
      <c r="E1618" s="9"/>
      <c r="F1618" s="9"/>
      <c r="G1618" s="9"/>
      <c r="H1618" s="9"/>
      <c r="I1618" s="9"/>
      <c r="J1618" s="9"/>
      <c r="K1618" s="9"/>
      <c r="L1618" s="9"/>
      <c r="M1618" s="193"/>
    </row>
    <row r="1619" spans="2:13" s="96" customFormat="1">
      <c r="B1619" s="12" t="s">
        <v>59</v>
      </c>
      <c r="C1619" s="66">
        <v>1109</v>
      </c>
      <c r="D1619" s="611" t="s">
        <v>821</v>
      </c>
      <c r="E1619" s="611"/>
      <c r="F1619" s="611"/>
      <c r="G1619" s="611"/>
      <c r="H1619" s="611"/>
      <c r="I1619" s="611"/>
      <c r="J1619" s="611"/>
      <c r="K1619" s="611"/>
      <c r="L1619" s="611"/>
      <c r="M1619" s="193"/>
    </row>
    <row r="1620" spans="2:13" s="96" customFormat="1">
      <c r="B1620" s="12" t="s">
        <v>61</v>
      </c>
      <c r="C1620" s="66">
        <v>11001</v>
      </c>
      <c r="D1620" s="592" t="s">
        <v>777</v>
      </c>
      <c r="E1620" s="592" t="s">
        <v>820</v>
      </c>
      <c r="F1620" s="612" t="s">
        <v>819</v>
      </c>
      <c r="G1620" s="612" t="s">
        <v>818</v>
      </c>
      <c r="H1620" s="612" t="s">
        <v>817</v>
      </c>
      <c r="I1620" s="592" t="s">
        <v>816</v>
      </c>
      <c r="J1620" s="592" t="s">
        <v>815</v>
      </c>
      <c r="K1620" s="592" t="s">
        <v>814</v>
      </c>
      <c r="L1620" s="601"/>
      <c r="M1620" s="193"/>
    </row>
    <row r="1621" spans="2:13" s="96" customFormat="1" ht="25.5">
      <c r="B1621" s="18" t="s">
        <v>35</v>
      </c>
      <c r="C1621" s="181" t="s">
        <v>945</v>
      </c>
      <c r="D1621" s="593"/>
      <c r="E1621" s="593"/>
      <c r="F1621" s="613"/>
      <c r="G1621" s="613"/>
      <c r="H1621" s="613"/>
      <c r="I1621" s="593"/>
      <c r="J1621" s="593"/>
      <c r="K1621" s="593"/>
      <c r="L1621" s="602"/>
      <c r="M1621" s="193"/>
    </row>
    <row r="1622" spans="2:13" s="96" customFormat="1" ht="25.5">
      <c r="B1622" s="18" t="s">
        <v>65</v>
      </c>
      <c r="C1622" s="181" t="s">
        <v>944</v>
      </c>
      <c r="D1622" s="593"/>
      <c r="E1622" s="593"/>
      <c r="F1622" s="613"/>
      <c r="G1622" s="613"/>
      <c r="H1622" s="613"/>
      <c r="I1622" s="593"/>
      <c r="J1622" s="593"/>
      <c r="K1622" s="593"/>
      <c r="L1622" s="602"/>
      <c r="M1622" s="193"/>
    </row>
    <row r="1623" spans="2:13" s="96" customFormat="1">
      <c r="B1623" s="18" t="s">
        <v>37</v>
      </c>
      <c r="C1623" s="181" t="s">
        <v>809</v>
      </c>
      <c r="D1623" s="593"/>
      <c r="E1623" s="593"/>
      <c r="F1623" s="613"/>
      <c r="G1623" s="613"/>
      <c r="H1623" s="613"/>
      <c r="I1623" s="593"/>
      <c r="J1623" s="593"/>
      <c r="K1623" s="593"/>
      <c r="L1623" s="602"/>
      <c r="M1623" s="193"/>
    </row>
    <row r="1624" spans="2:13" s="96" customFormat="1">
      <c r="B1624" s="10" t="s">
        <v>808</v>
      </c>
      <c r="C1624" s="382" t="s">
        <v>807</v>
      </c>
      <c r="D1624" s="593"/>
      <c r="E1624" s="593"/>
      <c r="F1624" s="613"/>
      <c r="G1624" s="613"/>
      <c r="H1624" s="613"/>
      <c r="I1624" s="593"/>
      <c r="J1624" s="593"/>
      <c r="K1624" s="593"/>
      <c r="L1624" s="602"/>
      <c r="M1624" s="193"/>
    </row>
    <row r="1625" spans="2:13" s="96" customFormat="1">
      <c r="B1625" s="55"/>
      <c r="C1625" s="337" t="s">
        <v>195</v>
      </c>
      <c r="D1625" s="594"/>
      <c r="E1625" s="594"/>
      <c r="F1625" s="614"/>
      <c r="G1625" s="614"/>
      <c r="H1625" s="614"/>
      <c r="I1625" s="594"/>
      <c r="J1625" s="594"/>
      <c r="K1625" s="594"/>
      <c r="L1625" s="603"/>
      <c r="M1625" s="193"/>
    </row>
    <row r="1626" spans="2:13" s="96" customFormat="1">
      <c r="B1626" s="21" t="s">
        <v>448</v>
      </c>
      <c r="C1626" s="22"/>
      <c r="D1626" s="490">
        <v>361891</v>
      </c>
      <c r="E1626" s="489">
        <v>367461.5</v>
      </c>
      <c r="F1626" s="488"/>
      <c r="G1626" s="488"/>
      <c r="H1626" s="488"/>
      <c r="I1626" s="488">
        <v>353310.2</v>
      </c>
      <c r="J1626" s="488">
        <v>356430.6</v>
      </c>
      <c r="K1626" s="488">
        <v>360524.5</v>
      </c>
      <c r="L1626" s="486"/>
      <c r="M1626" s="193"/>
    </row>
    <row r="1627" spans="2:13" s="191" customFormat="1">
      <c r="B1627" s="192"/>
      <c r="C1627" s="192"/>
      <c r="D1627" s="491"/>
      <c r="E1627" s="491"/>
      <c r="F1627" s="491"/>
      <c r="G1627" s="492"/>
      <c r="H1627" s="491"/>
      <c r="I1627" s="491"/>
      <c r="J1627" s="491"/>
      <c r="K1627" s="491"/>
      <c r="L1627" s="491"/>
    </row>
    <row r="1628" spans="2:13" s="96" customFormat="1">
      <c r="B1628" s="12" t="s">
        <v>56</v>
      </c>
      <c r="C1628" s="181" t="s">
        <v>160</v>
      </c>
      <c r="D1628" s="13"/>
      <c r="E1628" s="13"/>
      <c r="F1628" s="9"/>
      <c r="G1628" s="9"/>
      <c r="H1628" s="9"/>
      <c r="I1628" s="9"/>
      <c r="J1628" s="9"/>
      <c r="K1628" s="9"/>
      <c r="L1628" s="9"/>
      <c r="M1628" s="193"/>
    </row>
    <row r="1629" spans="2:13" s="96" customFormat="1">
      <c r="B1629" s="12" t="s">
        <v>57</v>
      </c>
      <c r="C1629" s="66">
        <v>105010</v>
      </c>
      <c r="D1629" s="9"/>
      <c r="E1629" s="9"/>
      <c r="F1629" s="9"/>
      <c r="G1629" s="9"/>
      <c r="H1629" s="9"/>
      <c r="I1629" s="9"/>
      <c r="J1629" s="9"/>
      <c r="K1629" s="9"/>
      <c r="L1629" s="9"/>
      <c r="M1629" s="193"/>
    </row>
    <row r="1630" spans="2:13" s="96" customFormat="1">
      <c r="B1630" s="12" t="s">
        <v>58</v>
      </c>
      <c r="C1630" s="181" t="s">
        <v>822</v>
      </c>
      <c r="D1630" s="9"/>
      <c r="E1630" s="9"/>
      <c r="F1630" s="9"/>
      <c r="G1630" s="9"/>
      <c r="H1630" s="9"/>
      <c r="I1630" s="9"/>
      <c r="J1630" s="9"/>
      <c r="K1630" s="9"/>
      <c r="L1630" s="9"/>
      <c r="M1630" s="193"/>
    </row>
    <row r="1631" spans="2:13" s="96" customFormat="1">
      <c r="B1631" s="12" t="s">
        <v>59</v>
      </c>
      <c r="C1631" s="66">
        <v>1109</v>
      </c>
      <c r="D1631" s="611" t="s">
        <v>821</v>
      </c>
      <c r="E1631" s="611"/>
      <c r="F1631" s="611"/>
      <c r="G1631" s="611"/>
      <c r="H1631" s="611"/>
      <c r="I1631" s="611"/>
      <c r="J1631" s="611"/>
      <c r="K1631" s="611"/>
      <c r="L1631" s="611"/>
      <c r="M1631" s="193"/>
    </row>
    <row r="1632" spans="2:13" s="96" customFormat="1">
      <c r="B1632" s="12" t="s">
        <v>61</v>
      </c>
      <c r="C1632" s="66">
        <v>31001</v>
      </c>
      <c r="D1632" s="592" t="s">
        <v>777</v>
      </c>
      <c r="E1632" s="592" t="s">
        <v>820</v>
      </c>
      <c r="F1632" s="612" t="s">
        <v>819</v>
      </c>
      <c r="G1632" s="612" t="s">
        <v>818</v>
      </c>
      <c r="H1632" s="612" t="s">
        <v>817</v>
      </c>
      <c r="I1632" s="592" t="s">
        <v>816</v>
      </c>
      <c r="J1632" s="592" t="s">
        <v>815</v>
      </c>
      <c r="K1632" s="592" t="s">
        <v>814</v>
      </c>
      <c r="L1632" s="601"/>
      <c r="M1632" s="193"/>
    </row>
    <row r="1633" spans="2:13" s="96" customFormat="1">
      <c r="B1633" s="18" t="s">
        <v>35</v>
      </c>
      <c r="C1633" s="181" t="s">
        <v>943</v>
      </c>
      <c r="D1633" s="593"/>
      <c r="E1633" s="593"/>
      <c r="F1633" s="613"/>
      <c r="G1633" s="613"/>
      <c r="H1633" s="613"/>
      <c r="I1633" s="593"/>
      <c r="J1633" s="593"/>
      <c r="K1633" s="593"/>
      <c r="L1633" s="602"/>
      <c r="M1633" s="193"/>
    </row>
    <row r="1634" spans="2:13" s="96" customFormat="1">
      <c r="B1634" s="18" t="s">
        <v>65</v>
      </c>
      <c r="C1634" s="251" t="s">
        <v>942</v>
      </c>
      <c r="D1634" s="593"/>
      <c r="E1634" s="593"/>
      <c r="F1634" s="613"/>
      <c r="G1634" s="613"/>
      <c r="H1634" s="613"/>
      <c r="I1634" s="593"/>
      <c r="J1634" s="593"/>
      <c r="K1634" s="593"/>
      <c r="L1634" s="602"/>
      <c r="M1634" s="193"/>
    </row>
    <row r="1635" spans="2:13" s="96" customFormat="1" ht="25.5">
      <c r="B1635" s="18" t="s">
        <v>37</v>
      </c>
      <c r="C1635" s="253" t="s">
        <v>319</v>
      </c>
      <c r="D1635" s="593"/>
      <c r="E1635" s="593"/>
      <c r="F1635" s="613"/>
      <c r="G1635" s="613"/>
      <c r="H1635" s="613"/>
      <c r="I1635" s="593"/>
      <c r="J1635" s="593"/>
      <c r="K1635" s="593"/>
      <c r="L1635" s="602"/>
      <c r="M1635" s="193"/>
    </row>
    <row r="1636" spans="2:13" s="96" customFormat="1" ht="25.5">
      <c r="B1636" s="10" t="s">
        <v>826</v>
      </c>
      <c r="C1636" s="382" t="s">
        <v>807</v>
      </c>
      <c r="D1636" s="593"/>
      <c r="E1636" s="593"/>
      <c r="F1636" s="613"/>
      <c r="G1636" s="613"/>
      <c r="H1636" s="613"/>
      <c r="I1636" s="593"/>
      <c r="J1636" s="593"/>
      <c r="K1636" s="593"/>
      <c r="L1636" s="602"/>
      <c r="M1636" s="193"/>
    </row>
    <row r="1637" spans="2:13" s="96" customFormat="1">
      <c r="B1637" s="55"/>
      <c r="C1637" s="337" t="s">
        <v>195</v>
      </c>
      <c r="D1637" s="594"/>
      <c r="E1637" s="594"/>
      <c r="F1637" s="614"/>
      <c r="G1637" s="614"/>
      <c r="H1637" s="614"/>
      <c r="I1637" s="594"/>
      <c r="J1637" s="594"/>
      <c r="K1637" s="594"/>
      <c r="L1637" s="603"/>
      <c r="M1637" s="193"/>
    </row>
    <row r="1638" spans="2:13" s="96" customFormat="1">
      <c r="B1638" s="21" t="s">
        <v>448</v>
      </c>
      <c r="C1638" s="22"/>
      <c r="D1638" s="490">
        <v>4105.3</v>
      </c>
      <c r="E1638" s="489">
        <v>3000</v>
      </c>
      <c r="F1638" s="493"/>
      <c r="G1638" s="493"/>
      <c r="H1638" s="493"/>
      <c r="I1638" s="493">
        <v>3079</v>
      </c>
      <c r="J1638" s="493">
        <v>0</v>
      </c>
      <c r="K1638" s="493">
        <v>0</v>
      </c>
      <c r="L1638" s="486"/>
      <c r="M1638" s="193"/>
    </row>
    <row r="1639" spans="2:13" s="96" customFormat="1" ht="15" customHeight="1">
      <c r="B1639" s="204"/>
      <c r="C1639" s="204"/>
      <c r="D1639" s="535"/>
      <c r="E1639" s="535"/>
      <c r="F1639" s="535"/>
      <c r="G1639" s="535"/>
      <c r="H1639" s="535"/>
      <c r="I1639" s="535"/>
      <c r="J1639" s="535"/>
      <c r="K1639" s="535"/>
      <c r="L1639" s="537"/>
    </row>
    <row r="1640" spans="2:13">
      <c r="B1640" s="15" t="s">
        <v>53</v>
      </c>
      <c r="C1640" s="15" t="s">
        <v>54</v>
      </c>
      <c r="D1640" s="9"/>
      <c r="E1640" s="9"/>
      <c r="F1640" s="9"/>
      <c r="G1640" s="9"/>
      <c r="H1640" s="9"/>
      <c r="I1640" s="9"/>
      <c r="J1640" s="9"/>
      <c r="K1640" s="9"/>
      <c r="L1640" s="9"/>
    </row>
    <row r="1641" spans="2:13" ht="25.5" customHeight="1">
      <c r="B1641" s="370">
        <v>1110</v>
      </c>
      <c r="C1641" s="394" t="s">
        <v>93</v>
      </c>
      <c r="D1641" s="9"/>
      <c r="E1641" s="9"/>
      <c r="F1641" s="9"/>
      <c r="G1641" s="9"/>
      <c r="H1641" s="9"/>
      <c r="I1641" s="9"/>
      <c r="J1641" s="9"/>
      <c r="K1641" s="9"/>
      <c r="L1641" s="9"/>
    </row>
    <row r="1642" spans="2:13">
      <c r="B1642" s="16"/>
      <c r="C1642" s="9"/>
      <c r="D1642" s="9"/>
      <c r="E1642" s="9"/>
      <c r="F1642" s="9"/>
      <c r="G1642" s="9"/>
      <c r="H1642" s="9"/>
      <c r="I1642" s="9"/>
      <c r="J1642" s="9"/>
      <c r="K1642" s="9"/>
      <c r="L1642" s="9"/>
    </row>
    <row r="1643" spans="2:13">
      <c r="B1643" s="17" t="s">
        <v>55</v>
      </c>
      <c r="C1643" s="9"/>
      <c r="D1643" s="9"/>
      <c r="E1643" s="9"/>
      <c r="F1643" s="9"/>
      <c r="G1643" s="9"/>
      <c r="H1643" s="9"/>
      <c r="I1643" s="9"/>
      <c r="J1643" s="9"/>
      <c r="K1643" s="9"/>
      <c r="L1643" s="9"/>
    </row>
    <row r="1644" spans="2:13">
      <c r="D1644" s="384"/>
      <c r="E1644" s="384"/>
      <c r="F1644" s="384"/>
      <c r="G1644" s="384"/>
      <c r="H1644" s="384"/>
      <c r="I1644" s="384"/>
      <c r="J1644" s="384"/>
      <c r="K1644" s="384"/>
      <c r="L1644" s="384"/>
    </row>
    <row r="1645" spans="2:13">
      <c r="B1645" s="12" t="s">
        <v>56</v>
      </c>
      <c r="C1645" s="181" t="s">
        <v>302</v>
      </c>
      <c r="D1645" s="13"/>
      <c r="E1645" s="13"/>
      <c r="F1645" s="9"/>
      <c r="G1645" s="9"/>
      <c r="H1645" s="9"/>
      <c r="I1645" s="9"/>
      <c r="J1645" s="9"/>
      <c r="K1645" s="9"/>
      <c r="L1645" s="9"/>
    </row>
    <row r="1646" spans="2:13">
      <c r="B1646" s="12" t="s">
        <v>57</v>
      </c>
      <c r="C1646" s="181">
        <v>104001</v>
      </c>
      <c r="D1646" s="9"/>
      <c r="E1646" s="9"/>
      <c r="F1646" s="9"/>
      <c r="G1646" s="9"/>
      <c r="H1646" s="9"/>
      <c r="I1646" s="9"/>
      <c r="J1646" s="9"/>
      <c r="K1646" s="9"/>
      <c r="L1646" s="9"/>
    </row>
    <row r="1647" spans="2:13">
      <c r="B1647" s="12" t="s">
        <v>58</v>
      </c>
      <c r="C1647" s="181" t="s">
        <v>544</v>
      </c>
      <c r="D1647" s="9"/>
      <c r="E1647" s="9"/>
      <c r="F1647" s="9"/>
      <c r="G1647" s="9"/>
      <c r="H1647" s="9"/>
      <c r="I1647" s="9"/>
      <c r="J1647" s="9"/>
      <c r="K1647" s="9"/>
      <c r="L1647" s="9"/>
    </row>
    <row r="1648" spans="2:13">
      <c r="B1648" s="12" t="s">
        <v>59</v>
      </c>
      <c r="C1648" s="181">
        <v>1110</v>
      </c>
      <c r="D1648" s="604" t="s">
        <v>60</v>
      </c>
      <c r="E1648" s="605"/>
      <c r="F1648" s="605"/>
      <c r="G1648" s="605"/>
      <c r="H1648" s="605"/>
      <c r="I1648" s="605"/>
      <c r="J1648" s="605"/>
      <c r="K1648" s="605"/>
      <c r="L1648" s="606"/>
    </row>
    <row r="1649" spans="2:12" ht="25.5">
      <c r="B1649" s="12" t="s">
        <v>61</v>
      </c>
      <c r="C1649" s="181">
        <v>12001</v>
      </c>
      <c r="D1649" s="426" t="s">
        <v>777</v>
      </c>
      <c r="E1649" s="426" t="s">
        <v>778</v>
      </c>
      <c r="F1649" s="433" t="s">
        <v>779</v>
      </c>
      <c r="G1649" s="433" t="s">
        <v>780</v>
      </c>
      <c r="H1649" s="433" t="s">
        <v>781</v>
      </c>
      <c r="I1649" s="426" t="s">
        <v>782</v>
      </c>
      <c r="J1649" s="426" t="s">
        <v>783</v>
      </c>
      <c r="K1649" s="426" t="s">
        <v>776</v>
      </c>
      <c r="L1649" s="429"/>
    </row>
    <row r="1650" spans="2:12" ht="25.5">
      <c r="B1650" s="18" t="s">
        <v>35</v>
      </c>
      <c r="C1650" s="181" t="s">
        <v>300</v>
      </c>
      <c r="D1650" s="427"/>
      <c r="E1650" s="427"/>
      <c r="F1650" s="434"/>
      <c r="G1650" s="434"/>
      <c r="H1650" s="434"/>
      <c r="I1650" s="427"/>
      <c r="J1650" s="427"/>
      <c r="K1650" s="427"/>
      <c r="L1650" s="430"/>
    </row>
    <row r="1651" spans="2:12" ht="38.25">
      <c r="B1651" s="18" t="s">
        <v>65</v>
      </c>
      <c r="C1651" s="181" t="s">
        <v>315</v>
      </c>
      <c r="D1651" s="427"/>
      <c r="E1651" s="427"/>
      <c r="F1651" s="434"/>
      <c r="G1651" s="434"/>
      <c r="H1651" s="434"/>
      <c r="I1651" s="427"/>
      <c r="J1651" s="427"/>
      <c r="K1651" s="427"/>
      <c r="L1651" s="430"/>
    </row>
    <row r="1652" spans="2:12">
      <c r="B1652" s="18" t="s">
        <v>37</v>
      </c>
      <c r="C1652" s="181" t="s">
        <v>154</v>
      </c>
      <c r="D1652" s="427"/>
      <c r="E1652" s="427"/>
      <c r="F1652" s="434"/>
      <c r="G1652" s="434"/>
      <c r="H1652" s="434"/>
      <c r="I1652" s="427"/>
      <c r="J1652" s="427"/>
      <c r="K1652" s="427"/>
      <c r="L1652" s="430"/>
    </row>
    <row r="1653" spans="2:12" ht="25.5">
      <c r="B1653" s="10" t="s">
        <v>136</v>
      </c>
      <c r="C1653" s="181" t="s">
        <v>301</v>
      </c>
      <c r="D1653" s="427"/>
      <c r="E1653" s="427"/>
      <c r="F1653" s="434"/>
      <c r="G1653" s="434"/>
      <c r="H1653" s="434"/>
      <c r="I1653" s="427"/>
      <c r="J1653" s="427"/>
      <c r="K1653" s="427"/>
      <c r="L1653" s="430"/>
    </row>
    <row r="1654" spans="2:12">
      <c r="B1654" s="55"/>
      <c r="C1654" s="337" t="s">
        <v>67</v>
      </c>
      <c r="D1654" s="428"/>
      <c r="E1654" s="428"/>
      <c r="F1654" s="435"/>
      <c r="G1654" s="435"/>
      <c r="H1654" s="435"/>
      <c r="I1654" s="428"/>
      <c r="J1654" s="428"/>
      <c r="K1654" s="428"/>
      <c r="L1654" s="431"/>
    </row>
    <row r="1655" spans="2:12">
      <c r="B1655" s="10"/>
      <c r="C1655" s="181" t="s">
        <v>299</v>
      </c>
      <c r="D1655" s="538">
        <f t="shared" ref="D1655:J1655" si="6">D1668+D1681+D1694+D1707+D1720+D1733+D1746+D1759+D1772+D1785+D1798+D1811+D1824</f>
        <v>41</v>
      </c>
      <c r="E1655" s="538">
        <f t="shared" si="6"/>
        <v>83</v>
      </c>
      <c r="F1655" s="538">
        <f t="shared" si="6"/>
        <v>0</v>
      </c>
      <c r="G1655" s="538">
        <f t="shared" si="6"/>
        <v>0</v>
      </c>
      <c r="H1655" s="538">
        <f t="shared" si="6"/>
        <v>0</v>
      </c>
      <c r="I1655" s="538">
        <f t="shared" si="6"/>
        <v>114</v>
      </c>
      <c r="J1655" s="538">
        <f t="shared" si="6"/>
        <v>69</v>
      </c>
      <c r="K1655" s="538">
        <f>K1668+K1681+K1694+K1707+K1720+K1733+K1746+K1759+K1772+K1785+K1798+K1811+K1824</f>
        <v>14</v>
      </c>
      <c r="L1655" s="486"/>
    </row>
    <row r="1656" spans="2:12">
      <c r="B1656" s="21" t="s">
        <v>68</v>
      </c>
      <c r="C1656" s="22"/>
      <c r="D1656" s="484">
        <f t="shared" ref="D1656:J1656" si="7">+D1669+D1682+D1695+D1708+D1721+D1734+D1747+D1760+D1773+D1786+D1799+D1812+D1825</f>
        <v>51096.920000000006</v>
      </c>
      <c r="E1656" s="484">
        <f t="shared" si="7"/>
        <v>42660</v>
      </c>
      <c r="F1656" s="484">
        <f t="shared" si="7"/>
        <v>0</v>
      </c>
      <c r="G1656" s="484">
        <f t="shared" si="7"/>
        <v>0</v>
      </c>
      <c r="H1656" s="484">
        <f t="shared" si="7"/>
        <v>0</v>
      </c>
      <c r="I1656" s="484">
        <f t="shared" si="7"/>
        <v>30960</v>
      </c>
      <c r="J1656" s="484">
        <f t="shared" si="7"/>
        <v>12330</v>
      </c>
      <c r="K1656" s="484">
        <f>+K1669+K1682+K1695+K1708+K1721+K1734+K1747+K1760+K1773+K1786+K1799+K1812+K1825</f>
        <v>420</v>
      </c>
      <c r="L1656" s="486"/>
    </row>
    <row r="1657" spans="2:12">
      <c r="D1657" s="384"/>
      <c r="E1657" s="384"/>
      <c r="F1657" s="384"/>
      <c r="G1657" s="384"/>
      <c r="H1657" s="384"/>
      <c r="I1657" s="384"/>
      <c r="J1657" s="384"/>
      <c r="K1657" s="384"/>
      <c r="L1657" s="384"/>
    </row>
    <row r="1658" spans="2:12">
      <c r="B1658" s="12" t="s">
        <v>56</v>
      </c>
      <c r="C1658" s="181" t="s">
        <v>160</v>
      </c>
      <c r="D1658" s="13"/>
      <c r="E1658" s="13"/>
      <c r="F1658" s="9"/>
      <c r="G1658" s="9"/>
      <c r="H1658" s="9"/>
      <c r="I1658" s="9"/>
      <c r="J1658" s="9"/>
      <c r="K1658" s="9"/>
      <c r="L1658" s="9"/>
    </row>
    <row r="1659" spans="2:12">
      <c r="B1659" s="12" t="s">
        <v>57</v>
      </c>
      <c r="C1659" s="181">
        <v>104001</v>
      </c>
      <c r="D1659" s="9"/>
      <c r="E1659" s="9"/>
      <c r="F1659" s="9"/>
      <c r="G1659" s="9"/>
      <c r="H1659" s="9"/>
      <c r="I1659" s="9"/>
      <c r="J1659" s="9"/>
      <c r="K1659" s="9"/>
      <c r="L1659" s="9"/>
    </row>
    <row r="1660" spans="2:12">
      <c r="B1660" s="12" t="s">
        <v>58</v>
      </c>
      <c r="C1660" s="181" t="s">
        <v>543</v>
      </c>
      <c r="D1660" s="9"/>
      <c r="E1660" s="9"/>
      <c r="F1660" s="9"/>
      <c r="G1660" s="9"/>
      <c r="H1660" s="9"/>
      <c r="I1660" s="9"/>
      <c r="J1660" s="9"/>
      <c r="K1660" s="9"/>
      <c r="L1660" s="9"/>
    </row>
    <row r="1661" spans="2:12">
      <c r="B1661" s="12" t="s">
        <v>59</v>
      </c>
      <c r="C1661" s="181">
        <v>1110</v>
      </c>
      <c r="D1661" s="604" t="s">
        <v>60</v>
      </c>
      <c r="E1661" s="605"/>
      <c r="F1661" s="605"/>
      <c r="G1661" s="605"/>
      <c r="H1661" s="605"/>
      <c r="I1661" s="605"/>
      <c r="J1661" s="605"/>
      <c r="K1661" s="605"/>
      <c r="L1661" s="606"/>
    </row>
    <row r="1662" spans="2:12" ht="25.5">
      <c r="B1662" s="12" t="s">
        <v>61</v>
      </c>
      <c r="C1662" s="181">
        <v>12001</v>
      </c>
      <c r="D1662" s="426" t="s">
        <v>777</v>
      </c>
      <c r="E1662" s="426" t="s">
        <v>778</v>
      </c>
      <c r="F1662" s="433" t="s">
        <v>779</v>
      </c>
      <c r="G1662" s="433" t="s">
        <v>780</v>
      </c>
      <c r="H1662" s="433" t="s">
        <v>781</v>
      </c>
      <c r="I1662" s="426" t="s">
        <v>782</v>
      </c>
      <c r="J1662" s="426" t="s">
        <v>783</v>
      </c>
      <c r="K1662" s="426" t="s">
        <v>776</v>
      </c>
      <c r="L1662" s="429"/>
    </row>
    <row r="1663" spans="2:12" ht="25.5">
      <c r="B1663" s="18" t="s">
        <v>35</v>
      </c>
      <c r="C1663" s="181" t="s">
        <v>300</v>
      </c>
      <c r="D1663" s="427"/>
      <c r="E1663" s="427"/>
      <c r="F1663" s="434"/>
      <c r="G1663" s="434"/>
      <c r="H1663" s="434"/>
      <c r="I1663" s="427"/>
      <c r="J1663" s="427"/>
      <c r="K1663" s="427"/>
      <c r="L1663" s="430"/>
    </row>
    <row r="1664" spans="2:12" ht="38.25">
      <c r="B1664" s="18" t="s">
        <v>65</v>
      </c>
      <c r="C1664" s="181" t="s">
        <v>315</v>
      </c>
      <c r="D1664" s="427"/>
      <c r="E1664" s="427"/>
      <c r="F1664" s="434"/>
      <c r="G1664" s="434"/>
      <c r="H1664" s="434"/>
      <c r="I1664" s="427"/>
      <c r="J1664" s="427"/>
      <c r="K1664" s="427"/>
      <c r="L1664" s="430"/>
    </row>
    <row r="1665" spans="2:12">
      <c r="B1665" s="18" t="s">
        <v>37</v>
      </c>
      <c r="C1665" s="181" t="s">
        <v>154</v>
      </c>
      <c r="D1665" s="427"/>
      <c r="E1665" s="427"/>
      <c r="F1665" s="434"/>
      <c r="G1665" s="434"/>
      <c r="H1665" s="434"/>
      <c r="I1665" s="427"/>
      <c r="J1665" s="427"/>
      <c r="K1665" s="427"/>
      <c r="L1665" s="430"/>
    </row>
    <row r="1666" spans="2:12" ht="25.5">
      <c r="B1666" s="10" t="s">
        <v>136</v>
      </c>
      <c r="C1666" s="181" t="s">
        <v>301</v>
      </c>
      <c r="D1666" s="427"/>
      <c r="E1666" s="427"/>
      <c r="F1666" s="434"/>
      <c r="G1666" s="434"/>
      <c r="H1666" s="434"/>
      <c r="I1666" s="427"/>
      <c r="J1666" s="427"/>
      <c r="K1666" s="427"/>
      <c r="L1666" s="430"/>
    </row>
    <row r="1667" spans="2:12">
      <c r="B1667" s="55"/>
      <c r="C1667" s="337" t="s">
        <v>67</v>
      </c>
      <c r="D1667" s="428"/>
      <c r="E1667" s="428"/>
      <c r="F1667" s="435"/>
      <c r="G1667" s="435"/>
      <c r="H1667" s="435"/>
      <c r="I1667" s="428"/>
      <c r="J1667" s="428"/>
      <c r="K1667" s="428"/>
      <c r="L1667" s="431"/>
    </row>
    <row r="1668" spans="2:12">
      <c r="B1668" s="10"/>
      <c r="C1668" s="181" t="s">
        <v>298</v>
      </c>
      <c r="D1668" s="538" t="s">
        <v>120</v>
      </c>
      <c r="E1668" s="538">
        <v>28</v>
      </c>
      <c r="F1668" s="538"/>
      <c r="G1668" s="538"/>
      <c r="H1668" s="538"/>
      <c r="I1668" s="538" t="s">
        <v>1028</v>
      </c>
      <c r="J1668" s="538" t="s">
        <v>1027</v>
      </c>
      <c r="K1668" s="538" t="s">
        <v>109</v>
      </c>
      <c r="L1668" s="486"/>
    </row>
    <row r="1669" spans="2:12">
      <c r="B1669" s="21" t="s">
        <v>68</v>
      </c>
      <c r="C1669" s="22"/>
      <c r="D1669" s="484">
        <v>14301.4</v>
      </c>
      <c r="E1669" s="484">
        <v>14100</v>
      </c>
      <c r="F1669" s="485"/>
      <c r="G1669" s="485"/>
      <c r="H1669" s="485"/>
      <c r="I1669" s="484">
        <v>9300</v>
      </c>
      <c r="J1669" s="484">
        <v>3090</v>
      </c>
      <c r="K1669" s="484">
        <v>0</v>
      </c>
      <c r="L1669" s="486"/>
    </row>
    <row r="1670" spans="2:12">
      <c r="B1670" s="16"/>
      <c r="C1670" s="9"/>
      <c r="D1670" s="9"/>
      <c r="E1670" s="9"/>
      <c r="F1670" s="9"/>
      <c r="G1670" s="9"/>
      <c r="H1670" s="9"/>
      <c r="I1670" s="9"/>
      <c r="J1670" s="9"/>
      <c r="K1670" s="9"/>
      <c r="L1670" s="9"/>
    </row>
    <row r="1671" spans="2:12">
      <c r="B1671" s="12" t="s">
        <v>56</v>
      </c>
      <c r="C1671" s="181" t="s">
        <v>160</v>
      </c>
      <c r="D1671" s="13"/>
      <c r="E1671" s="13"/>
      <c r="F1671" s="9"/>
      <c r="G1671" s="9"/>
      <c r="H1671" s="9"/>
      <c r="I1671" s="9"/>
      <c r="J1671" s="9"/>
      <c r="K1671" s="9"/>
      <c r="L1671" s="9"/>
    </row>
    <row r="1672" spans="2:12">
      <c r="B1672" s="12" t="s">
        <v>57</v>
      </c>
      <c r="C1672" s="181">
        <v>104002</v>
      </c>
      <c r="D1672" s="9"/>
      <c r="E1672" s="9"/>
      <c r="F1672" s="9"/>
      <c r="G1672" s="9"/>
      <c r="H1672" s="9"/>
      <c r="I1672" s="9"/>
      <c r="J1672" s="9"/>
      <c r="K1672" s="9"/>
      <c r="L1672" s="9"/>
    </row>
    <row r="1673" spans="2:12">
      <c r="B1673" s="12" t="s">
        <v>58</v>
      </c>
      <c r="C1673" s="181" t="s">
        <v>121</v>
      </c>
      <c r="D1673" s="9"/>
      <c r="E1673" s="9"/>
      <c r="F1673" s="9"/>
      <c r="G1673" s="9"/>
      <c r="H1673" s="9"/>
      <c r="I1673" s="9"/>
      <c r="J1673" s="9"/>
      <c r="K1673" s="9"/>
      <c r="L1673" s="9"/>
    </row>
    <row r="1674" spans="2:12">
      <c r="B1674" s="12" t="s">
        <v>59</v>
      </c>
      <c r="C1674" s="181">
        <v>1110</v>
      </c>
      <c r="D1674" s="604" t="s">
        <v>60</v>
      </c>
      <c r="E1674" s="605"/>
      <c r="F1674" s="605"/>
      <c r="G1674" s="605"/>
      <c r="H1674" s="605"/>
      <c r="I1674" s="605"/>
      <c r="J1674" s="605"/>
      <c r="K1674" s="605"/>
      <c r="L1674" s="606"/>
    </row>
    <row r="1675" spans="2:12" ht="25.5">
      <c r="B1675" s="12" t="s">
        <v>61</v>
      </c>
      <c r="C1675" s="181">
        <v>12001</v>
      </c>
      <c r="D1675" s="426" t="s">
        <v>777</v>
      </c>
      <c r="E1675" s="426" t="s">
        <v>778</v>
      </c>
      <c r="F1675" s="433" t="s">
        <v>779</v>
      </c>
      <c r="G1675" s="433" t="s">
        <v>780</v>
      </c>
      <c r="H1675" s="433" t="s">
        <v>781</v>
      </c>
      <c r="I1675" s="426" t="s">
        <v>782</v>
      </c>
      <c r="J1675" s="426" t="s">
        <v>783</v>
      </c>
      <c r="K1675" s="426" t="s">
        <v>776</v>
      </c>
      <c r="L1675" s="429"/>
    </row>
    <row r="1676" spans="2:12" ht="25.5">
      <c r="B1676" s="18" t="s">
        <v>35</v>
      </c>
      <c r="C1676" s="181" t="s">
        <v>300</v>
      </c>
      <c r="D1676" s="427"/>
      <c r="E1676" s="427"/>
      <c r="F1676" s="434"/>
      <c r="G1676" s="434"/>
      <c r="H1676" s="434"/>
      <c r="I1676" s="427"/>
      <c r="J1676" s="427"/>
      <c r="K1676" s="427"/>
      <c r="L1676" s="430"/>
    </row>
    <row r="1677" spans="2:12" ht="38.25">
      <c r="B1677" s="18" t="s">
        <v>65</v>
      </c>
      <c r="C1677" s="181" t="s">
        <v>315</v>
      </c>
      <c r="D1677" s="427"/>
      <c r="E1677" s="427"/>
      <c r="F1677" s="434"/>
      <c r="G1677" s="434"/>
      <c r="H1677" s="434"/>
      <c r="I1677" s="427"/>
      <c r="J1677" s="427"/>
      <c r="K1677" s="427"/>
      <c r="L1677" s="430"/>
    </row>
    <row r="1678" spans="2:12">
      <c r="B1678" s="18" t="s">
        <v>37</v>
      </c>
      <c r="C1678" s="181" t="s">
        <v>154</v>
      </c>
      <c r="D1678" s="427"/>
      <c r="E1678" s="427"/>
      <c r="F1678" s="434"/>
      <c r="G1678" s="434"/>
      <c r="H1678" s="434"/>
      <c r="I1678" s="427"/>
      <c r="J1678" s="427"/>
      <c r="K1678" s="427"/>
      <c r="L1678" s="430"/>
    </row>
    <row r="1679" spans="2:12" ht="25.5">
      <c r="B1679" s="10" t="s">
        <v>136</v>
      </c>
      <c r="C1679" s="181" t="s">
        <v>301</v>
      </c>
      <c r="D1679" s="427"/>
      <c r="E1679" s="427"/>
      <c r="F1679" s="434"/>
      <c r="G1679" s="434"/>
      <c r="H1679" s="434"/>
      <c r="I1679" s="427"/>
      <c r="J1679" s="427"/>
      <c r="K1679" s="427"/>
      <c r="L1679" s="430"/>
    </row>
    <row r="1680" spans="2:12">
      <c r="B1680" s="55"/>
      <c r="C1680" s="337" t="s">
        <v>67</v>
      </c>
      <c r="D1680" s="428"/>
      <c r="E1680" s="428"/>
      <c r="F1680" s="435"/>
      <c r="G1680" s="435"/>
      <c r="H1680" s="435"/>
      <c r="I1680" s="428"/>
      <c r="J1680" s="428"/>
      <c r="K1680" s="428"/>
      <c r="L1680" s="431"/>
    </row>
    <row r="1681" spans="2:12">
      <c r="B1681" s="10"/>
      <c r="C1681" s="181" t="s">
        <v>299</v>
      </c>
      <c r="D1681" s="538"/>
      <c r="E1681" s="538">
        <v>16</v>
      </c>
      <c r="F1681" s="538"/>
      <c r="G1681" s="538"/>
      <c r="H1681" s="538"/>
      <c r="I1681" s="538" t="s">
        <v>110</v>
      </c>
      <c r="J1681" s="538" t="s">
        <v>110</v>
      </c>
      <c r="K1681" s="538" t="s">
        <v>113</v>
      </c>
      <c r="L1681" s="486"/>
    </row>
    <row r="1682" spans="2:12">
      <c r="B1682" s="21" t="s">
        <v>68</v>
      </c>
      <c r="C1682" s="22"/>
      <c r="D1682" s="484">
        <v>7080</v>
      </c>
      <c r="E1682" s="484">
        <v>4140</v>
      </c>
      <c r="F1682" s="485"/>
      <c r="G1682" s="485"/>
      <c r="H1682" s="485"/>
      <c r="I1682" s="484">
        <v>2880</v>
      </c>
      <c r="J1682" s="484">
        <v>1080</v>
      </c>
      <c r="K1682" s="484">
        <v>60</v>
      </c>
      <c r="L1682" s="486"/>
    </row>
    <row r="1683" spans="2:12">
      <c r="B1683" t="s">
        <v>69</v>
      </c>
      <c r="D1683" s="384" t="s">
        <v>69</v>
      </c>
      <c r="E1683" s="384" t="s">
        <v>69</v>
      </c>
      <c r="F1683" s="384" t="s">
        <v>69</v>
      </c>
      <c r="G1683" s="384" t="s">
        <v>69</v>
      </c>
      <c r="H1683" s="384"/>
      <c r="I1683" s="384"/>
      <c r="J1683" s="384"/>
      <c r="K1683" s="384"/>
      <c r="L1683" s="384"/>
    </row>
    <row r="1684" spans="2:12">
      <c r="B1684" s="12" t="s">
        <v>56</v>
      </c>
      <c r="C1684" s="181" t="s">
        <v>160</v>
      </c>
      <c r="D1684" s="13"/>
      <c r="E1684" s="13"/>
      <c r="F1684" s="9"/>
      <c r="G1684" s="9"/>
      <c r="H1684" s="9"/>
      <c r="I1684" s="9"/>
      <c r="J1684" s="9"/>
      <c r="K1684" s="9"/>
      <c r="L1684" s="9"/>
    </row>
    <row r="1685" spans="2:12">
      <c r="B1685" s="12" t="s">
        <v>57</v>
      </c>
      <c r="C1685" s="181">
        <v>104016</v>
      </c>
      <c r="D1685" s="9"/>
      <c r="E1685" s="9"/>
      <c r="F1685" s="9"/>
      <c r="G1685" s="9"/>
      <c r="H1685" s="9"/>
      <c r="I1685" s="9"/>
      <c r="J1685" s="9"/>
      <c r="K1685" s="9"/>
      <c r="L1685" s="9"/>
    </row>
    <row r="1686" spans="2:12">
      <c r="B1686" s="12" t="s">
        <v>58</v>
      </c>
      <c r="C1686" s="181" t="s">
        <v>122</v>
      </c>
      <c r="D1686" s="9"/>
      <c r="E1686" s="9"/>
      <c r="F1686" s="9"/>
      <c r="G1686" s="9"/>
      <c r="H1686" s="9"/>
      <c r="I1686" s="9"/>
      <c r="J1686" s="9"/>
      <c r="K1686" s="9"/>
      <c r="L1686" s="9"/>
    </row>
    <row r="1687" spans="2:12">
      <c r="B1687" s="12" t="s">
        <v>59</v>
      </c>
      <c r="C1687" s="181">
        <v>1110</v>
      </c>
      <c r="D1687" s="604" t="s">
        <v>60</v>
      </c>
      <c r="E1687" s="605"/>
      <c r="F1687" s="605"/>
      <c r="G1687" s="605"/>
      <c r="H1687" s="605"/>
      <c r="I1687" s="605"/>
      <c r="J1687" s="605"/>
      <c r="K1687" s="605"/>
      <c r="L1687" s="606"/>
    </row>
    <row r="1688" spans="2:12" ht="25.5">
      <c r="B1688" s="12" t="s">
        <v>61</v>
      </c>
      <c r="C1688" s="181">
        <v>12001</v>
      </c>
      <c r="D1688" s="426" t="s">
        <v>777</v>
      </c>
      <c r="E1688" s="426" t="s">
        <v>778</v>
      </c>
      <c r="F1688" s="433" t="s">
        <v>779</v>
      </c>
      <c r="G1688" s="433" t="s">
        <v>780</v>
      </c>
      <c r="H1688" s="433" t="s">
        <v>781</v>
      </c>
      <c r="I1688" s="426" t="s">
        <v>782</v>
      </c>
      <c r="J1688" s="426" t="s">
        <v>783</v>
      </c>
      <c r="K1688" s="426" t="s">
        <v>776</v>
      </c>
      <c r="L1688" s="429"/>
    </row>
    <row r="1689" spans="2:12" ht="25.5">
      <c r="B1689" s="18" t="s">
        <v>35</v>
      </c>
      <c r="C1689" s="181" t="s">
        <v>300</v>
      </c>
      <c r="D1689" s="427"/>
      <c r="E1689" s="427"/>
      <c r="F1689" s="434"/>
      <c r="G1689" s="434"/>
      <c r="H1689" s="434"/>
      <c r="I1689" s="427"/>
      <c r="J1689" s="427"/>
      <c r="K1689" s="427"/>
      <c r="L1689" s="430"/>
    </row>
    <row r="1690" spans="2:12" ht="38.25">
      <c r="B1690" s="18" t="s">
        <v>65</v>
      </c>
      <c r="C1690" s="181" t="s">
        <v>315</v>
      </c>
      <c r="D1690" s="427"/>
      <c r="E1690" s="427"/>
      <c r="F1690" s="434"/>
      <c r="G1690" s="434"/>
      <c r="H1690" s="434"/>
      <c r="I1690" s="427"/>
      <c r="J1690" s="427"/>
      <c r="K1690" s="427"/>
      <c r="L1690" s="430"/>
    </row>
    <row r="1691" spans="2:12">
      <c r="B1691" s="18" t="s">
        <v>37</v>
      </c>
      <c r="C1691" s="181" t="s">
        <v>154</v>
      </c>
      <c r="D1691" s="427"/>
      <c r="E1691" s="427"/>
      <c r="F1691" s="434"/>
      <c r="G1691" s="434"/>
      <c r="H1691" s="434"/>
      <c r="I1691" s="427"/>
      <c r="J1691" s="427"/>
      <c r="K1691" s="427"/>
      <c r="L1691" s="430"/>
    </row>
    <row r="1692" spans="2:12" ht="25.5">
      <c r="B1692" s="10" t="s">
        <v>136</v>
      </c>
      <c r="C1692" s="181" t="s">
        <v>301</v>
      </c>
      <c r="D1692" s="427"/>
      <c r="E1692" s="427"/>
      <c r="F1692" s="434"/>
      <c r="G1692" s="434"/>
      <c r="H1692" s="434"/>
      <c r="I1692" s="427"/>
      <c r="J1692" s="427"/>
      <c r="K1692" s="427"/>
      <c r="L1692" s="430"/>
    </row>
    <row r="1693" spans="2:12">
      <c r="B1693" s="55"/>
      <c r="C1693" s="337" t="s">
        <v>67</v>
      </c>
      <c r="D1693" s="428"/>
      <c r="E1693" s="428"/>
      <c r="F1693" s="435"/>
      <c r="G1693" s="435"/>
      <c r="H1693" s="435"/>
      <c r="I1693" s="428"/>
      <c r="J1693" s="428"/>
      <c r="K1693" s="428"/>
      <c r="L1693" s="431"/>
    </row>
    <row r="1694" spans="2:12">
      <c r="B1694" s="10"/>
      <c r="C1694" s="181" t="s">
        <v>299</v>
      </c>
      <c r="D1694" s="538"/>
      <c r="E1694" s="538">
        <v>27</v>
      </c>
      <c r="F1694" s="538"/>
      <c r="G1694" s="538"/>
      <c r="H1694" s="538"/>
      <c r="I1694" s="538" t="s">
        <v>114</v>
      </c>
      <c r="J1694" s="538" t="s">
        <v>476</v>
      </c>
      <c r="K1694" s="538" t="s">
        <v>110</v>
      </c>
      <c r="L1694" s="486"/>
    </row>
    <row r="1695" spans="2:12">
      <c r="B1695" s="21" t="s">
        <v>68</v>
      </c>
      <c r="C1695" s="22"/>
      <c r="D1695" s="484">
        <v>12054.08</v>
      </c>
      <c r="E1695" s="484">
        <v>7290</v>
      </c>
      <c r="F1695" s="485"/>
      <c r="G1695" s="485"/>
      <c r="H1695" s="485"/>
      <c r="I1695" s="484">
        <v>5040</v>
      </c>
      <c r="J1695" s="484">
        <v>2610</v>
      </c>
      <c r="K1695" s="484">
        <v>210</v>
      </c>
      <c r="L1695" s="486"/>
    </row>
    <row r="1696" spans="2:12">
      <c r="D1696" s="384"/>
      <c r="E1696" s="384"/>
      <c r="F1696" s="384"/>
      <c r="G1696" s="384"/>
      <c r="H1696" s="384"/>
      <c r="I1696" s="384"/>
      <c r="J1696" s="384"/>
      <c r="K1696" s="384"/>
      <c r="L1696" s="384"/>
    </row>
    <row r="1697" spans="2:12">
      <c r="B1697" s="12" t="s">
        <v>56</v>
      </c>
      <c r="C1697" s="181" t="s">
        <v>160</v>
      </c>
      <c r="D1697" s="13"/>
      <c r="E1697" s="13"/>
      <c r="F1697" s="9"/>
      <c r="G1697" s="9"/>
      <c r="H1697" s="9"/>
      <c r="I1697" s="9"/>
      <c r="J1697" s="9"/>
      <c r="K1697" s="9"/>
      <c r="L1697" s="9"/>
    </row>
    <row r="1698" spans="2:12">
      <c r="B1698" s="12" t="s">
        <v>57</v>
      </c>
      <c r="C1698" s="386">
        <v>106002</v>
      </c>
      <c r="D1698" s="9"/>
      <c r="E1698" s="9"/>
      <c r="F1698" s="9"/>
      <c r="G1698" s="9"/>
      <c r="H1698" s="9"/>
      <c r="I1698" s="9"/>
      <c r="J1698" s="9"/>
      <c r="K1698" s="9"/>
      <c r="L1698" s="9"/>
    </row>
    <row r="1699" spans="2:12">
      <c r="B1699" s="12" t="s">
        <v>58</v>
      </c>
      <c r="C1699" s="387" t="s">
        <v>123</v>
      </c>
      <c r="D1699" s="9"/>
      <c r="E1699" s="9"/>
      <c r="F1699" s="9"/>
      <c r="G1699" s="9"/>
      <c r="H1699" s="9"/>
      <c r="I1699" s="9"/>
      <c r="J1699" s="9"/>
      <c r="K1699" s="9"/>
      <c r="L1699" s="9"/>
    </row>
    <row r="1700" spans="2:12">
      <c r="B1700" s="12" t="s">
        <v>59</v>
      </c>
      <c r="C1700" s="386">
        <v>1110</v>
      </c>
      <c r="D1700" s="604" t="s">
        <v>60</v>
      </c>
      <c r="E1700" s="605"/>
      <c r="F1700" s="605"/>
      <c r="G1700" s="605"/>
      <c r="H1700" s="605"/>
      <c r="I1700" s="605"/>
      <c r="J1700" s="605"/>
      <c r="K1700" s="605"/>
      <c r="L1700" s="606"/>
    </row>
    <row r="1701" spans="2:12" ht="25.5">
      <c r="B1701" s="12" t="s">
        <v>61</v>
      </c>
      <c r="C1701" s="181">
        <v>12001</v>
      </c>
      <c r="D1701" s="426" t="s">
        <v>777</v>
      </c>
      <c r="E1701" s="426" t="s">
        <v>778</v>
      </c>
      <c r="F1701" s="433" t="s">
        <v>779</v>
      </c>
      <c r="G1701" s="433" t="s">
        <v>780</v>
      </c>
      <c r="H1701" s="433" t="s">
        <v>781</v>
      </c>
      <c r="I1701" s="426" t="s">
        <v>782</v>
      </c>
      <c r="J1701" s="426" t="s">
        <v>783</v>
      </c>
      <c r="K1701" s="426" t="s">
        <v>776</v>
      </c>
      <c r="L1701" s="429"/>
    </row>
    <row r="1702" spans="2:12" ht="25.5">
      <c r="B1702" s="18" t="s">
        <v>35</v>
      </c>
      <c r="C1702" s="181" t="s">
        <v>300</v>
      </c>
      <c r="D1702" s="427"/>
      <c r="E1702" s="427"/>
      <c r="F1702" s="434"/>
      <c r="G1702" s="434"/>
      <c r="H1702" s="434"/>
      <c r="I1702" s="427"/>
      <c r="J1702" s="427"/>
      <c r="K1702" s="427"/>
      <c r="L1702" s="430"/>
    </row>
    <row r="1703" spans="2:12" ht="38.25">
      <c r="B1703" s="18" t="s">
        <v>65</v>
      </c>
      <c r="C1703" s="181" t="s">
        <v>315</v>
      </c>
      <c r="D1703" s="427"/>
      <c r="E1703" s="427"/>
      <c r="F1703" s="434"/>
      <c r="G1703" s="434"/>
      <c r="H1703" s="434"/>
      <c r="I1703" s="427"/>
      <c r="J1703" s="427"/>
      <c r="K1703" s="427"/>
      <c r="L1703" s="430"/>
    </row>
    <row r="1704" spans="2:12">
      <c r="B1704" s="18" t="s">
        <v>37</v>
      </c>
      <c r="C1704" s="181" t="s">
        <v>154</v>
      </c>
      <c r="D1704" s="427"/>
      <c r="E1704" s="427"/>
      <c r="F1704" s="434"/>
      <c r="G1704" s="434"/>
      <c r="H1704" s="434"/>
      <c r="I1704" s="427"/>
      <c r="J1704" s="427"/>
      <c r="K1704" s="427"/>
      <c r="L1704" s="430"/>
    </row>
    <row r="1705" spans="2:12" ht="25.5">
      <c r="B1705" s="10" t="s">
        <v>136</v>
      </c>
      <c r="C1705" s="181" t="s">
        <v>301</v>
      </c>
      <c r="D1705" s="427"/>
      <c r="E1705" s="427"/>
      <c r="F1705" s="434"/>
      <c r="G1705" s="434"/>
      <c r="H1705" s="434"/>
      <c r="I1705" s="427"/>
      <c r="J1705" s="427"/>
      <c r="K1705" s="427"/>
      <c r="L1705" s="430"/>
    </row>
    <row r="1706" spans="2:12">
      <c r="B1706" s="55"/>
      <c r="C1706" s="337" t="s">
        <v>67</v>
      </c>
      <c r="D1706" s="428"/>
      <c r="E1706" s="428"/>
      <c r="F1706" s="435"/>
      <c r="G1706" s="435"/>
      <c r="H1706" s="435"/>
      <c r="I1706" s="428"/>
      <c r="J1706" s="428"/>
      <c r="K1706" s="428"/>
      <c r="L1706" s="431"/>
    </row>
    <row r="1707" spans="2:12">
      <c r="B1707" s="10"/>
      <c r="C1707" s="181" t="s">
        <v>299</v>
      </c>
      <c r="D1707" s="538"/>
      <c r="E1707" s="538"/>
      <c r="F1707" s="538"/>
      <c r="G1707" s="538"/>
      <c r="H1707" s="538"/>
      <c r="I1707" s="538" t="s">
        <v>112</v>
      </c>
      <c r="J1707" s="538" t="s">
        <v>134</v>
      </c>
      <c r="K1707" s="538" t="s">
        <v>108</v>
      </c>
      <c r="L1707" s="486"/>
    </row>
    <row r="1708" spans="2:12">
      <c r="B1708" s="21" t="s">
        <v>68</v>
      </c>
      <c r="C1708" s="22"/>
      <c r="D1708" s="484">
        <v>996.4</v>
      </c>
      <c r="E1708" s="484">
        <v>1110</v>
      </c>
      <c r="F1708" s="485"/>
      <c r="G1708" s="485"/>
      <c r="H1708" s="485"/>
      <c r="I1708" s="485">
        <v>1110</v>
      </c>
      <c r="J1708" s="484">
        <v>780</v>
      </c>
      <c r="K1708" s="484">
        <v>30</v>
      </c>
      <c r="L1708" s="486"/>
    </row>
    <row r="1709" spans="2:12">
      <c r="D1709" s="384"/>
      <c r="E1709" s="384"/>
      <c r="F1709" s="384"/>
      <c r="G1709" s="384"/>
      <c r="H1709" s="384"/>
      <c r="I1709" s="384"/>
      <c r="J1709" s="384"/>
      <c r="K1709" s="384"/>
      <c r="L1709" s="384"/>
    </row>
    <row r="1710" spans="2:12">
      <c r="B1710" s="12" t="s">
        <v>56</v>
      </c>
      <c r="C1710" s="181" t="s">
        <v>160</v>
      </c>
      <c r="D1710" s="13"/>
      <c r="E1710" s="13"/>
      <c r="F1710" s="9"/>
      <c r="G1710" s="9"/>
      <c r="H1710" s="9"/>
      <c r="I1710" s="9"/>
      <c r="J1710" s="9"/>
      <c r="K1710" s="9"/>
      <c r="L1710" s="9"/>
    </row>
    <row r="1711" spans="2:12">
      <c r="B1711" s="12" t="s">
        <v>57</v>
      </c>
      <c r="C1711" s="386">
        <v>106003</v>
      </c>
      <c r="D1711" s="9"/>
      <c r="E1711" s="9"/>
      <c r="F1711" s="9"/>
      <c r="G1711" s="9"/>
      <c r="H1711" s="9"/>
      <c r="I1711" s="9"/>
      <c r="J1711" s="9"/>
      <c r="K1711" s="9"/>
      <c r="L1711" s="9"/>
    </row>
    <row r="1712" spans="2:12">
      <c r="B1712" s="12" t="s">
        <v>58</v>
      </c>
      <c r="C1712" s="387" t="s">
        <v>124</v>
      </c>
      <c r="D1712" s="9"/>
      <c r="E1712" s="9"/>
      <c r="F1712" s="9"/>
      <c r="G1712" s="9"/>
      <c r="H1712" s="9"/>
      <c r="I1712" s="9"/>
      <c r="J1712" s="9"/>
      <c r="K1712" s="9"/>
      <c r="L1712" s="9"/>
    </row>
    <row r="1713" spans="2:12">
      <c r="B1713" s="12" t="s">
        <v>59</v>
      </c>
      <c r="C1713" s="386">
        <v>1110</v>
      </c>
      <c r="D1713" s="604" t="s">
        <v>60</v>
      </c>
      <c r="E1713" s="605"/>
      <c r="F1713" s="605"/>
      <c r="G1713" s="605"/>
      <c r="H1713" s="605"/>
      <c r="I1713" s="605"/>
      <c r="J1713" s="605"/>
      <c r="K1713" s="605"/>
      <c r="L1713" s="606"/>
    </row>
    <row r="1714" spans="2:12" ht="25.5">
      <c r="B1714" s="12" t="s">
        <v>61</v>
      </c>
      <c r="C1714" s="181">
        <v>12001</v>
      </c>
      <c r="D1714" s="426" t="s">
        <v>777</v>
      </c>
      <c r="E1714" s="426" t="s">
        <v>778</v>
      </c>
      <c r="F1714" s="433" t="s">
        <v>779</v>
      </c>
      <c r="G1714" s="433" t="s">
        <v>780</v>
      </c>
      <c r="H1714" s="433" t="s">
        <v>781</v>
      </c>
      <c r="I1714" s="426" t="s">
        <v>782</v>
      </c>
      <c r="J1714" s="426" t="s">
        <v>783</v>
      </c>
      <c r="K1714" s="426" t="s">
        <v>776</v>
      </c>
      <c r="L1714" s="429"/>
    </row>
    <row r="1715" spans="2:12" ht="25.5">
      <c r="B1715" s="18" t="s">
        <v>35</v>
      </c>
      <c r="C1715" s="181" t="s">
        <v>300</v>
      </c>
      <c r="D1715" s="427"/>
      <c r="E1715" s="427"/>
      <c r="F1715" s="434"/>
      <c r="G1715" s="434"/>
      <c r="H1715" s="434"/>
      <c r="I1715" s="427"/>
      <c r="J1715" s="427"/>
      <c r="K1715" s="427"/>
      <c r="L1715" s="430"/>
    </row>
    <row r="1716" spans="2:12" ht="38.25">
      <c r="B1716" s="18" t="s">
        <v>65</v>
      </c>
      <c r="C1716" s="181" t="s">
        <v>315</v>
      </c>
      <c r="D1716" s="427"/>
      <c r="E1716" s="427"/>
      <c r="F1716" s="434"/>
      <c r="G1716" s="434"/>
      <c r="H1716" s="434"/>
      <c r="I1716" s="427"/>
      <c r="J1716" s="427"/>
      <c r="K1716" s="427"/>
      <c r="L1716" s="430"/>
    </row>
    <row r="1717" spans="2:12">
      <c r="B1717" s="18" t="s">
        <v>37</v>
      </c>
      <c r="C1717" s="181" t="s">
        <v>154</v>
      </c>
      <c r="D1717" s="427"/>
      <c r="E1717" s="427"/>
      <c r="F1717" s="434"/>
      <c r="G1717" s="434"/>
      <c r="H1717" s="434"/>
      <c r="I1717" s="427"/>
      <c r="J1717" s="427"/>
      <c r="K1717" s="427"/>
      <c r="L1717" s="430"/>
    </row>
    <row r="1718" spans="2:12" ht="25.5">
      <c r="B1718" s="10" t="s">
        <v>136</v>
      </c>
      <c r="C1718" s="181" t="s">
        <v>301</v>
      </c>
      <c r="D1718" s="427"/>
      <c r="E1718" s="427"/>
      <c r="F1718" s="434"/>
      <c r="G1718" s="434"/>
      <c r="H1718" s="434"/>
      <c r="I1718" s="427"/>
      <c r="J1718" s="427"/>
      <c r="K1718" s="427"/>
      <c r="L1718" s="430"/>
    </row>
    <row r="1719" spans="2:12">
      <c r="B1719" s="55"/>
      <c r="C1719" s="337" t="s">
        <v>195</v>
      </c>
      <c r="D1719" s="428"/>
      <c r="E1719" s="428"/>
      <c r="F1719" s="435"/>
      <c r="G1719" s="435"/>
      <c r="H1719" s="435"/>
      <c r="I1719" s="428"/>
      <c r="J1719" s="428"/>
      <c r="K1719" s="428"/>
      <c r="L1719" s="431"/>
    </row>
    <row r="1720" spans="2:12">
      <c r="B1720" s="10"/>
      <c r="C1720" s="181" t="s">
        <v>299</v>
      </c>
      <c r="D1720" s="538"/>
      <c r="E1720" s="538"/>
      <c r="F1720" s="516"/>
      <c r="G1720" s="516"/>
      <c r="H1720" s="516"/>
      <c r="I1720" s="538" t="s">
        <v>113</v>
      </c>
      <c r="J1720" s="539" t="s">
        <v>108</v>
      </c>
      <c r="K1720" s="539" t="s">
        <v>109</v>
      </c>
      <c r="L1720" s="486"/>
    </row>
    <row r="1721" spans="2:12">
      <c r="B1721" s="21" t="s">
        <v>68</v>
      </c>
      <c r="C1721" s="22"/>
      <c r="D1721" s="484">
        <v>630</v>
      </c>
      <c r="E1721" s="484">
        <v>720</v>
      </c>
      <c r="F1721" s="485"/>
      <c r="G1721" s="485"/>
      <c r="H1721" s="485"/>
      <c r="I1721" s="484">
        <v>390</v>
      </c>
      <c r="J1721" s="484">
        <v>210</v>
      </c>
      <c r="K1721" s="484">
        <v>0</v>
      </c>
      <c r="L1721" s="486"/>
    </row>
    <row r="1722" spans="2:12">
      <c r="D1722" s="384"/>
      <c r="E1722" s="384"/>
      <c r="F1722" s="384"/>
      <c r="G1722" s="384"/>
      <c r="H1722" s="384"/>
      <c r="I1722" s="384"/>
      <c r="J1722" s="384"/>
      <c r="K1722" s="384"/>
      <c r="L1722" s="384"/>
    </row>
    <row r="1723" spans="2:12">
      <c r="B1723" s="12" t="s">
        <v>56</v>
      </c>
      <c r="C1723" s="181" t="s">
        <v>160</v>
      </c>
      <c r="D1723" s="13"/>
      <c r="E1723" s="13"/>
      <c r="F1723" s="9"/>
      <c r="G1723" s="9"/>
      <c r="H1723" s="9"/>
      <c r="I1723" s="9"/>
      <c r="J1723" s="9"/>
      <c r="K1723" s="9"/>
      <c r="L1723" s="9"/>
    </row>
    <row r="1724" spans="2:12">
      <c r="B1724" s="12" t="s">
        <v>57</v>
      </c>
      <c r="C1724" s="386">
        <v>106004</v>
      </c>
      <c r="D1724" s="9"/>
      <c r="E1724" s="9"/>
      <c r="F1724" s="9"/>
      <c r="G1724" s="9"/>
      <c r="H1724" s="9"/>
      <c r="I1724" s="9"/>
      <c r="J1724" s="9"/>
      <c r="K1724" s="9"/>
      <c r="L1724" s="9"/>
    </row>
    <row r="1725" spans="2:12">
      <c r="B1725" s="12" t="s">
        <v>58</v>
      </c>
      <c r="C1725" s="387" t="s">
        <v>126</v>
      </c>
      <c r="D1725" s="9"/>
      <c r="E1725" s="9"/>
      <c r="F1725" s="9"/>
      <c r="G1725" s="9"/>
      <c r="H1725" s="9"/>
      <c r="I1725" s="9"/>
      <c r="J1725" s="9"/>
      <c r="K1725" s="9"/>
      <c r="L1725" s="9"/>
    </row>
    <row r="1726" spans="2:12">
      <c r="B1726" s="12" t="s">
        <v>59</v>
      </c>
      <c r="C1726" s="386">
        <v>1110</v>
      </c>
      <c r="D1726" s="604" t="s">
        <v>60</v>
      </c>
      <c r="E1726" s="605"/>
      <c r="F1726" s="605"/>
      <c r="G1726" s="605"/>
      <c r="H1726" s="605"/>
      <c r="I1726" s="605"/>
      <c r="J1726" s="605"/>
      <c r="K1726" s="605"/>
      <c r="L1726" s="606"/>
    </row>
    <row r="1727" spans="2:12" ht="25.5">
      <c r="B1727" s="12" t="s">
        <v>61</v>
      </c>
      <c r="C1727" s="181">
        <v>12001</v>
      </c>
      <c r="D1727" s="426" t="s">
        <v>777</v>
      </c>
      <c r="E1727" s="426" t="s">
        <v>778</v>
      </c>
      <c r="F1727" s="433" t="s">
        <v>779</v>
      </c>
      <c r="G1727" s="433" t="s">
        <v>780</v>
      </c>
      <c r="H1727" s="433" t="s">
        <v>781</v>
      </c>
      <c r="I1727" s="426" t="s">
        <v>782</v>
      </c>
      <c r="J1727" s="426" t="s">
        <v>783</v>
      </c>
      <c r="K1727" s="426" t="s">
        <v>776</v>
      </c>
      <c r="L1727" s="429"/>
    </row>
    <row r="1728" spans="2:12" ht="25.5">
      <c r="B1728" s="18" t="s">
        <v>35</v>
      </c>
      <c r="C1728" s="181" t="s">
        <v>300</v>
      </c>
      <c r="D1728" s="427"/>
      <c r="E1728" s="427"/>
      <c r="F1728" s="434"/>
      <c r="G1728" s="434"/>
      <c r="H1728" s="434"/>
      <c r="I1728" s="427"/>
      <c r="J1728" s="427"/>
      <c r="K1728" s="427"/>
      <c r="L1728" s="430"/>
    </row>
    <row r="1729" spans="2:12" ht="38.25">
      <c r="B1729" s="18" t="s">
        <v>65</v>
      </c>
      <c r="C1729" s="181" t="s">
        <v>315</v>
      </c>
      <c r="D1729" s="427"/>
      <c r="E1729" s="427"/>
      <c r="F1729" s="434"/>
      <c r="G1729" s="434"/>
      <c r="H1729" s="434"/>
      <c r="I1729" s="427"/>
      <c r="J1729" s="427"/>
      <c r="K1729" s="427"/>
      <c r="L1729" s="430"/>
    </row>
    <row r="1730" spans="2:12">
      <c r="B1730" s="18" t="s">
        <v>37</v>
      </c>
      <c r="C1730" s="181" t="s">
        <v>154</v>
      </c>
      <c r="D1730" s="427"/>
      <c r="E1730" s="427"/>
      <c r="F1730" s="434"/>
      <c r="G1730" s="434"/>
      <c r="H1730" s="434"/>
      <c r="I1730" s="427"/>
      <c r="J1730" s="427"/>
      <c r="K1730" s="427"/>
      <c r="L1730" s="430"/>
    </row>
    <row r="1731" spans="2:12" ht="25.5">
      <c r="B1731" s="10" t="s">
        <v>136</v>
      </c>
      <c r="C1731" s="181" t="s">
        <v>301</v>
      </c>
      <c r="D1731" s="427"/>
      <c r="E1731" s="427"/>
      <c r="F1731" s="434"/>
      <c r="G1731" s="434"/>
      <c r="H1731" s="434"/>
      <c r="I1731" s="427"/>
      <c r="J1731" s="427"/>
      <c r="K1731" s="427"/>
      <c r="L1731" s="430"/>
    </row>
    <row r="1732" spans="2:12">
      <c r="B1732" s="55"/>
      <c r="C1732" s="337" t="s">
        <v>67</v>
      </c>
      <c r="D1732" s="428"/>
      <c r="E1732" s="428"/>
      <c r="F1732" s="435"/>
      <c r="G1732" s="435"/>
      <c r="H1732" s="435"/>
      <c r="I1732" s="428"/>
      <c r="J1732" s="428"/>
      <c r="K1732" s="428"/>
      <c r="L1732" s="431"/>
    </row>
    <row r="1733" spans="2:12">
      <c r="B1733" s="10"/>
      <c r="C1733" s="181" t="s">
        <v>299</v>
      </c>
      <c r="D1733" s="538"/>
      <c r="E1733" s="538"/>
      <c r="F1733" s="538"/>
      <c r="G1733" s="538"/>
      <c r="H1733" s="538"/>
      <c r="I1733" s="538" t="s">
        <v>127</v>
      </c>
      <c r="J1733" s="538" t="s">
        <v>1029</v>
      </c>
      <c r="K1733" s="538" t="s">
        <v>108</v>
      </c>
      <c r="L1733" s="486"/>
    </row>
    <row r="1734" spans="2:12">
      <c r="B1734" s="21" t="s">
        <v>68</v>
      </c>
      <c r="C1734" s="22"/>
      <c r="D1734" s="484">
        <v>6090</v>
      </c>
      <c r="E1734" s="484">
        <v>5130</v>
      </c>
      <c r="F1734" s="485"/>
      <c r="G1734" s="485"/>
      <c r="H1734" s="485"/>
      <c r="I1734" s="484">
        <v>4260</v>
      </c>
      <c r="J1734" s="484">
        <v>1140</v>
      </c>
      <c r="K1734" s="484">
        <v>30</v>
      </c>
      <c r="L1734" s="486"/>
    </row>
    <row r="1735" spans="2:12">
      <c r="D1735" s="384"/>
      <c r="E1735" s="384"/>
      <c r="F1735" s="384"/>
      <c r="G1735" s="384"/>
      <c r="H1735" s="384"/>
      <c r="I1735" s="384"/>
      <c r="J1735" s="384"/>
      <c r="K1735" s="384"/>
      <c r="L1735" s="384"/>
    </row>
    <row r="1736" spans="2:12">
      <c r="B1736" s="12" t="s">
        <v>56</v>
      </c>
      <c r="C1736" s="181" t="s">
        <v>160</v>
      </c>
      <c r="D1736" s="13"/>
      <c r="E1736" s="13"/>
      <c r="F1736" s="9"/>
      <c r="G1736" s="9"/>
      <c r="H1736" s="9"/>
      <c r="I1736" s="9"/>
      <c r="J1736" s="9"/>
      <c r="K1736" s="9"/>
      <c r="L1736" s="9"/>
    </row>
    <row r="1737" spans="2:12">
      <c r="B1737" s="12" t="s">
        <v>57</v>
      </c>
      <c r="C1737" s="386">
        <v>106005</v>
      </c>
      <c r="D1737" s="9"/>
      <c r="E1737" s="9"/>
      <c r="F1737" s="9"/>
      <c r="G1737" s="9"/>
      <c r="H1737" s="9"/>
      <c r="I1737" s="9"/>
      <c r="J1737" s="9"/>
      <c r="K1737" s="9"/>
      <c r="L1737" s="9"/>
    </row>
    <row r="1738" spans="2:12">
      <c r="B1738" s="12" t="s">
        <v>58</v>
      </c>
      <c r="C1738" s="387" t="s">
        <v>128</v>
      </c>
      <c r="D1738" s="9"/>
      <c r="E1738" s="9"/>
      <c r="F1738" s="9"/>
      <c r="G1738" s="9"/>
      <c r="H1738" s="9"/>
      <c r="I1738" s="9"/>
      <c r="J1738" s="9"/>
      <c r="K1738" s="9"/>
      <c r="L1738" s="9"/>
    </row>
    <row r="1739" spans="2:12">
      <c r="B1739" s="12" t="s">
        <v>59</v>
      </c>
      <c r="C1739" s="386">
        <v>1110</v>
      </c>
      <c r="D1739" s="604" t="s">
        <v>60</v>
      </c>
      <c r="E1739" s="605"/>
      <c r="F1739" s="605"/>
      <c r="G1739" s="605"/>
      <c r="H1739" s="605"/>
      <c r="I1739" s="605"/>
      <c r="J1739" s="605"/>
      <c r="K1739" s="605"/>
      <c r="L1739" s="606"/>
    </row>
    <row r="1740" spans="2:12" ht="25.5">
      <c r="B1740" s="12" t="s">
        <v>61</v>
      </c>
      <c r="C1740" s="181">
        <v>12001</v>
      </c>
      <c r="D1740" s="426" t="s">
        <v>777</v>
      </c>
      <c r="E1740" s="426" t="s">
        <v>778</v>
      </c>
      <c r="F1740" s="433" t="s">
        <v>779</v>
      </c>
      <c r="G1740" s="433" t="s">
        <v>780</v>
      </c>
      <c r="H1740" s="433" t="s">
        <v>781</v>
      </c>
      <c r="I1740" s="426" t="s">
        <v>782</v>
      </c>
      <c r="J1740" s="426" t="s">
        <v>783</v>
      </c>
      <c r="K1740" s="426" t="s">
        <v>776</v>
      </c>
      <c r="L1740" s="429"/>
    </row>
    <row r="1741" spans="2:12" ht="25.5">
      <c r="B1741" s="18" t="s">
        <v>35</v>
      </c>
      <c r="C1741" s="181" t="s">
        <v>300</v>
      </c>
      <c r="D1741" s="427"/>
      <c r="E1741" s="427"/>
      <c r="F1741" s="434"/>
      <c r="G1741" s="434"/>
      <c r="H1741" s="434"/>
      <c r="I1741" s="427"/>
      <c r="J1741" s="427"/>
      <c r="K1741" s="427"/>
      <c r="L1741" s="430"/>
    </row>
    <row r="1742" spans="2:12" ht="38.25">
      <c r="B1742" s="18" t="s">
        <v>65</v>
      </c>
      <c r="C1742" s="181" t="s">
        <v>315</v>
      </c>
      <c r="D1742" s="427"/>
      <c r="E1742" s="427"/>
      <c r="F1742" s="434"/>
      <c r="G1742" s="434"/>
      <c r="H1742" s="434"/>
      <c r="I1742" s="427"/>
      <c r="J1742" s="427"/>
      <c r="K1742" s="427"/>
      <c r="L1742" s="430"/>
    </row>
    <row r="1743" spans="2:12">
      <c r="B1743" s="18" t="s">
        <v>37</v>
      </c>
      <c r="C1743" s="181" t="s">
        <v>154</v>
      </c>
      <c r="D1743" s="427"/>
      <c r="E1743" s="427"/>
      <c r="F1743" s="434"/>
      <c r="G1743" s="434"/>
      <c r="H1743" s="434"/>
      <c r="I1743" s="427"/>
      <c r="J1743" s="427"/>
      <c r="K1743" s="427"/>
      <c r="L1743" s="430"/>
    </row>
    <row r="1744" spans="2:12" ht="25.5">
      <c r="B1744" s="10" t="s">
        <v>136</v>
      </c>
      <c r="C1744" s="181" t="s">
        <v>301</v>
      </c>
      <c r="D1744" s="427"/>
      <c r="E1744" s="427"/>
      <c r="F1744" s="434"/>
      <c r="G1744" s="434"/>
      <c r="H1744" s="434"/>
      <c r="I1744" s="427"/>
      <c r="J1744" s="427"/>
      <c r="K1744" s="427"/>
      <c r="L1744" s="430"/>
    </row>
    <row r="1745" spans="2:12">
      <c r="B1745" s="55"/>
      <c r="C1745" s="337" t="s">
        <v>67</v>
      </c>
      <c r="D1745" s="428"/>
      <c r="E1745" s="428"/>
      <c r="F1745" s="435"/>
      <c r="G1745" s="435"/>
      <c r="H1745" s="435"/>
      <c r="I1745" s="428"/>
      <c r="J1745" s="428"/>
      <c r="K1745" s="428"/>
      <c r="L1745" s="431"/>
    </row>
    <row r="1746" spans="2:12">
      <c r="B1746" s="10"/>
      <c r="C1746" s="181" t="s">
        <v>299</v>
      </c>
      <c r="D1746" s="484"/>
      <c r="E1746" s="538" t="s">
        <v>110</v>
      </c>
      <c r="F1746" s="538"/>
      <c r="G1746" s="538"/>
      <c r="H1746" s="538"/>
      <c r="I1746" s="538" t="s">
        <v>450</v>
      </c>
      <c r="J1746" s="538" t="s">
        <v>134</v>
      </c>
      <c r="K1746" s="538" t="s">
        <v>109</v>
      </c>
      <c r="L1746" s="486"/>
    </row>
    <row r="1747" spans="2:12">
      <c r="B1747" s="21" t="s">
        <v>68</v>
      </c>
      <c r="C1747" s="22"/>
      <c r="D1747" s="484">
        <v>2640</v>
      </c>
      <c r="E1747" s="484">
        <v>2910</v>
      </c>
      <c r="F1747" s="485"/>
      <c r="G1747" s="485"/>
      <c r="H1747" s="485"/>
      <c r="I1747" s="484">
        <v>1650</v>
      </c>
      <c r="J1747" s="484">
        <v>630</v>
      </c>
      <c r="K1747" s="484">
        <v>0</v>
      </c>
      <c r="L1747" s="486"/>
    </row>
    <row r="1748" spans="2:12">
      <c r="D1748" s="384"/>
      <c r="E1748" s="384"/>
      <c r="F1748" s="384"/>
      <c r="G1748" s="384"/>
      <c r="H1748" s="384"/>
      <c r="I1748" s="384"/>
      <c r="J1748" s="384"/>
      <c r="K1748" s="384"/>
      <c r="L1748" s="384"/>
    </row>
    <row r="1749" spans="2:12">
      <c r="B1749" s="12" t="s">
        <v>56</v>
      </c>
      <c r="C1749" s="181" t="s">
        <v>160</v>
      </c>
      <c r="D1749" s="13"/>
      <c r="E1749" s="13"/>
      <c r="F1749" s="9"/>
      <c r="G1749" s="9"/>
      <c r="H1749" s="9"/>
      <c r="I1749" s="9"/>
      <c r="J1749" s="9"/>
      <c r="K1749" s="9"/>
      <c r="L1749" s="9"/>
    </row>
    <row r="1750" spans="2:12">
      <c r="B1750" s="12" t="s">
        <v>57</v>
      </c>
      <c r="C1750" s="386">
        <v>106006</v>
      </c>
      <c r="D1750" s="9"/>
      <c r="E1750" s="9"/>
      <c r="F1750" s="9"/>
      <c r="G1750" s="9"/>
      <c r="H1750" s="9"/>
      <c r="I1750" s="9"/>
      <c r="J1750" s="9"/>
      <c r="K1750" s="9"/>
      <c r="L1750" s="9"/>
    </row>
    <row r="1751" spans="2:12">
      <c r="B1751" s="12" t="s">
        <v>58</v>
      </c>
      <c r="C1751" s="387" t="s">
        <v>129</v>
      </c>
      <c r="D1751" s="9"/>
      <c r="E1751" s="9"/>
      <c r="F1751" s="9"/>
      <c r="G1751" s="9"/>
      <c r="H1751" s="9"/>
      <c r="I1751" s="9"/>
      <c r="J1751" s="9"/>
      <c r="K1751" s="9"/>
      <c r="L1751" s="9"/>
    </row>
    <row r="1752" spans="2:12">
      <c r="B1752" s="12" t="s">
        <v>59</v>
      </c>
      <c r="C1752" s="386">
        <v>1110</v>
      </c>
      <c r="D1752" s="604" t="s">
        <v>60</v>
      </c>
      <c r="E1752" s="605"/>
      <c r="F1752" s="605"/>
      <c r="G1752" s="605"/>
      <c r="H1752" s="605"/>
      <c r="I1752" s="605"/>
      <c r="J1752" s="605"/>
      <c r="K1752" s="605"/>
      <c r="L1752" s="606"/>
    </row>
    <row r="1753" spans="2:12" ht="25.5">
      <c r="B1753" s="12" t="s">
        <v>61</v>
      </c>
      <c r="C1753" s="181">
        <v>12001</v>
      </c>
      <c r="D1753" s="426" t="s">
        <v>777</v>
      </c>
      <c r="E1753" s="426" t="s">
        <v>778</v>
      </c>
      <c r="F1753" s="433" t="s">
        <v>779</v>
      </c>
      <c r="G1753" s="433" t="s">
        <v>780</v>
      </c>
      <c r="H1753" s="433" t="s">
        <v>781</v>
      </c>
      <c r="I1753" s="426" t="s">
        <v>782</v>
      </c>
      <c r="J1753" s="426" t="s">
        <v>783</v>
      </c>
      <c r="K1753" s="426" t="s">
        <v>776</v>
      </c>
      <c r="L1753" s="429"/>
    </row>
    <row r="1754" spans="2:12" ht="25.5">
      <c r="B1754" s="18" t="s">
        <v>35</v>
      </c>
      <c r="C1754" s="181" t="s">
        <v>300</v>
      </c>
      <c r="D1754" s="427"/>
      <c r="E1754" s="427"/>
      <c r="F1754" s="434"/>
      <c r="G1754" s="434"/>
      <c r="H1754" s="434"/>
      <c r="I1754" s="427"/>
      <c r="J1754" s="427"/>
      <c r="K1754" s="427"/>
      <c r="L1754" s="430"/>
    </row>
    <row r="1755" spans="2:12" ht="38.25">
      <c r="B1755" s="18" t="s">
        <v>65</v>
      </c>
      <c r="C1755" s="181" t="s">
        <v>315</v>
      </c>
      <c r="D1755" s="427"/>
      <c r="E1755" s="427"/>
      <c r="F1755" s="434"/>
      <c r="G1755" s="434"/>
      <c r="H1755" s="434"/>
      <c r="I1755" s="427"/>
      <c r="J1755" s="427"/>
      <c r="K1755" s="427"/>
      <c r="L1755" s="430"/>
    </row>
    <row r="1756" spans="2:12">
      <c r="B1756" s="18" t="s">
        <v>37</v>
      </c>
      <c r="C1756" s="181" t="s">
        <v>154</v>
      </c>
      <c r="D1756" s="427"/>
      <c r="E1756" s="427"/>
      <c r="F1756" s="434"/>
      <c r="G1756" s="434"/>
      <c r="H1756" s="434"/>
      <c r="I1756" s="427"/>
      <c r="J1756" s="427"/>
      <c r="K1756" s="427"/>
      <c r="L1756" s="430"/>
    </row>
    <row r="1757" spans="2:12" ht="25.5">
      <c r="B1757" s="10" t="s">
        <v>136</v>
      </c>
      <c r="C1757" s="181" t="s">
        <v>301</v>
      </c>
      <c r="D1757" s="427"/>
      <c r="E1757" s="427"/>
      <c r="F1757" s="434"/>
      <c r="G1757" s="434"/>
      <c r="H1757" s="434"/>
      <c r="I1757" s="427"/>
      <c r="J1757" s="427"/>
      <c r="K1757" s="427"/>
      <c r="L1757" s="430"/>
    </row>
    <row r="1758" spans="2:12">
      <c r="B1758" s="55"/>
      <c r="C1758" s="337" t="s">
        <v>67</v>
      </c>
      <c r="D1758" s="428"/>
      <c r="E1758" s="428"/>
      <c r="F1758" s="435"/>
      <c r="G1758" s="435"/>
      <c r="H1758" s="435"/>
      <c r="I1758" s="428"/>
      <c r="J1758" s="428"/>
      <c r="K1758" s="428"/>
      <c r="L1758" s="431"/>
    </row>
    <row r="1759" spans="2:12">
      <c r="B1759" s="10"/>
      <c r="C1759" s="181" t="s">
        <v>299</v>
      </c>
      <c r="D1759" s="538"/>
      <c r="E1759" s="538" t="s">
        <v>125</v>
      </c>
      <c r="F1759" s="516"/>
      <c r="G1759" s="516"/>
      <c r="H1759" s="516"/>
      <c r="I1759" s="538" t="s">
        <v>112</v>
      </c>
      <c r="J1759" s="539" t="s">
        <v>109</v>
      </c>
      <c r="K1759" s="539" t="s">
        <v>109</v>
      </c>
      <c r="L1759" s="486"/>
    </row>
    <row r="1760" spans="2:12">
      <c r="B1760" s="21" t="s">
        <v>68</v>
      </c>
      <c r="C1760" s="22"/>
      <c r="D1760" s="484">
        <v>2250</v>
      </c>
      <c r="E1760" s="484">
        <v>1470</v>
      </c>
      <c r="F1760" s="485"/>
      <c r="G1760" s="485"/>
      <c r="H1760" s="485"/>
      <c r="I1760" s="484">
        <v>750</v>
      </c>
      <c r="J1760" s="540">
        <v>0</v>
      </c>
      <c r="K1760" s="540">
        <v>0</v>
      </c>
      <c r="L1760" s="486"/>
    </row>
    <row r="1761" spans="2:12">
      <c r="D1761" s="384"/>
      <c r="E1761" s="384"/>
      <c r="F1761" s="384"/>
      <c r="G1761" s="384"/>
      <c r="H1761" s="384"/>
      <c r="I1761" s="384"/>
      <c r="J1761" s="384"/>
      <c r="K1761" s="384"/>
      <c r="L1761" s="384"/>
    </row>
    <row r="1762" spans="2:12">
      <c r="B1762" s="12" t="s">
        <v>56</v>
      </c>
      <c r="C1762" s="181" t="s">
        <v>160</v>
      </c>
      <c r="D1762" s="13"/>
      <c r="E1762" s="13"/>
      <c r="F1762" s="9"/>
      <c r="G1762" s="9"/>
      <c r="H1762" s="9"/>
      <c r="I1762" s="9"/>
      <c r="J1762" s="9"/>
      <c r="K1762" s="9"/>
      <c r="L1762" s="9"/>
    </row>
    <row r="1763" spans="2:12">
      <c r="B1763" s="12" t="s">
        <v>57</v>
      </c>
      <c r="C1763" s="386">
        <v>106007</v>
      </c>
      <c r="D1763" s="9"/>
      <c r="E1763" s="9"/>
      <c r="F1763" s="9"/>
      <c r="G1763" s="9"/>
      <c r="H1763" s="9"/>
      <c r="I1763" s="9"/>
      <c r="J1763" s="9"/>
      <c r="K1763" s="9"/>
      <c r="L1763" s="9"/>
    </row>
    <row r="1764" spans="2:12">
      <c r="B1764" s="12" t="s">
        <v>58</v>
      </c>
      <c r="C1764" s="387" t="s">
        <v>130</v>
      </c>
      <c r="D1764" s="9"/>
      <c r="E1764" s="9"/>
      <c r="F1764" s="9"/>
      <c r="G1764" s="9"/>
      <c r="H1764" s="9"/>
      <c r="I1764" s="9"/>
      <c r="J1764" s="9"/>
      <c r="K1764" s="9"/>
      <c r="L1764" s="9"/>
    </row>
    <row r="1765" spans="2:12">
      <c r="B1765" s="12" t="s">
        <v>59</v>
      </c>
      <c r="C1765" s="386">
        <v>1110</v>
      </c>
      <c r="D1765" s="604" t="s">
        <v>60</v>
      </c>
      <c r="E1765" s="605"/>
      <c r="F1765" s="605"/>
      <c r="G1765" s="605"/>
      <c r="H1765" s="605"/>
      <c r="I1765" s="605"/>
      <c r="J1765" s="605"/>
      <c r="K1765" s="605"/>
      <c r="L1765" s="606"/>
    </row>
    <row r="1766" spans="2:12" ht="25.5">
      <c r="B1766" s="12" t="s">
        <v>61</v>
      </c>
      <c r="C1766" s="181">
        <v>12001</v>
      </c>
      <c r="D1766" s="426" t="s">
        <v>777</v>
      </c>
      <c r="E1766" s="426" t="s">
        <v>778</v>
      </c>
      <c r="F1766" s="433" t="s">
        <v>779</v>
      </c>
      <c r="G1766" s="433" t="s">
        <v>780</v>
      </c>
      <c r="H1766" s="433" t="s">
        <v>781</v>
      </c>
      <c r="I1766" s="426" t="s">
        <v>782</v>
      </c>
      <c r="J1766" s="426" t="s">
        <v>783</v>
      </c>
      <c r="K1766" s="426" t="s">
        <v>776</v>
      </c>
      <c r="L1766" s="429"/>
    </row>
    <row r="1767" spans="2:12" ht="25.5">
      <c r="B1767" s="18" t="s">
        <v>35</v>
      </c>
      <c r="C1767" s="181" t="s">
        <v>300</v>
      </c>
      <c r="D1767" s="427"/>
      <c r="E1767" s="427"/>
      <c r="F1767" s="434"/>
      <c r="G1767" s="434"/>
      <c r="H1767" s="434"/>
      <c r="I1767" s="427"/>
      <c r="J1767" s="427"/>
      <c r="K1767" s="427"/>
      <c r="L1767" s="430"/>
    </row>
    <row r="1768" spans="2:12" ht="38.25">
      <c r="B1768" s="18" t="s">
        <v>65</v>
      </c>
      <c r="C1768" s="181" t="s">
        <v>315</v>
      </c>
      <c r="D1768" s="427"/>
      <c r="E1768" s="427"/>
      <c r="F1768" s="434"/>
      <c r="G1768" s="434"/>
      <c r="H1768" s="434"/>
      <c r="I1768" s="427"/>
      <c r="J1768" s="427"/>
      <c r="K1768" s="427"/>
      <c r="L1768" s="430"/>
    </row>
    <row r="1769" spans="2:12">
      <c r="B1769" s="18" t="s">
        <v>37</v>
      </c>
      <c r="C1769" s="181" t="s">
        <v>154</v>
      </c>
      <c r="D1769" s="427"/>
      <c r="E1769" s="427"/>
      <c r="F1769" s="434"/>
      <c r="G1769" s="434"/>
      <c r="H1769" s="434"/>
      <c r="I1769" s="427"/>
      <c r="J1769" s="427"/>
      <c r="K1769" s="427"/>
      <c r="L1769" s="430"/>
    </row>
    <row r="1770" spans="2:12" ht="25.5">
      <c r="B1770" s="10" t="s">
        <v>136</v>
      </c>
      <c r="C1770" s="181" t="s">
        <v>301</v>
      </c>
      <c r="D1770" s="427"/>
      <c r="E1770" s="427"/>
      <c r="F1770" s="434"/>
      <c r="G1770" s="434"/>
      <c r="H1770" s="434"/>
      <c r="I1770" s="427"/>
      <c r="J1770" s="427"/>
      <c r="K1770" s="427"/>
      <c r="L1770" s="430"/>
    </row>
    <row r="1771" spans="2:12">
      <c r="B1771" s="55"/>
      <c r="C1771" s="337" t="s">
        <v>67</v>
      </c>
      <c r="D1771" s="428"/>
      <c r="E1771" s="428"/>
      <c r="F1771" s="435"/>
      <c r="G1771" s="435"/>
      <c r="H1771" s="435"/>
      <c r="I1771" s="428"/>
      <c r="J1771" s="428"/>
      <c r="K1771" s="428"/>
      <c r="L1771" s="431"/>
    </row>
    <row r="1772" spans="2:12">
      <c r="B1772" s="10"/>
      <c r="C1772" s="181" t="s">
        <v>299</v>
      </c>
      <c r="D1772" s="538"/>
      <c r="E1772" s="538"/>
      <c r="F1772" s="516"/>
      <c r="G1772" s="516"/>
      <c r="H1772" s="516"/>
      <c r="I1772" s="538" t="s">
        <v>1029</v>
      </c>
      <c r="J1772" s="539" t="s">
        <v>110</v>
      </c>
      <c r="K1772" s="539" t="s">
        <v>108</v>
      </c>
      <c r="L1772" s="486"/>
    </row>
    <row r="1773" spans="2:12">
      <c r="B1773" s="21" t="s">
        <v>68</v>
      </c>
      <c r="C1773" s="22"/>
      <c r="D1773" s="484">
        <v>2339.9</v>
      </c>
      <c r="E1773" s="484">
        <v>2910</v>
      </c>
      <c r="F1773" s="485"/>
      <c r="G1773" s="485"/>
      <c r="H1773" s="485"/>
      <c r="I1773" s="484">
        <v>3000</v>
      </c>
      <c r="J1773" s="540">
        <v>1620</v>
      </c>
      <c r="K1773" s="540">
        <v>30</v>
      </c>
      <c r="L1773" s="486"/>
    </row>
    <row r="1774" spans="2:12">
      <c r="D1774" s="384"/>
      <c r="E1774" s="384"/>
      <c r="F1774" s="384"/>
      <c r="G1774" s="384"/>
      <c r="H1774" s="384"/>
      <c r="I1774" s="384"/>
      <c r="J1774" s="384"/>
      <c r="K1774" s="384"/>
      <c r="L1774" s="384"/>
    </row>
    <row r="1775" spans="2:12">
      <c r="B1775" s="12" t="s">
        <v>56</v>
      </c>
      <c r="C1775" s="181" t="s">
        <v>160</v>
      </c>
      <c r="D1775" s="13"/>
      <c r="E1775" s="13"/>
      <c r="F1775" s="9"/>
      <c r="G1775" s="9"/>
      <c r="H1775" s="9"/>
      <c r="I1775" s="9"/>
      <c r="J1775" s="9"/>
      <c r="K1775" s="9"/>
      <c r="L1775" s="9"/>
    </row>
    <row r="1776" spans="2:12">
      <c r="B1776" s="12" t="s">
        <v>57</v>
      </c>
      <c r="C1776" s="386">
        <v>106008</v>
      </c>
      <c r="D1776" s="9"/>
      <c r="E1776" s="9"/>
      <c r="F1776" s="9"/>
      <c r="G1776" s="9"/>
      <c r="H1776" s="9"/>
      <c r="I1776" s="9"/>
      <c r="J1776" s="9"/>
      <c r="K1776" s="9"/>
      <c r="L1776" s="9"/>
    </row>
    <row r="1777" spans="2:12">
      <c r="B1777" s="12" t="s">
        <v>58</v>
      </c>
      <c r="C1777" s="387" t="s">
        <v>131</v>
      </c>
      <c r="D1777" s="9"/>
      <c r="E1777" s="9"/>
      <c r="F1777" s="9"/>
      <c r="G1777" s="9"/>
      <c r="H1777" s="9"/>
      <c r="I1777" s="9"/>
      <c r="J1777" s="9"/>
      <c r="K1777" s="9"/>
      <c r="L1777" s="9"/>
    </row>
    <row r="1778" spans="2:12">
      <c r="B1778" s="12" t="s">
        <v>59</v>
      </c>
      <c r="C1778" s="386">
        <v>1110</v>
      </c>
      <c r="D1778" s="604" t="s">
        <v>60</v>
      </c>
      <c r="E1778" s="605"/>
      <c r="F1778" s="605"/>
      <c r="G1778" s="605"/>
      <c r="H1778" s="605"/>
      <c r="I1778" s="605"/>
      <c r="J1778" s="605"/>
      <c r="K1778" s="605"/>
      <c r="L1778" s="606"/>
    </row>
    <row r="1779" spans="2:12" ht="25.5">
      <c r="B1779" s="12" t="s">
        <v>61</v>
      </c>
      <c r="C1779" s="181">
        <v>12001</v>
      </c>
      <c r="D1779" s="426" t="s">
        <v>777</v>
      </c>
      <c r="E1779" s="426" t="s">
        <v>778</v>
      </c>
      <c r="F1779" s="433" t="s">
        <v>779</v>
      </c>
      <c r="G1779" s="433" t="s">
        <v>780</v>
      </c>
      <c r="H1779" s="433" t="s">
        <v>781</v>
      </c>
      <c r="I1779" s="426" t="s">
        <v>782</v>
      </c>
      <c r="J1779" s="426" t="s">
        <v>783</v>
      </c>
      <c r="K1779" s="426" t="s">
        <v>776</v>
      </c>
      <c r="L1779" s="429"/>
    </row>
    <row r="1780" spans="2:12" ht="25.5">
      <c r="B1780" s="18" t="s">
        <v>35</v>
      </c>
      <c r="C1780" s="181" t="s">
        <v>300</v>
      </c>
      <c r="D1780" s="427"/>
      <c r="E1780" s="427"/>
      <c r="F1780" s="434"/>
      <c r="G1780" s="434"/>
      <c r="H1780" s="434"/>
      <c r="I1780" s="427"/>
      <c r="J1780" s="427"/>
      <c r="K1780" s="427"/>
      <c r="L1780" s="430"/>
    </row>
    <row r="1781" spans="2:12" ht="38.25">
      <c r="B1781" s="18" t="s">
        <v>65</v>
      </c>
      <c r="C1781" s="181" t="s">
        <v>315</v>
      </c>
      <c r="D1781" s="427"/>
      <c r="E1781" s="427"/>
      <c r="F1781" s="434"/>
      <c r="G1781" s="434"/>
      <c r="H1781" s="434"/>
      <c r="I1781" s="427"/>
      <c r="J1781" s="427"/>
      <c r="K1781" s="427"/>
      <c r="L1781" s="430"/>
    </row>
    <row r="1782" spans="2:12">
      <c r="B1782" s="18" t="s">
        <v>37</v>
      </c>
      <c r="C1782" s="181" t="s">
        <v>154</v>
      </c>
      <c r="D1782" s="427"/>
      <c r="E1782" s="427"/>
      <c r="F1782" s="434"/>
      <c r="G1782" s="434"/>
      <c r="H1782" s="434"/>
      <c r="I1782" s="427"/>
      <c r="J1782" s="427"/>
      <c r="K1782" s="427"/>
      <c r="L1782" s="430"/>
    </row>
    <row r="1783" spans="2:12" ht="25.5">
      <c r="B1783" s="10" t="s">
        <v>136</v>
      </c>
      <c r="C1783" s="181" t="s">
        <v>301</v>
      </c>
      <c r="D1783" s="427"/>
      <c r="E1783" s="427"/>
      <c r="F1783" s="434"/>
      <c r="G1783" s="434"/>
      <c r="H1783" s="434"/>
      <c r="I1783" s="427"/>
      <c r="J1783" s="427"/>
      <c r="K1783" s="427"/>
      <c r="L1783" s="430"/>
    </row>
    <row r="1784" spans="2:12">
      <c r="B1784" s="55"/>
      <c r="C1784" s="337" t="s">
        <v>67</v>
      </c>
      <c r="D1784" s="428"/>
      <c r="E1784" s="428"/>
      <c r="F1784" s="435"/>
      <c r="G1784" s="435"/>
      <c r="H1784" s="435"/>
      <c r="I1784" s="428"/>
      <c r="J1784" s="428"/>
      <c r="K1784" s="428"/>
      <c r="L1784" s="431"/>
    </row>
    <row r="1785" spans="2:12">
      <c r="B1785" s="10"/>
      <c r="C1785" s="181" t="s">
        <v>299</v>
      </c>
      <c r="D1785" s="538"/>
      <c r="E1785" s="538"/>
      <c r="F1785" s="538"/>
      <c r="G1785" s="538"/>
      <c r="H1785" s="538"/>
      <c r="I1785" s="538" t="s">
        <v>112</v>
      </c>
      <c r="J1785" s="538" t="s">
        <v>113</v>
      </c>
      <c r="K1785" s="538" t="s">
        <v>108</v>
      </c>
      <c r="L1785" s="486"/>
    </row>
    <row r="1786" spans="2:12">
      <c r="B1786" s="21" t="s">
        <v>68</v>
      </c>
      <c r="C1786" s="22"/>
      <c r="D1786" s="484">
        <v>1095.1400000000001</v>
      </c>
      <c r="E1786" s="484">
        <v>1080</v>
      </c>
      <c r="F1786" s="485"/>
      <c r="G1786" s="485"/>
      <c r="H1786" s="485"/>
      <c r="I1786" s="484">
        <v>990</v>
      </c>
      <c r="J1786" s="484">
        <v>570</v>
      </c>
      <c r="K1786" s="484">
        <v>30</v>
      </c>
      <c r="L1786" s="486"/>
    </row>
    <row r="1787" spans="2:12">
      <c r="D1787" s="384"/>
      <c r="E1787" s="384"/>
      <c r="F1787" s="384"/>
      <c r="G1787" s="384"/>
      <c r="H1787" s="384"/>
      <c r="I1787" s="384"/>
      <c r="J1787" s="384"/>
      <c r="K1787" s="384"/>
      <c r="L1787" s="384"/>
    </row>
    <row r="1788" spans="2:12">
      <c r="B1788" s="12" t="s">
        <v>56</v>
      </c>
      <c r="C1788" s="181" t="s">
        <v>160</v>
      </c>
      <c r="D1788" s="13"/>
      <c r="E1788" s="13"/>
      <c r="F1788" s="9"/>
      <c r="G1788" s="9"/>
      <c r="H1788" s="9"/>
      <c r="I1788" s="9"/>
      <c r="J1788" s="9"/>
      <c r="K1788" s="9"/>
      <c r="L1788" s="9"/>
    </row>
    <row r="1789" spans="2:12">
      <c r="B1789" s="12" t="s">
        <v>57</v>
      </c>
      <c r="C1789" s="386">
        <v>106009</v>
      </c>
      <c r="D1789" s="9"/>
      <c r="E1789" s="9"/>
      <c r="F1789" s="9"/>
      <c r="G1789" s="9"/>
      <c r="H1789" s="9"/>
      <c r="I1789" s="9"/>
      <c r="J1789" s="9"/>
      <c r="K1789" s="9"/>
      <c r="L1789" s="9"/>
    </row>
    <row r="1790" spans="2:12">
      <c r="B1790" s="12" t="s">
        <v>58</v>
      </c>
      <c r="C1790" s="387" t="s">
        <v>132</v>
      </c>
      <c r="D1790" s="9"/>
      <c r="E1790" s="9"/>
      <c r="F1790" s="9"/>
      <c r="G1790" s="9"/>
      <c r="H1790" s="9"/>
      <c r="I1790" s="9"/>
      <c r="J1790" s="9"/>
      <c r="K1790" s="9"/>
      <c r="L1790" s="9"/>
    </row>
    <row r="1791" spans="2:12">
      <c r="B1791" s="12" t="s">
        <v>59</v>
      </c>
      <c r="C1791" s="386">
        <v>1110</v>
      </c>
      <c r="D1791" s="604" t="s">
        <v>60</v>
      </c>
      <c r="E1791" s="605"/>
      <c r="F1791" s="605"/>
      <c r="G1791" s="605"/>
      <c r="H1791" s="605"/>
      <c r="I1791" s="605"/>
      <c r="J1791" s="605"/>
      <c r="K1791" s="605"/>
      <c r="L1791" s="606"/>
    </row>
    <row r="1792" spans="2:12" ht="25.5">
      <c r="B1792" s="12" t="s">
        <v>61</v>
      </c>
      <c r="C1792" s="181">
        <v>12001</v>
      </c>
      <c r="D1792" s="426" t="s">
        <v>777</v>
      </c>
      <c r="E1792" s="426" t="s">
        <v>778</v>
      </c>
      <c r="F1792" s="433" t="s">
        <v>779</v>
      </c>
      <c r="G1792" s="433" t="s">
        <v>780</v>
      </c>
      <c r="H1792" s="433" t="s">
        <v>781</v>
      </c>
      <c r="I1792" s="426" t="s">
        <v>782</v>
      </c>
      <c r="J1792" s="426" t="s">
        <v>783</v>
      </c>
      <c r="K1792" s="426" t="s">
        <v>776</v>
      </c>
      <c r="L1792" s="429"/>
    </row>
    <row r="1793" spans="2:12" ht="25.5">
      <c r="B1793" s="18" t="s">
        <v>35</v>
      </c>
      <c r="C1793" s="181" t="s">
        <v>300</v>
      </c>
      <c r="D1793" s="427"/>
      <c r="E1793" s="427"/>
      <c r="F1793" s="434"/>
      <c r="G1793" s="434"/>
      <c r="H1793" s="434"/>
      <c r="I1793" s="427"/>
      <c r="J1793" s="427"/>
      <c r="K1793" s="427"/>
      <c r="L1793" s="430"/>
    </row>
    <row r="1794" spans="2:12" ht="38.25">
      <c r="B1794" s="18" t="s">
        <v>65</v>
      </c>
      <c r="C1794" s="181" t="s">
        <v>315</v>
      </c>
      <c r="D1794" s="427"/>
      <c r="E1794" s="427"/>
      <c r="F1794" s="434"/>
      <c r="G1794" s="434"/>
      <c r="H1794" s="434"/>
      <c r="I1794" s="427"/>
      <c r="J1794" s="427"/>
      <c r="K1794" s="427"/>
      <c r="L1794" s="430"/>
    </row>
    <row r="1795" spans="2:12">
      <c r="B1795" s="18" t="s">
        <v>37</v>
      </c>
      <c r="C1795" s="181" t="s">
        <v>154</v>
      </c>
      <c r="D1795" s="427"/>
      <c r="E1795" s="427"/>
      <c r="F1795" s="434"/>
      <c r="G1795" s="434"/>
      <c r="H1795" s="434"/>
      <c r="I1795" s="427"/>
      <c r="J1795" s="427"/>
      <c r="K1795" s="427"/>
      <c r="L1795" s="430"/>
    </row>
    <row r="1796" spans="2:12" ht="25.5">
      <c r="B1796" s="10" t="s">
        <v>136</v>
      </c>
      <c r="C1796" s="181" t="s">
        <v>301</v>
      </c>
      <c r="D1796" s="427"/>
      <c r="E1796" s="427"/>
      <c r="F1796" s="434"/>
      <c r="G1796" s="434"/>
      <c r="H1796" s="434"/>
      <c r="I1796" s="427"/>
      <c r="J1796" s="427"/>
      <c r="K1796" s="427"/>
      <c r="L1796" s="430"/>
    </row>
    <row r="1797" spans="2:12">
      <c r="B1797" s="55"/>
      <c r="C1797" s="337" t="s">
        <v>67</v>
      </c>
      <c r="D1797" s="428"/>
      <c r="E1797" s="428"/>
      <c r="F1797" s="435"/>
      <c r="G1797" s="435"/>
      <c r="H1797" s="435"/>
      <c r="I1797" s="428"/>
      <c r="J1797" s="428"/>
      <c r="K1797" s="428"/>
      <c r="L1797" s="431"/>
    </row>
    <row r="1798" spans="2:12">
      <c r="B1798" s="10"/>
      <c r="C1798" s="181" t="s">
        <v>299</v>
      </c>
      <c r="D1798" s="538"/>
      <c r="E1798" s="538"/>
      <c r="F1798" s="538"/>
      <c r="G1798" s="538"/>
      <c r="H1798" s="538"/>
      <c r="I1798" s="538" t="s">
        <v>112</v>
      </c>
      <c r="J1798" s="538" t="s">
        <v>108</v>
      </c>
      <c r="K1798" s="538" t="s">
        <v>109</v>
      </c>
      <c r="L1798" s="486"/>
    </row>
    <row r="1799" spans="2:12">
      <c r="B1799" s="21" t="s">
        <v>68</v>
      </c>
      <c r="C1799" s="22"/>
      <c r="D1799" s="484">
        <v>1080</v>
      </c>
      <c r="E1799" s="484">
        <v>1440</v>
      </c>
      <c r="F1799" s="485"/>
      <c r="G1799" s="485"/>
      <c r="H1799" s="485"/>
      <c r="I1799" s="484">
        <v>870</v>
      </c>
      <c r="J1799" s="484">
        <v>210</v>
      </c>
      <c r="K1799" s="484">
        <v>0</v>
      </c>
      <c r="L1799" s="486"/>
    </row>
    <row r="1800" spans="2:12" s="96" customFormat="1">
      <c r="C1800" s="384"/>
      <c r="D1800" s="384"/>
      <c r="E1800" s="384"/>
      <c r="F1800" s="384"/>
      <c r="G1800" s="384"/>
      <c r="H1800" s="384"/>
      <c r="I1800" s="384"/>
      <c r="J1800" s="384"/>
      <c r="K1800" s="384"/>
      <c r="L1800" s="384"/>
    </row>
    <row r="1801" spans="2:12" s="96" customFormat="1">
      <c r="B1801" s="12" t="s">
        <v>56</v>
      </c>
      <c r="C1801" s="181" t="s">
        <v>160</v>
      </c>
      <c r="D1801" s="13"/>
      <c r="E1801" s="13"/>
      <c r="F1801" s="9"/>
      <c r="G1801" s="9"/>
      <c r="H1801" s="9"/>
      <c r="I1801" s="9"/>
      <c r="J1801" s="9"/>
      <c r="K1801" s="9"/>
      <c r="L1801" s="9"/>
    </row>
    <row r="1802" spans="2:12" s="96" customFormat="1">
      <c r="B1802" s="12" t="s">
        <v>57</v>
      </c>
      <c r="C1802" s="386">
        <v>106010</v>
      </c>
      <c r="D1802" s="9"/>
      <c r="E1802" s="9"/>
      <c r="F1802" s="9"/>
      <c r="G1802" s="9"/>
      <c r="H1802" s="9"/>
      <c r="I1802" s="9"/>
      <c r="J1802" s="9"/>
      <c r="K1802" s="9"/>
      <c r="L1802" s="9"/>
    </row>
    <row r="1803" spans="2:12" s="96" customFormat="1">
      <c r="B1803" s="12" t="s">
        <v>58</v>
      </c>
      <c r="C1803" s="387" t="s">
        <v>521</v>
      </c>
      <c r="D1803" s="9"/>
      <c r="E1803" s="9"/>
      <c r="F1803" s="9"/>
      <c r="G1803" s="9"/>
      <c r="H1803" s="9"/>
      <c r="I1803" s="9"/>
      <c r="J1803" s="9"/>
      <c r="K1803" s="9"/>
      <c r="L1803" s="9"/>
    </row>
    <row r="1804" spans="2:12" s="96" customFormat="1">
      <c r="B1804" s="12" t="s">
        <v>59</v>
      </c>
      <c r="C1804" s="386">
        <v>1110</v>
      </c>
      <c r="D1804" s="604" t="s">
        <v>60</v>
      </c>
      <c r="E1804" s="605"/>
      <c r="F1804" s="605"/>
      <c r="G1804" s="605"/>
      <c r="H1804" s="605"/>
      <c r="I1804" s="605"/>
      <c r="J1804" s="605"/>
      <c r="K1804" s="605"/>
      <c r="L1804" s="606"/>
    </row>
    <row r="1805" spans="2:12" s="96" customFormat="1" ht="25.5">
      <c r="B1805" s="12" t="s">
        <v>61</v>
      </c>
      <c r="C1805" s="181">
        <v>12001</v>
      </c>
      <c r="D1805" s="426" t="s">
        <v>777</v>
      </c>
      <c r="E1805" s="426" t="s">
        <v>778</v>
      </c>
      <c r="F1805" s="433" t="s">
        <v>779</v>
      </c>
      <c r="G1805" s="433" t="s">
        <v>780</v>
      </c>
      <c r="H1805" s="433" t="s">
        <v>781</v>
      </c>
      <c r="I1805" s="426" t="s">
        <v>782</v>
      </c>
      <c r="J1805" s="426" t="s">
        <v>783</v>
      </c>
      <c r="K1805" s="426" t="s">
        <v>776</v>
      </c>
      <c r="L1805" s="429"/>
    </row>
    <row r="1806" spans="2:12" s="96" customFormat="1" ht="25.5">
      <c r="B1806" s="18" t="s">
        <v>35</v>
      </c>
      <c r="C1806" s="181" t="s">
        <v>300</v>
      </c>
      <c r="D1806" s="427"/>
      <c r="E1806" s="427"/>
      <c r="F1806" s="434"/>
      <c r="G1806" s="434"/>
      <c r="H1806" s="434"/>
      <c r="I1806" s="427"/>
      <c r="J1806" s="427"/>
      <c r="K1806" s="427"/>
      <c r="L1806" s="430"/>
    </row>
    <row r="1807" spans="2:12" s="96" customFormat="1" ht="38.25">
      <c r="B1807" s="18" t="s">
        <v>65</v>
      </c>
      <c r="C1807" s="181" t="s">
        <v>315</v>
      </c>
      <c r="D1807" s="427"/>
      <c r="E1807" s="427"/>
      <c r="F1807" s="434"/>
      <c r="G1807" s="434"/>
      <c r="H1807" s="434"/>
      <c r="I1807" s="427"/>
      <c r="J1807" s="427"/>
      <c r="K1807" s="427"/>
      <c r="L1807" s="430"/>
    </row>
    <row r="1808" spans="2:12" s="96" customFormat="1">
      <c r="B1808" s="18" t="s">
        <v>37</v>
      </c>
      <c r="C1808" s="181" t="s">
        <v>154</v>
      </c>
      <c r="D1808" s="427"/>
      <c r="E1808" s="427"/>
      <c r="F1808" s="434"/>
      <c r="G1808" s="434"/>
      <c r="H1808" s="434"/>
      <c r="I1808" s="427"/>
      <c r="J1808" s="427"/>
      <c r="K1808" s="427"/>
      <c r="L1808" s="430"/>
    </row>
    <row r="1809" spans="2:12" s="96" customFormat="1" ht="25.5">
      <c r="B1809" s="10" t="s">
        <v>136</v>
      </c>
      <c r="C1809" s="181" t="s">
        <v>301</v>
      </c>
      <c r="D1809" s="427"/>
      <c r="E1809" s="427"/>
      <c r="F1809" s="434"/>
      <c r="G1809" s="434"/>
      <c r="H1809" s="434"/>
      <c r="I1809" s="427"/>
      <c r="J1809" s="427"/>
      <c r="K1809" s="427"/>
      <c r="L1809" s="430"/>
    </row>
    <row r="1810" spans="2:12" s="96" customFormat="1">
      <c r="B1810" s="55"/>
      <c r="C1810" s="337" t="s">
        <v>67</v>
      </c>
      <c r="D1810" s="428"/>
      <c r="E1810" s="428"/>
      <c r="F1810" s="435"/>
      <c r="G1810" s="435"/>
      <c r="H1810" s="435"/>
      <c r="I1810" s="428"/>
      <c r="J1810" s="428"/>
      <c r="K1810" s="428"/>
      <c r="L1810" s="431"/>
    </row>
    <row r="1811" spans="2:12" s="96" customFormat="1">
      <c r="B1811" s="10"/>
      <c r="C1811" s="181" t="s">
        <v>298</v>
      </c>
      <c r="D1811" s="538">
        <v>0</v>
      </c>
      <c r="E1811" s="538"/>
      <c r="F1811" s="538"/>
      <c r="G1811" s="538"/>
      <c r="H1811" s="538"/>
      <c r="I1811" s="538" t="s">
        <v>108</v>
      </c>
      <c r="J1811" s="538" t="s">
        <v>108</v>
      </c>
      <c r="K1811" s="538" t="s">
        <v>109</v>
      </c>
      <c r="L1811" s="486"/>
    </row>
    <row r="1812" spans="2:12" s="96" customFormat="1">
      <c r="B1812" s="21" t="s">
        <v>68</v>
      </c>
      <c r="C1812" s="22"/>
      <c r="D1812" s="484">
        <v>330</v>
      </c>
      <c r="E1812" s="484">
        <v>360</v>
      </c>
      <c r="F1812" s="485"/>
      <c r="G1812" s="485"/>
      <c r="H1812" s="485"/>
      <c r="I1812" s="484">
        <v>360</v>
      </c>
      <c r="J1812" s="484">
        <v>30</v>
      </c>
      <c r="K1812" s="484">
        <v>0</v>
      </c>
      <c r="L1812" s="486"/>
    </row>
    <row r="1813" spans="2:12">
      <c r="D1813" s="384"/>
      <c r="E1813" s="384"/>
      <c r="F1813" s="384"/>
      <c r="G1813" s="384"/>
      <c r="H1813" s="384"/>
      <c r="I1813" s="384"/>
      <c r="J1813" s="384"/>
      <c r="K1813" s="384"/>
      <c r="L1813" s="384"/>
    </row>
    <row r="1814" spans="2:12">
      <c r="B1814" s="12" t="s">
        <v>56</v>
      </c>
      <c r="C1814" s="181" t="s">
        <v>160</v>
      </c>
      <c r="D1814" s="13"/>
      <c r="E1814" s="13"/>
      <c r="F1814" s="9"/>
      <c r="G1814" s="9"/>
      <c r="H1814" s="9"/>
      <c r="I1814" s="9"/>
      <c r="J1814" s="9"/>
      <c r="K1814" s="9"/>
      <c r="L1814" s="9"/>
    </row>
    <row r="1815" spans="2:12">
      <c r="B1815" s="12" t="s">
        <v>57</v>
      </c>
      <c r="C1815" s="386">
        <v>106011</v>
      </c>
      <c r="D1815" s="9"/>
      <c r="E1815" s="9"/>
      <c r="F1815" s="9"/>
      <c r="G1815" s="9"/>
      <c r="H1815" s="9"/>
      <c r="I1815" s="9"/>
      <c r="J1815" s="9"/>
      <c r="K1815" s="9"/>
      <c r="L1815" s="9"/>
    </row>
    <row r="1816" spans="2:12">
      <c r="B1816" s="12" t="s">
        <v>58</v>
      </c>
      <c r="C1816" s="387" t="s">
        <v>133</v>
      </c>
      <c r="D1816" s="9"/>
      <c r="E1816" s="9"/>
      <c r="F1816" s="9"/>
      <c r="G1816" s="9"/>
      <c r="H1816" s="9"/>
      <c r="I1816" s="9"/>
      <c r="J1816" s="9"/>
      <c r="K1816" s="9"/>
      <c r="L1816" s="9"/>
    </row>
    <row r="1817" spans="2:12">
      <c r="B1817" s="12" t="s">
        <v>59</v>
      </c>
      <c r="C1817" s="386">
        <v>1110</v>
      </c>
      <c r="D1817" s="604" t="s">
        <v>60</v>
      </c>
      <c r="E1817" s="605"/>
      <c r="F1817" s="605"/>
      <c r="G1817" s="605"/>
      <c r="H1817" s="605"/>
      <c r="I1817" s="605"/>
      <c r="J1817" s="605"/>
      <c r="K1817" s="605"/>
      <c r="L1817" s="606"/>
    </row>
    <row r="1818" spans="2:12" ht="25.5">
      <c r="B1818" s="12" t="s">
        <v>61</v>
      </c>
      <c r="C1818" s="181">
        <v>12001</v>
      </c>
      <c r="D1818" s="426" t="s">
        <v>777</v>
      </c>
      <c r="E1818" s="426" t="s">
        <v>778</v>
      </c>
      <c r="F1818" s="433" t="s">
        <v>779</v>
      </c>
      <c r="G1818" s="433" t="s">
        <v>780</v>
      </c>
      <c r="H1818" s="433" t="s">
        <v>781</v>
      </c>
      <c r="I1818" s="426" t="s">
        <v>782</v>
      </c>
      <c r="J1818" s="426" t="s">
        <v>783</v>
      </c>
      <c r="K1818" s="426" t="s">
        <v>776</v>
      </c>
      <c r="L1818" s="429"/>
    </row>
    <row r="1819" spans="2:12" ht="25.5">
      <c r="B1819" s="18" t="s">
        <v>35</v>
      </c>
      <c r="C1819" s="181" t="s">
        <v>300</v>
      </c>
      <c r="D1819" s="427"/>
      <c r="E1819" s="427"/>
      <c r="F1819" s="434"/>
      <c r="G1819" s="434"/>
      <c r="H1819" s="434"/>
      <c r="I1819" s="427"/>
      <c r="J1819" s="427"/>
      <c r="K1819" s="427"/>
      <c r="L1819" s="430"/>
    </row>
    <row r="1820" spans="2:12" ht="38.25">
      <c r="B1820" s="18" t="s">
        <v>65</v>
      </c>
      <c r="C1820" s="181" t="s">
        <v>315</v>
      </c>
      <c r="D1820" s="427"/>
      <c r="E1820" s="427"/>
      <c r="F1820" s="434"/>
      <c r="G1820" s="434"/>
      <c r="H1820" s="434"/>
      <c r="I1820" s="427"/>
      <c r="J1820" s="427"/>
      <c r="K1820" s="427"/>
      <c r="L1820" s="430"/>
    </row>
    <row r="1821" spans="2:12">
      <c r="B1821" s="18" t="s">
        <v>37</v>
      </c>
      <c r="C1821" s="181" t="s">
        <v>154</v>
      </c>
      <c r="D1821" s="427"/>
      <c r="E1821" s="427"/>
      <c r="F1821" s="434"/>
      <c r="G1821" s="434"/>
      <c r="H1821" s="434"/>
      <c r="I1821" s="427"/>
      <c r="J1821" s="427"/>
      <c r="K1821" s="427"/>
      <c r="L1821" s="430"/>
    </row>
    <row r="1822" spans="2:12" ht="25.5">
      <c r="B1822" s="10" t="s">
        <v>136</v>
      </c>
      <c r="C1822" s="181" t="s">
        <v>301</v>
      </c>
      <c r="D1822" s="427"/>
      <c r="E1822" s="427"/>
      <c r="F1822" s="434"/>
      <c r="G1822" s="434"/>
      <c r="H1822" s="434"/>
      <c r="I1822" s="427"/>
      <c r="J1822" s="427"/>
      <c r="K1822" s="427"/>
      <c r="L1822" s="430"/>
    </row>
    <row r="1823" spans="2:12">
      <c r="B1823" s="55"/>
      <c r="C1823" s="337" t="s">
        <v>67</v>
      </c>
      <c r="D1823" s="428"/>
      <c r="E1823" s="428"/>
      <c r="F1823" s="435"/>
      <c r="G1823" s="435"/>
      <c r="H1823" s="435"/>
      <c r="I1823" s="428"/>
      <c r="J1823" s="428"/>
      <c r="K1823" s="428"/>
      <c r="L1823" s="431"/>
    </row>
    <row r="1824" spans="2:12">
      <c r="B1824" s="10"/>
      <c r="C1824" s="181" t="s">
        <v>298</v>
      </c>
      <c r="D1824" s="538" t="s">
        <v>109</v>
      </c>
      <c r="E1824" s="538" t="s">
        <v>109</v>
      </c>
      <c r="F1824" s="538"/>
      <c r="G1824" s="538"/>
      <c r="H1824" s="538"/>
      <c r="I1824" s="538" t="s">
        <v>108</v>
      </c>
      <c r="J1824" s="538" t="s">
        <v>108</v>
      </c>
      <c r="K1824" s="538" t="s">
        <v>108</v>
      </c>
      <c r="L1824" s="486"/>
    </row>
    <row r="1825" spans="2:14">
      <c r="B1825" s="21" t="s">
        <v>68</v>
      </c>
      <c r="C1825" s="22"/>
      <c r="D1825" s="484">
        <v>210</v>
      </c>
      <c r="E1825" s="484">
        <v>0</v>
      </c>
      <c r="F1825" s="485"/>
      <c r="G1825" s="485"/>
      <c r="H1825" s="485"/>
      <c r="I1825" s="484">
        <v>360</v>
      </c>
      <c r="J1825" s="484">
        <v>360</v>
      </c>
      <c r="K1825" s="484">
        <v>30</v>
      </c>
      <c r="L1825" s="486"/>
    </row>
    <row r="1826" spans="2:14">
      <c r="D1826" s="384"/>
      <c r="E1826" s="384"/>
      <c r="F1826" s="384"/>
      <c r="G1826" s="384"/>
      <c r="H1826" s="384"/>
      <c r="I1826" s="384"/>
      <c r="J1826" s="384"/>
      <c r="K1826" s="384"/>
      <c r="L1826" s="384"/>
    </row>
    <row r="1827" spans="2:14" s="68" customFormat="1">
      <c r="B1827" s="15" t="s">
        <v>53</v>
      </c>
      <c r="C1827" s="15" t="s">
        <v>54</v>
      </c>
      <c r="D1827" s="9"/>
      <c r="E1827" s="9"/>
      <c r="F1827" s="9"/>
      <c r="G1827" s="9"/>
      <c r="H1827" s="9"/>
      <c r="I1827" s="9"/>
      <c r="J1827" s="9"/>
      <c r="K1827" s="9"/>
      <c r="L1827" s="9"/>
      <c r="N1827" s="96"/>
    </row>
    <row r="1828" spans="2:14" s="68" customFormat="1" ht="24.75" customHeight="1">
      <c r="B1828" s="370" t="s">
        <v>135</v>
      </c>
      <c r="C1828" s="394" t="s">
        <v>296</v>
      </c>
      <c r="D1828" s="9"/>
      <c r="E1828" s="9"/>
      <c r="F1828" s="9"/>
      <c r="G1828" s="9"/>
      <c r="H1828" s="9"/>
      <c r="I1828" s="9"/>
      <c r="J1828" s="9"/>
      <c r="K1828" s="9"/>
      <c r="L1828" s="9"/>
      <c r="N1828" s="96"/>
    </row>
    <row r="1829" spans="2:14" s="68" customFormat="1">
      <c r="B1829" s="16"/>
      <c r="C1829" s="9"/>
      <c r="D1829" s="9"/>
      <c r="E1829" s="9"/>
      <c r="F1829" s="9"/>
      <c r="G1829" s="9"/>
      <c r="H1829" s="9"/>
      <c r="I1829" s="9"/>
      <c r="J1829" s="9"/>
      <c r="K1829" s="9"/>
      <c r="L1829" s="9"/>
      <c r="N1829" s="96"/>
    </row>
    <row r="1830" spans="2:14" s="68" customFormat="1">
      <c r="B1830" s="17" t="s">
        <v>55</v>
      </c>
      <c r="C1830" s="9"/>
      <c r="D1830" s="9"/>
      <c r="E1830" s="9"/>
      <c r="F1830" s="9"/>
      <c r="G1830" s="9"/>
      <c r="H1830" s="9"/>
      <c r="I1830" s="9"/>
      <c r="J1830" s="9"/>
      <c r="K1830" s="9"/>
      <c r="L1830" s="9"/>
      <c r="N1830" s="96"/>
    </row>
    <row r="1831" spans="2:14" s="68" customFormat="1">
      <c r="B1831" s="16"/>
      <c r="C1831" s="9"/>
      <c r="D1831" s="9"/>
      <c r="E1831" s="9"/>
      <c r="F1831" s="9"/>
      <c r="G1831" s="9"/>
      <c r="H1831" s="9"/>
      <c r="I1831" s="9"/>
      <c r="J1831" s="9"/>
      <c r="K1831" s="9"/>
      <c r="L1831" s="9"/>
      <c r="N1831" s="96"/>
    </row>
    <row r="1832" spans="2:14" s="68" customFormat="1">
      <c r="B1832" s="12" t="s">
        <v>56</v>
      </c>
      <c r="C1832" s="181" t="s">
        <v>160</v>
      </c>
      <c r="D1832" s="13"/>
      <c r="E1832" s="13"/>
      <c r="F1832" s="9"/>
      <c r="G1832" s="9"/>
      <c r="H1832" s="9"/>
      <c r="I1832" s="9"/>
      <c r="J1832" s="9"/>
      <c r="K1832" s="9"/>
      <c r="L1832" s="9"/>
      <c r="N1832" s="96"/>
    </row>
    <row r="1833" spans="2:14" s="68" customFormat="1">
      <c r="B1833" s="12" t="s">
        <v>57</v>
      </c>
      <c r="C1833" s="181">
        <v>104001</v>
      </c>
      <c r="D1833" s="9"/>
      <c r="E1833" s="9"/>
      <c r="F1833" s="9"/>
      <c r="G1833" s="9"/>
      <c r="H1833" s="9"/>
      <c r="I1833" s="9"/>
      <c r="J1833" s="9"/>
      <c r="K1833" s="9"/>
      <c r="L1833" s="9"/>
      <c r="N1833" s="96"/>
    </row>
    <row r="1834" spans="2:14" s="68" customFormat="1" ht="19.5" customHeight="1">
      <c r="B1834" s="12" t="s">
        <v>58</v>
      </c>
      <c r="C1834" s="181" t="s">
        <v>543</v>
      </c>
      <c r="D1834" s="9"/>
      <c r="E1834" s="9"/>
      <c r="F1834" s="9"/>
      <c r="G1834" s="9"/>
      <c r="H1834" s="9"/>
      <c r="I1834" s="9"/>
      <c r="J1834" s="9"/>
      <c r="K1834" s="9"/>
      <c r="L1834" s="9"/>
      <c r="N1834" s="96"/>
    </row>
    <row r="1835" spans="2:14" s="68" customFormat="1" ht="18.75" customHeight="1">
      <c r="B1835" s="12" t="s">
        <v>59</v>
      </c>
      <c r="C1835" s="181">
        <v>1157</v>
      </c>
      <c r="D1835" s="604" t="s">
        <v>60</v>
      </c>
      <c r="E1835" s="605"/>
      <c r="F1835" s="605"/>
      <c r="G1835" s="605"/>
      <c r="H1835" s="605"/>
      <c r="I1835" s="605"/>
      <c r="J1835" s="605"/>
      <c r="K1835" s="605"/>
      <c r="L1835" s="606"/>
      <c r="N1835" s="96"/>
    </row>
    <row r="1836" spans="2:14" s="68" customFormat="1" ht="25.5">
      <c r="B1836" s="12" t="s">
        <v>61</v>
      </c>
      <c r="C1836" s="181">
        <v>12001</v>
      </c>
      <c r="D1836" s="426" t="s">
        <v>777</v>
      </c>
      <c r="E1836" s="426" t="s">
        <v>778</v>
      </c>
      <c r="F1836" s="433" t="s">
        <v>779</v>
      </c>
      <c r="G1836" s="433" t="s">
        <v>780</v>
      </c>
      <c r="H1836" s="433" t="s">
        <v>781</v>
      </c>
      <c r="I1836" s="426" t="s">
        <v>782</v>
      </c>
      <c r="J1836" s="426" t="s">
        <v>783</v>
      </c>
      <c r="K1836" s="426" t="s">
        <v>776</v>
      </c>
      <c r="L1836" s="429"/>
      <c r="N1836" s="96"/>
    </row>
    <row r="1837" spans="2:14" s="68" customFormat="1" ht="29.25" customHeight="1">
      <c r="B1837" s="18" t="s">
        <v>35</v>
      </c>
      <c r="C1837" s="181" t="s">
        <v>297</v>
      </c>
      <c r="D1837" s="427"/>
      <c r="E1837" s="427"/>
      <c r="F1837" s="434"/>
      <c r="G1837" s="434"/>
      <c r="H1837" s="434"/>
      <c r="I1837" s="427"/>
      <c r="J1837" s="427"/>
      <c r="K1837" s="427"/>
      <c r="L1837" s="430"/>
      <c r="N1837" s="96"/>
    </row>
    <row r="1838" spans="2:14" s="68" customFormat="1" ht="30.75" customHeight="1">
      <c r="B1838" s="18" t="s">
        <v>65</v>
      </c>
      <c r="C1838" s="181" t="s">
        <v>513</v>
      </c>
      <c r="D1838" s="427"/>
      <c r="E1838" s="427"/>
      <c r="F1838" s="434"/>
      <c r="G1838" s="434"/>
      <c r="H1838" s="434"/>
      <c r="I1838" s="427"/>
      <c r="J1838" s="427"/>
      <c r="K1838" s="427"/>
      <c r="L1838" s="430"/>
      <c r="N1838" s="96"/>
    </row>
    <row r="1839" spans="2:14" s="68" customFormat="1" ht="21" customHeight="1">
      <c r="B1839" s="18" t="s">
        <v>37</v>
      </c>
      <c r="C1839" s="181" t="s">
        <v>154</v>
      </c>
      <c r="D1839" s="427"/>
      <c r="E1839" s="427"/>
      <c r="F1839" s="434"/>
      <c r="G1839" s="434"/>
      <c r="H1839" s="434"/>
      <c r="I1839" s="427"/>
      <c r="J1839" s="427"/>
      <c r="K1839" s="427"/>
      <c r="L1839" s="430"/>
      <c r="N1839" s="96"/>
    </row>
    <row r="1840" spans="2:14" s="68" customFormat="1" ht="21" customHeight="1">
      <c r="B1840" s="10" t="s">
        <v>136</v>
      </c>
      <c r="C1840" s="181"/>
      <c r="D1840" s="427"/>
      <c r="E1840" s="427"/>
      <c r="F1840" s="434"/>
      <c r="G1840" s="434"/>
      <c r="H1840" s="434"/>
      <c r="I1840" s="427"/>
      <c r="J1840" s="427"/>
      <c r="K1840" s="427"/>
      <c r="L1840" s="430"/>
      <c r="N1840" s="96"/>
    </row>
    <row r="1841" spans="2:14" s="68" customFormat="1">
      <c r="B1841" s="55"/>
      <c r="C1841" s="337" t="s">
        <v>67</v>
      </c>
      <c r="D1841" s="428"/>
      <c r="E1841" s="428"/>
      <c r="F1841" s="435"/>
      <c r="G1841" s="435"/>
      <c r="H1841" s="435"/>
      <c r="I1841" s="428"/>
      <c r="J1841" s="428"/>
      <c r="K1841" s="428"/>
      <c r="L1841" s="431"/>
      <c r="N1841" s="96"/>
    </row>
    <row r="1842" spans="2:14" s="68" customFormat="1">
      <c r="B1842" s="21" t="s">
        <v>68</v>
      </c>
      <c r="C1842" s="22"/>
      <c r="D1842" s="509">
        <v>1073552.5</v>
      </c>
      <c r="E1842" s="509">
        <v>1073552.5</v>
      </c>
      <c r="F1842" s="510">
        <v>874131.9</v>
      </c>
      <c r="G1842" s="510">
        <v>1456886.5</v>
      </c>
      <c r="H1842" s="510">
        <v>2039641.1</v>
      </c>
      <c r="I1842" s="509">
        <v>2913773</v>
      </c>
      <c r="J1842" s="509">
        <v>2913773</v>
      </c>
      <c r="K1842" s="509">
        <v>2913773</v>
      </c>
      <c r="L1842" s="486"/>
      <c r="N1842" s="96"/>
    </row>
    <row r="1843" spans="2:14">
      <c r="D1843" s="384"/>
      <c r="E1843" s="384"/>
      <c r="F1843" s="384"/>
      <c r="G1843" s="384"/>
      <c r="H1843" s="384"/>
      <c r="I1843" s="384"/>
      <c r="J1843" s="384"/>
      <c r="K1843" s="384"/>
      <c r="L1843" s="384"/>
    </row>
    <row r="1844" spans="2:14" s="68" customFormat="1">
      <c r="B1844" s="12" t="s">
        <v>56</v>
      </c>
      <c r="C1844" s="181" t="s">
        <v>160</v>
      </c>
      <c r="D1844" s="13"/>
      <c r="E1844" s="13"/>
      <c r="F1844" s="9"/>
      <c r="G1844" s="9"/>
      <c r="H1844" s="9"/>
      <c r="I1844" s="9"/>
      <c r="J1844" s="9"/>
      <c r="K1844" s="9"/>
      <c r="L1844" s="9"/>
      <c r="N1844" s="96"/>
    </row>
    <row r="1845" spans="2:14" s="68" customFormat="1">
      <c r="B1845" s="12" t="s">
        <v>57</v>
      </c>
      <c r="C1845" s="181">
        <v>104001</v>
      </c>
      <c r="D1845" s="9"/>
      <c r="E1845" s="9"/>
      <c r="F1845" s="9"/>
      <c r="G1845" s="9"/>
      <c r="H1845" s="9"/>
      <c r="I1845" s="9"/>
      <c r="J1845" s="9"/>
      <c r="K1845" s="9"/>
      <c r="L1845" s="9"/>
      <c r="N1845" s="96"/>
    </row>
    <row r="1846" spans="2:14" s="68" customFormat="1">
      <c r="B1846" s="12" t="s">
        <v>58</v>
      </c>
      <c r="C1846" s="181" t="s">
        <v>543</v>
      </c>
      <c r="D1846" s="9"/>
      <c r="E1846" s="9"/>
      <c r="F1846" s="9"/>
      <c r="G1846" s="9"/>
      <c r="H1846" s="9"/>
      <c r="I1846" s="9"/>
      <c r="J1846" s="9"/>
      <c r="K1846" s="9"/>
      <c r="L1846" s="9"/>
      <c r="N1846" s="96"/>
    </row>
    <row r="1847" spans="2:14" s="68" customFormat="1">
      <c r="B1847" s="12" t="s">
        <v>59</v>
      </c>
      <c r="C1847" s="181">
        <v>1157</v>
      </c>
      <c r="D1847" s="604" t="s">
        <v>60</v>
      </c>
      <c r="E1847" s="605"/>
      <c r="F1847" s="605"/>
      <c r="G1847" s="605"/>
      <c r="H1847" s="605"/>
      <c r="I1847" s="605"/>
      <c r="J1847" s="605"/>
      <c r="K1847" s="605"/>
      <c r="L1847" s="606"/>
      <c r="N1847" s="96"/>
    </row>
    <row r="1848" spans="2:14" s="68" customFormat="1" ht="25.5">
      <c r="B1848" s="12" t="s">
        <v>61</v>
      </c>
      <c r="C1848" s="181">
        <v>12002</v>
      </c>
      <c r="D1848" s="426" t="s">
        <v>777</v>
      </c>
      <c r="E1848" s="426" t="s">
        <v>778</v>
      </c>
      <c r="F1848" s="433" t="s">
        <v>779</v>
      </c>
      <c r="G1848" s="433" t="s">
        <v>780</v>
      </c>
      <c r="H1848" s="433" t="s">
        <v>781</v>
      </c>
      <c r="I1848" s="426" t="s">
        <v>782</v>
      </c>
      <c r="J1848" s="426" t="s">
        <v>783</v>
      </c>
      <c r="K1848" s="426" t="s">
        <v>776</v>
      </c>
      <c r="L1848" s="429"/>
      <c r="N1848" s="96"/>
    </row>
    <row r="1849" spans="2:14" s="68" customFormat="1">
      <c r="B1849" s="18" t="s">
        <v>35</v>
      </c>
      <c r="C1849" s="181" t="s">
        <v>294</v>
      </c>
      <c r="D1849" s="427"/>
      <c r="E1849" s="427"/>
      <c r="F1849" s="434"/>
      <c r="G1849" s="434"/>
      <c r="H1849" s="434"/>
      <c r="I1849" s="427"/>
      <c r="J1849" s="427"/>
      <c r="K1849" s="427"/>
      <c r="L1849" s="430"/>
      <c r="N1849" s="96"/>
    </row>
    <row r="1850" spans="2:14" s="68" customFormat="1" ht="25.5">
      <c r="B1850" s="18" t="s">
        <v>65</v>
      </c>
      <c r="C1850" s="181" t="s">
        <v>295</v>
      </c>
      <c r="D1850" s="427"/>
      <c r="E1850" s="427"/>
      <c r="F1850" s="434"/>
      <c r="G1850" s="434"/>
      <c r="H1850" s="434"/>
      <c r="I1850" s="427"/>
      <c r="J1850" s="427"/>
      <c r="K1850" s="427"/>
      <c r="L1850" s="430"/>
      <c r="N1850" s="96"/>
    </row>
    <row r="1851" spans="2:14" s="68" customFormat="1">
      <c r="B1851" s="18" t="s">
        <v>37</v>
      </c>
      <c r="C1851" s="181" t="s">
        <v>154</v>
      </c>
      <c r="D1851" s="427"/>
      <c r="E1851" s="427"/>
      <c r="F1851" s="434"/>
      <c r="G1851" s="434"/>
      <c r="H1851" s="434"/>
      <c r="I1851" s="427"/>
      <c r="J1851" s="427"/>
      <c r="K1851" s="427"/>
      <c r="L1851" s="430"/>
      <c r="N1851" s="96"/>
    </row>
    <row r="1852" spans="2:14" s="68" customFormat="1">
      <c r="B1852" s="10" t="s">
        <v>136</v>
      </c>
      <c r="C1852" s="181" t="s">
        <v>252</v>
      </c>
      <c r="D1852" s="427"/>
      <c r="E1852" s="427"/>
      <c r="F1852" s="434"/>
      <c r="G1852" s="434"/>
      <c r="H1852" s="434"/>
      <c r="I1852" s="427"/>
      <c r="J1852" s="427"/>
      <c r="K1852" s="427"/>
      <c r="L1852" s="430"/>
      <c r="N1852" s="96"/>
    </row>
    <row r="1853" spans="2:14" s="68" customFormat="1">
      <c r="B1853" s="55"/>
      <c r="C1853" s="337" t="s">
        <v>67</v>
      </c>
      <c r="D1853" s="428"/>
      <c r="E1853" s="428"/>
      <c r="F1853" s="435"/>
      <c r="G1853" s="435"/>
      <c r="H1853" s="435"/>
      <c r="I1853" s="428"/>
      <c r="J1853" s="428"/>
      <c r="K1853" s="428"/>
      <c r="L1853" s="431"/>
      <c r="N1853" s="96"/>
    </row>
    <row r="1854" spans="2:14" s="68" customFormat="1">
      <c r="B1854" s="19"/>
      <c r="C1854" s="66" t="s">
        <v>451</v>
      </c>
      <c r="D1854" s="20">
        <v>1660</v>
      </c>
      <c r="E1854" s="19">
        <v>1678.3</v>
      </c>
      <c r="F1854" s="19">
        <v>1660</v>
      </c>
      <c r="G1854" s="19">
        <v>1660</v>
      </c>
      <c r="H1854" s="19">
        <v>1660</v>
      </c>
      <c r="I1854" s="19">
        <v>1698.3</v>
      </c>
      <c r="J1854" s="19">
        <v>1718.3</v>
      </c>
      <c r="K1854" s="19">
        <v>1738.3</v>
      </c>
      <c r="L1854" s="19"/>
      <c r="N1854" s="96"/>
    </row>
    <row r="1855" spans="2:14" s="82" customFormat="1">
      <c r="B1855" s="19"/>
      <c r="C1855" s="66" t="s">
        <v>452</v>
      </c>
      <c r="D1855" s="20">
        <v>2567</v>
      </c>
      <c r="E1855" s="19">
        <v>2628</v>
      </c>
      <c r="F1855" s="19" t="s">
        <v>449</v>
      </c>
      <c r="G1855" s="19" t="s">
        <v>449</v>
      </c>
      <c r="H1855" s="19" t="s">
        <v>449</v>
      </c>
      <c r="I1855" s="480">
        <v>0</v>
      </c>
      <c r="J1855" s="480">
        <v>0</v>
      </c>
      <c r="K1855" s="480">
        <v>0</v>
      </c>
      <c r="L1855" s="19"/>
      <c r="N1855" s="96"/>
    </row>
    <row r="1856" spans="2:14" s="68" customFormat="1">
      <c r="B1856" s="19"/>
      <c r="C1856" s="66" t="s">
        <v>453</v>
      </c>
      <c r="D1856" s="20" t="s">
        <v>1204</v>
      </c>
      <c r="E1856" s="19" t="s">
        <v>1204</v>
      </c>
      <c r="F1856" s="19" t="s">
        <v>450</v>
      </c>
      <c r="G1856" s="19" t="s">
        <v>450</v>
      </c>
      <c r="H1856" s="19" t="s">
        <v>450</v>
      </c>
      <c r="I1856" s="19" t="s">
        <v>1205</v>
      </c>
      <c r="J1856" s="19" t="s">
        <v>1205</v>
      </c>
      <c r="K1856" s="19" t="s">
        <v>1205</v>
      </c>
      <c r="L1856" s="19"/>
      <c r="N1856" s="96"/>
    </row>
    <row r="1857" spans="2:14" s="68" customFormat="1">
      <c r="B1857" s="21" t="s">
        <v>68</v>
      </c>
      <c r="C1857" s="22"/>
      <c r="D1857" s="509">
        <v>2229951.6</v>
      </c>
      <c r="E1857" s="509">
        <v>2229951.6</v>
      </c>
      <c r="F1857" s="510">
        <v>777010</v>
      </c>
      <c r="G1857" s="510">
        <v>1527970</v>
      </c>
      <c r="H1857" s="510">
        <v>2185060</v>
      </c>
      <c r="I1857" s="509">
        <v>3526939</v>
      </c>
      <c r="J1857" s="509">
        <v>3644916</v>
      </c>
      <c r="K1857" s="509">
        <v>3532664</v>
      </c>
      <c r="L1857" s="486" t="s">
        <v>426</v>
      </c>
      <c r="N1857" s="96"/>
    </row>
    <row r="1858" spans="2:14" s="68" customFormat="1">
      <c r="C1858" s="384"/>
      <c r="D1858" s="384"/>
      <c r="E1858" s="384"/>
      <c r="F1858" s="384"/>
      <c r="G1858" s="384"/>
      <c r="H1858" s="384"/>
      <c r="I1858" s="384"/>
      <c r="J1858" s="384"/>
      <c r="K1858" s="384"/>
      <c r="L1858" s="384"/>
      <c r="N1858" s="96"/>
    </row>
    <row r="1859" spans="2:14" s="68" customFormat="1">
      <c r="B1859" s="12" t="s">
        <v>56</v>
      </c>
      <c r="C1859" s="181" t="s">
        <v>160</v>
      </c>
      <c r="D1859" s="13"/>
      <c r="E1859" s="13"/>
      <c r="F1859" s="9"/>
      <c r="G1859" s="9"/>
      <c r="H1859" s="9"/>
      <c r="I1859" s="9"/>
      <c r="J1859" s="9"/>
      <c r="K1859" s="9"/>
      <c r="L1859" s="9"/>
      <c r="N1859" s="96"/>
    </row>
    <row r="1860" spans="2:14" s="68" customFormat="1">
      <c r="B1860" s="12" t="s">
        <v>57</v>
      </c>
      <c r="C1860" s="181">
        <v>104001</v>
      </c>
      <c r="D1860" s="9"/>
      <c r="E1860" s="9"/>
      <c r="F1860" s="9"/>
      <c r="G1860" s="9"/>
      <c r="H1860" s="9"/>
      <c r="I1860" s="9"/>
      <c r="J1860" s="9"/>
      <c r="K1860" s="9"/>
      <c r="L1860" s="9"/>
      <c r="N1860" s="96"/>
    </row>
    <row r="1861" spans="2:14" s="68" customFormat="1">
      <c r="B1861" s="12" t="s">
        <v>58</v>
      </c>
      <c r="C1861" s="181" t="s">
        <v>543</v>
      </c>
      <c r="D1861" s="9"/>
      <c r="E1861" s="9"/>
      <c r="F1861" s="9"/>
      <c r="G1861" s="9"/>
      <c r="H1861" s="9"/>
      <c r="I1861" s="9"/>
      <c r="J1861" s="9"/>
      <c r="K1861" s="9"/>
      <c r="L1861" s="9"/>
      <c r="N1861" s="96"/>
    </row>
    <row r="1862" spans="2:14" s="68" customFormat="1">
      <c r="B1862" s="12" t="s">
        <v>59</v>
      </c>
      <c r="C1862" s="181">
        <v>1157</v>
      </c>
      <c r="D1862" s="604" t="s">
        <v>60</v>
      </c>
      <c r="E1862" s="605"/>
      <c r="F1862" s="605"/>
      <c r="G1862" s="605"/>
      <c r="H1862" s="605"/>
      <c r="I1862" s="605"/>
      <c r="J1862" s="605"/>
      <c r="K1862" s="605"/>
      <c r="L1862" s="606"/>
      <c r="N1862" s="96"/>
    </row>
    <row r="1863" spans="2:14" s="68" customFormat="1" ht="25.5">
      <c r="B1863" s="12" t="s">
        <v>61</v>
      </c>
      <c r="C1863" s="181">
        <v>12003</v>
      </c>
      <c r="D1863" s="426" t="s">
        <v>777</v>
      </c>
      <c r="E1863" s="426" t="s">
        <v>778</v>
      </c>
      <c r="F1863" s="433" t="s">
        <v>779</v>
      </c>
      <c r="G1863" s="433" t="s">
        <v>780</v>
      </c>
      <c r="H1863" s="433" t="s">
        <v>781</v>
      </c>
      <c r="I1863" s="426" t="s">
        <v>782</v>
      </c>
      <c r="J1863" s="426" t="s">
        <v>783</v>
      </c>
      <c r="K1863" s="426" t="s">
        <v>776</v>
      </c>
      <c r="L1863" s="429"/>
      <c r="N1863" s="96"/>
    </row>
    <row r="1864" spans="2:14" s="68" customFormat="1" ht="38.25">
      <c r="B1864" s="18" t="s">
        <v>35</v>
      </c>
      <c r="C1864" s="181" t="s">
        <v>293</v>
      </c>
      <c r="D1864" s="427"/>
      <c r="E1864" s="427"/>
      <c r="F1864" s="434"/>
      <c r="G1864" s="434"/>
      <c r="H1864" s="434"/>
      <c r="I1864" s="427"/>
      <c r="J1864" s="427"/>
      <c r="K1864" s="427"/>
      <c r="L1864" s="430"/>
      <c r="N1864" s="96"/>
    </row>
    <row r="1865" spans="2:14" s="68" customFormat="1" ht="25.5">
      <c r="B1865" s="18" t="s">
        <v>65</v>
      </c>
      <c r="C1865" s="181" t="s">
        <v>290</v>
      </c>
      <c r="D1865" s="427"/>
      <c r="E1865" s="427"/>
      <c r="F1865" s="434"/>
      <c r="G1865" s="434"/>
      <c r="H1865" s="434"/>
      <c r="I1865" s="427"/>
      <c r="J1865" s="427"/>
      <c r="K1865" s="427"/>
      <c r="L1865" s="430"/>
      <c r="N1865" s="96"/>
    </row>
    <row r="1866" spans="2:14" s="68" customFormat="1">
      <c r="B1866" s="18" t="s">
        <v>37</v>
      </c>
      <c r="C1866" s="181" t="s">
        <v>154</v>
      </c>
      <c r="D1866" s="427"/>
      <c r="E1866" s="427"/>
      <c r="F1866" s="434"/>
      <c r="G1866" s="434"/>
      <c r="H1866" s="434"/>
      <c r="I1866" s="427"/>
      <c r="J1866" s="427"/>
      <c r="K1866" s="427"/>
      <c r="L1866" s="430"/>
      <c r="N1866" s="96"/>
    </row>
    <row r="1867" spans="2:14" s="68" customFormat="1">
      <c r="B1867" s="10" t="s">
        <v>136</v>
      </c>
      <c r="C1867" s="181" t="s">
        <v>252</v>
      </c>
      <c r="D1867" s="427"/>
      <c r="E1867" s="427"/>
      <c r="F1867" s="434"/>
      <c r="G1867" s="434"/>
      <c r="H1867" s="434"/>
      <c r="I1867" s="427"/>
      <c r="J1867" s="427"/>
      <c r="K1867" s="427"/>
      <c r="L1867" s="430"/>
      <c r="N1867" s="96"/>
    </row>
    <row r="1868" spans="2:14" s="68" customFormat="1">
      <c r="B1868" s="55"/>
      <c r="C1868" s="337" t="s">
        <v>67</v>
      </c>
      <c r="D1868" s="428"/>
      <c r="E1868" s="428"/>
      <c r="F1868" s="435"/>
      <c r="G1868" s="435"/>
      <c r="H1868" s="435"/>
      <c r="I1868" s="428"/>
      <c r="J1868" s="428"/>
      <c r="K1868" s="428"/>
      <c r="L1868" s="431"/>
      <c r="N1868" s="96"/>
    </row>
    <row r="1869" spans="2:14" s="68" customFormat="1" ht="25.5">
      <c r="B1869" s="19"/>
      <c r="C1869" s="66" t="s">
        <v>291</v>
      </c>
      <c r="D1869" s="480">
        <v>0</v>
      </c>
      <c r="E1869" s="480">
        <v>0</v>
      </c>
      <c r="F1869" s="480"/>
      <c r="G1869" s="480"/>
      <c r="H1869" s="480"/>
      <c r="I1869" s="480">
        <v>20</v>
      </c>
      <c r="J1869" s="480">
        <v>0</v>
      </c>
      <c r="K1869" s="480">
        <v>0</v>
      </c>
      <c r="L1869" s="488"/>
      <c r="N1869" s="96"/>
    </row>
    <row r="1870" spans="2:14" s="68" customFormat="1" ht="25.5">
      <c r="B1870" s="19"/>
      <c r="C1870" s="66" t="s">
        <v>280</v>
      </c>
      <c r="D1870" s="480">
        <v>0</v>
      </c>
      <c r="E1870" s="480">
        <v>0</v>
      </c>
      <c r="F1870" s="480"/>
      <c r="G1870" s="480"/>
      <c r="H1870" s="480"/>
      <c r="I1870" s="480">
        <v>65</v>
      </c>
      <c r="J1870" s="480">
        <v>0</v>
      </c>
      <c r="K1870" s="480">
        <v>0</v>
      </c>
      <c r="L1870" s="488"/>
      <c r="N1870" s="96"/>
    </row>
    <row r="1871" spans="2:14" s="68" customFormat="1" ht="25.5">
      <c r="B1871" s="19"/>
      <c r="C1871" s="66" t="s">
        <v>281</v>
      </c>
      <c r="D1871" s="480">
        <v>0</v>
      </c>
      <c r="E1871" s="480">
        <v>0</v>
      </c>
      <c r="F1871" s="480"/>
      <c r="G1871" s="480"/>
      <c r="H1871" s="480"/>
      <c r="I1871" s="480">
        <v>28</v>
      </c>
      <c r="J1871" s="480">
        <v>0</v>
      </c>
      <c r="K1871" s="480">
        <v>0</v>
      </c>
      <c r="L1871" s="518"/>
      <c r="N1871" s="96"/>
    </row>
    <row r="1872" spans="2:14" s="68" customFormat="1">
      <c r="B1872" s="21" t="s">
        <v>68</v>
      </c>
      <c r="C1872" s="22"/>
      <c r="D1872" s="509">
        <v>290260.47999999998</v>
      </c>
      <c r="E1872" s="509">
        <v>597873.69999999995</v>
      </c>
      <c r="F1872" s="509">
        <v>623188.4</v>
      </c>
      <c r="G1872" s="509">
        <v>623188.4</v>
      </c>
      <c r="H1872" s="509">
        <v>623188.4</v>
      </c>
      <c r="I1872" s="509">
        <v>484417.9</v>
      </c>
      <c r="J1872" s="498">
        <v>0</v>
      </c>
      <c r="K1872" s="498">
        <v>0</v>
      </c>
      <c r="L1872" s="541" t="s">
        <v>430</v>
      </c>
      <c r="N1872" s="96"/>
    </row>
    <row r="1873" spans="2:14">
      <c r="D1873" s="384"/>
      <c r="E1873" s="384"/>
      <c r="F1873" s="384"/>
      <c r="G1873" s="384"/>
      <c r="H1873" s="384"/>
      <c r="I1873" s="384"/>
      <c r="J1873" s="384"/>
      <c r="K1873" s="384"/>
      <c r="L1873" s="384"/>
    </row>
    <row r="1874" spans="2:14" s="68" customFormat="1">
      <c r="B1874" s="12" t="s">
        <v>56</v>
      </c>
      <c r="C1874" s="181" t="s">
        <v>160</v>
      </c>
      <c r="D1874" s="13"/>
      <c r="E1874" s="13"/>
      <c r="F1874" s="9"/>
      <c r="G1874" s="9"/>
      <c r="H1874" s="9"/>
      <c r="I1874" s="9"/>
      <c r="J1874" s="9"/>
      <c r="K1874" s="9"/>
      <c r="L1874" s="9"/>
      <c r="N1874" s="96"/>
    </row>
    <row r="1875" spans="2:14" s="68" customFormat="1">
      <c r="B1875" s="12" t="s">
        <v>57</v>
      </c>
      <c r="C1875" s="181">
        <v>104001</v>
      </c>
      <c r="D1875" s="9"/>
      <c r="E1875" s="9"/>
      <c r="F1875" s="9"/>
      <c r="G1875" s="9"/>
      <c r="H1875" s="9"/>
      <c r="I1875" s="9"/>
      <c r="J1875" s="9"/>
      <c r="K1875" s="9"/>
      <c r="L1875" s="9"/>
      <c r="N1875" s="96"/>
    </row>
    <row r="1876" spans="2:14" s="68" customFormat="1">
      <c r="B1876" s="12" t="s">
        <v>58</v>
      </c>
      <c r="C1876" s="181" t="s">
        <v>543</v>
      </c>
      <c r="D1876" s="9"/>
      <c r="E1876" s="9"/>
      <c r="F1876" s="9"/>
      <c r="G1876" s="9"/>
      <c r="H1876" s="9"/>
      <c r="I1876" s="9"/>
      <c r="J1876" s="9"/>
      <c r="K1876" s="9"/>
      <c r="L1876" s="9"/>
      <c r="N1876" s="96"/>
    </row>
    <row r="1877" spans="2:14" s="68" customFormat="1">
      <c r="B1877" s="12" t="s">
        <v>59</v>
      </c>
      <c r="C1877" s="181">
        <v>1157</v>
      </c>
      <c r="D1877" s="604" t="s">
        <v>60</v>
      </c>
      <c r="E1877" s="605"/>
      <c r="F1877" s="605"/>
      <c r="G1877" s="605"/>
      <c r="H1877" s="605"/>
      <c r="I1877" s="605"/>
      <c r="J1877" s="605"/>
      <c r="K1877" s="605"/>
      <c r="L1877" s="606"/>
      <c r="N1877" s="96"/>
    </row>
    <row r="1878" spans="2:14" s="68" customFormat="1" ht="25.5">
      <c r="B1878" s="12" t="s">
        <v>61</v>
      </c>
      <c r="C1878" s="181">
        <v>12004</v>
      </c>
      <c r="D1878" s="426" t="s">
        <v>777</v>
      </c>
      <c r="E1878" s="426" t="s">
        <v>778</v>
      </c>
      <c r="F1878" s="433" t="s">
        <v>779</v>
      </c>
      <c r="G1878" s="433" t="s">
        <v>780</v>
      </c>
      <c r="H1878" s="433" t="s">
        <v>781</v>
      </c>
      <c r="I1878" s="426" t="s">
        <v>782</v>
      </c>
      <c r="J1878" s="426" t="s">
        <v>783</v>
      </c>
      <c r="K1878" s="426" t="s">
        <v>776</v>
      </c>
      <c r="L1878" s="429"/>
      <c r="N1878" s="96"/>
    </row>
    <row r="1879" spans="2:14" s="68" customFormat="1" ht="25.5">
      <c r="B1879" s="18" t="s">
        <v>35</v>
      </c>
      <c r="C1879" s="181" t="s">
        <v>292</v>
      </c>
      <c r="D1879" s="427"/>
      <c r="E1879" s="427"/>
      <c r="F1879" s="434"/>
      <c r="G1879" s="434"/>
      <c r="H1879" s="434"/>
      <c r="I1879" s="427"/>
      <c r="J1879" s="427"/>
      <c r="K1879" s="427"/>
      <c r="L1879" s="430"/>
      <c r="N1879" s="96"/>
    </row>
    <row r="1880" spans="2:14" s="68" customFormat="1" ht="25.5">
      <c r="B1880" s="18" t="s">
        <v>65</v>
      </c>
      <c r="C1880" s="181" t="s">
        <v>290</v>
      </c>
      <c r="D1880" s="427"/>
      <c r="E1880" s="427"/>
      <c r="F1880" s="434"/>
      <c r="G1880" s="434"/>
      <c r="H1880" s="434"/>
      <c r="I1880" s="427"/>
      <c r="J1880" s="427"/>
      <c r="K1880" s="427"/>
      <c r="L1880" s="430"/>
      <c r="N1880" s="96"/>
    </row>
    <row r="1881" spans="2:14" s="68" customFormat="1">
      <c r="B1881" s="18" t="s">
        <v>37</v>
      </c>
      <c r="C1881" s="181" t="s">
        <v>154</v>
      </c>
      <c r="D1881" s="427"/>
      <c r="E1881" s="427"/>
      <c r="F1881" s="434"/>
      <c r="G1881" s="434"/>
      <c r="H1881" s="434"/>
      <c r="I1881" s="427"/>
      <c r="J1881" s="427"/>
      <c r="K1881" s="427"/>
      <c r="L1881" s="430"/>
      <c r="N1881" s="96"/>
    </row>
    <row r="1882" spans="2:14" s="68" customFormat="1">
      <c r="B1882" s="10" t="s">
        <v>136</v>
      </c>
      <c r="C1882" s="181" t="s">
        <v>252</v>
      </c>
      <c r="D1882" s="427"/>
      <c r="E1882" s="427"/>
      <c r="F1882" s="434"/>
      <c r="G1882" s="434"/>
      <c r="H1882" s="434"/>
      <c r="I1882" s="427"/>
      <c r="J1882" s="427"/>
      <c r="K1882" s="427"/>
      <c r="L1882" s="430"/>
      <c r="N1882" s="96"/>
    </row>
    <row r="1883" spans="2:14" s="68" customFormat="1">
      <c r="B1883" s="55"/>
      <c r="C1883" s="337" t="s">
        <v>67</v>
      </c>
      <c r="D1883" s="428"/>
      <c r="E1883" s="428"/>
      <c r="F1883" s="435"/>
      <c r="G1883" s="435"/>
      <c r="H1883" s="435"/>
      <c r="I1883" s="428"/>
      <c r="J1883" s="428"/>
      <c r="K1883" s="428"/>
      <c r="L1883" s="431"/>
      <c r="N1883" s="96"/>
    </row>
    <row r="1884" spans="2:14" s="68" customFormat="1" ht="25.5">
      <c r="B1884" s="19"/>
      <c r="C1884" s="66" t="s">
        <v>285</v>
      </c>
      <c r="D1884" s="480">
        <v>1</v>
      </c>
      <c r="E1884" s="480">
        <v>1</v>
      </c>
      <c r="F1884" s="480"/>
      <c r="G1884" s="480"/>
      <c r="H1884" s="480"/>
      <c r="I1884" s="480">
        <v>0</v>
      </c>
      <c r="J1884" s="480">
        <v>0</v>
      </c>
      <c r="K1884" s="480">
        <v>0</v>
      </c>
      <c r="L1884" s="488"/>
      <c r="N1884" s="96"/>
    </row>
    <row r="1885" spans="2:14" s="68" customFormat="1">
      <c r="B1885" s="19"/>
      <c r="C1885" s="66" t="s">
        <v>286</v>
      </c>
      <c r="D1885" s="480">
        <v>3</v>
      </c>
      <c r="E1885" s="480">
        <v>1</v>
      </c>
      <c r="F1885" s="480"/>
      <c r="G1885" s="480"/>
      <c r="H1885" s="480"/>
      <c r="I1885" s="480">
        <v>0</v>
      </c>
      <c r="J1885" s="480">
        <v>0</v>
      </c>
      <c r="K1885" s="480">
        <v>0</v>
      </c>
      <c r="L1885" s="488"/>
      <c r="N1885" s="96"/>
    </row>
    <row r="1886" spans="2:14" s="68" customFormat="1">
      <c r="B1886" s="19"/>
      <c r="C1886" s="66" t="s">
        <v>287</v>
      </c>
      <c r="D1886" s="480">
        <v>0</v>
      </c>
      <c r="E1886" s="480">
        <v>1</v>
      </c>
      <c r="F1886" s="480"/>
      <c r="G1886" s="480"/>
      <c r="H1886" s="480"/>
      <c r="I1886" s="480">
        <v>0</v>
      </c>
      <c r="J1886" s="480">
        <v>0</v>
      </c>
      <c r="K1886" s="480">
        <v>0</v>
      </c>
      <c r="L1886" s="488"/>
      <c r="N1886" s="96"/>
    </row>
    <row r="1887" spans="2:14" s="68" customFormat="1">
      <c r="B1887" s="19"/>
      <c r="C1887" s="66" t="s">
        <v>288</v>
      </c>
      <c r="D1887" s="480">
        <v>0</v>
      </c>
      <c r="E1887" s="480">
        <v>0</v>
      </c>
      <c r="F1887" s="480"/>
      <c r="G1887" s="480"/>
      <c r="H1887" s="480"/>
      <c r="I1887" s="480">
        <v>0</v>
      </c>
      <c r="J1887" s="480">
        <v>0</v>
      </c>
      <c r="K1887" s="480">
        <v>0</v>
      </c>
      <c r="L1887" s="488"/>
      <c r="N1887" s="96"/>
    </row>
    <row r="1888" spans="2:14" s="68" customFormat="1" ht="25.5">
      <c r="B1888" s="19"/>
      <c r="C1888" s="66" t="s">
        <v>289</v>
      </c>
      <c r="D1888" s="480">
        <v>0</v>
      </c>
      <c r="E1888" s="480">
        <v>0</v>
      </c>
      <c r="F1888" s="480"/>
      <c r="G1888" s="480"/>
      <c r="H1888" s="480"/>
      <c r="I1888" s="480">
        <v>12</v>
      </c>
      <c r="J1888" s="480">
        <v>0</v>
      </c>
      <c r="K1888" s="480">
        <v>0</v>
      </c>
      <c r="L1888" s="488"/>
      <c r="N1888" s="96"/>
    </row>
    <row r="1889" spans="2:14" s="68" customFormat="1" ht="25.5">
      <c r="B1889" s="19"/>
      <c r="C1889" s="66" t="s">
        <v>280</v>
      </c>
      <c r="D1889" s="480">
        <v>0</v>
      </c>
      <c r="E1889" s="480">
        <v>0</v>
      </c>
      <c r="F1889" s="480"/>
      <c r="G1889" s="480"/>
      <c r="H1889" s="480"/>
      <c r="I1889" s="480">
        <v>65</v>
      </c>
      <c r="J1889" s="480">
        <v>0</v>
      </c>
      <c r="K1889" s="480">
        <v>0</v>
      </c>
      <c r="L1889" s="488"/>
      <c r="N1889" s="96"/>
    </row>
    <row r="1890" spans="2:14" s="68" customFormat="1" ht="25.5">
      <c r="B1890" s="19"/>
      <c r="C1890" s="66" t="s">
        <v>281</v>
      </c>
      <c r="D1890" s="480">
        <v>0</v>
      </c>
      <c r="E1890" s="480">
        <v>0</v>
      </c>
      <c r="F1890" s="480"/>
      <c r="G1890" s="480"/>
      <c r="H1890" s="480"/>
      <c r="I1890" s="480">
        <v>28</v>
      </c>
      <c r="J1890" s="480">
        <v>0</v>
      </c>
      <c r="K1890" s="480">
        <v>0</v>
      </c>
      <c r="L1890" s="518"/>
      <c r="N1890" s="96"/>
    </row>
    <row r="1891" spans="2:14" s="68" customFormat="1">
      <c r="B1891" s="21" t="s">
        <v>68</v>
      </c>
      <c r="C1891" s="22"/>
      <c r="D1891" s="498">
        <v>48720.7</v>
      </c>
      <c r="E1891" s="498">
        <v>164404.1</v>
      </c>
      <c r="F1891" s="498">
        <v>233972.5</v>
      </c>
      <c r="G1891" s="498">
        <v>233972.5</v>
      </c>
      <c r="H1891" s="498">
        <v>233972.5</v>
      </c>
      <c r="I1891" s="498">
        <v>132683.79999999999</v>
      </c>
      <c r="J1891" s="476">
        <v>0</v>
      </c>
      <c r="K1891" s="476">
        <v>0</v>
      </c>
      <c r="L1891" s="541" t="s">
        <v>430</v>
      </c>
      <c r="N1891" s="96"/>
    </row>
    <row r="1892" spans="2:14" s="68" customFormat="1">
      <c r="C1892" s="384"/>
      <c r="D1892" s="384"/>
      <c r="E1892" s="384"/>
      <c r="F1892" s="384"/>
      <c r="G1892" s="384"/>
      <c r="H1892" s="384"/>
      <c r="I1892" s="384"/>
      <c r="J1892" s="384"/>
      <c r="K1892" s="384"/>
      <c r="L1892" s="384"/>
      <c r="N1892" s="96"/>
    </row>
    <row r="1893" spans="2:14" s="68" customFormat="1">
      <c r="B1893" s="12" t="s">
        <v>56</v>
      </c>
      <c r="C1893" s="181" t="s">
        <v>160</v>
      </c>
      <c r="D1893" s="13"/>
      <c r="E1893" s="13"/>
      <c r="F1893" s="9"/>
      <c r="G1893" s="9"/>
      <c r="H1893" s="9"/>
      <c r="I1893" s="9"/>
      <c r="J1893" s="9"/>
      <c r="K1893" s="9"/>
      <c r="L1893" s="9"/>
      <c r="N1893" s="96"/>
    </row>
    <row r="1894" spans="2:14" s="68" customFormat="1">
      <c r="B1894" s="12" t="s">
        <v>57</v>
      </c>
      <c r="C1894" s="181">
        <v>104001</v>
      </c>
      <c r="D1894" s="9"/>
      <c r="E1894" s="9"/>
      <c r="F1894" s="9"/>
      <c r="G1894" s="9"/>
      <c r="H1894" s="9"/>
      <c r="I1894" s="9"/>
      <c r="J1894" s="9"/>
      <c r="K1894" s="9"/>
      <c r="L1894" s="9"/>
      <c r="N1894" s="96"/>
    </row>
    <row r="1895" spans="2:14" s="68" customFormat="1">
      <c r="B1895" s="12" t="s">
        <v>58</v>
      </c>
      <c r="C1895" s="181" t="s">
        <v>543</v>
      </c>
      <c r="D1895" s="9"/>
      <c r="E1895" s="9"/>
      <c r="F1895" s="9"/>
      <c r="G1895" s="9"/>
      <c r="H1895" s="9"/>
      <c r="I1895" s="9"/>
      <c r="J1895" s="9"/>
      <c r="K1895" s="9"/>
      <c r="L1895" s="9"/>
      <c r="N1895" s="96"/>
    </row>
    <row r="1896" spans="2:14" s="68" customFormat="1">
      <c r="B1896" s="12" t="s">
        <v>59</v>
      </c>
      <c r="C1896" s="181">
        <v>1157</v>
      </c>
      <c r="D1896" s="604" t="s">
        <v>60</v>
      </c>
      <c r="E1896" s="605"/>
      <c r="F1896" s="605"/>
      <c r="G1896" s="605"/>
      <c r="H1896" s="605"/>
      <c r="I1896" s="605"/>
      <c r="J1896" s="605"/>
      <c r="K1896" s="605"/>
      <c r="L1896" s="606"/>
      <c r="N1896" s="96"/>
    </row>
    <row r="1897" spans="2:14" s="68" customFormat="1" ht="25.5">
      <c r="B1897" s="12" t="s">
        <v>61</v>
      </c>
      <c r="C1897" s="182">
        <v>42001</v>
      </c>
      <c r="D1897" s="426" t="s">
        <v>777</v>
      </c>
      <c r="E1897" s="426" t="s">
        <v>778</v>
      </c>
      <c r="F1897" s="433" t="s">
        <v>779</v>
      </c>
      <c r="G1897" s="433" t="s">
        <v>780</v>
      </c>
      <c r="H1897" s="433" t="s">
        <v>781</v>
      </c>
      <c r="I1897" s="426" t="s">
        <v>782</v>
      </c>
      <c r="J1897" s="426" t="s">
        <v>783</v>
      </c>
      <c r="K1897" s="426" t="s">
        <v>776</v>
      </c>
      <c r="L1897" s="429"/>
      <c r="N1897" s="96"/>
    </row>
    <row r="1898" spans="2:14" s="68" customFormat="1" ht="45.75" customHeight="1">
      <c r="B1898" s="18" t="s">
        <v>35</v>
      </c>
      <c r="C1898" s="181" t="s">
        <v>1324</v>
      </c>
      <c r="D1898" s="427"/>
      <c r="E1898" s="427"/>
      <c r="F1898" s="434"/>
      <c r="G1898" s="434"/>
      <c r="H1898" s="434"/>
      <c r="I1898" s="427"/>
      <c r="J1898" s="427"/>
      <c r="K1898" s="427"/>
      <c r="L1898" s="430"/>
      <c r="N1898" s="96"/>
    </row>
    <row r="1899" spans="2:14" s="68" customFormat="1" ht="28.5" customHeight="1">
      <c r="B1899" s="18" t="s">
        <v>65</v>
      </c>
      <c r="C1899" s="181" t="s">
        <v>290</v>
      </c>
      <c r="D1899" s="427"/>
      <c r="E1899" s="427"/>
      <c r="F1899" s="434"/>
      <c r="G1899" s="434"/>
      <c r="H1899" s="434"/>
      <c r="I1899" s="427"/>
      <c r="J1899" s="427"/>
      <c r="K1899" s="427"/>
      <c r="L1899" s="430"/>
      <c r="N1899" s="96"/>
    </row>
    <row r="1900" spans="2:14" s="68" customFormat="1">
      <c r="B1900" s="18" t="s">
        <v>37</v>
      </c>
      <c r="C1900" s="181" t="s">
        <v>154</v>
      </c>
      <c r="D1900" s="427"/>
      <c r="E1900" s="427"/>
      <c r="F1900" s="434"/>
      <c r="G1900" s="434"/>
      <c r="H1900" s="434"/>
      <c r="I1900" s="427"/>
      <c r="J1900" s="427"/>
      <c r="K1900" s="427"/>
      <c r="L1900" s="430"/>
      <c r="N1900" s="96"/>
    </row>
    <row r="1901" spans="2:14" s="68" customFormat="1">
      <c r="B1901" s="10" t="s">
        <v>136</v>
      </c>
      <c r="C1901" s="181" t="s">
        <v>252</v>
      </c>
      <c r="D1901" s="427"/>
      <c r="E1901" s="427"/>
      <c r="F1901" s="434"/>
      <c r="G1901" s="434"/>
      <c r="H1901" s="434"/>
      <c r="I1901" s="427"/>
      <c r="J1901" s="427"/>
      <c r="K1901" s="427"/>
      <c r="L1901" s="430"/>
      <c r="N1901" s="96"/>
    </row>
    <row r="1902" spans="2:14" s="68" customFormat="1">
      <c r="B1902" s="55"/>
      <c r="C1902" s="337" t="s">
        <v>67</v>
      </c>
      <c r="D1902" s="428"/>
      <c r="E1902" s="428"/>
      <c r="F1902" s="435"/>
      <c r="G1902" s="435"/>
      <c r="H1902" s="435"/>
      <c r="I1902" s="428"/>
      <c r="J1902" s="428"/>
      <c r="K1902" s="428"/>
      <c r="L1902" s="431"/>
      <c r="N1902" s="96"/>
    </row>
    <row r="1903" spans="2:14" s="68" customFormat="1" ht="25.5">
      <c r="B1903" s="19"/>
      <c r="C1903" s="66" t="s">
        <v>279</v>
      </c>
      <c r="D1903" s="474">
        <v>0</v>
      </c>
      <c r="E1903" s="480">
        <v>0</v>
      </c>
      <c r="F1903" s="480"/>
      <c r="G1903" s="480"/>
      <c r="H1903" s="480"/>
      <c r="I1903" s="480">
        <v>20</v>
      </c>
      <c r="J1903" s="480">
        <v>0</v>
      </c>
      <c r="K1903" s="480">
        <v>0</v>
      </c>
      <c r="L1903" s="488"/>
      <c r="N1903" s="96"/>
    </row>
    <row r="1904" spans="2:14" s="68" customFormat="1" ht="25.5">
      <c r="B1904" s="19"/>
      <c r="C1904" s="66" t="s">
        <v>280</v>
      </c>
      <c r="D1904" s="474">
        <v>0</v>
      </c>
      <c r="E1904" s="480">
        <v>0</v>
      </c>
      <c r="F1904" s="480"/>
      <c r="G1904" s="480"/>
      <c r="H1904" s="480"/>
      <c r="I1904" s="480">
        <v>65</v>
      </c>
      <c r="J1904" s="480">
        <v>0</v>
      </c>
      <c r="K1904" s="480">
        <v>0</v>
      </c>
      <c r="L1904" s="488"/>
      <c r="N1904" s="96"/>
    </row>
    <row r="1905" spans="2:14" s="68" customFormat="1" ht="25.5">
      <c r="B1905" s="19"/>
      <c r="C1905" s="66" t="s">
        <v>281</v>
      </c>
      <c r="D1905" s="474">
        <v>0</v>
      </c>
      <c r="E1905" s="480">
        <v>0</v>
      </c>
      <c r="F1905" s="480"/>
      <c r="G1905" s="480"/>
      <c r="H1905" s="480"/>
      <c r="I1905" s="480">
        <v>28</v>
      </c>
      <c r="J1905" s="480">
        <v>0</v>
      </c>
      <c r="K1905" s="480">
        <v>0</v>
      </c>
      <c r="L1905" s="488"/>
      <c r="N1905" s="96"/>
    </row>
    <row r="1906" spans="2:14" s="68" customFormat="1">
      <c r="B1906" s="21" t="s">
        <v>68</v>
      </c>
      <c r="C1906" s="22"/>
      <c r="D1906" s="498">
        <v>288703.32</v>
      </c>
      <c r="E1906" s="498">
        <v>1775575.9</v>
      </c>
      <c r="F1906" s="498">
        <v>1813177.2</v>
      </c>
      <c r="G1906" s="498">
        <v>1813177.2</v>
      </c>
      <c r="H1906" s="498">
        <v>1813177.2</v>
      </c>
      <c r="I1906" s="555">
        <v>905655.2</v>
      </c>
      <c r="J1906" s="498">
        <v>0</v>
      </c>
      <c r="K1906" s="498">
        <v>0</v>
      </c>
      <c r="L1906" s="541" t="s">
        <v>430</v>
      </c>
      <c r="N1906" s="96"/>
    </row>
    <row r="1907" spans="2:14">
      <c r="D1907" s="384"/>
      <c r="E1907" s="384"/>
      <c r="F1907" s="384"/>
      <c r="G1907" s="384"/>
      <c r="H1907" s="384"/>
      <c r="I1907" s="384"/>
      <c r="J1907" s="384"/>
      <c r="K1907" s="384"/>
      <c r="L1907" s="384"/>
    </row>
    <row r="1908" spans="2:14" s="68" customFormat="1">
      <c r="B1908" s="12" t="s">
        <v>56</v>
      </c>
      <c r="C1908" s="181" t="s">
        <v>160</v>
      </c>
      <c r="D1908" s="13"/>
      <c r="E1908" s="13"/>
      <c r="F1908" s="9"/>
      <c r="G1908" s="9"/>
      <c r="H1908" s="9"/>
      <c r="I1908" s="9"/>
      <c r="J1908" s="9"/>
      <c r="K1908" s="9"/>
      <c r="L1908" s="9"/>
      <c r="N1908" s="96"/>
    </row>
    <row r="1909" spans="2:14" s="68" customFormat="1">
      <c r="B1909" s="12" t="s">
        <v>57</v>
      </c>
      <c r="C1909" s="181">
        <v>104001</v>
      </c>
      <c r="D1909" s="9"/>
      <c r="E1909" s="9"/>
      <c r="F1909" s="9"/>
      <c r="G1909" s="9"/>
      <c r="H1909" s="9"/>
      <c r="I1909" s="9"/>
      <c r="J1909" s="9"/>
      <c r="K1909" s="9"/>
      <c r="L1909" s="9"/>
      <c r="N1909" s="96"/>
    </row>
    <row r="1910" spans="2:14" s="68" customFormat="1">
      <c r="B1910" s="12" t="s">
        <v>58</v>
      </c>
      <c r="C1910" s="181" t="s">
        <v>544</v>
      </c>
      <c r="D1910" s="9"/>
      <c r="E1910" s="9"/>
      <c r="F1910" s="9"/>
      <c r="G1910" s="9"/>
      <c r="H1910" s="9"/>
      <c r="I1910" s="9"/>
      <c r="J1910" s="9"/>
      <c r="K1910" s="9"/>
      <c r="L1910" s="9"/>
      <c r="N1910" s="96"/>
    </row>
    <row r="1911" spans="2:14" s="68" customFormat="1">
      <c r="B1911" s="12" t="s">
        <v>59</v>
      </c>
      <c r="C1911" s="181">
        <v>1157</v>
      </c>
      <c r="D1911" s="604" t="s">
        <v>60</v>
      </c>
      <c r="E1911" s="605"/>
      <c r="F1911" s="605"/>
      <c r="G1911" s="605"/>
      <c r="H1911" s="605"/>
      <c r="I1911" s="605"/>
      <c r="J1911" s="605"/>
      <c r="K1911" s="605"/>
      <c r="L1911" s="606"/>
      <c r="N1911" s="96"/>
    </row>
    <row r="1912" spans="2:14" s="68" customFormat="1" ht="25.5">
      <c r="B1912" s="12" t="s">
        <v>61</v>
      </c>
      <c r="C1912" s="181">
        <v>12006</v>
      </c>
      <c r="D1912" s="426" t="s">
        <v>777</v>
      </c>
      <c r="E1912" s="426" t="s">
        <v>778</v>
      </c>
      <c r="F1912" s="433" t="s">
        <v>779</v>
      </c>
      <c r="G1912" s="433" t="s">
        <v>780</v>
      </c>
      <c r="H1912" s="433" t="s">
        <v>781</v>
      </c>
      <c r="I1912" s="426" t="s">
        <v>782</v>
      </c>
      <c r="J1912" s="426" t="s">
        <v>783</v>
      </c>
      <c r="K1912" s="426" t="s">
        <v>776</v>
      </c>
      <c r="L1912" s="429"/>
      <c r="N1912" s="96"/>
    </row>
    <row r="1913" spans="2:14" s="68" customFormat="1" ht="25.5">
      <c r="B1913" s="18" t="s">
        <v>35</v>
      </c>
      <c r="C1913" s="181" t="s">
        <v>282</v>
      </c>
      <c r="D1913" s="427"/>
      <c r="E1913" s="427"/>
      <c r="F1913" s="434"/>
      <c r="G1913" s="434"/>
      <c r="H1913" s="434"/>
      <c r="I1913" s="427"/>
      <c r="J1913" s="427"/>
      <c r="K1913" s="427"/>
      <c r="L1913" s="430"/>
      <c r="N1913" s="96"/>
    </row>
    <row r="1914" spans="2:14" s="68" customFormat="1" ht="25.5">
      <c r="B1914" s="18" t="s">
        <v>65</v>
      </c>
      <c r="C1914" s="181" t="s">
        <v>283</v>
      </c>
      <c r="D1914" s="427"/>
      <c r="E1914" s="427"/>
      <c r="F1914" s="434"/>
      <c r="G1914" s="434"/>
      <c r="H1914" s="434"/>
      <c r="I1914" s="427"/>
      <c r="J1914" s="427"/>
      <c r="K1914" s="427"/>
      <c r="L1914" s="430"/>
      <c r="N1914" s="96"/>
    </row>
    <row r="1915" spans="2:14" s="68" customFormat="1">
      <c r="B1915" s="18" t="s">
        <v>37</v>
      </c>
      <c r="C1915" s="181" t="s">
        <v>154</v>
      </c>
      <c r="D1915" s="427"/>
      <c r="E1915" s="427"/>
      <c r="F1915" s="434"/>
      <c r="G1915" s="434"/>
      <c r="H1915" s="434"/>
      <c r="I1915" s="427"/>
      <c r="J1915" s="427"/>
      <c r="K1915" s="427"/>
      <c r="L1915" s="430"/>
      <c r="N1915" s="96"/>
    </row>
    <row r="1916" spans="2:14" s="68" customFormat="1">
      <c r="B1916" s="10" t="s">
        <v>136</v>
      </c>
      <c r="C1916" s="181" t="s">
        <v>284</v>
      </c>
      <c r="D1916" s="427"/>
      <c r="E1916" s="427"/>
      <c r="F1916" s="434"/>
      <c r="G1916" s="434"/>
      <c r="H1916" s="434"/>
      <c r="I1916" s="427"/>
      <c r="J1916" s="427"/>
      <c r="K1916" s="427"/>
      <c r="L1916" s="430"/>
      <c r="N1916" s="96"/>
    </row>
    <row r="1917" spans="2:14" s="68" customFormat="1">
      <c r="B1917" s="55"/>
      <c r="C1917" s="337" t="s">
        <v>67</v>
      </c>
      <c r="D1917" s="428"/>
      <c r="E1917" s="428"/>
      <c r="F1917" s="435"/>
      <c r="G1917" s="435"/>
      <c r="H1917" s="435"/>
      <c r="I1917" s="428"/>
      <c r="J1917" s="428"/>
      <c r="K1917" s="428"/>
      <c r="L1917" s="431"/>
      <c r="N1917" s="96"/>
    </row>
    <row r="1918" spans="2:14" s="68" customFormat="1" ht="38.25">
      <c r="B1918" s="19"/>
      <c r="C1918" s="66" t="s">
        <v>275</v>
      </c>
      <c r="D1918" s="464">
        <v>0</v>
      </c>
      <c r="E1918" s="554" t="s">
        <v>81</v>
      </c>
      <c r="F1918" s="554"/>
      <c r="G1918" s="554"/>
      <c r="H1918" s="554"/>
      <c r="I1918" s="554" t="s">
        <v>454</v>
      </c>
      <c r="J1918" s="554">
        <v>0</v>
      </c>
      <c r="K1918" s="554">
        <v>0</v>
      </c>
      <c r="L1918" s="19"/>
      <c r="N1918" s="96"/>
    </row>
    <row r="1919" spans="2:14" s="68" customFormat="1" ht="25.5">
      <c r="B1919" s="19"/>
      <c r="C1919" s="66" t="s">
        <v>276</v>
      </c>
      <c r="D1919" s="464">
        <v>0</v>
      </c>
      <c r="E1919" s="554" t="s">
        <v>137</v>
      </c>
      <c r="F1919" s="554"/>
      <c r="G1919" s="554"/>
      <c r="H1919" s="554"/>
      <c r="I1919" s="554" t="s">
        <v>455</v>
      </c>
      <c r="J1919" s="554">
        <v>0</v>
      </c>
      <c r="K1919" s="554">
        <v>0</v>
      </c>
      <c r="L1919" s="19"/>
      <c r="N1919" s="96"/>
    </row>
    <row r="1920" spans="2:14" s="68" customFormat="1" ht="25.5">
      <c r="B1920" s="19"/>
      <c r="C1920" s="66" t="s">
        <v>316</v>
      </c>
      <c r="D1920" s="464">
        <v>0</v>
      </c>
      <c r="E1920" s="554" t="s">
        <v>138</v>
      </c>
      <c r="F1920" s="554"/>
      <c r="G1920" s="554"/>
      <c r="H1920" s="554"/>
      <c r="I1920" s="554" t="s">
        <v>456</v>
      </c>
      <c r="J1920" s="554">
        <v>0</v>
      </c>
      <c r="K1920" s="554">
        <v>0</v>
      </c>
      <c r="L1920" s="19"/>
      <c r="N1920" s="96"/>
    </row>
    <row r="1921" spans="2:14" s="68" customFormat="1">
      <c r="B1921" s="21" t="s">
        <v>68</v>
      </c>
      <c r="C1921" s="22"/>
      <c r="D1921" s="498">
        <v>0</v>
      </c>
      <c r="E1921" s="498">
        <v>600000</v>
      </c>
      <c r="F1921" s="499">
        <v>150000</v>
      </c>
      <c r="G1921" s="499">
        <v>300000</v>
      </c>
      <c r="H1921" s="499">
        <v>450000</v>
      </c>
      <c r="I1921" s="498">
        <v>600000</v>
      </c>
      <c r="J1921" s="498">
        <v>600000</v>
      </c>
      <c r="K1921" s="498">
        <v>600000</v>
      </c>
      <c r="L1921" s="486" t="s">
        <v>457</v>
      </c>
      <c r="N1921" s="96"/>
    </row>
    <row r="1922" spans="2:14">
      <c r="D1922" s="384"/>
      <c r="E1922" s="384"/>
      <c r="F1922" s="384"/>
      <c r="G1922" s="384"/>
      <c r="H1922" s="384"/>
      <c r="I1922" s="384"/>
      <c r="J1922" s="384"/>
      <c r="K1922" s="384"/>
      <c r="L1922" s="384"/>
    </row>
    <row r="1923" spans="2:14" s="68" customFormat="1">
      <c r="B1923" s="12" t="s">
        <v>56</v>
      </c>
      <c r="C1923" s="181" t="s">
        <v>160</v>
      </c>
      <c r="D1923" s="13"/>
      <c r="E1923" s="13"/>
      <c r="F1923" s="9"/>
      <c r="G1923" s="9"/>
      <c r="H1923" s="9"/>
      <c r="I1923" s="9"/>
      <c r="J1923" s="9"/>
      <c r="K1923" s="9"/>
      <c r="L1923" s="9"/>
      <c r="N1923" s="96"/>
    </row>
    <row r="1924" spans="2:14" s="68" customFormat="1">
      <c r="B1924" s="12" t="s">
        <v>57</v>
      </c>
      <c r="C1924" s="181">
        <v>104001</v>
      </c>
      <c r="D1924" s="9"/>
      <c r="E1924" s="9"/>
      <c r="F1924" s="9"/>
      <c r="G1924" s="9"/>
      <c r="H1924" s="9"/>
      <c r="I1924" s="9"/>
      <c r="J1924" s="9"/>
      <c r="K1924" s="9"/>
      <c r="L1924" s="9"/>
      <c r="N1924" s="96"/>
    </row>
    <row r="1925" spans="2:14" s="68" customFormat="1">
      <c r="B1925" s="12" t="s">
        <v>58</v>
      </c>
      <c r="C1925" s="181" t="s">
        <v>544</v>
      </c>
      <c r="D1925" s="9"/>
      <c r="E1925" s="9"/>
      <c r="F1925" s="9"/>
      <c r="G1925" s="9"/>
      <c r="H1925" s="9"/>
      <c r="I1925" s="9"/>
      <c r="J1925" s="9"/>
      <c r="K1925" s="9"/>
      <c r="L1925" s="9"/>
      <c r="N1925" s="96"/>
    </row>
    <row r="1926" spans="2:14" s="68" customFormat="1">
      <c r="B1926" s="12" t="s">
        <v>59</v>
      </c>
      <c r="C1926" s="181">
        <v>1157</v>
      </c>
      <c r="D1926" s="604" t="s">
        <v>60</v>
      </c>
      <c r="E1926" s="605"/>
      <c r="F1926" s="605"/>
      <c r="G1926" s="605"/>
      <c r="H1926" s="605"/>
      <c r="I1926" s="605"/>
      <c r="J1926" s="605"/>
      <c r="K1926" s="605"/>
      <c r="L1926" s="606"/>
      <c r="N1926" s="96"/>
    </row>
    <row r="1927" spans="2:14" s="68" customFormat="1" ht="25.5">
      <c r="B1927" s="12" t="s">
        <v>61</v>
      </c>
      <c r="C1927" s="181">
        <v>12007</v>
      </c>
      <c r="D1927" s="426" t="s">
        <v>777</v>
      </c>
      <c r="E1927" s="426" t="s">
        <v>778</v>
      </c>
      <c r="F1927" s="433" t="s">
        <v>779</v>
      </c>
      <c r="G1927" s="433" t="s">
        <v>780</v>
      </c>
      <c r="H1927" s="433" t="s">
        <v>781</v>
      </c>
      <c r="I1927" s="426" t="s">
        <v>782</v>
      </c>
      <c r="J1927" s="426" t="s">
        <v>783</v>
      </c>
      <c r="K1927" s="426" t="s">
        <v>776</v>
      </c>
      <c r="L1927" s="429"/>
      <c r="N1927" s="96"/>
    </row>
    <row r="1928" spans="2:14" s="68" customFormat="1">
      <c r="B1928" s="18" t="s">
        <v>35</v>
      </c>
      <c r="C1928" s="181" t="s">
        <v>277</v>
      </c>
      <c r="D1928" s="427"/>
      <c r="E1928" s="427"/>
      <c r="F1928" s="434"/>
      <c r="G1928" s="434"/>
      <c r="H1928" s="434"/>
      <c r="I1928" s="427"/>
      <c r="J1928" s="427"/>
      <c r="K1928" s="427"/>
      <c r="L1928" s="430"/>
      <c r="N1928" s="96"/>
    </row>
    <row r="1929" spans="2:14" s="68" customFormat="1" ht="38.25">
      <c r="B1929" s="18" t="s">
        <v>65</v>
      </c>
      <c r="C1929" s="181" t="s">
        <v>278</v>
      </c>
      <c r="D1929" s="427"/>
      <c r="E1929" s="427"/>
      <c r="F1929" s="434"/>
      <c r="G1929" s="434"/>
      <c r="H1929" s="434"/>
      <c r="I1929" s="427"/>
      <c r="J1929" s="427"/>
      <c r="K1929" s="427"/>
      <c r="L1929" s="430"/>
      <c r="N1929" s="96"/>
    </row>
    <row r="1930" spans="2:14" s="68" customFormat="1">
      <c r="B1930" s="18" t="s">
        <v>37</v>
      </c>
      <c r="C1930" s="181" t="s">
        <v>154</v>
      </c>
      <c r="D1930" s="427"/>
      <c r="E1930" s="427"/>
      <c r="F1930" s="434"/>
      <c r="G1930" s="434"/>
      <c r="H1930" s="434"/>
      <c r="I1930" s="427"/>
      <c r="J1930" s="427"/>
      <c r="K1930" s="427"/>
      <c r="L1930" s="430"/>
      <c r="N1930" s="96"/>
    </row>
    <row r="1931" spans="2:14" s="68" customFormat="1">
      <c r="B1931" s="10" t="s">
        <v>136</v>
      </c>
      <c r="C1931" s="181" t="s">
        <v>252</v>
      </c>
      <c r="D1931" s="427"/>
      <c r="E1931" s="427"/>
      <c r="F1931" s="434"/>
      <c r="G1931" s="434"/>
      <c r="H1931" s="434"/>
      <c r="I1931" s="427"/>
      <c r="J1931" s="427"/>
      <c r="K1931" s="427"/>
      <c r="L1931" s="430"/>
      <c r="N1931" s="96"/>
    </row>
    <row r="1932" spans="2:14" s="68" customFormat="1">
      <c r="B1932" s="55"/>
      <c r="C1932" s="337" t="s">
        <v>67</v>
      </c>
      <c r="D1932" s="428"/>
      <c r="E1932" s="428"/>
      <c r="F1932" s="435"/>
      <c r="G1932" s="435"/>
      <c r="H1932" s="435"/>
      <c r="I1932" s="428"/>
      <c r="J1932" s="428"/>
      <c r="K1932" s="428"/>
      <c r="L1932" s="431"/>
      <c r="N1932" s="96"/>
    </row>
    <row r="1933" spans="2:14" s="68" customFormat="1">
      <c r="B1933" s="19"/>
      <c r="C1933" s="66" t="s">
        <v>268</v>
      </c>
      <c r="D1933" s="554" t="s">
        <v>458</v>
      </c>
      <c r="E1933" s="554" t="s">
        <v>139</v>
      </c>
      <c r="F1933" s="554"/>
      <c r="G1933" s="554"/>
      <c r="H1933" s="554"/>
      <c r="I1933" s="554" t="s">
        <v>463</v>
      </c>
      <c r="J1933" s="554">
        <v>0</v>
      </c>
      <c r="K1933" s="554">
        <v>0</v>
      </c>
      <c r="L1933" s="19"/>
      <c r="N1933" s="96"/>
    </row>
    <row r="1934" spans="2:14" s="68" customFormat="1">
      <c r="B1934" s="19"/>
      <c r="C1934" s="66" t="s">
        <v>269</v>
      </c>
      <c r="D1934" s="554" t="s">
        <v>459</v>
      </c>
      <c r="E1934" s="554" t="s">
        <v>140</v>
      </c>
      <c r="F1934" s="554"/>
      <c r="G1934" s="554"/>
      <c r="H1934" s="554"/>
      <c r="I1934" s="554" t="s">
        <v>459</v>
      </c>
      <c r="J1934" s="554">
        <v>0</v>
      </c>
      <c r="K1934" s="554">
        <v>0</v>
      </c>
      <c r="L1934" s="19"/>
      <c r="N1934" s="96"/>
    </row>
    <row r="1935" spans="2:14" s="68" customFormat="1" ht="25.5">
      <c r="B1935" s="19"/>
      <c r="C1935" s="66" t="s">
        <v>270</v>
      </c>
      <c r="D1935" s="554" t="s">
        <v>460</v>
      </c>
      <c r="E1935" s="554" t="s">
        <v>141</v>
      </c>
      <c r="F1935" s="554"/>
      <c r="G1935" s="554"/>
      <c r="H1935" s="554"/>
      <c r="I1935" s="554" t="s">
        <v>464</v>
      </c>
      <c r="J1935" s="554">
        <v>0</v>
      </c>
      <c r="K1935" s="554">
        <v>0</v>
      </c>
      <c r="L1935" s="19"/>
      <c r="N1935" s="96"/>
    </row>
    <row r="1936" spans="2:14" s="68" customFormat="1">
      <c r="B1936" s="19"/>
      <c r="C1936" s="66" t="s">
        <v>271</v>
      </c>
      <c r="D1936" s="554" t="s">
        <v>461</v>
      </c>
      <c r="E1936" s="554" t="s">
        <v>142</v>
      </c>
      <c r="F1936" s="554"/>
      <c r="G1936" s="554"/>
      <c r="H1936" s="554"/>
      <c r="I1936" s="554" t="s">
        <v>465</v>
      </c>
      <c r="J1936" s="554">
        <v>0</v>
      </c>
      <c r="K1936" s="554">
        <v>0</v>
      </c>
      <c r="L1936" s="19"/>
      <c r="N1936" s="96"/>
    </row>
    <row r="1937" spans="2:14" s="68" customFormat="1" ht="25.5">
      <c r="B1937" s="19"/>
      <c r="C1937" s="66" t="s">
        <v>272</v>
      </c>
      <c r="D1937" s="554" t="s">
        <v>462</v>
      </c>
      <c r="E1937" s="554" t="s">
        <v>72</v>
      </c>
      <c r="F1937" s="554"/>
      <c r="G1937" s="554"/>
      <c r="H1937" s="554"/>
      <c r="I1937" s="554" t="s">
        <v>462</v>
      </c>
      <c r="J1937" s="554">
        <v>0</v>
      </c>
      <c r="K1937" s="554">
        <v>0</v>
      </c>
      <c r="L1937" s="19"/>
      <c r="N1937" s="96"/>
    </row>
    <row r="1938" spans="2:14" s="68" customFormat="1">
      <c r="B1938" s="21" t="s">
        <v>68</v>
      </c>
      <c r="C1938" s="22"/>
      <c r="D1938" s="498">
        <v>3284000</v>
      </c>
      <c r="E1938" s="498">
        <v>3284000</v>
      </c>
      <c r="F1938" s="499">
        <v>656800</v>
      </c>
      <c r="G1938" s="499">
        <v>1477800</v>
      </c>
      <c r="H1938" s="499">
        <v>2298800</v>
      </c>
      <c r="I1938" s="498">
        <v>3284000</v>
      </c>
      <c r="J1938" s="498">
        <v>3284000</v>
      </c>
      <c r="K1938" s="498">
        <v>3284000</v>
      </c>
      <c r="L1938" s="486"/>
      <c r="N1938" s="96"/>
    </row>
    <row r="1939" spans="2:14">
      <c r="D1939" s="384"/>
      <c r="E1939" s="384"/>
      <c r="F1939" s="384"/>
      <c r="G1939" s="384"/>
      <c r="H1939" s="384"/>
      <c r="I1939" s="384"/>
      <c r="J1939" s="384"/>
      <c r="K1939" s="384"/>
      <c r="L1939" s="384"/>
    </row>
    <row r="1940" spans="2:14" s="68" customFormat="1">
      <c r="B1940" s="12" t="s">
        <v>56</v>
      </c>
      <c r="C1940" s="181" t="s">
        <v>160</v>
      </c>
      <c r="D1940" s="13"/>
      <c r="E1940" s="13"/>
      <c r="F1940" s="9"/>
      <c r="G1940" s="9"/>
      <c r="H1940" s="9"/>
      <c r="I1940" s="9"/>
      <c r="J1940" s="9"/>
      <c r="K1940" s="9"/>
      <c r="L1940" s="9"/>
      <c r="N1940" s="96"/>
    </row>
    <row r="1941" spans="2:14" s="68" customFormat="1">
      <c r="B1941" s="12" t="s">
        <v>57</v>
      </c>
      <c r="C1941" s="181">
        <v>104001</v>
      </c>
      <c r="D1941" s="9"/>
      <c r="E1941" s="9"/>
      <c r="F1941" s="9"/>
      <c r="G1941" s="9"/>
      <c r="H1941" s="9"/>
      <c r="I1941" s="9"/>
      <c r="J1941" s="9"/>
      <c r="K1941" s="9"/>
      <c r="L1941" s="9"/>
      <c r="N1941" s="96"/>
    </row>
    <row r="1942" spans="2:14" s="68" customFormat="1">
      <c r="B1942" s="12" t="s">
        <v>58</v>
      </c>
      <c r="C1942" s="181" t="s">
        <v>543</v>
      </c>
      <c r="D1942" s="9"/>
      <c r="E1942" s="9"/>
      <c r="F1942" s="9"/>
      <c r="G1942" s="9"/>
      <c r="H1942" s="9"/>
      <c r="I1942" s="9"/>
      <c r="J1942" s="9"/>
      <c r="K1942" s="9"/>
      <c r="L1942" s="9"/>
      <c r="N1942" s="96"/>
    </row>
    <row r="1943" spans="2:14" s="68" customFormat="1">
      <c r="B1943" s="12" t="s">
        <v>59</v>
      </c>
      <c r="C1943" s="181">
        <v>1157</v>
      </c>
      <c r="D1943" s="604" t="s">
        <v>60</v>
      </c>
      <c r="E1943" s="605"/>
      <c r="F1943" s="605"/>
      <c r="G1943" s="605"/>
      <c r="H1943" s="605"/>
      <c r="I1943" s="605"/>
      <c r="J1943" s="605"/>
      <c r="K1943" s="605"/>
      <c r="L1943" s="606"/>
      <c r="N1943" s="96"/>
    </row>
    <row r="1944" spans="2:14" s="68" customFormat="1" ht="25.5">
      <c r="B1944" s="12" t="s">
        <v>61</v>
      </c>
      <c r="C1944" s="181">
        <v>12008</v>
      </c>
      <c r="D1944" s="426" t="s">
        <v>777</v>
      </c>
      <c r="E1944" s="426" t="s">
        <v>778</v>
      </c>
      <c r="F1944" s="433" t="s">
        <v>779</v>
      </c>
      <c r="G1944" s="433" t="s">
        <v>780</v>
      </c>
      <c r="H1944" s="433" t="s">
        <v>781</v>
      </c>
      <c r="I1944" s="426" t="s">
        <v>782</v>
      </c>
      <c r="J1944" s="426" t="s">
        <v>783</v>
      </c>
      <c r="K1944" s="426" t="s">
        <v>776</v>
      </c>
      <c r="L1944" s="429"/>
      <c r="N1944" s="96"/>
    </row>
    <row r="1945" spans="2:14" s="68" customFormat="1" ht="31.5" customHeight="1">
      <c r="B1945" s="18" t="s">
        <v>35</v>
      </c>
      <c r="C1945" s="181" t="s">
        <v>273</v>
      </c>
      <c r="D1945" s="427"/>
      <c r="E1945" s="427"/>
      <c r="F1945" s="434"/>
      <c r="G1945" s="434"/>
      <c r="H1945" s="434"/>
      <c r="I1945" s="427"/>
      <c r="J1945" s="427"/>
      <c r="K1945" s="427"/>
      <c r="L1945" s="430"/>
      <c r="N1945" s="96"/>
    </row>
    <row r="1946" spans="2:14" s="68" customFormat="1" ht="31.5" customHeight="1">
      <c r="B1946" s="18" t="s">
        <v>65</v>
      </c>
      <c r="C1946" s="181" t="s">
        <v>274</v>
      </c>
      <c r="D1946" s="427"/>
      <c r="E1946" s="427"/>
      <c r="F1946" s="434"/>
      <c r="G1946" s="434"/>
      <c r="H1946" s="434"/>
      <c r="I1946" s="427"/>
      <c r="J1946" s="427"/>
      <c r="K1946" s="427"/>
      <c r="L1946" s="430"/>
      <c r="N1946" s="96"/>
    </row>
    <row r="1947" spans="2:14" s="68" customFormat="1">
      <c r="B1947" s="18" t="s">
        <v>37</v>
      </c>
      <c r="C1947" s="181" t="s">
        <v>154</v>
      </c>
      <c r="D1947" s="427"/>
      <c r="E1947" s="427"/>
      <c r="F1947" s="434"/>
      <c r="G1947" s="434"/>
      <c r="H1947" s="434"/>
      <c r="I1947" s="427"/>
      <c r="J1947" s="427"/>
      <c r="K1947" s="427"/>
      <c r="L1947" s="430"/>
      <c r="N1947" s="96"/>
    </row>
    <row r="1948" spans="2:14" s="68" customFormat="1">
      <c r="B1948" s="10" t="s">
        <v>136</v>
      </c>
      <c r="C1948" s="181" t="s">
        <v>267</v>
      </c>
      <c r="D1948" s="427"/>
      <c r="E1948" s="427"/>
      <c r="F1948" s="434"/>
      <c r="G1948" s="434"/>
      <c r="H1948" s="434"/>
      <c r="I1948" s="427"/>
      <c r="J1948" s="427"/>
      <c r="K1948" s="427"/>
      <c r="L1948" s="430"/>
      <c r="N1948" s="96"/>
    </row>
    <row r="1949" spans="2:14" s="68" customFormat="1">
      <c r="B1949" s="55"/>
      <c r="C1949" s="337" t="s">
        <v>67</v>
      </c>
      <c r="D1949" s="428"/>
      <c r="E1949" s="428"/>
      <c r="F1949" s="435"/>
      <c r="G1949" s="435"/>
      <c r="H1949" s="435"/>
      <c r="I1949" s="428"/>
      <c r="J1949" s="428"/>
      <c r="K1949" s="428"/>
      <c r="L1949" s="431"/>
      <c r="N1949" s="96"/>
    </row>
    <row r="1950" spans="2:14" s="68" customFormat="1" ht="25.5">
      <c r="B1950" s="19"/>
      <c r="C1950" s="66" t="s">
        <v>264</v>
      </c>
      <c r="D1950" s="480" t="s">
        <v>1206</v>
      </c>
      <c r="E1950" s="480" t="s">
        <v>1207</v>
      </c>
      <c r="F1950" s="480" t="s">
        <v>1208</v>
      </c>
      <c r="G1950" s="480" t="s">
        <v>1209</v>
      </c>
      <c r="H1950" s="480" t="s">
        <v>1210</v>
      </c>
      <c r="I1950" s="480" t="s">
        <v>1207</v>
      </c>
      <c r="J1950" s="480" t="s">
        <v>1207</v>
      </c>
      <c r="K1950" s="480" t="s">
        <v>1207</v>
      </c>
      <c r="L1950" s="19"/>
      <c r="N1950" s="96"/>
    </row>
    <row r="1951" spans="2:14" s="68" customFormat="1">
      <c r="B1951" s="19"/>
      <c r="C1951" s="66" t="s">
        <v>263</v>
      </c>
      <c r="D1951" s="480">
        <v>11250000</v>
      </c>
      <c r="E1951" s="480">
        <v>1200000</v>
      </c>
      <c r="F1951" s="480" t="s">
        <v>1211</v>
      </c>
      <c r="G1951" s="480" t="s">
        <v>1212</v>
      </c>
      <c r="H1951" s="480" t="s">
        <v>1213</v>
      </c>
      <c r="I1951" s="480">
        <v>1200000</v>
      </c>
      <c r="J1951" s="480">
        <v>1200000</v>
      </c>
      <c r="K1951" s="480">
        <v>1200000</v>
      </c>
      <c r="L1951" s="19"/>
      <c r="N1951" s="96"/>
    </row>
    <row r="1952" spans="2:14" s="68" customFormat="1">
      <c r="B1952" s="21" t="s">
        <v>68</v>
      </c>
      <c r="C1952" s="22"/>
      <c r="D1952" s="498">
        <v>2732776.8</v>
      </c>
      <c r="E1952" s="498">
        <v>2801071</v>
      </c>
      <c r="F1952" s="499">
        <v>534520</v>
      </c>
      <c r="G1952" s="499">
        <v>1452340</v>
      </c>
      <c r="H1952" s="499">
        <v>1943960</v>
      </c>
      <c r="I1952" s="498">
        <v>4697910.5999999996</v>
      </c>
      <c r="J1952" s="498">
        <v>4692250.8</v>
      </c>
      <c r="K1952" s="498">
        <v>4692250.8</v>
      </c>
      <c r="L1952" s="486"/>
      <c r="N1952" s="96"/>
    </row>
    <row r="1953" spans="2:14">
      <c r="D1953" s="384"/>
      <c r="E1953" s="384"/>
      <c r="F1953" s="384"/>
      <c r="G1953" s="384"/>
      <c r="H1953" s="384"/>
      <c r="I1953" s="384"/>
      <c r="J1953" s="384"/>
      <c r="K1953" s="384"/>
      <c r="L1953" s="384"/>
    </row>
    <row r="1954" spans="2:14" s="68" customFormat="1">
      <c r="B1954" s="12" t="s">
        <v>56</v>
      </c>
      <c r="C1954" s="181" t="s">
        <v>160</v>
      </c>
      <c r="D1954" s="13"/>
      <c r="E1954" s="13"/>
      <c r="F1954" s="9"/>
      <c r="G1954" s="9"/>
      <c r="H1954" s="9"/>
      <c r="I1954" s="9"/>
      <c r="J1954" s="9"/>
      <c r="K1954" s="9"/>
      <c r="L1954" s="9"/>
      <c r="N1954" s="96"/>
    </row>
    <row r="1955" spans="2:14" s="68" customFormat="1">
      <c r="B1955" s="12" t="s">
        <v>57</v>
      </c>
      <c r="C1955" s="181">
        <v>104001</v>
      </c>
      <c r="D1955" s="9"/>
      <c r="E1955" s="9"/>
      <c r="F1955" s="9"/>
      <c r="G1955" s="9"/>
      <c r="H1955" s="9"/>
      <c r="I1955" s="9"/>
      <c r="J1955" s="9"/>
      <c r="K1955" s="9"/>
      <c r="L1955" s="9"/>
      <c r="N1955" s="96"/>
    </row>
    <row r="1956" spans="2:14" s="68" customFormat="1">
      <c r="B1956" s="12" t="s">
        <v>58</v>
      </c>
      <c r="C1956" s="181" t="s">
        <v>544</v>
      </c>
      <c r="D1956" s="9"/>
      <c r="E1956" s="9"/>
      <c r="F1956" s="9"/>
      <c r="G1956" s="9"/>
      <c r="H1956" s="9"/>
      <c r="I1956" s="9"/>
      <c r="J1956" s="9"/>
      <c r="K1956" s="9"/>
      <c r="L1956" s="9"/>
      <c r="N1956" s="96"/>
    </row>
    <row r="1957" spans="2:14" s="68" customFormat="1">
      <c r="B1957" s="12" t="s">
        <v>59</v>
      </c>
      <c r="C1957" s="181">
        <v>1157</v>
      </c>
      <c r="D1957" s="604" t="s">
        <v>60</v>
      </c>
      <c r="E1957" s="605"/>
      <c r="F1957" s="605"/>
      <c r="G1957" s="605"/>
      <c r="H1957" s="605"/>
      <c r="I1957" s="605"/>
      <c r="J1957" s="605"/>
      <c r="K1957" s="605"/>
      <c r="L1957" s="606"/>
      <c r="N1957" s="96"/>
    </row>
    <row r="1958" spans="2:14" s="68" customFormat="1" ht="25.5">
      <c r="B1958" s="12" t="s">
        <v>61</v>
      </c>
      <c r="C1958" s="181">
        <v>12009</v>
      </c>
      <c r="D1958" s="426" t="s">
        <v>777</v>
      </c>
      <c r="E1958" s="426" t="s">
        <v>778</v>
      </c>
      <c r="F1958" s="433" t="s">
        <v>779</v>
      </c>
      <c r="G1958" s="433" t="s">
        <v>780</v>
      </c>
      <c r="H1958" s="433" t="s">
        <v>781</v>
      </c>
      <c r="I1958" s="426" t="s">
        <v>782</v>
      </c>
      <c r="J1958" s="426" t="s">
        <v>783</v>
      </c>
      <c r="K1958" s="426" t="s">
        <v>776</v>
      </c>
      <c r="L1958" s="429"/>
      <c r="N1958" s="96"/>
    </row>
    <row r="1959" spans="2:14" s="68" customFormat="1">
      <c r="B1959" s="18" t="s">
        <v>35</v>
      </c>
      <c r="C1959" s="181" t="s">
        <v>265</v>
      </c>
      <c r="D1959" s="427"/>
      <c r="E1959" s="427"/>
      <c r="F1959" s="434"/>
      <c r="G1959" s="434"/>
      <c r="H1959" s="434"/>
      <c r="I1959" s="427"/>
      <c r="J1959" s="427"/>
      <c r="K1959" s="427"/>
      <c r="L1959" s="430"/>
      <c r="N1959" s="96"/>
    </row>
    <row r="1960" spans="2:14" s="68" customFormat="1" ht="35.25" customHeight="1">
      <c r="B1960" s="18" t="s">
        <v>65</v>
      </c>
      <c r="C1960" s="181" t="s">
        <v>266</v>
      </c>
      <c r="D1960" s="427"/>
      <c r="E1960" s="427"/>
      <c r="F1960" s="434"/>
      <c r="G1960" s="434"/>
      <c r="H1960" s="434"/>
      <c r="I1960" s="427"/>
      <c r="J1960" s="427"/>
      <c r="K1960" s="427"/>
      <c r="L1960" s="430"/>
      <c r="N1960" s="96"/>
    </row>
    <row r="1961" spans="2:14" s="68" customFormat="1">
      <c r="B1961" s="18" t="s">
        <v>37</v>
      </c>
      <c r="C1961" s="181" t="s">
        <v>154</v>
      </c>
      <c r="D1961" s="427"/>
      <c r="E1961" s="427"/>
      <c r="F1961" s="434"/>
      <c r="G1961" s="434"/>
      <c r="H1961" s="434"/>
      <c r="I1961" s="427"/>
      <c r="J1961" s="427"/>
      <c r="K1961" s="427"/>
      <c r="L1961" s="430"/>
      <c r="N1961" s="96"/>
    </row>
    <row r="1962" spans="2:14" s="68" customFormat="1">
      <c r="B1962" s="10" t="s">
        <v>136</v>
      </c>
      <c r="C1962" s="181" t="s">
        <v>267</v>
      </c>
      <c r="D1962" s="427"/>
      <c r="E1962" s="427"/>
      <c r="F1962" s="434"/>
      <c r="G1962" s="434"/>
      <c r="H1962" s="434"/>
      <c r="I1962" s="427"/>
      <c r="J1962" s="427"/>
      <c r="K1962" s="427"/>
      <c r="L1962" s="430"/>
      <c r="N1962" s="96"/>
    </row>
    <row r="1963" spans="2:14" s="68" customFormat="1">
      <c r="B1963" s="55"/>
      <c r="C1963" s="337" t="s">
        <v>67</v>
      </c>
      <c r="D1963" s="428"/>
      <c r="E1963" s="428"/>
      <c r="F1963" s="435"/>
      <c r="G1963" s="435"/>
      <c r="H1963" s="435"/>
      <c r="I1963" s="428"/>
      <c r="J1963" s="428"/>
      <c r="K1963" s="428"/>
      <c r="L1963" s="431"/>
      <c r="N1963" s="96"/>
    </row>
    <row r="1964" spans="2:14" s="68" customFormat="1" ht="25.5">
      <c r="B1964" s="19"/>
      <c r="C1964" s="66" t="s">
        <v>262</v>
      </c>
      <c r="D1964" s="19">
        <v>4346.8</v>
      </c>
      <c r="E1964" s="19">
        <v>4340</v>
      </c>
      <c r="F1964" s="19" t="s">
        <v>466</v>
      </c>
      <c r="G1964" s="19" t="s">
        <v>467</v>
      </c>
      <c r="H1964" s="19" t="s">
        <v>468</v>
      </c>
      <c r="I1964" s="19">
        <v>4333.3</v>
      </c>
      <c r="J1964" s="19">
        <v>4342</v>
      </c>
      <c r="K1964" s="19">
        <v>4350</v>
      </c>
      <c r="L1964" s="19"/>
      <c r="N1964" s="96"/>
    </row>
    <row r="1965" spans="2:14" s="68" customFormat="1">
      <c r="B1965" s="19"/>
      <c r="C1965" s="66" t="s">
        <v>263</v>
      </c>
      <c r="D1965" s="19">
        <v>869.4</v>
      </c>
      <c r="E1965" s="19">
        <v>868</v>
      </c>
      <c r="F1965" s="19" t="s">
        <v>469</v>
      </c>
      <c r="G1965" s="19" t="s">
        <v>470</v>
      </c>
      <c r="H1965" s="19" t="s">
        <v>471</v>
      </c>
      <c r="I1965" s="19">
        <v>866.7</v>
      </c>
      <c r="J1965" s="19">
        <v>868.4</v>
      </c>
      <c r="K1965" s="19">
        <v>870</v>
      </c>
      <c r="L1965" s="19"/>
      <c r="N1965" s="96"/>
    </row>
    <row r="1966" spans="2:14" s="68" customFormat="1">
      <c r="B1966" s="21" t="s">
        <v>68</v>
      </c>
      <c r="C1966" s="22"/>
      <c r="D1966" s="509">
        <v>602201.9</v>
      </c>
      <c r="E1966" s="509">
        <v>628315.6</v>
      </c>
      <c r="F1966" s="510">
        <v>628315.6</v>
      </c>
      <c r="G1966" s="510">
        <v>628315.6</v>
      </c>
      <c r="H1966" s="510">
        <v>628315.6</v>
      </c>
      <c r="I1966" s="509">
        <v>628315.6</v>
      </c>
      <c r="J1966" s="509">
        <v>628315.6</v>
      </c>
      <c r="K1966" s="509">
        <v>638315.6</v>
      </c>
      <c r="L1966" s="486"/>
      <c r="N1966" s="96"/>
    </row>
    <row r="1967" spans="2:14">
      <c r="D1967" s="384"/>
      <c r="E1967" s="384"/>
      <c r="F1967" s="384"/>
      <c r="G1967" s="384"/>
      <c r="H1967" s="384"/>
      <c r="I1967" s="384"/>
      <c r="J1967" s="384"/>
      <c r="K1967" s="384"/>
      <c r="L1967" s="384"/>
    </row>
    <row r="1968" spans="2:14" s="68" customFormat="1">
      <c r="B1968" s="12" t="s">
        <v>56</v>
      </c>
      <c r="C1968" s="181" t="s">
        <v>160</v>
      </c>
      <c r="D1968" s="13"/>
      <c r="E1968" s="13"/>
      <c r="F1968" s="9"/>
      <c r="G1968" s="9"/>
      <c r="H1968" s="9"/>
      <c r="I1968" s="9"/>
      <c r="J1968" s="9"/>
      <c r="K1968" s="9"/>
      <c r="L1968" s="9"/>
      <c r="N1968" s="96"/>
    </row>
    <row r="1969" spans="2:14" s="68" customFormat="1">
      <c r="B1969" s="12" t="s">
        <v>57</v>
      </c>
      <c r="C1969" s="181">
        <v>104001</v>
      </c>
      <c r="D1969" s="9"/>
      <c r="E1969" s="9"/>
      <c r="F1969" s="9"/>
      <c r="G1969" s="9"/>
      <c r="H1969" s="9"/>
      <c r="I1969" s="9"/>
      <c r="J1969" s="9"/>
      <c r="K1969" s="9"/>
      <c r="L1969" s="9"/>
      <c r="N1969" s="96"/>
    </row>
    <row r="1970" spans="2:14" s="68" customFormat="1">
      <c r="B1970" s="12" t="s">
        <v>58</v>
      </c>
      <c r="C1970" s="181" t="s">
        <v>543</v>
      </c>
      <c r="D1970" s="9"/>
      <c r="E1970" s="9"/>
      <c r="F1970" s="9"/>
      <c r="G1970" s="9"/>
      <c r="H1970" s="9"/>
      <c r="I1970" s="9"/>
      <c r="J1970" s="9"/>
      <c r="K1970" s="9"/>
      <c r="L1970" s="9"/>
      <c r="N1970" s="96"/>
    </row>
    <row r="1971" spans="2:14" s="68" customFormat="1">
      <c r="B1971" s="12" t="s">
        <v>59</v>
      </c>
      <c r="C1971" s="182">
        <v>1157</v>
      </c>
      <c r="D1971" s="604" t="s">
        <v>60</v>
      </c>
      <c r="E1971" s="605"/>
      <c r="F1971" s="605"/>
      <c r="G1971" s="605"/>
      <c r="H1971" s="605"/>
      <c r="I1971" s="605"/>
      <c r="J1971" s="605"/>
      <c r="K1971" s="605"/>
      <c r="L1971" s="606"/>
      <c r="N1971" s="96"/>
    </row>
    <row r="1972" spans="2:14" s="68" customFormat="1" ht="25.5">
      <c r="B1972" s="12" t="s">
        <v>61</v>
      </c>
      <c r="C1972" s="182">
        <v>42002</v>
      </c>
      <c r="D1972" s="426" t="s">
        <v>777</v>
      </c>
      <c r="E1972" s="426" t="s">
        <v>778</v>
      </c>
      <c r="F1972" s="433" t="s">
        <v>779</v>
      </c>
      <c r="G1972" s="433" t="s">
        <v>780</v>
      </c>
      <c r="H1972" s="433" t="s">
        <v>781</v>
      </c>
      <c r="I1972" s="426" t="s">
        <v>782</v>
      </c>
      <c r="J1972" s="426" t="s">
        <v>783</v>
      </c>
      <c r="K1972" s="426" t="s">
        <v>776</v>
      </c>
      <c r="L1972" s="429"/>
      <c r="N1972" s="96"/>
    </row>
    <row r="1973" spans="2:14" s="68" customFormat="1" ht="45.75" customHeight="1">
      <c r="B1973" s="18" t="s">
        <v>35</v>
      </c>
      <c r="C1973" s="182" t="s">
        <v>1323</v>
      </c>
      <c r="D1973" s="427"/>
      <c r="E1973" s="427"/>
      <c r="F1973" s="434"/>
      <c r="G1973" s="434"/>
      <c r="H1973" s="434"/>
      <c r="I1973" s="427"/>
      <c r="J1973" s="427"/>
      <c r="K1973" s="427"/>
      <c r="L1973" s="430"/>
      <c r="N1973" s="96"/>
    </row>
    <row r="1974" spans="2:14" s="68" customFormat="1">
      <c r="B1974" s="18" t="s">
        <v>65</v>
      </c>
      <c r="C1974" s="181" t="s">
        <v>254</v>
      </c>
      <c r="D1974" s="427"/>
      <c r="E1974" s="427"/>
      <c r="F1974" s="434"/>
      <c r="G1974" s="434"/>
      <c r="H1974" s="434"/>
      <c r="I1974" s="427"/>
      <c r="J1974" s="427"/>
      <c r="K1974" s="427"/>
      <c r="L1974" s="430"/>
      <c r="N1974" s="96"/>
    </row>
    <row r="1975" spans="2:14" s="68" customFormat="1">
      <c r="B1975" s="18" t="s">
        <v>37</v>
      </c>
      <c r="C1975" s="181" t="s">
        <v>154</v>
      </c>
      <c r="D1975" s="427"/>
      <c r="E1975" s="427"/>
      <c r="F1975" s="434"/>
      <c r="G1975" s="434"/>
      <c r="H1975" s="434"/>
      <c r="I1975" s="427"/>
      <c r="J1975" s="427"/>
      <c r="K1975" s="427"/>
      <c r="L1975" s="430"/>
      <c r="N1975" s="96"/>
    </row>
    <row r="1976" spans="2:14" s="68" customFormat="1">
      <c r="B1976" s="10" t="s">
        <v>136</v>
      </c>
      <c r="C1976" s="181" t="s">
        <v>267</v>
      </c>
      <c r="D1976" s="427"/>
      <c r="E1976" s="427"/>
      <c r="F1976" s="434"/>
      <c r="G1976" s="434"/>
      <c r="H1976" s="434"/>
      <c r="I1976" s="427"/>
      <c r="J1976" s="427"/>
      <c r="K1976" s="427"/>
      <c r="L1976" s="430"/>
      <c r="N1976" s="96"/>
    </row>
    <row r="1977" spans="2:14" s="68" customFormat="1">
      <c r="B1977" s="55"/>
      <c r="C1977" s="337" t="s">
        <v>67</v>
      </c>
      <c r="D1977" s="428"/>
      <c r="E1977" s="428"/>
      <c r="F1977" s="435"/>
      <c r="G1977" s="435"/>
      <c r="H1977" s="435"/>
      <c r="I1977" s="428"/>
      <c r="J1977" s="428"/>
      <c r="K1977" s="428"/>
      <c r="L1977" s="431"/>
      <c r="N1977" s="96"/>
    </row>
    <row r="1978" spans="2:14" s="68" customFormat="1">
      <c r="B1978" s="19"/>
      <c r="C1978" s="66" t="s">
        <v>261</v>
      </c>
      <c r="D1978" s="554">
        <v>0</v>
      </c>
      <c r="E1978" s="19" t="s">
        <v>79</v>
      </c>
      <c r="F1978" s="19"/>
      <c r="G1978" s="19"/>
      <c r="H1978" s="19"/>
      <c r="I1978" s="554">
        <v>0</v>
      </c>
      <c r="J1978" s="554">
        <v>0</v>
      </c>
      <c r="K1978" s="554">
        <v>0</v>
      </c>
      <c r="L1978" s="19"/>
      <c r="N1978" s="96"/>
    </row>
    <row r="1979" spans="2:14" s="68" customFormat="1">
      <c r="B1979" s="21" t="s">
        <v>68</v>
      </c>
      <c r="C1979" s="22"/>
      <c r="D1979" s="498">
        <v>0</v>
      </c>
      <c r="E1979" s="509">
        <v>354158.8</v>
      </c>
      <c r="F1979" s="484">
        <v>0</v>
      </c>
      <c r="G1979" s="484">
        <v>0</v>
      </c>
      <c r="H1979" s="484">
        <v>0</v>
      </c>
      <c r="I1979" s="498">
        <v>0</v>
      </c>
      <c r="J1979" s="498">
        <v>0</v>
      </c>
      <c r="K1979" s="498">
        <v>0</v>
      </c>
      <c r="L1979" s="486" t="s">
        <v>366</v>
      </c>
      <c r="N1979" s="96"/>
    </row>
    <row r="1980" spans="2:14">
      <c r="D1980" s="384"/>
      <c r="E1980" s="384"/>
      <c r="F1980" s="384"/>
      <c r="G1980" s="384"/>
      <c r="H1980" s="384"/>
      <c r="I1980" s="384"/>
      <c r="J1980" s="384"/>
      <c r="K1980" s="384"/>
      <c r="L1980" s="384"/>
    </row>
    <row r="1981" spans="2:14" s="68" customFormat="1">
      <c r="B1981" s="12" t="s">
        <v>56</v>
      </c>
      <c r="C1981" s="181" t="s">
        <v>160</v>
      </c>
      <c r="D1981" s="13"/>
      <c r="E1981" s="13"/>
      <c r="F1981" s="9"/>
      <c r="G1981" s="9"/>
      <c r="H1981" s="9"/>
      <c r="I1981" s="9"/>
      <c r="J1981" s="9"/>
      <c r="K1981" s="9"/>
      <c r="L1981" s="9"/>
      <c r="N1981" s="96"/>
    </row>
    <row r="1982" spans="2:14" s="68" customFormat="1">
      <c r="B1982" s="12" t="s">
        <v>57</v>
      </c>
      <c r="C1982" s="181">
        <v>104001</v>
      </c>
      <c r="D1982" s="9"/>
      <c r="E1982" s="9"/>
      <c r="F1982" s="9"/>
      <c r="G1982" s="9"/>
      <c r="H1982" s="9"/>
      <c r="I1982" s="9"/>
      <c r="J1982" s="9"/>
      <c r="K1982" s="9"/>
      <c r="L1982" s="9"/>
      <c r="N1982" s="96"/>
    </row>
    <row r="1983" spans="2:14" s="68" customFormat="1">
      <c r="B1983" s="12" t="s">
        <v>58</v>
      </c>
      <c r="C1983" s="182" t="s">
        <v>543</v>
      </c>
      <c r="D1983" s="9"/>
      <c r="E1983" s="9"/>
      <c r="F1983" s="9"/>
      <c r="G1983" s="9"/>
      <c r="H1983" s="9"/>
      <c r="I1983" s="9"/>
      <c r="J1983" s="9"/>
      <c r="K1983" s="9"/>
      <c r="L1983" s="9"/>
      <c r="N1983" s="96"/>
    </row>
    <row r="1984" spans="2:14" s="68" customFormat="1">
      <c r="B1984" s="12" t="s">
        <v>59</v>
      </c>
      <c r="C1984" s="182">
        <v>1157</v>
      </c>
      <c r="D1984" s="604" t="s">
        <v>60</v>
      </c>
      <c r="E1984" s="605"/>
      <c r="F1984" s="605"/>
      <c r="G1984" s="605"/>
      <c r="H1984" s="605"/>
      <c r="I1984" s="605"/>
      <c r="J1984" s="605"/>
      <c r="K1984" s="605"/>
      <c r="L1984" s="606"/>
      <c r="N1984" s="96"/>
    </row>
    <row r="1985" spans="2:14" s="68" customFormat="1" ht="25.5">
      <c r="B1985" s="12" t="s">
        <v>61</v>
      </c>
      <c r="C1985" s="182">
        <v>42003</v>
      </c>
      <c r="D1985" s="426" t="s">
        <v>777</v>
      </c>
      <c r="E1985" s="426" t="s">
        <v>778</v>
      </c>
      <c r="F1985" s="433" t="s">
        <v>779</v>
      </c>
      <c r="G1985" s="433" t="s">
        <v>780</v>
      </c>
      <c r="H1985" s="433" t="s">
        <v>781</v>
      </c>
      <c r="I1985" s="426" t="s">
        <v>782</v>
      </c>
      <c r="J1985" s="426" t="s">
        <v>783</v>
      </c>
      <c r="K1985" s="426" t="s">
        <v>776</v>
      </c>
      <c r="L1985" s="429"/>
      <c r="N1985" s="96"/>
    </row>
    <row r="1986" spans="2:14" s="68" customFormat="1" ht="45" customHeight="1">
      <c r="B1986" s="18" t="s">
        <v>35</v>
      </c>
      <c r="C1986" s="182" t="s">
        <v>1325</v>
      </c>
      <c r="D1986" s="427"/>
      <c r="E1986" s="427"/>
      <c r="F1986" s="434"/>
      <c r="G1986" s="434"/>
      <c r="H1986" s="434"/>
      <c r="I1986" s="427"/>
      <c r="J1986" s="427"/>
      <c r="K1986" s="427"/>
      <c r="L1986" s="430"/>
      <c r="N1986" s="96"/>
    </row>
    <row r="1987" spans="2:14" s="68" customFormat="1">
      <c r="B1987" s="18" t="s">
        <v>65</v>
      </c>
      <c r="C1987" s="181" t="s">
        <v>254</v>
      </c>
      <c r="D1987" s="427"/>
      <c r="E1987" s="427"/>
      <c r="F1987" s="434"/>
      <c r="G1987" s="434"/>
      <c r="H1987" s="434"/>
      <c r="I1987" s="427"/>
      <c r="J1987" s="427"/>
      <c r="K1987" s="427"/>
      <c r="L1987" s="430"/>
      <c r="N1987" s="96"/>
    </row>
    <row r="1988" spans="2:14" s="68" customFormat="1">
      <c r="B1988" s="18" t="s">
        <v>37</v>
      </c>
      <c r="C1988" s="181" t="s">
        <v>154</v>
      </c>
      <c r="D1988" s="427"/>
      <c r="E1988" s="427"/>
      <c r="F1988" s="434"/>
      <c r="G1988" s="434"/>
      <c r="H1988" s="434"/>
      <c r="I1988" s="427"/>
      <c r="J1988" s="427"/>
      <c r="K1988" s="427"/>
      <c r="L1988" s="430"/>
      <c r="N1988" s="96"/>
    </row>
    <row r="1989" spans="2:14" s="68" customFormat="1">
      <c r="B1989" s="10" t="s">
        <v>136</v>
      </c>
      <c r="C1989" s="181" t="s">
        <v>267</v>
      </c>
      <c r="D1989" s="427"/>
      <c r="E1989" s="427"/>
      <c r="F1989" s="434"/>
      <c r="G1989" s="434"/>
      <c r="H1989" s="434"/>
      <c r="I1989" s="427"/>
      <c r="J1989" s="427"/>
      <c r="K1989" s="427"/>
      <c r="L1989" s="430"/>
      <c r="N1989" s="96"/>
    </row>
    <row r="1990" spans="2:14" s="68" customFormat="1">
      <c r="B1990" s="55"/>
      <c r="C1990" s="337" t="s">
        <v>67</v>
      </c>
      <c r="D1990" s="428"/>
      <c r="E1990" s="428"/>
      <c r="F1990" s="435"/>
      <c r="G1990" s="435"/>
      <c r="H1990" s="435"/>
      <c r="I1990" s="428"/>
      <c r="J1990" s="428"/>
      <c r="K1990" s="428"/>
      <c r="L1990" s="431"/>
      <c r="N1990" s="96"/>
    </row>
    <row r="1991" spans="2:14" s="68" customFormat="1">
      <c r="B1991" s="19"/>
      <c r="C1991" s="66" t="s">
        <v>241</v>
      </c>
      <c r="D1991" s="19"/>
      <c r="E1991" s="19" t="s">
        <v>69</v>
      </c>
      <c r="F1991" s="19"/>
      <c r="G1991" s="19"/>
      <c r="H1991" s="19"/>
      <c r="I1991" s="19"/>
      <c r="J1991" s="19"/>
      <c r="K1991" s="19"/>
      <c r="L1991" s="19"/>
      <c r="N1991" s="96"/>
    </row>
    <row r="1992" spans="2:14" s="68" customFormat="1">
      <c r="B1992" s="19"/>
      <c r="C1992" s="66" t="s">
        <v>242</v>
      </c>
      <c r="D1992" s="480">
        <v>0</v>
      </c>
      <c r="E1992" s="480">
        <v>202</v>
      </c>
      <c r="F1992" s="480" t="s">
        <v>473</v>
      </c>
      <c r="G1992" s="480" t="s">
        <v>474</v>
      </c>
      <c r="H1992" s="480" t="s">
        <v>475</v>
      </c>
      <c r="I1992" s="480">
        <v>181</v>
      </c>
      <c r="J1992" s="480">
        <v>0</v>
      </c>
      <c r="K1992" s="480">
        <v>0</v>
      </c>
      <c r="L1992" s="19"/>
      <c r="N1992" s="96"/>
    </row>
    <row r="1993" spans="2:14" s="68" customFormat="1">
      <c r="B1993" s="19"/>
      <c r="C1993" s="66" t="s">
        <v>243</v>
      </c>
      <c r="D1993" s="480">
        <v>0</v>
      </c>
      <c r="E1993" s="480">
        <v>488</v>
      </c>
      <c r="F1993" s="480"/>
      <c r="G1993" s="480"/>
      <c r="H1993" s="480"/>
      <c r="I1993" s="480">
        <v>488</v>
      </c>
      <c r="J1993" s="480">
        <v>0</v>
      </c>
      <c r="K1993" s="480">
        <v>0</v>
      </c>
      <c r="L1993" s="19"/>
      <c r="N1993" s="96"/>
    </row>
    <row r="1994" spans="2:14" s="68" customFormat="1">
      <c r="B1994" s="19"/>
      <c r="C1994" s="66" t="s">
        <v>244</v>
      </c>
      <c r="D1994" s="480">
        <v>0</v>
      </c>
      <c r="E1994" s="480">
        <v>0</v>
      </c>
      <c r="F1994" s="480"/>
      <c r="G1994" s="480"/>
      <c r="H1994" s="480"/>
      <c r="I1994" s="480">
        <v>384</v>
      </c>
      <c r="J1994" s="480">
        <v>0</v>
      </c>
      <c r="K1994" s="480">
        <v>0</v>
      </c>
      <c r="L1994" s="19"/>
      <c r="N1994" s="96"/>
    </row>
    <row r="1995" spans="2:14" s="68" customFormat="1">
      <c r="B1995" s="19"/>
      <c r="C1995" s="66" t="s">
        <v>245</v>
      </c>
      <c r="D1995" s="480">
        <v>0</v>
      </c>
      <c r="E1995" s="480">
        <v>2346</v>
      </c>
      <c r="F1995" s="480"/>
      <c r="G1995" s="480"/>
      <c r="H1995" s="480"/>
      <c r="I1995" s="480">
        <v>1223</v>
      </c>
      <c r="J1995" s="480">
        <v>0</v>
      </c>
      <c r="K1995" s="480">
        <v>0</v>
      </c>
      <c r="L1995" s="19"/>
      <c r="N1995" s="96"/>
    </row>
    <row r="1996" spans="2:14" s="68" customFormat="1">
      <c r="B1996" s="19"/>
      <c r="C1996" s="66" t="s">
        <v>246</v>
      </c>
      <c r="D1996" s="480">
        <v>0</v>
      </c>
      <c r="E1996" s="480">
        <v>3569</v>
      </c>
      <c r="F1996" s="480"/>
      <c r="G1996" s="480"/>
      <c r="H1996" s="480"/>
      <c r="I1996" s="480">
        <v>0</v>
      </c>
      <c r="J1996" s="480">
        <v>0</v>
      </c>
      <c r="K1996" s="480">
        <v>0</v>
      </c>
      <c r="L1996" s="19"/>
      <c r="N1996" s="96"/>
    </row>
    <row r="1997" spans="2:14" s="68" customFormat="1">
      <c r="B1997" s="19"/>
      <c r="C1997" s="66" t="s">
        <v>247</v>
      </c>
      <c r="D1997" s="480">
        <v>160</v>
      </c>
      <c r="E1997" s="480">
        <v>0</v>
      </c>
      <c r="F1997" s="480"/>
      <c r="G1997" s="480"/>
      <c r="H1997" s="480"/>
      <c r="I1997" s="480">
        <v>0</v>
      </c>
      <c r="J1997" s="480">
        <v>0</v>
      </c>
      <c r="K1997" s="480">
        <v>0</v>
      </c>
      <c r="L1997" s="19"/>
      <c r="N1997" s="96"/>
    </row>
    <row r="1998" spans="2:14" s="68" customFormat="1">
      <c r="B1998" s="19"/>
      <c r="C1998" s="66" t="s">
        <v>248</v>
      </c>
      <c r="D1998" s="480">
        <v>9745</v>
      </c>
      <c r="E1998" s="480">
        <v>2585</v>
      </c>
      <c r="F1998" s="480"/>
      <c r="G1998" s="480"/>
      <c r="H1998" s="480"/>
      <c r="I1998" s="480">
        <v>0</v>
      </c>
      <c r="J1998" s="480">
        <v>0</v>
      </c>
      <c r="K1998" s="480">
        <v>0</v>
      </c>
      <c r="L1998" s="19"/>
      <c r="N1998" s="96"/>
    </row>
    <row r="1999" spans="2:14" s="68" customFormat="1">
      <c r="B1999" s="19"/>
      <c r="C1999" s="66" t="s">
        <v>257</v>
      </c>
      <c r="D1999" s="480">
        <v>80</v>
      </c>
      <c r="E1999" s="480">
        <v>90</v>
      </c>
      <c r="F1999" s="480"/>
      <c r="G1999" s="480"/>
      <c r="H1999" s="480"/>
      <c r="I1999" s="480">
        <v>100</v>
      </c>
      <c r="J1999" s="480">
        <v>0</v>
      </c>
      <c r="K1999" s="480">
        <v>0</v>
      </c>
      <c r="L1999" s="19"/>
      <c r="N1999" s="96"/>
    </row>
    <row r="2000" spans="2:14" s="68" customFormat="1" ht="25.5">
      <c r="B2000" s="19"/>
      <c r="C2000" s="66" t="s">
        <v>258</v>
      </c>
      <c r="D2000" s="480">
        <v>1577192</v>
      </c>
      <c r="E2000" s="480">
        <v>1624700</v>
      </c>
      <c r="F2000" s="480"/>
      <c r="G2000" s="480"/>
      <c r="H2000" s="480"/>
      <c r="I2000" s="480">
        <v>2250000</v>
      </c>
      <c r="J2000" s="480">
        <v>0</v>
      </c>
      <c r="K2000" s="480">
        <v>0</v>
      </c>
      <c r="L2000" s="19"/>
      <c r="N2000" s="96"/>
    </row>
    <row r="2001" spans="2:14" s="68" customFormat="1">
      <c r="B2001" s="21" t="s">
        <v>68</v>
      </c>
      <c r="C2001" s="22"/>
      <c r="D2001" s="498">
        <v>516983.6</v>
      </c>
      <c r="E2001" s="498">
        <v>1536139</v>
      </c>
      <c r="F2001" s="499">
        <v>193220.7</v>
      </c>
      <c r="G2001" s="499">
        <v>386441.4</v>
      </c>
      <c r="H2001" s="499">
        <v>579662.1</v>
      </c>
      <c r="I2001" s="555">
        <v>336020</v>
      </c>
      <c r="J2001" s="554">
        <v>0</v>
      </c>
      <c r="K2001" s="554">
        <v>0</v>
      </c>
      <c r="L2001" s="486" t="s">
        <v>430</v>
      </c>
      <c r="N2001" s="96"/>
    </row>
    <row r="2002" spans="2:14">
      <c r="D2002" s="384"/>
      <c r="E2002" s="384"/>
      <c r="F2002" s="384"/>
      <c r="G2002" s="384"/>
      <c r="H2002" s="384"/>
      <c r="I2002" s="384"/>
      <c r="J2002" s="384"/>
      <c r="K2002" s="384"/>
      <c r="L2002" s="384"/>
    </row>
    <row r="2003" spans="2:14" s="68" customFormat="1">
      <c r="B2003" s="12" t="s">
        <v>56</v>
      </c>
      <c r="C2003" s="181" t="s">
        <v>160</v>
      </c>
      <c r="D2003" s="13"/>
      <c r="E2003" s="13"/>
      <c r="F2003" s="9"/>
      <c r="G2003" s="9"/>
      <c r="H2003" s="9"/>
      <c r="I2003" s="9"/>
      <c r="J2003" s="9"/>
      <c r="K2003" s="9"/>
      <c r="L2003" s="9"/>
      <c r="N2003" s="96"/>
    </row>
    <row r="2004" spans="2:14" s="68" customFormat="1">
      <c r="B2004" s="12" t="s">
        <v>57</v>
      </c>
      <c r="C2004" s="181">
        <v>104001</v>
      </c>
      <c r="D2004" s="9"/>
      <c r="E2004" s="9"/>
      <c r="F2004" s="9"/>
      <c r="G2004" s="9"/>
      <c r="H2004" s="9"/>
      <c r="I2004" s="9"/>
      <c r="J2004" s="9"/>
      <c r="K2004" s="9"/>
      <c r="L2004" s="9"/>
      <c r="N2004" s="96"/>
    </row>
    <row r="2005" spans="2:14" s="68" customFormat="1">
      <c r="B2005" s="12" t="s">
        <v>58</v>
      </c>
      <c r="C2005" s="181" t="s">
        <v>543</v>
      </c>
      <c r="D2005" s="9"/>
      <c r="E2005" s="9"/>
      <c r="F2005" s="9"/>
      <c r="G2005" s="9"/>
      <c r="H2005" s="9"/>
      <c r="I2005" s="9"/>
      <c r="J2005" s="9"/>
      <c r="K2005" s="9"/>
      <c r="L2005" s="9"/>
      <c r="N2005" s="96"/>
    </row>
    <row r="2006" spans="2:14" s="68" customFormat="1">
      <c r="B2006" s="12" t="s">
        <v>59</v>
      </c>
      <c r="C2006" s="181">
        <v>1157</v>
      </c>
      <c r="D2006" s="604" t="s">
        <v>60</v>
      </c>
      <c r="E2006" s="605"/>
      <c r="F2006" s="605"/>
      <c r="G2006" s="605"/>
      <c r="H2006" s="605"/>
      <c r="I2006" s="605"/>
      <c r="J2006" s="605"/>
      <c r="K2006" s="605"/>
      <c r="L2006" s="606"/>
      <c r="N2006" s="96"/>
    </row>
    <row r="2007" spans="2:14" s="68" customFormat="1" ht="25.5">
      <c r="B2007" s="12" t="s">
        <v>61</v>
      </c>
      <c r="C2007" s="181">
        <v>12012</v>
      </c>
      <c r="D2007" s="426" t="s">
        <v>777</v>
      </c>
      <c r="E2007" s="426" t="s">
        <v>778</v>
      </c>
      <c r="F2007" s="433" t="s">
        <v>779</v>
      </c>
      <c r="G2007" s="433" t="s">
        <v>780</v>
      </c>
      <c r="H2007" s="433" t="s">
        <v>781</v>
      </c>
      <c r="I2007" s="426" t="s">
        <v>782</v>
      </c>
      <c r="J2007" s="426" t="s">
        <v>783</v>
      </c>
      <c r="K2007" s="426" t="s">
        <v>776</v>
      </c>
      <c r="L2007" s="429"/>
      <c r="N2007" s="96"/>
    </row>
    <row r="2008" spans="2:14" s="68" customFormat="1" ht="33" customHeight="1">
      <c r="B2008" s="18" t="s">
        <v>35</v>
      </c>
      <c r="C2008" s="181" t="s">
        <v>259</v>
      </c>
      <c r="D2008" s="427"/>
      <c r="E2008" s="427"/>
      <c r="F2008" s="434"/>
      <c r="G2008" s="434"/>
      <c r="H2008" s="434"/>
      <c r="I2008" s="427"/>
      <c r="J2008" s="427"/>
      <c r="K2008" s="427"/>
      <c r="L2008" s="430"/>
      <c r="N2008" s="96"/>
    </row>
    <row r="2009" spans="2:14" s="68" customFormat="1" ht="33" customHeight="1">
      <c r="B2009" s="18" t="s">
        <v>65</v>
      </c>
      <c r="C2009" s="181" t="s">
        <v>260</v>
      </c>
      <c r="D2009" s="427"/>
      <c r="E2009" s="427"/>
      <c r="F2009" s="434"/>
      <c r="G2009" s="434"/>
      <c r="H2009" s="434"/>
      <c r="I2009" s="427"/>
      <c r="J2009" s="427"/>
      <c r="K2009" s="427"/>
      <c r="L2009" s="430"/>
      <c r="N2009" s="96"/>
    </row>
    <row r="2010" spans="2:14" s="68" customFormat="1">
      <c r="B2010" s="18" t="s">
        <v>37</v>
      </c>
      <c r="C2010" s="181" t="s">
        <v>154</v>
      </c>
      <c r="D2010" s="427"/>
      <c r="E2010" s="427"/>
      <c r="F2010" s="434"/>
      <c r="G2010" s="434"/>
      <c r="H2010" s="434"/>
      <c r="I2010" s="427"/>
      <c r="J2010" s="427"/>
      <c r="K2010" s="427"/>
      <c r="L2010" s="430"/>
      <c r="N2010" s="96"/>
    </row>
    <row r="2011" spans="2:14" s="68" customFormat="1">
      <c r="B2011" s="10" t="s">
        <v>136</v>
      </c>
      <c r="C2011" s="181" t="s">
        <v>252</v>
      </c>
      <c r="D2011" s="427"/>
      <c r="E2011" s="427"/>
      <c r="F2011" s="434"/>
      <c r="G2011" s="434"/>
      <c r="H2011" s="434"/>
      <c r="I2011" s="427"/>
      <c r="J2011" s="427"/>
      <c r="K2011" s="427"/>
      <c r="L2011" s="430"/>
      <c r="N2011" s="96"/>
    </row>
    <row r="2012" spans="2:14" s="68" customFormat="1">
      <c r="B2012" s="55"/>
      <c r="C2012" s="337" t="s">
        <v>67</v>
      </c>
      <c r="D2012" s="428"/>
      <c r="E2012" s="428"/>
      <c r="F2012" s="435"/>
      <c r="G2012" s="435"/>
      <c r="H2012" s="435"/>
      <c r="I2012" s="428"/>
      <c r="J2012" s="428"/>
      <c r="K2012" s="428"/>
      <c r="L2012" s="431"/>
      <c r="N2012" s="96"/>
    </row>
    <row r="2013" spans="2:14" s="68" customFormat="1" ht="25.5">
      <c r="B2013" s="19"/>
      <c r="C2013" s="66" t="s">
        <v>1214</v>
      </c>
      <c r="D2013" s="19">
        <v>3</v>
      </c>
      <c r="E2013" s="19">
        <v>12</v>
      </c>
      <c r="F2013" s="19"/>
      <c r="G2013" s="19"/>
      <c r="H2013" s="19"/>
      <c r="I2013" s="19">
        <v>12</v>
      </c>
      <c r="J2013" s="19">
        <v>3</v>
      </c>
      <c r="K2013" s="480">
        <v>0</v>
      </c>
      <c r="L2013" s="19"/>
      <c r="N2013" s="96"/>
    </row>
    <row r="2014" spans="2:14" s="68" customFormat="1">
      <c r="B2014" s="19"/>
      <c r="C2014" s="66" t="s">
        <v>1215</v>
      </c>
      <c r="D2014" s="19">
        <v>2</v>
      </c>
      <c r="E2014" s="19">
        <v>2</v>
      </c>
      <c r="F2014" s="19"/>
      <c r="G2014" s="19"/>
      <c r="H2014" s="19"/>
      <c r="I2014" s="19">
        <v>2</v>
      </c>
      <c r="J2014" s="19">
        <v>2</v>
      </c>
      <c r="K2014" s="480">
        <v>0</v>
      </c>
      <c r="L2014" s="19"/>
      <c r="N2014" s="96"/>
    </row>
    <row r="2015" spans="2:14" s="68" customFormat="1">
      <c r="B2015" s="19"/>
      <c r="C2015" s="66" t="s">
        <v>1216</v>
      </c>
      <c r="D2015" s="19" t="s">
        <v>954</v>
      </c>
      <c r="E2015" s="19">
        <v>10</v>
      </c>
      <c r="F2015" s="19"/>
      <c r="G2015" s="19"/>
      <c r="H2015" s="19"/>
      <c r="I2015" s="19">
        <v>90</v>
      </c>
      <c r="J2015" s="19" t="s">
        <v>954</v>
      </c>
      <c r="K2015" s="480" t="s">
        <v>954</v>
      </c>
      <c r="L2015" s="19"/>
      <c r="N2015" s="96"/>
    </row>
    <row r="2016" spans="2:14" s="68" customFormat="1">
      <c r="B2016" s="19"/>
      <c r="C2016" s="66" t="s">
        <v>1217</v>
      </c>
      <c r="D2016" s="19">
        <v>12</v>
      </c>
      <c r="E2016" s="19">
        <v>12</v>
      </c>
      <c r="F2016" s="19"/>
      <c r="G2016" s="19"/>
      <c r="H2016" s="19"/>
      <c r="I2016" s="19">
        <v>12</v>
      </c>
      <c r="J2016" s="19">
        <v>3</v>
      </c>
      <c r="K2016" s="480" t="s">
        <v>954</v>
      </c>
      <c r="L2016" s="19"/>
      <c r="N2016" s="96"/>
    </row>
    <row r="2017" spans="2:14" s="68" customFormat="1">
      <c r="B2017" s="21" t="s">
        <v>68</v>
      </c>
      <c r="C2017" s="22"/>
      <c r="D2017" s="498">
        <v>286531</v>
      </c>
      <c r="E2017" s="498">
        <v>682828.7</v>
      </c>
      <c r="F2017" s="499">
        <v>1149931.73</v>
      </c>
      <c r="G2017" s="499">
        <v>2213894.94</v>
      </c>
      <c r="H2017" s="499">
        <v>3085768.22</v>
      </c>
      <c r="I2017" s="498">
        <v>638307.30000000005</v>
      </c>
      <c r="J2017" s="498">
        <v>70923.039999999994</v>
      </c>
      <c r="K2017" s="554">
        <v>0</v>
      </c>
      <c r="L2017" s="486" t="s">
        <v>426</v>
      </c>
      <c r="N2017" s="96"/>
    </row>
    <row r="2018" spans="2:14">
      <c r="D2018" s="384"/>
      <c r="E2018" s="384"/>
      <c r="F2018" s="384"/>
      <c r="G2018" s="384"/>
      <c r="H2018" s="384"/>
      <c r="I2018" s="384"/>
      <c r="J2018" s="384"/>
      <c r="K2018" s="384"/>
      <c r="L2018" s="384"/>
    </row>
    <row r="2019" spans="2:14" s="68" customFormat="1">
      <c r="B2019" s="12" t="s">
        <v>56</v>
      </c>
      <c r="C2019" s="181" t="s">
        <v>160</v>
      </c>
      <c r="D2019" s="13"/>
      <c r="E2019" s="13"/>
      <c r="F2019" s="9"/>
      <c r="G2019" s="9"/>
      <c r="H2019" s="9"/>
      <c r="I2019" s="9"/>
      <c r="J2019" s="9"/>
      <c r="K2019" s="9"/>
      <c r="L2019" s="9"/>
      <c r="N2019" s="96"/>
    </row>
    <row r="2020" spans="2:14" s="68" customFormat="1">
      <c r="B2020" s="12" t="s">
        <v>57</v>
      </c>
      <c r="C2020" s="181">
        <v>104001</v>
      </c>
      <c r="D2020" s="9"/>
      <c r="E2020" s="9"/>
      <c r="F2020" s="9"/>
      <c r="G2020" s="9"/>
      <c r="H2020" s="9"/>
      <c r="I2020" s="9"/>
      <c r="J2020" s="9"/>
      <c r="K2020" s="9"/>
      <c r="L2020" s="9"/>
      <c r="N2020" s="96"/>
    </row>
    <row r="2021" spans="2:14" s="68" customFormat="1">
      <c r="B2021" s="12" t="s">
        <v>58</v>
      </c>
      <c r="C2021" s="181" t="s">
        <v>543</v>
      </c>
      <c r="D2021" s="9"/>
      <c r="E2021" s="9"/>
      <c r="F2021" s="9"/>
      <c r="G2021" s="9"/>
      <c r="H2021" s="9"/>
      <c r="I2021" s="9"/>
      <c r="J2021" s="9"/>
      <c r="K2021" s="9"/>
      <c r="L2021" s="9"/>
      <c r="N2021" s="96"/>
    </row>
    <row r="2022" spans="2:14" s="68" customFormat="1">
      <c r="B2022" s="12" t="s">
        <v>59</v>
      </c>
      <c r="C2022" s="181">
        <v>1157</v>
      </c>
      <c r="D2022" s="604" t="s">
        <v>60</v>
      </c>
      <c r="E2022" s="605"/>
      <c r="F2022" s="605"/>
      <c r="G2022" s="605"/>
      <c r="H2022" s="605"/>
      <c r="I2022" s="605"/>
      <c r="J2022" s="605"/>
      <c r="K2022" s="605"/>
      <c r="L2022" s="606"/>
      <c r="N2022" s="96"/>
    </row>
    <row r="2023" spans="2:14" s="68" customFormat="1" ht="25.5">
      <c r="B2023" s="12" t="s">
        <v>61</v>
      </c>
      <c r="C2023" s="181">
        <v>12013</v>
      </c>
      <c r="D2023" s="426" t="s">
        <v>777</v>
      </c>
      <c r="E2023" s="426" t="s">
        <v>778</v>
      </c>
      <c r="F2023" s="433" t="s">
        <v>779</v>
      </c>
      <c r="G2023" s="433" t="s">
        <v>780</v>
      </c>
      <c r="H2023" s="433" t="s">
        <v>781</v>
      </c>
      <c r="I2023" s="426" t="s">
        <v>782</v>
      </c>
      <c r="J2023" s="426" t="s">
        <v>783</v>
      </c>
      <c r="K2023" s="426" t="s">
        <v>776</v>
      </c>
      <c r="L2023" s="429"/>
      <c r="N2023" s="96"/>
    </row>
    <row r="2024" spans="2:14" s="68" customFormat="1" ht="35.25" customHeight="1">
      <c r="B2024" s="18" t="s">
        <v>35</v>
      </c>
      <c r="C2024" s="181" t="s">
        <v>255</v>
      </c>
      <c r="D2024" s="427"/>
      <c r="E2024" s="427"/>
      <c r="F2024" s="434"/>
      <c r="G2024" s="434"/>
      <c r="H2024" s="434"/>
      <c r="I2024" s="427"/>
      <c r="J2024" s="427"/>
      <c r="K2024" s="427"/>
      <c r="L2024" s="430"/>
      <c r="N2024" s="96"/>
    </row>
    <row r="2025" spans="2:14" s="68" customFormat="1" ht="38.25">
      <c r="B2025" s="18" t="s">
        <v>65</v>
      </c>
      <c r="C2025" s="181" t="s">
        <v>256</v>
      </c>
      <c r="D2025" s="427"/>
      <c r="E2025" s="427"/>
      <c r="F2025" s="434"/>
      <c r="G2025" s="434"/>
      <c r="H2025" s="434"/>
      <c r="I2025" s="427"/>
      <c r="J2025" s="427"/>
      <c r="K2025" s="427"/>
      <c r="L2025" s="430"/>
      <c r="N2025" s="96"/>
    </row>
    <row r="2026" spans="2:14" s="68" customFormat="1">
      <c r="B2026" s="18" t="s">
        <v>37</v>
      </c>
      <c r="C2026" s="181" t="s">
        <v>154</v>
      </c>
      <c r="D2026" s="427"/>
      <c r="E2026" s="427"/>
      <c r="F2026" s="434"/>
      <c r="G2026" s="434"/>
      <c r="H2026" s="434"/>
      <c r="I2026" s="427"/>
      <c r="J2026" s="427"/>
      <c r="K2026" s="427"/>
      <c r="L2026" s="430"/>
      <c r="N2026" s="96"/>
    </row>
    <row r="2027" spans="2:14" s="68" customFormat="1">
      <c r="B2027" s="10" t="s">
        <v>136</v>
      </c>
      <c r="C2027" s="181" t="s">
        <v>252</v>
      </c>
      <c r="D2027" s="427"/>
      <c r="E2027" s="427"/>
      <c r="F2027" s="434"/>
      <c r="G2027" s="434"/>
      <c r="H2027" s="434"/>
      <c r="I2027" s="427"/>
      <c r="J2027" s="427"/>
      <c r="K2027" s="427"/>
      <c r="L2027" s="430"/>
      <c r="N2027" s="96"/>
    </row>
    <row r="2028" spans="2:14" s="68" customFormat="1">
      <c r="B2028" s="55"/>
      <c r="C2028" s="337" t="s">
        <v>67</v>
      </c>
      <c r="D2028" s="428"/>
      <c r="E2028" s="428"/>
      <c r="F2028" s="435"/>
      <c r="G2028" s="435"/>
      <c r="H2028" s="435"/>
      <c r="I2028" s="428"/>
      <c r="J2028" s="428"/>
      <c r="K2028" s="428"/>
      <c r="L2028" s="431"/>
      <c r="N2028" s="96"/>
    </row>
    <row r="2029" spans="2:14" s="68" customFormat="1" ht="25.5">
      <c r="B2029" s="19"/>
      <c r="C2029" s="66" t="s">
        <v>1218</v>
      </c>
      <c r="D2029" s="19" t="s">
        <v>476</v>
      </c>
      <c r="E2029" s="19">
        <v>12</v>
      </c>
      <c r="F2029" s="19"/>
      <c r="G2029" s="19"/>
      <c r="H2029" s="19"/>
      <c r="I2029" s="19" t="s">
        <v>954</v>
      </c>
      <c r="J2029" s="19" t="s">
        <v>954</v>
      </c>
      <c r="K2029" s="19" t="s">
        <v>954</v>
      </c>
      <c r="L2029" s="19"/>
      <c r="N2029" s="96"/>
    </row>
    <row r="2030" spans="2:14" s="68" customFormat="1" ht="25.5">
      <c r="B2030" s="19"/>
      <c r="C2030" s="66" t="s">
        <v>1219</v>
      </c>
      <c r="D2030" s="19" t="s">
        <v>954</v>
      </c>
      <c r="E2030" s="19" t="s">
        <v>954</v>
      </c>
      <c r="F2030" s="19"/>
      <c r="G2030" s="19"/>
      <c r="H2030" s="19"/>
      <c r="I2030" s="19">
        <v>12</v>
      </c>
      <c r="J2030" s="19" t="s">
        <v>954</v>
      </c>
      <c r="K2030" s="19" t="s">
        <v>954</v>
      </c>
      <c r="L2030" s="19"/>
      <c r="N2030" s="96"/>
    </row>
    <row r="2031" spans="2:14" s="68" customFormat="1">
      <c r="B2031" s="19"/>
      <c r="C2031" s="66" t="s">
        <v>1220</v>
      </c>
      <c r="D2031" s="19" t="s">
        <v>954</v>
      </c>
      <c r="E2031" s="19" t="s">
        <v>954</v>
      </c>
      <c r="F2031" s="19"/>
      <c r="G2031" s="19"/>
      <c r="H2031" s="19"/>
      <c r="I2031" s="19">
        <v>60</v>
      </c>
      <c r="J2031" s="19" t="s">
        <v>954</v>
      </c>
      <c r="K2031" s="19" t="s">
        <v>954</v>
      </c>
      <c r="L2031" s="19"/>
      <c r="N2031" s="96"/>
    </row>
    <row r="2032" spans="2:14" s="68" customFormat="1">
      <c r="B2032" s="19"/>
      <c r="C2032" s="66" t="s">
        <v>1221</v>
      </c>
      <c r="D2032" s="19">
        <v>1</v>
      </c>
      <c r="E2032" s="19">
        <v>1</v>
      </c>
      <c r="F2032" s="19"/>
      <c r="G2032" s="19"/>
      <c r="H2032" s="19"/>
      <c r="I2032" s="19">
        <v>1</v>
      </c>
      <c r="J2032" s="19">
        <v>1</v>
      </c>
      <c r="K2032" s="19">
        <v>1</v>
      </c>
      <c r="L2032" s="19"/>
      <c r="N2032" s="96"/>
    </row>
    <row r="2033" spans="2:14" s="68" customFormat="1">
      <c r="B2033" s="21" t="s">
        <v>68</v>
      </c>
      <c r="C2033" s="22"/>
      <c r="D2033" s="509">
        <v>714588.97</v>
      </c>
      <c r="E2033" s="509">
        <v>677577.52</v>
      </c>
      <c r="F2033" s="510">
        <v>3491813.65</v>
      </c>
      <c r="G2033" s="510">
        <v>6749105.3399999999</v>
      </c>
      <c r="H2033" s="510">
        <v>10023679.289999999</v>
      </c>
      <c r="I2033" s="509">
        <v>1049894.8</v>
      </c>
      <c r="J2033" s="509">
        <v>1684582.8</v>
      </c>
      <c r="K2033" s="509">
        <v>935879.3</v>
      </c>
      <c r="L2033" s="486" t="s">
        <v>457</v>
      </c>
      <c r="N2033" s="96"/>
    </row>
    <row r="2034" spans="2:14">
      <c r="D2034" s="384"/>
      <c r="E2034" s="384"/>
      <c r="F2034" s="384"/>
      <c r="G2034" s="384"/>
      <c r="H2034" s="384"/>
      <c r="I2034" s="384"/>
      <c r="J2034" s="384"/>
      <c r="K2034" s="384"/>
      <c r="L2034" s="384"/>
    </row>
    <row r="2035" spans="2:14" s="68" customFormat="1">
      <c r="B2035" s="12" t="s">
        <v>56</v>
      </c>
      <c r="C2035" s="181" t="s">
        <v>160</v>
      </c>
      <c r="D2035" s="13"/>
      <c r="E2035" s="13"/>
      <c r="F2035" s="9"/>
      <c r="G2035" s="9"/>
      <c r="H2035" s="9"/>
      <c r="I2035" s="9"/>
      <c r="J2035" s="9"/>
      <c r="K2035" s="9"/>
      <c r="L2035" s="9"/>
      <c r="N2035" s="96"/>
    </row>
    <row r="2036" spans="2:14" s="68" customFormat="1">
      <c r="B2036" s="12" t="s">
        <v>57</v>
      </c>
      <c r="C2036" s="181">
        <v>104001</v>
      </c>
      <c r="D2036" s="9"/>
      <c r="E2036" s="9"/>
      <c r="F2036" s="9"/>
      <c r="G2036" s="9"/>
      <c r="H2036" s="9"/>
      <c r="I2036" s="9"/>
      <c r="J2036" s="9"/>
      <c r="K2036" s="9"/>
      <c r="L2036" s="9"/>
      <c r="N2036" s="96"/>
    </row>
    <row r="2037" spans="2:14" s="68" customFormat="1">
      <c r="B2037" s="12" t="s">
        <v>58</v>
      </c>
      <c r="C2037" s="181" t="s">
        <v>544</v>
      </c>
      <c r="D2037" s="9"/>
      <c r="E2037" s="9"/>
      <c r="F2037" s="9"/>
      <c r="G2037" s="9"/>
      <c r="H2037" s="9"/>
      <c r="I2037" s="9"/>
      <c r="J2037" s="9"/>
      <c r="K2037" s="9"/>
      <c r="L2037" s="9"/>
      <c r="N2037" s="96"/>
    </row>
    <row r="2038" spans="2:14" s="68" customFormat="1">
      <c r="B2038" s="12" t="s">
        <v>59</v>
      </c>
      <c r="C2038" s="181">
        <v>1157</v>
      </c>
      <c r="D2038" s="604" t="s">
        <v>60</v>
      </c>
      <c r="E2038" s="605"/>
      <c r="F2038" s="605"/>
      <c r="G2038" s="605"/>
      <c r="H2038" s="605"/>
      <c r="I2038" s="605"/>
      <c r="J2038" s="605"/>
      <c r="K2038" s="605"/>
      <c r="L2038" s="606"/>
      <c r="N2038" s="96"/>
    </row>
    <row r="2039" spans="2:14" s="68" customFormat="1" ht="25.5">
      <c r="B2039" s="12" t="s">
        <v>61</v>
      </c>
      <c r="C2039" s="181">
        <v>12014</v>
      </c>
      <c r="D2039" s="426" t="s">
        <v>777</v>
      </c>
      <c r="E2039" s="426" t="s">
        <v>778</v>
      </c>
      <c r="F2039" s="433" t="s">
        <v>779</v>
      </c>
      <c r="G2039" s="433" t="s">
        <v>780</v>
      </c>
      <c r="H2039" s="433" t="s">
        <v>781</v>
      </c>
      <c r="I2039" s="426" t="s">
        <v>782</v>
      </c>
      <c r="J2039" s="426" t="s">
        <v>783</v>
      </c>
      <c r="K2039" s="426" t="s">
        <v>776</v>
      </c>
      <c r="L2039" s="429"/>
      <c r="N2039" s="96"/>
    </row>
    <row r="2040" spans="2:14" s="68" customFormat="1" ht="25.5">
      <c r="B2040" s="18" t="s">
        <v>35</v>
      </c>
      <c r="C2040" s="181" t="s">
        <v>253</v>
      </c>
      <c r="D2040" s="427"/>
      <c r="E2040" s="427"/>
      <c r="F2040" s="434"/>
      <c r="G2040" s="434"/>
      <c r="H2040" s="434"/>
      <c r="I2040" s="427"/>
      <c r="J2040" s="427"/>
      <c r="K2040" s="427"/>
      <c r="L2040" s="430"/>
      <c r="N2040" s="96"/>
    </row>
    <row r="2041" spans="2:14" s="68" customFormat="1">
      <c r="B2041" s="18" t="s">
        <v>65</v>
      </c>
      <c r="C2041" s="181" t="s">
        <v>254</v>
      </c>
      <c r="D2041" s="427"/>
      <c r="E2041" s="427"/>
      <c r="F2041" s="434"/>
      <c r="G2041" s="434"/>
      <c r="H2041" s="434"/>
      <c r="I2041" s="427"/>
      <c r="J2041" s="427"/>
      <c r="K2041" s="427"/>
      <c r="L2041" s="430"/>
      <c r="N2041" s="96"/>
    </row>
    <row r="2042" spans="2:14" s="68" customFormat="1">
      <c r="B2042" s="18" t="s">
        <v>37</v>
      </c>
      <c r="C2042" s="181" t="s">
        <v>154</v>
      </c>
      <c r="D2042" s="427"/>
      <c r="E2042" s="427"/>
      <c r="F2042" s="434"/>
      <c r="G2042" s="434"/>
      <c r="H2042" s="434"/>
      <c r="I2042" s="427"/>
      <c r="J2042" s="427"/>
      <c r="K2042" s="427"/>
      <c r="L2042" s="430"/>
      <c r="N2042" s="96"/>
    </row>
    <row r="2043" spans="2:14" s="68" customFormat="1">
      <c r="B2043" s="10" t="s">
        <v>136</v>
      </c>
      <c r="C2043" s="181" t="s">
        <v>267</v>
      </c>
      <c r="D2043" s="427"/>
      <c r="E2043" s="427"/>
      <c r="F2043" s="434"/>
      <c r="G2043" s="434"/>
      <c r="H2043" s="434"/>
      <c r="I2043" s="427"/>
      <c r="J2043" s="427"/>
      <c r="K2043" s="427"/>
      <c r="L2043" s="430"/>
      <c r="N2043" s="96"/>
    </row>
    <row r="2044" spans="2:14" s="68" customFormat="1">
      <c r="B2044" s="55"/>
      <c r="C2044" s="337" t="s">
        <v>67</v>
      </c>
      <c r="D2044" s="428"/>
      <c r="E2044" s="428"/>
      <c r="F2044" s="435"/>
      <c r="G2044" s="435"/>
      <c r="H2044" s="435"/>
      <c r="I2044" s="428"/>
      <c r="J2044" s="428"/>
      <c r="K2044" s="428"/>
      <c r="L2044" s="431"/>
      <c r="N2044" s="96"/>
    </row>
    <row r="2045" spans="2:14" s="68" customFormat="1">
      <c r="B2045" s="19"/>
      <c r="C2045" s="66" t="s">
        <v>241</v>
      </c>
      <c r="D2045" s="19"/>
      <c r="E2045" s="19" t="s">
        <v>69</v>
      </c>
      <c r="F2045" s="19"/>
      <c r="G2045" s="19"/>
      <c r="H2045" s="19"/>
      <c r="I2045" s="19"/>
      <c r="J2045" s="19"/>
      <c r="K2045" s="19"/>
      <c r="L2045" s="19"/>
      <c r="N2045" s="96"/>
    </row>
    <row r="2046" spans="2:14" s="68" customFormat="1">
      <c r="B2046" s="19"/>
      <c r="C2046" s="66" t="s">
        <v>242</v>
      </c>
      <c r="D2046" s="19"/>
      <c r="E2046" s="19">
        <v>202</v>
      </c>
      <c r="F2046" s="19"/>
      <c r="G2046" s="19"/>
      <c r="H2046" s="19"/>
      <c r="I2046" s="19">
        <v>181</v>
      </c>
      <c r="J2046" s="19"/>
      <c r="K2046" s="19"/>
      <c r="L2046" s="19"/>
      <c r="N2046" s="96"/>
    </row>
    <row r="2047" spans="2:14" s="68" customFormat="1">
      <c r="B2047" s="19"/>
      <c r="C2047" s="66" t="s">
        <v>243</v>
      </c>
      <c r="D2047" s="19"/>
      <c r="E2047" s="19"/>
      <c r="F2047" s="19"/>
      <c r="G2047" s="19"/>
      <c r="H2047" s="19"/>
      <c r="I2047" s="19">
        <v>488</v>
      </c>
      <c r="J2047" s="19"/>
      <c r="K2047" s="19"/>
      <c r="L2047" s="19"/>
      <c r="N2047" s="96"/>
    </row>
    <row r="2048" spans="2:14" s="68" customFormat="1">
      <c r="B2048" s="19"/>
      <c r="C2048" s="66" t="s">
        <v>244</v>
      </c>
      <c r="D2048" s="19"/>
      <c r="E2048" s="19"/>
      <c r="F2048" s="19"/>
      <c r="G2048" s="19"/>
      <c r="H2048" s="19"/>
      <c r="I2048" s="19">
        <v>384</v>
      </c>
      <c r="J2048" s="19"/>
      <c r="K2048" s="19"/>
      <c r="L2048" s="19"/>
      <c r="N2048" s="96"/>
    </row>
    <row r="2049" spans="2:14" s="68" customFormat="1">
      <c r="B2049" s="19"/>
      <c r="C2049" s="66" t="s">
        <v>245</v>
      </c>
      <c r="D2049" s="19"/>
      <c r="E2049" s="19"/>
      <c r="F2049" s="19"/>
      <c r="G2049" s="19"/>
      <c r="H2049" s="19"/>
      <c r="I2049" s="19"/>
      <c r="J2049" s="19"/>
      <c r="K2049" s="19"/>
      <c r="L2049" s="19"/>
      <c r="N2049" s="96"/>
    </row>
    <row r="2050" spans="2:14" s="68" customFormat="1">
      <c r="B2050" s="19"/>
      <c r="C2050" s="66" t="s">
        <v>246</v>
      </c>
      <c r="D2050" s="19"/>
      <c r="E2050" s="19">
        <v>2346</v>
      </c>
      <c r="F2050" s="19"/>
      <c r="G2050" s="19"/>
      <c r="H2050" s="19"/>
      <c r="I2050" s="19">
        <v>1223</v>
      </c>
      <c r="J2050" s="19"/>
      <c r="K2050" s="19"/>
      <c r="L2050" s="19"/>
      <c r="N2050" s="96"/>
    </row>
    <row r="2051" spans="2:14" s="68" customFormat="1">
      <c r="B2051" s="19"/>
      <c r="C2051" s="66" t="s">
        <v>247</v>
      </c>
      <c r="D2051" s="19">
        <v>160</v>
      </c>
      <c r="E2051" s="19"/>
      <c r="F2051" s="19"/>
      <c r="G2051" s="19"/>
      <c r="H2051" s="19"/>
      <c r="I2051" s="19"/>
      <c r="J2051" s="19"/>
      <c r="K2051" s="19"/>
      <c r="L2051" s="19"/>
      <c r="N2051" s="96"/>
    </row>
    <row r="2052" spans="2:14" s="68" customFormat="1">
      <c r="B2052" s="19"/>
      <c r="C2052" s="66" t="s">
        <v>248</v>
      </c>
      <c r="D2052" s="19">
        <v>9745</v>
      </c>
      <c r="E2052" s="19">
        <v>255</v>
      </c>
      <c r="F2052" s="19"/>
      <c r="G2052" s="19"/>
      <c r="H2052" s="19"/>
      <c r="I2052" s="19"/>
      <c r="J2052" s="19"/>
      <c r="K2052" s="19"/>
      <c r="L2052" s="19"/>
      <c r="N2052" s="96"/>
    </row>
    <row r="2053" spans="2:14" s="68" customFormat="1">
      <c r="B2053" s="19"/>
      <c r="C2053" s="66" t="s">
        <v>249</v>
      </c>
      <c r="D2053" s="19" t="s">
        <v>472</v>
      </c>
      <c r="E2053" s="19" t="s">
        <v>72</v>
      </c>
      <c r="F2053" s="19"/>
      <c r="G2053" s="19"/>
      <c r="H2053" s="19"/>
      <c r="I2053" s="19"/>
      <c r="J2053" s="19"/>
      <c r="K2053" s="19"/>
      <c r="L2053" s="19"/>
      <c r="N2053" s="96"/>
    </row>
    <row r="2054" spans="2:14" s="68" customFormat="1" ht="25.5">
      <c r="B2054" s="19"/>
      <c r="C2054" s="66" t="s">
        <v>250</v>
      </c>
      <c r="D2054" s="19">
        <v>1577192</v>
      </c>
      <c r="E2054" s="19">
        <v>1624700</v>
      </c>
      <c r="F2054" s="19"/>
      <c r="G2054" s="19"/>
      <c r="H2054" s="19"/>
      <c r="I2054" s="19">
        <v>2250000</v>
      </c>
      <c r="J2054" s="19"/>
      <c r="K2054" s="19"/>
      <c r="L2054" s="19"/>
      <c r="N2054" s="96"/>
    </row>
    <row r="2055" spans="2:14" s="68" customFormat="1">
      <c r="B2055" s="21" t="s">
        <v>68</v>
      </c>
      <c r="C2055" s="22"/>
      <c r="D2055" s="484">
        <v>516983.6</v>
      </c>
      <c r="E2055" s="484">
        <v>1453222.9</v>
      </c>
      <c r="F2055" s="485"/>
      <c r="G2055" s="485"/>
      <c r="H2055" s="485"/>
      <c r="I2055" s="484">
        <v>483576.4</v>
      </c>
      <c r="J2055" s="484"/>
      <c r="K2055" s="484"/>
      <c r="L2055" s="541"/>
      <c r="N2055" s="96"/>
    </row>
    <row r="2056" spans="2:14">
      <c r="D2056" s="384"/>
      <c r="E2056" s="384"/>
      <c r="F2056" s="384"/>
      <c r="G2056" s="384"/>
      <c r="H2056" s="384"/>
      <c r="I2056" s="384"/>
      <c r="J2056" s="384"/>
      <c r="K2056" s="384"/>
      <c r="L2056" s="384"/>
    </row>
    <row r="2057" spans="2:14" s="68" customFormat="1">
      <c r="B2057" s="12" t="s">
        <v>56</v>
      </c>
      <c r="C2057" s="181" t="s">
        <v>160</v>
      </c>
      <c r="D2057" s="13"/>
      <c r="E2057" s="13"/>
      <c r="F2057" s="9"/>
      <c r="G2057" s="9"/>
      <c r="H2057" s="9"/>
      <c r="I2057" s="9"/>
      <c r="J2057" s="9"/>
      <c r="K2057" s="9"/>
      <c r="L2057" s="9"/>
      <c r="N2057" s="96"/>
    </row>
    <row r="2058" spans="2:14" s="68" customFormat="1">
      <c r="B2058" s="12" t="s">
        <v>57</v>
      </c>
      <c r="C2058" s="181">
        <v>104001</v>
      </c>
      <c r="D2058" s="9"/>
      <c r="E2058" s="9"/>
      <c r="F2058" s="9"/>
      <c r="G2058" s="9"/>
      <c r="H2058" s="9"/>
      <c r="I2058" s="9"/>
      <c r="J2058" s="9"/>
      <c r="K2058" s="9"/>
      <c r="L2058" s="9"/>
      <c r="N2058" s="96"/>
    </row>
    <row r="2059" spans="2:14" s="68" customFormat="1">
      <c r="B2059" s="12" t="s">
        <v>58</v>
      </c>
      <c r="C2059" s="181" t="s">
        <v>543</v>
      </c>
      <c r="D2059" s="9"/>
      <c r="E2059" s="9"/>
      <c r="F2059" s="9"/>
      <c r="G2059" s="9"/>
      <c r="H2059" s="9"/>
      <c r="I2059" s="9"/>
      <c r="J2059" s="9"/>
      <c r="K2059" s="9"/>
      <c r="L2059" s="9"/>
      <c r="N2059" s="96"/>
    </row>
    <row r="2060" spans="2:14" s="68" customFormat="1">
      <c r="B2060" s="12" t="s">
        <v>59</v>
      </c>
      <c r="C2060" s="181">
        <v>1157</v>
      </c>
      <c r="D2060" s="604" t="s">
        <v>60</v>
      </c>
      <c r="E2060" s="605"/>
      <c r="F2060" s="605"/>
      <c r="G2060" s="605"/>
      <c r="H2060" s="605"/>
      <c r="I2060" s="605"/>
      <c r="J2060" s="605"/>
      <c r="K2060" s="605"/>
      <c r="L2060" s="606"/>
      <c r="N2060" s="96"/>
    </row>
    <row r="2061" spans="2:14" s="68" customFormat="1" ht="25.5">
      <c r="B2061" s="12" t="s">
        <v>61</v>
      </c>
      <c r="C2061" s="181">
        <v>12016</v>
      </c>
      <c r="D2061" s="426" t="s">
        <v>777</v>
      </c>
      <c r="E2061" s="426" t="s">
        <v>778</v>
      </c>
      <c r="F2061" s="433" t="s">
        <v>779</v>
      </c>
      <c r="G2061" s="433" t="s">
        <v>780</v>
      </c>
      <c r="H2061" s="433" t="s">
        <v>781</v>
      </c>
      <c r="I2061" s="426" t="s">
        <v>782</v>
      </c>
      <c r="J2061" s="426" t="s">
        <v>783</v>
      </c>
      <c r="K2061" s="426" t="s">
        <v>776</v>
      </c>
      <c r="L2061" s="429"/>
      <c r="N2061" s="96"/>
    </row>
    <row r="2062" spans="2:14" s="68" customFormat="1" ht="30" customHeight="1">
      <c r="B2062" s="18" t="s">
        <v>35</v>
      </c>
      <c r="C2062" s="181" t="s">
        <v>515</v>
      </c>
      <c r="D2062" s="427"/>
      <c r="E2062" s="427"/>
      <c r="F2062" s="434"/>
      <c r="G2062" s="434"/>
      <c r="H2062" s="434"/>
      <c r="I2062" s="427"/>
      <c r="J2062" s="427"/>
      <c r="K2062" s="427"/>
      <c r="L2062" s="430"/>
      <c r="N2062" s="96"/>
    </row>
    <row r="2063" spans="2:14" s="68" customFormat="1" ht="25.5">
      <c r="B2063" s="18" t="s">
        <v>65</v>
      </c>
      <c r="C2063" s="181" t="s">
        <v>251</v>
      </c>
      <c r="D2063" s="427"/>
      <c r="E2063" s="427"/>
      <c r="F2063" s="434"/>
      <c r="G2063" s="434"/>
      <c r="H2063" s="434"/>
      <c r="I2063" s="427"/>
      <c r="J2063" s="427"/>
      <c r="K2063" s="427"/>
      <c r="L2063" s="430"/>
      <c r="N2063" s="96"/>
    </row>
    <row r="2064" spans="2:14" s="68" customFormat="1">
      <c r="B2064" s="18" t="s">
        <v>37</v>
      </c>
      <c r="C2064" s="181" t="s">
        <v>154</v>
      </c>
      <c r="D2064" s="427"/>
      <c r="E2064" s="427"/>
      <c r="F2064" s="434"/>
      <c r="G2064" s="434"/>
      <c r="H2064" s="434"/>
      <c r="I2064" s="427"/>
      <c r="J2064" s="427"/>
      <c r="K2064" s="427"/>
      <c r="L2064" s="430"/>
      <c r="N2064" s="96"/>
    </row>
    <row r="2065" spans="2:14" s="68" customFormat="1">
      <c r="B2065" s="10" t="s">
        <v>136</v>
      </c>
      <c r="C2065" s="181" t="s">
        <v>252</v>
      </c>
      <c r="D2065" s="427"/>
      <c r="E2065" s="427"/>
      <c r="F2065" s="434"/>
      <c r="G2065" s="434"/>
      <c r="H2065" s="434"/>
      <c r="I2065" s="427"/>
      <c r="J2065" s="427"/>
      <c r="K2065" s="427"/>
      <c r="L2065" s="430"/>
      <c r="N2065" s="96"/>
    </row>
    <row r="2066" spans="2:14" s="68" customFormat="1">
      <c r="B2066" s="55"/>
      <c r="C2066" s="337" t="s">
        <v>67</v>
      </c>
      <c r="D2066" s="428"/>
      <c r="E2066" s="428"/>
      <c r="F2066" s="435"/>
      <c r="G2066" s="435"/>
      <c r="H2066" s="435"/>
      <c r="I2066" s="428"/>
      <c r="J2066" s="428"/>
      <c r="K2066" s="428"/>
      <c r="L2066" s="431"/>
      <c r="N2066" s="96"/>
    </row>
    <row r="2067" spans="2:14" s="68" customFormat="1" ht="18.75" customHeight="1">
      <c r="B2067" s="19"/>
      <c r="C2067" s="66" t="s">
        <v>234</v>
      </c>
      <c r="D2067" s="20" t="s">
        <v>69</v>
      </c>
      <c r="E2067" s="19" t="s">
        <v>681</v>
      </c>
      <c r="F2067" s="19"/>
      <c r="G2067" s="19"/>
      <c r="H2067" s="19"/>
      <c r="I2067" s="19"/>
      <c r="J2067" s="19"/>
      <c r="K2067" s="19"/>
      <c r="L2067" s="19"/>
      <c r="N2067" s="96"/>
    </row>
    <row r="2068" spans="2:14" s="68" customFormat="1" ht="18.75" customHeight="1">
      <c r="B2068" s="19"/>
      <c r="C2068" s="66" t="s">
        <v>235</v>
      </c>
      <c r="D2068" s="20" t="s">
        <v>69</v>
      </c>
      <c r="E2068" s="19" t="s">
        <v>681</v>
      </c>
      <c r="F2068" s="19"/>
      <c r="G2068" s="19"/>
      <c r="H2068" s="19"/>
      <c r="I2068" s="19"/>
      <c r="J2068" s="19"/>
      <c r="K2068" s="19"/>
      <c r="L2068" s="19"/>
      <c r="N2068" s="96"/>
    </row>
    <row r="2069" spans="2:14" s="68" customFormat="1" ht="18.75" customHeight="1">
      <c r="B2069" s="19"/>
      <c r="C2069" s="66" t="s">
        <v>520</v>
      </c>
      <c r="D2069" s="20" t="s">
        <v>69</v>
      </c>
      <c r="E2069" s="19" t="s">
        <v>681</v>
      </c>
      <c r="F2069" s="19"/>
      <c r="G2069" s="19"/>
      <c r="H2069" s="19"/>
      <c r="I2069" s="19"/>
      <c r="J2069" s="19"/>
      <c r="K2069" s="19"/>
      <c r="L2069" s="19"/>
      <c r="N2069" s="96"/>
    </row>
    <row r="2070" spans="2:14" s="68" customFormat="1" ht="32.25" customHeight="1">
      <c r="B2070" s="19"/>
      <c r="C2070" s="66" t="s">
        <v>236</v>
      </c>
      <c r="D2070" s="20" t="s">
        <v>69</v>
      </c>
      <c r="E2070" s="19" t="s">
        <v>682</v>
      </c>
      <c r="F2070" s="19"/>
      <c r="G2070" s="19"/>
      <c r="H2070" s="19"/>
      <c r="I2070" s="19"/>
      <c r="J2070" s="19"/>
      <c r="K2070" s="19"/>
      <c r="L2070" s="19"/>
      <c r="N2070" s="96"/>
    </row>
    <row r="2071" spans="2:14" s="68" customFormat="1" ht="32.25" customHeight="1">
      <c r="B2071" s="19"/>
      <c r="C2071" s="66" t="s">
        <v>237</v>
      </c>
      <c r="D2071" s="20" t="s">
        <v>69</v>
      </c>
      <c r="E2071" s="19" t="s">
        <v>682</v>
      </c>
      <c r="F2071" s="19"/>
      <c r="G2071" s="19"/>
      <c r="H2071" s="19"/>
      <c r="I2071" s="19"/>
      <c r="J2071" s="19"/>
      <c r="K2071" s="19"/>
      <c r="L2071" s="19"/>
      <c r="N2071" s="96"/>
    </row>
    <row r="2072" spans="2:14" s="68" customFormat="1">
      <c r="B2072" s="19"/>
      <c r="C2072" s="66" t="s">
        <v>238</v>
      </c>
      <c r="D2072" s="20" t="s">
        <v>69</v>
      </c>
      <c r="E2072" s="19" t="s">
        <v>69</v>
      </c>
      <c r="F2072" s="19"/>
      <c r="G2072" s="19"/>
      <c r="H2072" s="19"/>
      <c r="I2072" s="19" t="s">
        <v>69</v>
      </c>
      <c r="J2072" s="19"/>
      <c r="K2072" s="19"/>
      <c r="L2072" s="19"/>
      <c r="N2072" s="96"/>
    </row>
    <row r="2073" spans="2:14" s="68" customFormat="1">
      <c r="B2073" s="21" t="s">
        <v>68</v>
      </c>
      <c r="C2073" s="22"/>
      <c r="D2073" s="484">
        <v>470085.9</v>
      </c>
      <c r="E2073" s="484">
        <v>82220.100000000006</v>
      </c>
      <c r="F2073" s="484">
        <f>+I2073*0.25</f>
        <v>128127.675</v>
      </c>
      <c r="G2073" s="484">
        <f>+I2073*0.5</f>
        <v>256255.35</v>
      </c>
      <c r="H2073" s="484">
        <f>+I2073*0.75</f>
        <v>384383.02500000002</v>
      </c>
      <c r="I2073" s="484">
        <v>512510.7</v>
      </c>
      <c r="J2073" s="484"/>
      <c r="K2073" s="484"/>
      <c r="L2073" s="486" t="s">
        <v>430</v>
      </c>
      <c r="N2073" s="96"/>
    </row>
    <row r="2074" spans="2:14" ht="17.25">
      <c r="D2074" s="122"/>
      <c r="E2074" s="384"/>
      <c r="F2074" s="384"/>
      <c r="G2074" s="384"/>
      <c r="H2074" s="384"/>
      <c r="I2074" s="384"/>
      <c r="J2074" s="384"/>
      <c r="K2074" s="384"/>
      <c r="L2074" s="384"/>
    </row>
    <row r="2075" spans="2:14" s="68" customFormat="1" ht="17.25">
      <c r="B2075" s="12" t="s">
        <v>56</v>
      </c>
      <c r="C2075" s="181" t="s">
        <v>160</v>
      </c>
      <c r="D2075" s="122"/>
      <c r="E2075" s="13"/>
      <c r="F2075" s="9"/>
      <c r="G2075" s="9"/>
      <c r="H2075" s="9"/>
      <c r="I2075" s="9"/>
      <c r="J2075" s="9"/>
      <c r="K2075" s="9"/>
      <c r="L2075" s="9"/>
      <c r="N2075" s="96"/>
    </row>
    <row r="2076" spans="2:14" s="68" customFormat="1">
      <c r="B2076" s="12" t="s">
        <v>57</v>
      </c>
      <c r="C2076" s="181">
        <v>104001</v>
      </c>
      <c r="D2076" s="9"/>
      <c r="E2076" s="9"/>
      <c r="F2076" s="9"/>
      <c r="G2076" s="9"/>
      <c r="H2076" s="9"/>
      <c r="I2076" s="9"/>
      <c r="J2076" s="9"/>
      <c r="K2076" s="9"/>
      <c r="L2076" s="9"/>
      <c r="N2076" s="96"/>
    </row>
    <row r="2077" spans="2:14" s="68" customFormat="1">
      <c r="B2077" s="12" t="s">
        <v>58</v>
      </c>
      <c r="C2077" s="181" t="s">
        <v>543</v>
      </c>
      <c r="D2077" s="9"/>
      <c r="E2077" s="9"/>
      <c r="F2077" s="9"/>
      <c r="G2077" s="9"/>
      <c r="H2077" s="9"/>
      <c r="I2077" s="9"/>
      <c r="J2077" s="9"/>
      <c r="K2077" s="9"/>
      <c r="L2077" s="9"/>
      <c r="N2077" s="96"/>
    </row>
    <row r="2078" spans="2:14" s="68" customFormat="1">
      <c r="B2078" s="12" t="s">
        <v>59</v>
      </c>
      <c r="C2078" s="181">
        <v>1157</v>
      </c>
      <c r="D2078" s="604" t="s">
        <v>60</v>
      </c>
      <c r="E2078" s="605"/>
      <c r="F2078" s="605"/>
      <c r="G2078" s="605"/>
      <c r="H2078" s="605"/>
      <c r="I2078" s="605"/>
      <c r="J2078" s="605"/>
      <c r="K2078" s="605"/>
      <c r="L2078" s="606"/>
      <c r="N2078" s="96"/>
    </row>
    <row r="2079" spans="2:14" s="68" customFormat="1" ht="25.5">
      <c r="B2079" s="12" t="s">
        <v>61</v>
      </c>
      <c r="C2079" s="181">
        <v>12017</v>
      </c>
      <c r="D2079" s="426" t="s">
        <v>777</v>
      </c>
      <c r="E2079" s="426" t="s">
        <v>778</v>
      </c>
      <c r="F2079" s="433" t="s">
        <v>779</v>
      </c>
      <c r="G2079" s="433" t="s">
        <v>780</v>
      </c>
      <c r="H2079" s="433" t="s">
        <v>781</v>
      </c>
      <c r="I2079" s="426" t="s">
        <v>782</v>
      </c>
      <c r="J2079" s="426" t="s">
        <v>783</v>
      </c>
      <c r="K2079" s="426" t="s">
        <v>776</v>
      </c>
      <c r="L2079" s="429"/>
      <c r="N2079" s="96"/>
    </row>
    <row r="2080" spans="2:14" s="68" customFormat="1" ht="25.5">
      <c r="B2080" s="18" t="s">
        <v>35</v>
      </c>
      <c r="C2080" s="181" t="s">
        <v>239</v>
      </c>
      <c r="D2080" s="427"/>
      <c r="E2080" s="427"/>
      <c r="F2080" s="434"/>
      <c r="G2080" s="434"/>
      <c r="H2080" s="434"/>
      <c r="I2080" s="427"/>
      <c r="J2080" s="427"/>
      <c r="K2080" s="427"/>
      <c r="L2080" s="430"/>
      <c r="N2080" s="96"/>
    </row>
    <row r="2081" spans="2:14" s="68" customFormat="1" ht="25.5">
      <c r="B2081" s="18" t="s">
        <v>65</v>
      </c>
      <c r="C2081" s="181" t="s">
        <v>240</v>
      </c>
      <c r="D2081" s="427"/>
      <c r="E2081" s="427"/>
      <c r="F2081" s="434"/>
      <c r="G2081" s="434"/>
      <c r="H2081" s="434"/>
      <c r="I2081" s="427"/>
      <c r="J2081" s="427"/>
      <c r="K2081" s="427"/>
      <c r="L2081" s="430"/>
      <c r="N2081" s="96"/>
    </row>
    <row r="2082" spans="2:14" s="68" customFormat="1">
      <c r="B2082" s="18" t="s">
        <v>37</v>
      </c>
      <c r="C2082" s="181" t="s">
        <v>154</v>
      </c>
      <c r="D2082" s="427"/>
      <c r="E2082" s="427"/>
      <c r="F2082" s="434"/>
      <c r="G2082" s="434"/>
      <c r="H2082" s="434"/>
      <c r="I2082" s="427"/>
      <c r="J2082" s="427"/>
      <c r="K2082" s="427"/>
      <c r="L2082" s="430"/>
      <c r="N2082" s="96"/>
    </row>
    <row r="2083" spans="2:14" s="68" customFormat="1">
      <c r="B2083" s="10" t="s">
        <v>136</v>
      </c>
      <c r="C2083" s="181" t="s">
        <v>233</v>
      </c>
      <c r="D2083" s="427"/>
      <c r="E2083" s="427"/>
      <c r="F2083" s="434"/>
      <c r="G2083" s="434"/>
      <c r="H2083" s="434"/>
      <c r="I2083" s="427"/>
      <c r="J2083" s="427"/>
      <c r="K2083" s="427"/>
      <c r="L2083" s="430"/>
      <c r="N2083" s="96"/>
    </row>
    <row r="2084" spans="2:14" s="68" customFormat="1">
      <c r="B2084" s="55"/>
      <c r="C2084" s="337" t="s">
        <v>67</v>
      </c>
      <c r="D2084" s="428"/>
      <c r="E2084" s="428"/>
      <c r="F2084" s="435"/>
      <c r="G2084" s="435"/>
      <c r="H2084" s="435"/>
      <c r="I2084" s="428"/>
      <c r="J2084" s="428"/>
      <c r="K2084" s="428"/>
      <c r="L2084" s="431"/>
      <c r="N2084" s="96"/>
    </row>
    <row r="2085" spans="2:14" s="68" customFormat="1" ht="25.5">
      <c r="B2085" s="19"/>
      <c r="C2085" s="66" t="s">
        <v>225</v>
      </c>
      <c r="D2085" s="20" t="s">
        <v>69</v>
      </c>
      <c r="E2085" s="19" t="s">
        <v>683</v>
      </c>
      <c r="F2085" s="19"/>
      <c r="G2085" s="19"/>
      <c r="H2085" s="19"/>
      <c r="I2085" s="19"/>
      <c r="J2085" s="19"/>
      <c r="K2085" s="19"/>
      <c r="L2085" s="19"/>
      <c r="N2085" s="96"/>
    </row>
    <row r="2086" spans="2:14" s="68" customFormat="1" ht="25.5">
      <c r="B2086" s="19"/>
      <c r="C2086" s="66" t="s">
        <v>226</v>
      </c>
      <c r="D2086" s="20" t="s">
        <v>69</v>
      </c>
      <c r="E2086" s="19" t="s">
        <v>683</v>
      </c>
      <c r="F2086" s="19"/>
      <c r="G2086" s="19"/>
      <c r="H2086" s="19"/>
      <c r="I2086" s="19"/>
      <c r="J2086" s="19"/>
      <c r="K2086" s="19"/>
      <c r="L2086" s="19"/>
      <c r="N2086" s="96"/>
    </row>
    <row r="2087" spans="2:14" s="68" customFormat="1">
      <c r="B2087" s="19"/>
      <c r="C2087" s="66" t="s">
        <v>218</v>
      </c>
      <c r="D2087" s="20" t="s">
        <v>69</v>
      </c>
      <c r="E2087" s="19" t="s">
        <v>684</v>
      </c>
      <c r="F2087" s="19"/>
      <c r="G2087" s="19"/>
      <c r="H2087" s="19"/>
      <c r="I2087" s="19"/>
      <c r="J2087" s="19"/>
      <c r="K2087" s="19"/>
      <c r="L2087" s="19"/>
      <c r="N2087" s="96"/>
    </row>
    <row r="2088" spans="2:14" s="68" customFormat="1">
      <c r="B2088" s="19"/>
      <c r="C2088" s="66" t="s">
        <v>519</v>
      </c>
      <c r="D2088" s="20" t="s">
        <v>69</v>
      </c>
      <c r="E2088" s="19" t="s">
        <v>685</v>
      </c>
      <c r="F2088" s="19"/>
      <c r="G2088" s="19"/>
      <c r="H2088" s="19"/>
      <c r="I2088" s="19"/>
      <c r="J2088" s="19"/>
      <c r="K2088" s="19"/>
      <c r="L2088" s="19"/>
      <c r="N2088" s="96"/>
    </row>
    <row r="2089" spans="2:14" s="68" customFormat="1" ht="25.5">
      <c r="B2089" s="19"/>
      <c r="C2089" s="66" t="s">
        <v>227</v>
      </c>
      <c r="D2089" s="20" t="s">
        <v>69</v>
      </c>
      <c r="E2089" s="19" t="s">
        <v>69</v>
      </c>
      <c r="F2089" s="19"/>
      <c r="G2089" s="19"/>
      <c r="H2089" s="19"/>
      <c r="I2089" s="19"/>
      <c r="J2089" s="19"/>
      <c r="K2089" s="19"/>
      <c r="L2089" s="19"/>
      <c r="N2089" s="96"/>
    </row>
    <row r="2090" spans="2:14" s="68" customFormat="1">
      <c r="B2090" s="19"/>
      <c r="C2090" s="66" t="s">
        <v>228</v>
      </c>
      <c r="D2090" s="20" t="s">
        <v>69</v>
      </c>
      <c r="E2090" s="19" t="s">
        <v>686</v>
      </c>
      <c r="F2090" s="19"/>
      <c r="G2090" s="19"/>
      <c r="H2090" s="19"/>
      <c r="I2090" s="19"/>
      <c r="J2090" s="19"/>
      <c r="K2090" s="19"/>
      <c r="L2090" s="19"/>
      <c r="N2090" s="96"/>
    </row>
    <row r="2091" spans="2:14" s="68" customFormat="1" ht="25.5">
      <c r="B2091" s="19"/>
      <c r="C2091" s="66" t="s">
        <v>229</v>
      </c>
      <c r="D2091" s="20" t="s">
        <v>69</v>
      </c>
      <c r="E2091" s="19" t="s">
        <v>687</v>
      </c>
      <c r="F2091" s="19"/>
      <c r="G2091" s="19"/>
      <c r="H2091" s="19"/>
      <c r="I2091" s="19"/>
      <c r="J2091" s="19"/>
      <c r="K2091" s="19"/>
      <c r="L2091" s="19"/>
      <c r="N2091" s="96"/>
    </row>
    <row r="2092" spans="2:14" s="68" customFormat="1">
      <c r="B2092" s="19"/>
      <c r="C2092" s="66" t="s">
        <v>223</v>
      </c>
      <c r="D2092" s="20" t="s">
        <v>69</v>
      </c>
      <c r="E2092" s="19" t="s">
        <v>688</v>
      </c>
      <c r="F2092" s="19"/>
      <c r="G2092" s="19"/>
      <c r="H2092" s="19"/>
      <c r="I2092" s="19"/>
      <c r="J2092" s="19"/>
      <c r="K2092" s="19"/>
      <c r="L2092" s="19"/>
      <c r="N2092" s="96"/>
    </row>
    <row r="2093" spans="2:14" s="68" customFormat="1">
      <c r="B2093" s="19"/>
      <c r="C2093" s="66" t="s">
        <v>230</v>
      </c>
      <c r="D2093" s="20" t="s">
        <v>69</v>
      </c>
      <c r="E2093" s="19" t="s">
        <v>69</v>
      </c>
      <c r="F2093" s="19"/>
      <c r="G2093" s="19"/>
      <c r="H2093" s="19"/>
      <c r="I2093" s="19"/>
      <c r="J2093" s="19"/>
      <c r="K2093" s="19"/>
      <c r="L2093" s="19"/>
      <c r="N2093" s="96"/>
    </row>
    <row r="2094" spans="2:14" s="68" customFormat="1">
      <c r="B2094" s="21" t="s">
        <v>68</v>
      </c>
      <c r="C2094" s="22"/>
      <c r="D2094" s="484">
        <v>902733.14</v>
      </c>
      <c r="E2094" s="484">
        <v>6953481.5999999996</v>
      </c>
      <c r="F2094" s="485">
        <f>+I2094*0.25</f>
        <v>738947.375</v>
      </c>
      <c r="G2094" s="485">
        <f>+I2094*0.5</f>
        <v>1477894.75</v>
      </c>
      <c r="H2094" s="485">
        <f>+I2094*0.75</f>
        <v>2216842.125</v>
      </c>
      <c r="I2094" s="484">
        <v>2955789.5</v>
      </c>
      <c r="J2094" s="484">
        <v>0</v>
      </c>
      <c r="K2094" s="484">
        <v>0</v>
      </c>
      <c r="L2094" s="486" t="s">
        <v>430</v>
      </c>
      <c r="N2094" s="96"/>
    </row>
    <row r="2095" spans="2:14">
      <c r="D2095" s="384"/>
      <c r="E2095" s="384"/>
      <c r="F2095" s="384"/>
      <c r="G2095" s="384"/>
      <c r="H2095" s="384"/>
      <c r="I2095" s="384"/>
      <c r="J2095" s="384"/>
      <c r="K2095" s="384"/>
      <c r="L2095" s="384"/>
    </row>
    <row r="2096" spans="2:14" s="68" customFormat="1">
      <c r="B2096" s="12" t="s">
        <v>56</v>
      </c>
      <c r="C2096" s="181" t="s">
        <v>160</v>
      </c>
      <c r="D2096" s="13"/>
      <c r="E2096" s="13"/>
      <c r="F2096" s="9"/>
      <c r="G2096" s="9"/>
      <c r="H2096" s="9"/>
      <c r="I2096" s="9"/>
      <c r="J2096" s="9"/>
      <c r="K2096" s="9"/>
      <c r="L2096" s="9"/>
      <c r="N2096" s="96"/>
    </row>
    <row r="2097" spans="2:14" s="68" customFormat="1">
      <c r="B2097" s="12" t="s">
        <v>57</v>
      </c>
      <c r="C2097" s="181">
        <v>104001</v>
      </c>
      <c r="D2097" s="9"/>
      <c r="E2097" s="9"/>
      <c r="F2097" s="9"/>
      <c r="G2097" s="9"/>
      <c r="H2097" s="9"/>
      <c r="I2097" s="9"/>
      <c r="J2097" s="9"/>
      <c r="K2097" s="9"/>
      <c r="L2097" s="9"/>
      <c r="N2097" s="96"/>
    </row>
    <row r="2098" spans="2:14" s="68" customFormat="1">
      <c r="B2098" s="12" t="s">
        <v>58</v>
      </c>
      <c r="C2098" s="181" t="s">
        <v>543</v>
      </c>
      <c r="D2098" s="9"/>
      <c r="E2098" s="9"/>
      <c r="F2098" s="9"/>
      <c r="G2098" s="9"/>
      <c r="H2098" s="9"/>
      <c r="I2098" s="9"/>
      <c r="J2098" s="9"/>
      <c r="K2098" s="9"/>
      <c r="L2098" s="9"/>
      <c r="N2098" s="96"/>
    </row>
    <row r="2099" spans="2:14" s="68" customFormat="1">
      <c r="B2099" s="12" t="s">
        <v>59</v>
      </c>
      <c r="C2099" s="181">
        <v>1157</v>
      </c>
      <c r="D2099" s="604" t="s">
        <v>60</v>
      </c>
      <c r="E2099" s="605"/>
      <c r="F2099" s="605"/>
      <c r="G2099" s="605"/>
      <c r="H2099" s="605"/>
      <c r="I2099" s="605"/>
      <c r="J2099" s="605"/>
      <c r="K2099" s="605"/>
      <c r="L2099" s="606"/>
      <c r="N2099" s="96"/>
    </row>
    <row r="2100" spans="2:14" s="68" customFormat="1" ht="25.5">
      <c r="B2100" s="12" t="s">
        <v>61</v>
      </c>
      <c r="C2100" s="181">
        <v>12018</v>
      </c>
      <c r="D2100" s="426" t="s">
        <v>777</v>
      </c>
      <c r="E2100" s="426" t="s">
        <v>778</v>
      </c>
      <c r="F2100" s="433" t="s">
        <v>779</v>
      </c>
      <c r="G2100" s="433" t="s">
        <v>780</v>
      </c>
      <c r="H2100" s="433" t="s">
        <v>781</v>
      </c>
      <c r="I2100" s="426" t="s">
        <v>782</v>
      </c>
      <c r="J2100" s="426" t="s">
        <v>783</v>
      </c>
      <c r="K2100" s="426" t="s">
        <v>776</v>
      </c>
      <c r="L2100" s="429"/>
      <c r="N2100" s="96"/>
    </row>
    <row r="2101" spans="2:14" s="68" customFormat="1" ht="31.5" customHeight="1">
      <c r="B2101" s="18" t="s">
        <v>35</v>
      </c>
      <c r="C2101" s="181" t="s">
        <v>231</v>
      </c>
      <c r="D2101" s="427"/>
      <c r="E2101" s="427"/>
      <c r="F2101" s="434"/>
      <c r="G2101" s="434"/>
      <c r="H2101" s="434"/>
      <c r="I2101" s="427"/>
      <c r="J2101" s="427"/>
      <c r="K2101" s="427"/>
      <c r="L2101" s="430"/>
      <c r="N2101" s="96"/>
    </row>
    <row r="2102" spans="2:14" s="68" customFormat="1" ht="31.5" customHeight="1">
      <c r="B2102" s="18" t="s">
        <v>65</v>
      </c>
      <c r="C2102" s="181" t="s">
        <v>232</v>
      </c>
      <c r="D2102" s="427"/>
      <c r="E2102" s="427"/>
      <c r="F2102" s="434"/>
      <c r="G2102" s="434"/>
      <c r="H2102" s="434"/>
      <c r="I2102" s="427"/>
      <c r="J2102" s="427"/>
      <c r="K2102" s="427"/>
      <c r="L2102" s="430"/>
      <c r="N2102" s="96"/>
    </row>
    <row r="2103" spans="2:14" s="68" customFormat="1">
      <c r="B2103" s="18" t="s">
        <v>37</v>
      </c>
      <c r="C2103" s="181" t="s">
        <v>154</v>
      </c>
      <c r="D2103" s="427"/>
      <c r="E2103" s="427"/>
      <c r="F2103" s="434"/>
      <c r="G2103" s="434"/>
      <c r="H2103" s="434"/>
      <c r="I2103" s="427"/>
      <c r="J2103" s="427"/>
      <c r="K2103" s="427"/>
      <c r="L2103" s="430"/>
      <c r="N2103" s="96"/>
    </row>
    <row r="2104" spans="2:14" s="68" customFormat="1">
      <c r="B2104" s="10" t="s">
        <v>136</v>
      </c>
      <c r="C2104" s="181" t="s">
        <v>233</v>
      </c>
      <c r="D2104" s="427"/>
      <c r="E2104" s="427"/>
      <c r="F2104" s="434"/>
      <c r="G2104" s="434"/>
      <c r="H2104" s="434"/>
      <c r="I2104" s="427"/>
      <c r="J2104" s="427"/>
      <c r="K2104" s="427"/>
      <c r="L2104" s="430"/>
      <c r="N2104" s="96"/>
    </row>
    <row r="2105" spans="2:14" s="68" customFormat="1">
      <c r="B2105" s="55"/>
      <c r="C2105" s="337" t="s">
        <v>67</v>
      </c>
      <c r="D2105" s="428"/>
      <c r="E2105" s="428"/>
      <c r="F2105" s="435"/>
      <c r="G2105" s="435"/>
      <c r="H2105" s="435"/>
      <c r="I2105" s="428"/>
      <c r="J2105" s="428"/>
      <c r="K2105" s="428"/>
      <c r="L2105" s="431"/>
      <c r="N2105" s="96"/>
    </row>
    <row r="2106" spans="2:14" s="68" customFormat="1" ht="27.75" customHeight="1">
      <c r="B2106" s="19"/>
      <c r="C2106" s="66" t="s">
        <v>216</v>
      </c>
      <c r="D2106" s="20"/>
      <c r="E2106" s="19" t="s">
        <v>143</v>
      </c>
      <c r="F2106" s="19"/>
      <c r="G2106" s="19"/>
      <c r="H2106" s="19"/>
      <c r="I2106" s="19"/>
      <c r="J2106" s="19"/>
      <c r="K2106" s="19"/>
      <c r="L2106" s="19"/>
      <c r="N2106" s="96"/>
    </row>
    <row r="2107" spans="2:14" s="68" customFormat="1" ht="27.75" customHeight="1">
      <c r="B2107" s="19"/>
      <c r="C2107" s="66" t="s">
        <v>217</v>
      </c>
      <c r="D2107" s="20"/>
      <c r="E2107" s="19" t="s">
        <v>143</v>
      </c>
      <c r="F2107" s="19"/>
      <c r="G2107" s="19"/>
      <c r="H2107" s="19"/>
      <c r="I2107" s="19"/>
      <c r="J2107" s="19"/>
      <c r="K2107" s="19"/>
      <c r="L2107" s="19"/>
      <c r="N2107" s="96"/>
    </row>
    <row r="2108" spans="2:14" s="68" customFormat="1">
      <c r="B2108" s="19"/>
      <c r="C2108" s="66" t="s">
        <v>218</v>
      </c>
      <c r="D2108" s="20"/>
      <c r="E2108" s="19" t="s">
        <v>144</v>
      </c>
      <c r="F2108" s="19"/>
      <c r="G2108" s="19"/>
      <c r="H2108" s="19"/>
      <c r="I2108" s="19"/>
      <c r="J2108" s="19"/>
      <c r="K2108" s="19"/>
      <c r="L2108" s="19"/>
      <c r="N2108" s="96"/>
    </row>
    <row r="2109" spans="2:14" s="68" customFormat="1" ht="25.5">
      <c r="B2109" s="19"/>
      <c r="C2109" s="66" t="s">
        <v>219</v>
      </c>
      <c r="D2109" s="20"/>
      <c r="E2109" s="19" t="s">
        <v>145</v>
      </c>
      <c r="F2109" s="19"/>
      <c r="G2109" s="19"/>
      <c r="H2109" s="19"/>
      <c r="I2109" s="19"/>
      <c r="J2109" s="19"/>
      <c r="K2109" s="19"/>
      <c r="L2109" s="19"/>
      <c r="N2109" s="96"/>
    </row>
    <row r="2110" spans="2:14" s="68" customFormat="1" ht="25.5">
      <c r="B2110" s="19"/>
      <c r="C2110" s="66" t="s">
        <v>220</v>
      </c>
      <c r="D2110" s="20"/>
      <c r="E2110" s="19" t="s">
        <v>69</v>
      </c>
      <c r="F2110" s="19"/>
      <c r="G2110" s="19"/>
      <c r="H2110" s="19"/>
      <c r="I2110" s="19"/>
      <c r="J2110" s="19"/>
      <c r="K2110" s="19"/>
      <c r="L2110" s="19"/>
      <c r="N2110" s="96"/>
    </row>
    <row r="2111" spans="2:14" s="68" customFormat="1">
      <c r="B2111" s="19"/>
      <c r="C2111" s="66" t="s">
        <v>221</v>
      </c>
      <c r="D2111" s="20"/>
      <c r="E2111" s="19" t="s">
        <v>146</v>
      </c>
      <c r="F2111" s="19"/>
      <c r="G2111" s="19"/>
      <c r="H2111" s="19"/>
      <c r="I2111" s="19"/>
      <c r="J2111" s="19"/>
      <c r="K2111" s="19"/>
      <c r="L2111" s="19"/>
      <c r="N2111" s="96"/>
    </row>
    <row r="2112" spans="2:14" s="68" customFormat="1" ht="25.5">
      <c r="B2112" s="19"/>
      <c r="C2112" s="66" t="s">
        <v>222</v>
      </c>
      <c r="D2112" s="20"/>
      <c r="E2112" s="19" t="s">
        <v>147</v>
      </c>
      <c r="F2112" s="19"/>
      <c r="G2112" s="19"/>
      <c r="H2112" s="19"/>
      <c r="I2112" s="19"/>
      <c r="J2112" s="19"/>
      <c r="K2112" s="19"/>
      <c r="L2112" s="19"/>
      <c r="N2112" s="96"/>
    </row>
    <row r="2113" spans="2:14" s="68" customFormat="1">
      <c r="B2113" s="19"/>
      <c r="C2113" s="66" t="s">
        <v>223</v>
      </c>
      <c r="D2113" s="20"/>
      <c r="E2113" s="19" t="s">
        <v>148</v>
      </c>
      <c r="F2113" s="19"/>
      <c r="G2113" s="19"/>
      <c r="H2113" s="19"/>
      <c r="I2113" s="19"/>
      <c r="J2113" s="19"/>
      <c r="K2113" s="19"/>
      <c r="L2113" s="19"/>
      <c r="N2113" s="96"/>
    </row>
    <row r="2114" spans="2:14" s="68" customFormat="1">
      <c r="B2114" s="19"/>
      <c r="C2114" s="66" t="s">
        <v>224</v>
      </c>
      <c r="D2114" s="20"/>
      <c r="E2114" s="19" t="s">
        <v>69</v>
      </c>
      <c r="F2114" s="19"/>
      <c r="G2114" s="19"/>
      <c r="H2114" s="19"/>
      <c r="I2114" s="19" t="s">
        <v>69</v>
      </c>
      <c r="J2114" s="19" t="s">
        <v>69</v>
      </c>
      <c r="K2114" s="19"/>
      <c r="L2114" s="19"/>
      <c r="N2114" s="96"/>
    </row>
    <row r="2115" spans="2:14" s="68" customFormat="1">
      <c r="B2115" s="21" t="s">
        <v>68</v>
      </c>
      <c r="C2115" s="22"/>
      <c r="D2115" s="484">
        <v>470085.9</v>
      </c>
      <c r="E2115" s="484">
        <v>2263116.6</v>
      </c>
      <c r="F2115" s="485">
        <f>+I2115*0.25</f>
        <v>365504.92499999999</v>
      </c>
      <c r="G2115" s="485">
        <f>+I2115*0.5</f>
        <v>731009.85</v>
      </c>
      <c r="H2115" s="485">
        <f>+I2115*0.75</f>
        <v>1096514.7749999999</v>
      </c>
      <c r="I2115" s="484">
        <v>1462019.7</v>
      </c>
      <c r="J2115" s="484">
        <v>0</v>
      </c>
      <c r="K2115" s="484">
        <v>0</v>
      </c>
      <c r="L2115" s="486" t="s">
        <v>430</v>
      </c>
      <c r="N2115" s="96"/>
    </row>
    <row r="2116" spans="2:14" s="96" customFormat="1">
      <c r="C2116" s="384"/>
      <c r="D2116" s="384"/>
      <c r="E2116" s="384"/>
      <c r="F2116" s="384"/>
      <c r="G2116" s="384"/>
      <c r="H2116" s="384"/>
      <c r="I2116" s="384"/>
      <c r="J2116" s="384"/>
      <c r="K2116" s="384"/>
      <c r="L2116" s="384"/>
    </row>
    <row r="2117" spans="2:14" s="203" customFormat="1">
      <c r="B2117" s="12" t="s">
        <v>56</v>
      </c>
      <c r="C2117" s="181" t="s">
        <v>160</v>
      </c>
      <c r="D2117" s="13"/>
      <c r="E2117" s="13"/>
      <c r="F2117" s="9"/>
      <c r="G2117" s="9"/>
      <c r="H2117" s="9"/>
      <c r="I2117" s="9"/>
      <c r="J2117" s="9"/>
      <c r="K2117" s="9"/>
      <c r="L2117" s="9"/>
    </row>
    <row r="2118" spans="2:14" s="203" customFormat="1" ht="17.25" customHeight="1">
      <c r="B2118" s="12" t="s">
        <v>57</v>
      </c>
      <c r="C2118" s="181">
        <v>104001</v>
      </c>
      <c r="D2118" s="9"/>
      <c r="E2118" s="9"/>
      <c r="F2118" s="9"/>
      <c r="G2118" s="9"/>
      <c r="H2118" s="9"/>
      <c r="I2118" s="9"/>
      <c r="J2118" s="9"/>
      <c r="K2118" s="9"/>
      <c r="L2118" s="9"/>
      <c r="M2118" s="556"/>
    </row>
    <row r="2119" spans="2:14" s="203" customFormat="1" ht="17.25" customHeight="1">
      <c r="B2119" s="12" t="s">
        <v>58</v>
      </c>
      <c r="C2119" s="181" t="s">
        <v>1326</v>
      </c>
      <c r="D2119" s="9"/>
      <c r="E2119" s="9"/>
      <c r="F2119" s="9"/>
      <c r="G2119" s="9"/>
      <c r="H2119" s="9"/>
      <c r="I2119" s="9"/>
      <c r="J2119" s="9"/>
      <c r="K2119" s="9"/>
      <c r="L2119" s="9"/>
      <c r="M2119" s="556"/>
    </row>
    <row r="2120" spans="2:14" s="203" customFormat="1" ht="17.25" customHeight="1">
      <c r="B2120" s="12" t="s">
        <v>59</v>
      </c>
      <c r="C2120" s="181">
        <v>1157</v>
      </c>
      <c r="D2120" s="604" t="s">
        <v>60</v>
      </c>
      <c r="E2120" s="605"/>
      <c r="F2120" s="605"/>
      <c r="G2120" s="605"/>
      <c r="H2120" s="605"/>
      <c r="I2120" s="605"/>
      <c r="J2120" s="605"/>
      <c r="K2120" s="605"/>
      <c r="L2120" s="606"/>
      <c r="M2120" s="557"/>
    </row>
    <row r="2121" spans="2:14" s="203" customFormat="1" ht="36" customHeight="1">
      <c r="B2121" s="12" t="s">
        <v>61</v>
      </c>
      <c r="C2121" s="181">
        <v>12020</v>
      </c>
      <c r="D2121" s="426" t="s">
        <v>961</v>
      </c>
      <c r="E2121" s="426" t="s">
        <v>770</v>
      </c>
      <c r="F2121" s="433" t="s">
        <v>23</v>
      </c>
      <c r="G2121" s="433" t="s">
        <v>24</v>
      </c>
      <c r="H2121" s="433" t="s">
        <v>25</v>
      </c>
      <c r="I2121" s="426" t="s">
        <v>794</v>
      </c>
      <c r="J2121" s="426" t="s">
        <v>64</v>
      </c>
      <c r="K2121" s="426" t="s">
        <v>1327</v>
      </c>
      <c r="L2121" s="429" t="s">
        <v>1143</v>
      </c>
      <c r="M2121" s="558"/>
    </row>
    <row r="2122" spans="2:14" s="203" customFormat="1" ht="38.25">
      <c r="B2122" s="18" t="s">
        <v>35</v>
      </c>
      <c r="C2122" s="181" t="s">
        <v>1328</v>
      </c>
      <c r="D2122" s="427"/>
      <c r="E2122" s="427"/>
      <c r="F2122" s="434"/>
      <c r="G2122" s="434"/>
      <c r="H2122" s="434"/>
      <c r="I2122" s="427"/>
      <c r="J2122" s="427"/>
      <c r="K2122" s="427"/>
      <c r="L2122" s="430"/>
      <c r="M2122" s="558"/>
    </row>
    <row r="2123" spans="2:14" s="203" customFormat="1" ht="25.5">
      <c r="B2123" s="18" t="s">
        <v>65</v>
      </c>
      <c r="C2123" s="181" t="s">
        <v>260</v>
      </c>
      <c r="D2123" s="427"/>
      <c r="E2123" s="427"/>
      <c r="F2123" s="434"/>
      <c r="G2123" s="434"/>
      <c r="H2123" s="434"/>
      <c r="I2123" s="427"/>
      <c r="J2123" s="427"/>
      <c r="K2123" s="427"/>
      <c r="L2123" s="430"/>
      <c r="M2123" s="558"/>
    </row>
    <row r="2124" spans="2:14" s="203" customFormat="1">
      <c r="B2124" s="18" t="s">
        <v>37</v>
      </c>
      <c r="C2124" s="181" t="s">
        <v>154</v>
      </c>
      <c r="D2124" s="427"/>
      <c r="E2124" s="427"/>
      <c r="F2124" s="434"/>
      <c r="G2124" s="434"/>
      <c r="H2124" s="434"/>
      <c r="I2124" s="427"/>
      <c r="J2124" s="427"/>
      <c r="K2124" s="427"/>
      <c r="L2124" s="430"/>
      <c r="M2124" s="558"/>
    </row>
    <row r="2125" spans="2:14" s="203" customFormat="1">
      <c r="B2125" s="335" t="s">
        <v>136</v>
      </c>
      <c r="C2125" s="181" t="s">
        <v>252</v>
      </c>
      <c r="D2125" s="427"/>
      <c r="E2125" s="427"/>
      <c r="F2125" s="434"/>
      <c r="G2125" s="434"/>
      <c r="H2125" s="434"/>
      <c r="I2125" s="427"/>
      <c r="J2125" s="427"/>
      <c r="K2125" s="427"/>
      <c r="L2125" s="430"/>
      <c r="M2125" s="558"/>
    </row>
    <row r="2126" spans="2:14" s="203" customFormat="1">
      <c r="B2126" s="422"/>
      <c r="C2126" s="421" t="s">
        <v>67</v>
      </c>
      <c r="D2126" s="428"/>
      <c r="E2126" s="428"/>
      <c r="F2126" s="435"/>
      <c r="G2126" s="435"/>
      <c r="H2126" s="435"/>
      <c r="I2126" s="428"/>
      <c r="J2126" s="428"/>
      <c r="K2126" s="428"/>
      <c r="L2126" s="431"/>
      <c r="M2126" s="558"/>
    </row>
    <row r="2127" spans="2:14" s="203" customFormat="1" ht="33" customHeight="1">
      <c r="B2127" s="205" t="s">
        <v>1329</v>
      </c>
      <c r="C2127" s="66" t="s">
        <v>1330</v>
      </c>
      <c r="D2127" s="205" t="s">
        <v>954</v>
      </c>
      <c r="E2127" s="205"/>
      <c r="F2127" s="205"/>
      <c r="G2127" s="205"/>
      <c r="H2127" s="205"/>
      <c r="I2127" s="205">
        <v>1</v>
      </c>
      <c r="J2127" s="205" t="s">
        <v>954</v>
      </c>
      <c r="K2127" s="205" t="s">
        <v>954</v>
      </c>
      <c r="L2127" s="173"/>
      <c r="M2127" s="559"/>
    </row>
    <row r="2128" spans="2:14" s="203" customFormat="1">
      <c r="B2128" s="205" t="s">
        <v>1329</v>
      </c>
      <c r="C2128" s="66" t="s">
        <v>1331</v>
      </c>
      <c r="D2128" s="205" t="s">
        <v>954</v>
      </c>
      <c r="E2128" s="205" t="s">
        <v>954</v>
      </c>
      <c r="F2128" s="205"/>
      <c r="G2128" s="205"/>
      <c r="H2128" s="205"/>
      <c r="I2128" s="205">
        <v>60</v>
      </c>
      <c r="J2128" s="205">
        <v>40</v>
      </c>
      <c r="K2128" s="205" t="s">
        <v>954</v>
      </c>
      <c r="L2128" s="173"/>
      <c r="M2128" s="559"/>
    </row>
    <row r="2129" spans="2:13" s="203" customFormat="1">
      <c r="B2129" s="205" t="s">
        <v>1329</v>
      </c>
      <c r="C2129" s="66" t="s">
        <v>1332</v>
      </c>
      <c r="D2129" s="205" t="s">
        <v>954</v>
      </c>
      <c r="E2129" s="205" t="s">
        <v>954</v>
      </c>
      <c r="F2129" s="205"/>
      <c r="G2129" s="205"/>
      <c r="H2129" s="205"/>
      <c r="I2129" s="205">
        <v>60</v>
      </c>
      <c r="J2129" s="205">
        <v>40</v>
      </c>
      <c r="K2129" s="205" t="s">
        <v>954</v>
      </c>
      <c r="L2129" s="173"/>
      <c r="M2129" s="559"/>
    </row>
    <row r="2130" spans="2:13" s="203" customFormat="1">
      <c r="B2130" s="560" t="s">
        <v>68</v>
      </c>
      <c r="C2130" s="66"/>
      <c r="D2130" s="176">
        <v>0</v>
      </c>
      <c r="E2130" s="176">
        <v>611060</v>
      </c>
      <c r="F2130" s="561">
        <v>1149931.73</v>
      </c>
      <c r="G2130" s="561">
        <v>2213894.94</v>
      </c>
      <c r="H2130" s="561">
        <v>3085768.22</v>
      </c>
      <c r="I2130" s="176">
        <v>2106336.1</v>
      </c>
      <c r="J2130" s="176">
        <v>1404224.1</v>
      </c>
      <c r="K2130" s="176"/>
      <c r="L2130" s="180" t="s">
        <v>426</v>
      </c>
      <c r="M2130" s="562"/>
    </row>
    <row r="2131" spans="2:13" s="203" customFormat="1"/>
    <row r="2132" spans="2:13" s="203" customFormat="1" ht="17.25" customHeight="1">
      <c r="B2132" s="12" t="s">
        <v>56</v>
      </c>
      <c r="C2132" s="181" t="s">
        <v>160</v>
      </c>
      <c r="D2132" s="13"/>
      <c r="E2132" s="13"/>
      <c r="F2132" s="9"/>
      <c r="G2132" s="9"/>
      <c r="H2132" s="9"/>
      <c r="I2132" s="9"/>
      <c r="J2132" s="9"/>
      <c r="K2132" s="9"/>
      <c r="L2132" s="9"/>
      <c r="M2132" s="556"/>
    </row>
    <row r="2133" spans="2:13" s="203" customFormat="1" ht="17.25" customHeight="1">
      <c r="B2133" s="12" t="s">
        <v>57</v>
      </c>
      <c r="C2133" s="181">
        <v>104001</v>
      </c>
      <c r="D2133" s="9"/>
      <c r="E2133" s="9"/>
      <c r="F2133" s="9"/>
      <c r="G2133" s="9"/>
      <c r="H2133" s="9"/>
      <c r="I2133" s="9"/>
      <c r="J2133" s="9"/>
      <c r="K2133" s="9"/>
      <c r="L2133" s="9"/>
      <c r="M2133" s="556"/>
    </row>
    <row r="2134" spans="2:13" s="203" customFormat="1" ht="17.25" customHeight="1">
      <c r="B2134" s="12" t="s">
        <v>58</v>
      </c>
      <c r="C2134" s="181" t="s">
        <v>1326</v>
      </c>
      <c r="D2134" s="9"/>
      <c r="E2134" s="9"/>
      <c r="F2134" s="9"/>
      <c r="G2134" s="9"/>
      <c r="H2134" s="9"/>
      <c r="I2134" s="9"/>
      <c r="J2134" s="9"/>
      <c r="K2134" s="9"/>
      <c r="L2134" s="9"/>
      <c r="M2134" s="556"/>
    </row>
    <row r="2135" spans="2:13" s="203" customFormat="1" ht="17.25" customHeight="1">
      <c r="B2135" s="12" t="s">
        <v>59</v>
      </c>
      <c r="C2135" s="181">
        <v>1157</v>
      </c>
      <c r="D2135" s="604" t="s">
        <v>60</v>
      </c>
      <c r="E2135" s="605"/>
      <c r="F2135" s="605"/>
      <c r="G2135" s="605"/>
      <c r="H2135" s="605"/>
      <c r="I2135" s="605"/>
      <c r="J2135" s="605"/>
      <c r="K2135" s="605"/>
      <c r="L2135" s="606"/>
      <c r="M2135" s="557"/>
    </row>
    <row r="2136" spans="2:13" s="203" customFormat="1" ht="58.9" customHeight="1">
      <c r="B2136" s="12" t="s">
        <v>61</v>
      </c>
      <c r="C2136" s="181">
        <v>12021</v>
      </c>
      <c r="D2136" s="426" t="s">
        <v>961</v>
      </c>
      <c r="E2136" s="426" t="s">
        <v>770</v>
      </c>
      <c r="F2136" s="433" t="s">
        <v>23</v>
      </c>
      <c r="G2136" s="433" t="s">
        <v>24</v>
      </c>
      <c r="H2136" s="433" t="s">
        <v>25</v>
      </c>
      <c r="I2136" s="426" t="s">
        <v>794</v>
      </c>
      <c r="J2136" s="426" t="s">
        <v>64</v>
      </c>
      <c r="K2136" s="426" t="s">
        <v>1327</v>
      </c>
      <c r="L2136" s="429" t="s">
        <v>1143</v>
      </c>
      <c r="M2136" s="558"/>
    </row>
    <row r="2137" spans="2:13" s="203" customFormat="1" ht="38.25">
      <c r="B2137" s="18" t="s">
        <v>35</v>
      </c>
      <c r="C2137" s="181" t="s">
        <v>1333</v>
      </c>
      <c r="D2137" s="427"/>
      <c r="E2137" s="427"/>
      <c r="F2137" s="434"/>
      <c r="G2137" s="434"/>
      <c r="H2137" s="434"/>
      <c r="I2137" s="427"/>
      <c r="J2137" s="427"/>
      <c r="K2137" s="427"/>
      <c r="L2137" s="430"/>
      <c r="M2137" s="558"/>
    </row>
    <row r="2138" spans="2:13" s="203" customFormat="1" ht="25.5">
      <c r="B2138" s="18" t="s">
        <v>65</v>
      </c>
      <c r="C2138" s="181" t="s">
        <v>260</v>
      </c>
      <c r="D2138" s="427"/>
      <c r="E2138" s="427"/>
      <c r="F2138" s="434"/>
      <c r="G2138" s="434"/>
      <c r="H2138" s="434"/>
      <c r="I2138" s="427"/>
      <c r="J2138" s="427"/>
      <c r="K2138" s="427"/>
      <c r="L2138" s="430"/>
      <c r="M2138" s="558"/>
    </row>
    <row r="2139" spans="2:13" s="203" customFormat="1">
      <c r="B2139" s="18" t="s">
        <v>37</v>
      </c>
      <c r="C2139" s="181" t="s">
        <v>154</v>
      </c>
      <c r="D2139" s="427"/>
      <c r="E2139" s="427"/>
      <c r="F2139" s="434"/>
      <c r="G2139" s="434"/>
      <c r="H2139" s="434"/>
      <c r="I2139" s="427"/>
      <c r="J2139" s="427"/>
      <c r="K2139" s="427"/>
      <c r="L2139" s="430"/>
      <c r="M2139" s="558"/>
    </row>
    <row r="2140" spans="2:13" s="203" customFormat="1">
      <c r="B2140" s="335" t="s">
        <v>136</v>
      </c>
      <c r="C2140" s="181" t="s">
        <v>252</v>
      </c>
      <c r="D2140" s="427"/>
      <c r="E2140" s="427"/>
      <c r="F2140" s="434"/>
      <c r="G2140" s="434"/>
      <c r="H2140" s="434"/>
      <c r="I2140" s="427"/>
      <c r="J2140" s="427"/>
      <c r="K2140" s="427"/>
      <c r="L2140" s="430"/>
      <c r="M2140" s="558"/>
    </row>
    <row r="2141" spans="2:13" s="203" customFormat="1">
      <c r="B2141" s="422"/>
      <c r="C2141" s="421" t="s">
        <v>67</v>
      </c>
      <c r="D2141" s="428"/>
      <c r="E2141" s="428"/>
      <c r="F2141" s="435"/>
      <c r="G2141" s="435"/>
      <c r="H2141" s="435"/>
      <c r="I2141" s="428"/>
      <c r="J2141" s="428"/>
      <c r="K2141" s="428"/>
      <c r="L2141" s="431"/>
      <c r="M2141" s="558"/>
    </row>
    <row r="2142" spans="2:13" s="203" customFormat="1" ht="31.5" customHeight="1">
      <c r="B2142" s="205" t="s">
        <v>1329</v>
      </c>
      <c r="C2142" s="66" t="s">
        <v>1334</v>
      </c>
      <c r="D2142" s="205">
        <v>35</v>
      </c>
      <c r="E2142" s="205">
        <v>65</v>
      </c>
      <c r="F2142" s="205"/>
      <c r="G2142" s="205"/>
      <c r="H2142" s="205"/>
      <c r="I2142" s="564">
        <v>0</v>
      </c>
      <c r="J2142" s="205" t="s">
        <v>954</v>
      </c>
      <c r="K2142" s="205" t="s">
        <v>954</v>
      </c>
      <c r="L2142" s="173"/>
      <c r="M2142" s="559"/>
    </row>
    <row r="2143" spans="2:13" s="203" customFormat="1" ht="32.25" customHeight="1">
      <c r="B2143" s="205" t="s">
        <v>1329</v>
      </c>
      <c r="C2143" s="66" t="s">
        <v>1335</v>
      </c>
      <c r="D2143" s="205" t="s">
        <v>112</v>
      </c>
      <c r="E2143" s="205" t="s">
        <v>1336</v>
      </c>
      <c r="F2143" s="205"/>
      <c r="G2143" s="205"/>
      <c r="H2143" s="205"/>
      <c r="I2143" s="205">
        <v>30</v>
      </c>
      <c r="J2143" s="205">
        <v>10</v>
      </c>
      <c r="K2143" s="205" t="s">
        <v>954</v>
      </c>
      <c r="L2143" s="173"/>
      <c r="M2143" s="559"/>
    </row>
    <row r="2144" spans="2:13" s="203" customFormat="1" ht="33" customHeight="1">
      <c r="B2144" s="205" t="s">
        <v>1329</v>
      </c>
      <c r="C2144" s="66" t="s">
        <v>1337</v>
      </c>
      <c r="D2144" s="205" t="s">
        <v>954</v>
      </c>
      <c r="E2144" s="205" t="s">
        <v>954</v>
      </c>
      <c r="F2144" s="205"/>
      <c r="G2144" s="205"/>
      <c r="H2144" s="205"/>
      <c r="I2144" s="205">
        <v>40</v>
      </c>
      <c r="J2144" s="205">
        <v>50</v>
      </c>
      <c r="K2144" s="205">
        <v>10</v>
      </c>
      <c r="L2144" s="173"/>
      <c r="M2144" s="559"/>
    </row>
    <row r="2145" spans="2:13" s="203" customFormat="1">
      <c r="B2145" s="560" t="s">
        <v>68</v>
      </c>
      <c r="C2145" s="66"/>
      <c r="D2145" s="176">
        <v>6114995.81635</v>
      </c>
      <c r="E2145" s="176">
        <v>9233794.8000000007</v>
      </c>
      <c r="F2145" s="561">
        <v>1149931.73</v>
      </c>
      <c r="G2145" s="561">
        <v>2213894.94</v>
      </c>
      <c r="H2145" s="561">
        <v>3085768.22</v>
      </c>
      <c r="I2145" s="176">
        <v>11262319.23</v>
      </c>
      <c r="J2145" s="176">
        <v>12670109.140000001</v>
      </c>
      <c r="K2145" s="176">
        <v>4223369.71</v>
      </c>
      <c r="L2145" s="180" t="s">
        <v>457</v>
      </c>
      <c r="M2145" s="562"/>
    </row>
    <row r="2146" spans="2:13" s="203" customFormat="1"/>
    <row r="2147" spans="2:13" s="203" customFormat="1" ht="17.25" customHeight="1">
      <c r="B2147" s="12" t="s">
        <v>56</v>
      </c>
      <c r="C2147" s="181" t="s">
        <v>160</v>
      </c>
      <c r="D2147" s="13"/>
      <c r="E2147" s="13"/>
      <c r="F2147" s="9"/>
      <c r="G2147" s="9"/>
      <c r="H2147" s="9"/>
      <c r="I2147" s="9"/>
      <c r="J2147" s="9"/>
      <c r="K2147" s="9"/>
      <c r="L2147" s="9"/>
      <c r="M2147" s="556"/>
    </row>
    <row r="2148" spans="2:13" s="203" customFormat="1" ht="17.25" customHeight="1">
      <c r="B2148" s="12" t="s">
        <v>57</v>
      </c>
      <c r="C2148" s="181">
        <v>104001</v>
      </c>
      <c r="D2148" s="9"/>
      <c r="E2148" s="9"/>
      <c r="F2148" s="9"/>
      <c r="G2148" s="9"/>
      <c r="H2148" s="9"/>
      <c r="I2148" s="9"/>
      <c r="J2148" s="9"/>
      <c r="K2148" s="9"/>
      <c r="L2148" s="9"/>
      <c r="M2148" s="556"/>
    </row>
    <row r="2149" spans="2:13" s="203" customFormat="1" ht="17.25" customHeight="1">
      <c r="B2149" s="12" t="s">
        <v>58</v>
      </c>
      <c r="C2149" s="181" t="s">
        <v>1326</v>
      </c>
      <c r="D2149" s="9"/>
      <c r="E2149" s="9"/>
      <c r="F2149" s="9"/>
      <c r="G2149" s="9"/>
      <c r="H2149" s="9"/>
      <c r="I2149" s="9"/>
      <c r="J2149" s="9"/>
      <c r="K2149" s="9"/>
      <c r="L2149" s="9"/>
      <c r="M2149" s="556"/>
    </row>
    <row r="2150" spans="2:13" s="203" customFormat="1" ht="17.25" customHeight="1">
      <c r="B2150" s="12" t="s">
        <v>59</v>
      </c>
      <c r="C2150" s="181">
        <v>1157</v>
      </c>
      <c r="D2150" s="604" t="s">
        <v>60</v>
      </c>
      <c r="E2150" s="605"/>
      <c r="F2150" s="605"/>
      <c r="G2150" s="605"/>
      <c r="H2150" s="605"/>
      <c r="I2150" s="605"/>
      <c r="J2150" s="605"/>
      <c r="K2150" s="605"/>
      <c r="L2150" s="606"/>
      <c r="M2150" s="557"/>
    </row>
    <row r="2151" spans="2:13" s="203" customFormat="1" ht="58.9" customHeight="1">
      <c r="B2151" s="12" t="s">
        <v>61</v>
      </c>
      <c r="C2151" s="181">
        <v>12022</v>
      </c>
      <c r="D2151" s="426" t="s">
        <v>961</v>
      </c>
      <c r="E2151" s="426" t="s">
        <v>770</v>
      </c>
      <c r="F2151" s="433" t="s">
        <v>23</v>
      </c>
      <c r="G2151" s="433" t="s">
        <v>24</v>
      </c>
      <c r="H2151" s="433" t="s">
        <v>25</v>
      </c>
      <c r="I2151" s="426" t="s">
        <v>794</v>
      </c>
      <c r="J2151" s="426" t="s">
        <v>64</v>
      </c>
      <c r="K2151" s="426" t="s">
        <v>1327</v>
      </c>
      <c r="L2151" s="429" t="s">
        <v>1143</v>
      </c>
      <c r="M2151" s="558"/>
    </row>
    <row r="2152" spans="2:13" s="203" customFormat="1" ht="45.75" customHeight="1">
      <c r="B2152" s="18" t="s">
        <v>35</v>
      </c>
      <c r="C2152" s="181" t="s">
        <v>1342</v>
      </c>
      <c r="D2152" s="427"/>
      <c r="E2152" s="427"/>
      <c r="F2152" s="434"/>
      <c r="G2152" s="434"/>
      <c r="H2152" s="434"/>
      <c r="I2152" s="427"/>
      <c r="J2152" s="427"/>
      <c r="K2152" s="427"/>
      <c r="L2152" s="430"/>
      <c r="M2152" s="558"/>
    </row>
    <row r="2153" spans="2:13" s="203" customFormat="1" ht="38.25">
      <c r="B2153" s="18" t="s">
        <v>65</v>
      </c>
      <c r="C2153" s="181" t="s">
        <v>1343</v>
      </c>
      <c r="D2153" s="427"/>
      <c r="E2153" s="427"/>
      <c r="F2153" s="434"/>
      <c r="G2153" s="434"/>
      <c r="H2153" s="434"/>
      <c r="I2153" s="427"/>
      <c r="J2153" s="427"/>
      <c r="K2153" s="427"/>
      <c r="L2153" s="430"/>
      <c r="M2153" s="558"/>
    </row>
    <row r="2154" spans="2:13" s="203" customFormat="1" ht="19.5" customHeight="1">
      <c r="B2154" s="18" t="s">
        <v>37</v>
      </c>
      <c r="C2154" s="181" t="s">
        <v>154</v>
      </c>
      <c r="D2154" s="427"/>
      <c r="E2154" s="427"/>
      <c r="F2154" s="434"/>
      <c r="G2154" s="434"/>
      <c r="H2154" s="434"/>
      <c r="I2154" s="427"/>
      <c r="J2154" s="427"/>
      <c r="K2154" s="427"/>
      <c r="L2154" s="430"/>
      <c r="M2154" s="558"/>
    </row>
    <row r="2155" spans="2:13" s="203" customFormat="1" ht="19.5" customHeight="1">
      <c r="B2155" s="335" t="s">
        <v>136</v>
      </c>
      <c r="C2155" s="181" t="s">
        <v>1344</v>
      </c>
      <c r="D2155" s="427"/>
      <c r="E2155" s="427"/>
      <c r="F2155" s="434"/>
      <c r="G2155" s="434"/>
      <c r="H2155" s="434"/>
      <c r="I2155" s="427"/>
      <c r="J2155" s="427"/>
      <c r="K2155" s="427"/>
      <c r="L2155" s="430"/>
      <c r="M2155" s="558"/>
    </row>
    <row r="2156" spans="2:13" s="203" customFormat="1">
      <c r="B2156" s="422"/>
      <c r="C2156" s="421" t="s">
        <v>67</v>
      </c>
      <c r="D2156" s="428"/>
      <c r="E2156" s="428"/>
      <c r="F2156" s="435"/>
      <c r="G2156" s="435"/>
      <c r="H2156" s="435"/>
      <c r="I2156" s="428"/>
      <c r="J2156" s="428"/>
      <c r="K2156" s="428"/>
      <c r="L2156" s="431"/>
      <c r="M2156" s="558"/>
    </row>
    <row r="2157" spans="2:13" s="203" customFormat="1">
      <c r="B2157" s="205"/>
      <c r="C2157" s="66" t="s">
        <v>1345</v>
      </c>
      <c r="D2157" s="564">
        <v>0</v>
      </c>
      <c r="E2157" s="205" t="s">
        <v>1346</v>
      </c>
      <c r="F2157" s="205"/>
      <c r="G2157" s="205"/>
      <c r="H2157" s="205"/>
      <c r="I2157" s="205"/>
      <c r="J2157" s="205"/>
      <c r="K2157" s="205"/>
      <c r="L2157" s="173"/>
      <c r="M2157" s="559"/>
    </row>
    <row r="2158" spans="2:13" s="203" customFormat="1">
      <c r="B2158" s="560" t="s">
        <v>68</v>
      </c>
      <c r="C2158" s="66"/>
      <c r="D2158" s="565">
        <v>0</v>
      </c>
      <c r="E2158" s="566">
        <v>149658.1</v>
      </c>
      <c r="F2158" s="561"/>
      <c r="G2158" s="561"/>
      <c r="H2158" s="561"/>
      <c r="I2158" s="176">
        <v>189986.7</v>
      </c>
      <c r="J2158" s="176">
        <v>0</v>
      </c>
      <c r="K2158" s="176">
        <v>0</v>
      </c>
      <c r="L2158" s="180"/>
      <c r="M2158" s="562"/>
    </row>
    <row r="2159" spans="2:13" s="203" customFormat="1">
      <c r="C2159" s="563"/>
      <c r="D2159" s="563"/>
      <c r="E2159" s="563"/>
      <c r="F2159" s="563"/>
      <c r="G2159" s="563"/>
      <c r="H2159" s="563"/>
      <c r="I2159" s="563"/>
      <c r="J2159" s="563"/>
      <c r="K2159" s="563"/>
      <c r="L2159" s="563"/>
    </row>
    <row r="2160" spans="2:13" s="96" customFormat="1">
      <c r="B2160" s="15" t="s">
        <v>53</v>
      </c>
      <c r="C2160" s="15" t="s">
        <v>54</v>
      </c>
      <c r="D2160" s="9"/>
      <c r="E2160" s="9"/>
      <c r="F2160" s="9"/>
      <c r="G2160" s="9"/>
      <c r="H2160" s="9"/>
      <c r="I2160" s="9"/>
      <c r="J2160" s="9"/>
      <c r="K2160" s="9"/>
      <c r="L2160" s="9"/>
    </row>
    <row r="2161" spans="2:12" s="96" customFormat="1" ht="25.5" customHeight="1">
      <c r="B2161" s="370">
        <v>1167</v>
      </c>
      <c r="C2161" s="394" t="s">
        <v>1099</v>
      </c>
      <c r="D2161" s="9"/>
      <c r="E2161" s="9"/>
      <c r="F2161" s="9"/>
      <c r="G2161" s="9"/>
      <c r="H2161" s="9"/>
      <c r="I2161" s="9"/>
      <c r="J2161" s="9"/>
      <c r="K2161" s="9"/>
      <c r="L2161" s="9"/>
    </row>
    <row r="2162" spans="2:12" s="96" customFormat="1">
      <c r="B2162" s="16"/>
      <c r="C2162" s="9"/>
      <c r="D2162" s="9"/>
      <c r="E2162" s="9"/>
      <c r="F2162" s="9"/>
      <c r="G2162" s="9"/>
      <c r="H2162" s="9"/>
      <c r="I2162" s="9"/>
      <c r="J2162" s="9"/>
      <c r="K2162" s="9"/>
      <c r="L2162" s="9"/>
    </row>
    <row r="2163" spans="2:12" s="96" customFormat="1">
      <c r="B2163" s="17" t="s">
        <v>55</v>
      </c>
      <c r="C2163" s="9"/>
      <c r="D2163" s="9"/>
      <c r="E2163" s="9"/>
      <c r="F2163" s="9"/>
      <c r="G2163" s="9"/>
      <c r="H2163" s="9"/>
      <c r="I2163" s="9"/>
      <c r="J2163" s="9"/>
      <c r="K2163" s="9"/>
      <c r="L2163" s="9"/>
    </row>
    <row r="2164" spans="2:12" s="96" customFormat="1">
      <c r="B2164" s="16"/>
      <c r="C2164" s="9"/>
      <c r="D2164" s="9"/>
      <c r="E2164" s="9"/>
      <c r="F2164" s="9"/>
      <c r="G2164" s="9"/>
      <c r="H2164" s="9"/>
      <c r="I2164" s="9"/>
      <c r="J2164" s="9"/>
      <c r="K2164" s="9"/>
      <c r="L2164" s="9"/>
    </row>
    <row r="2165" spans="2:12" s="96" customFormat="1">
      <c r="B2165" s="12" t="s">
        <v>56</v>
      </c>
      <c r="C2165" s="275" t="s">
        <v>160</v>
      </c>
      <c r="D2165" s="13"/>
      <c r="E2165" s="13"/>
      <c r="F2165" s="9"/>
      <c r="G2165" s="9"/>
      <c r="H2165" s="9"/>
      <c r="I2165" s="9"/>
      <c r="J2165" s="9"/>
      <c r="K2165" s="9"/>
      <c r="L2165" s="9"/>
    </row>
    <row r="2166" spans="2:12" s="96" customFormat="1">
      <c r="B2166" s="12" t="s">
        <v>57</v>
      </c>
      <c r="C2166" s="376">
        <v>104001</v>
      </c>
      <c r="D2166" s="9"/>
      <c r="E2166" s="9"/>
      <c r="F2166" s="9"/>
      <c r="G2166" s="9"/>
      <c r="H2166" s="9"/>
      <c r="I2166" s="9"/>
      <c r="J2166" s="9"/>
      <c r="K2166" s="9"/>
      <c r="L2166" s="9"/>
    </row>
    <row r="2167" spans="2:12" s="96" customFormat="1">
      <c r="B2167" s="12" t="s">
        <v>58</v>
      </c>
      <c r="C2167" s="181" t="s">
        <v>522</v>
      </c>
      <c r="D2167" s="9"/>
      <c r="E2167" s="9"/>
      <c r="F2167" s="9"/>
      <c r="G2167" s="9"/>
      <c r="H2167" s="9"/>
      <c r="I2167" s="9"/>
      <c r="J2167" s="9"/>
      <c r="K2167" s="9"/>
      <c r="L2167" s="9"/>
    </row>
    <row r="2168" spans="2:12" s="96" customFormat="1">
      <c r="B2168" s="12" t="s">
        <v>59</v>
      </c>
      <c r="C2168" s="181">
        <v>1167</v>
      </c>
      <c r="D2168" s="604" t="s">
        <v>60</v>
      </c>
      <c r="E2168" s="605"/>
      <c r="F2168" s="605"/>
      <c r="G2168" s="605"/>
      <c r="H2168" s="605"/>
      <c r="I2168" s="605"/>
      <c r="J2168" s="605"/>
      <c r="K2168" s="605"/>
      <c r="L2168" s="606"/>
    </row>
    <row r="2169" spans="2:12" s="96" customFormat="1" ht="25.5">
      <c r="B2169" s="12" t="s">
        <v>61</v>
      </c>
      <c r="C2169" s="181">
        <v>11005</v>
      </c>
      <c r="D2169" s="426" t="s">
        <v>961</v>
      </c>
      <c r="E2169" s="426" t="s">
        <v>960</v>
      </c>
      <c r="F2169" s="433" t="s">
        <v>959</v>
      </c>
      <c r="G2169" s="433" t="s">
        <v>958</v>
      </c>
      <c r="H2169" s="433" t="s">
        <v>957</v>
      </c>
      <c r="I2169" s="426" t="s">
        <v>956</v>
      </c>
      <c r="J2169" s="426" t="s">
        <v>426</v>
      </c>
      <c r="K2169" s="426" t="s">
        <v>457</v>
      </c>
      <c r="L2169" s="429" t="s">
        <v>430</v>
      </c>
    </row>
    <row r="2170" spans="2:12" s="96" customFormat="1" ht="38.25">
      <c r="B2170" s="18" t="s">
        <v>35</v>
      </c>
      <c r="C2170" s="181" t="s">
        <v>1100</v>
      </c>
      <c r="D2170" s="427"/>
      <c r="E2170" s="427"/>
      <c r="F2170" s="434"/>
      <c r="G2170" s="434"/>
      <c r="H2170" s="434"/>
      <c r="I2170" s="427"/>
      <c r="J2170" s="427"/>
      <c r="K2170" s="427"/>
      <c r="L2170" s="430"/>
    </row>
    <row r="2171" spans="2:12" s="96" customFormat="1">
      <c r="B2171" s="18" t="s">
        <v>65</v>
      </c>
      <c r="C2171" s="181" t="s">
        <v>1101</v>
      </c>
      <c r="D2171" s="427"/>
      <c r="E2171" s="427"/>
      <c r="F2171" s="434"/>
      <c r="G2171" s="434"/>
      <c r="H2171" s="434"/>
      <c r="I2171" s="427"/>
      <c r="J2171" s="427"/>
      <c r="K2171" s="427"/>
      <c r="L2171" s="430"/>
    </row>
    <row r="2172" spans="2:12" s="96" customFormat="1">
      <c r="B2172" s="18" t="s">
        <v>37</v>
      </c>
      <c r="C2172" s="181" t="s">
        <v>345</v>
      </c>
      <c r="D2172" s="427"/>
      <c r="E2172" s="427"/>
      <c r="F2172" s="434"/>
      <c r="G2172" s="434"/>
      <c r="H2172" s="434"/>
      <c r="I2172" s="427"/>
      <c r="J2172" s="427"/>
      <c r="K2172" s="427"/>
      <c r="L2172" s="430"/>
    </row>
    <row r="2173" spans="2:12" s="96" customFormat="1" ht="15" customHeight="1">
      <c r="B2173" s="10" t="s">
        <v>66</v>
      </c>
      <c r="C2173" s="181" t="s">
        <v>1102</v>
      </c>
      <c r="D2173" s="427"/>
      <c r="E2173" s="427"/>
      <c r="F2173" s="434"/>
      <c r="G2173" s="434"/>
      <c r="H2173" s="434"/>
      <c r="I2173" s="427"/>
      <c r="J2173" s="427"/>
      <c r="K2173" s="427"/>
      <c r="L2173" s="430"/>
    </row>
    <row r="2174" spans="2:12" s="96" customFormat="1">
      <c r="B2174" s="55"/>
      <c r="C2174" s="337" t="s">
        <v>67</v>
      </c>
      <c r="D2174" s="428"/>
      <c r="E2174" s="428"/>
      <c r="F2174" s="435"/>
      <c r="G2174" s="435"/>
      <c r="H2174" s="435"/>
      <c r="I2174" s="428"/>
      <c r="J2174" s="428"/>
      <c r="K2174" s="428"/>
      <c r="L2174" s="431"/>
    </row>
    <row r="2175" spans="2:12" s="96" customFormat="1">
      <c r="B2175" s="10"/>
      <c r="C2175" s="181" t="s">
        <v>1103</v>
      </c>
      <c r="D2175" s="474">
        <v>1</v>
      </c>
      <c r="E2175" s="474">
        <v>1</v>
      </c>
      <c r="F2175" s="474">
        <v>1</v>
      </c>
      <c r="G2175" s="474">
        <v>1</v>
      </c>
      <c r="H2175" s="474">
        <v>1</v>
      </c>
      <c r="I2175" s="474">
        <v>1</v>
      </c>
      <c r="J2175" s="474" t="s">
        <v>954</v>
      </c>
      <c r="K2175" s="474" t="s">
        <v>954</v>
      </c>
      <c r="L2175" s="486"/>
    </row>
    <row r="2176" spans="2:12" s="96" customFormat="1" ht="15" customHeight="1">
      <c r="B2176" s="21" t="s">
        <v>68</v>
      </c>
      <c r="C2176" s="22"/>
      <c r="D2176" s="464">
        <v>0</v>
      </c>
      <c r="E2176" s="464">
        <v>374259.3</v>
      </c>
      <c r="F2176" s="567">
        <v>66258.5</v>
      </c>
      <c r="G2176" s="567">
        <v>107347.6</v>
      </c>
      <c r="H2176" s="567">
        <v>153308.5</v>
      </c>
      <c r="I2176" s="464">
        <v>183508.7</v>
      </c>
      <c r="J2176" s="464">
        <v>0</v>
      </c>
      <c r="K2176" s="464">
        <v>0</v>
      </c>
      <c r="L2176" s="486"/>
    </row>
    <row r="2177" spans="2:12" s="96" customFormat="1">
      <c r="B2177" s="3"/>
      <c r="C2177" s="3"/>
      <c r="D2177" s="4"/>
      <c r="E2177" s="3"/>
      <c r="F2177" s="3"/>
      <c r="G2177" s="3"/>
      <c r="H2177" s="3"/>
      <c r="I2177" s="3"/>
      <c r="J2177" s="3"/>
      <c r="K2177" s="3"/>
      <c r="L2177" s="3"/>
    </row>
    <row r="2178" spans="2:12" s="96" customFormat="1">
      <c r="B2178" s="12" t="s">
        <v>56</v>
      </c>
      <c r="C2178" s="382" t="s">
        <v>160</v>
      </c>
      <c r="D2178" s="13"/>
      <c r="E2178" s="13"/>
      <c r="F2178" s="9"/>
      <c r="G2178" s="9"/>
      <c r="H2178" s="9"/>
      <c r="I2178" s="9"/>
      <c r="J2178" s="9"/>
      <c r="K2178" s="9"/>
      <c r="L2178" s="9"/>
    </row>
    <row r="2179" spans="2:12" s="96" customFormat="1">
      <c r="B2179" s="12" t="s">
        <v>57</v>
      </c>
      <c r="C2179" s="376">
        <v>104001</v>
      </c>
      <c r="D2179" s="9"/>
      <c r="E2179" s="9"/>
      <c r="F2179" s="9"/>
      <c r="G2179" s="9"/>
      <c r="H2179" s="9"/>
      <c r="I2179" s="9"/>
      <c r="J2179" s="9"/>
      <c r="K2179" s="9"/>
      <c r="L2179" s="9"/>
    </row>
    <row r="2180" spans="2:12" s="96" customFormat="1">
      <c r="B2180" s="12" t="s">
        <v>58</v>
      </c>
      <c r="C2180" s="376" t="s">
        <v>522</v>
      </c>
      <c r="D2180" s="9"/>
      <c r="E2180" s="9"/>
      <c r="F2180" s="9"/>
      <c r="G2180" s="9"/>
      <c r="H2180" s="9"/>
      <c r="I2180" s="9"/>
      <c r="J2180" s="9"/>
      <c r="K2180" s="9"/>
      <c r="L2180" s="9"/>
    </row>
    <row r="2181" spans="2:12" s="96" customFormat="1">
      <c r="B2181" s="12" t="s">
        <v>59</v>
      </c>
      <c r="C2181" s="376">
        <v>1167</v>
      </c>
      <c r="D2181" s="604" t="s">
        <v>60</v>
      </c>
      <c r="E2181" s="605"/>
      <c r="F2181" s="605"/>
      <c r="G2181" s="605"/>
      <c r="H2181" s="605"/>
      <c r="I2181" s="605"/>
      <c r="J2181" s="605"/>
      <c r="K2181" s="605"/>
      <c r="L2181" s="606"/>
    </row>
    <row r="2182" spans="2:12" s="96" customFormat="1" ht="25.5">
      <c r="B2182" s="12" t="s">
        <v>61</v>
      </c>
      <c r="C2182" s="376">
        <v>11006</v>
      </c>
      <c r="D2182" s="426" t="s">
        <v>961</v>
      </c>
      <c r="E2182" s="426" t="s">
        <v>960</v>
      </c>
      <c r="F2182" s="433" t="s">
        <v>959</v>
      </c>
      <c r="G2182" s="433" t="s">
        <v>958</v>
      </c>
      <c r="H2182" s="433" t="s">
        <v>957</v>
      </c>
      <c r="I2182" s="426" t="s">
        <v>956</v>
      </c>
      <c r="J2182" s="426" t="s">
        <v>426</v>
      </c>
      <c r="K2182" s="426" t="s">
        <v>457</v>
      </c>
      <c r="L2182" s="429" t="s">
        <v>837</v>
      </c>
    </row>
    <row r="2183" spans="2:12" s="96" customFormat="1" ht="45" customHeight="1">
      <c r="B2183" s="18" t="s">
        <v>35</v>
      </c>
      <c r="C2183" s="376" t="s">
        <v>1104</v>
      </c>
      <c r="D2183" s="427"/>
      <c r="E2183" s="427"/>
      <c r="F2183" s="434"/>
      <c r="G2183" s="434"/>
      <c r="H2183" s="434"/>
      <c r="I2183" s="427"/>
      <c r="J2183" s="427"/>
      <c r="K2183" s="427"/>
      <c r="L2183" s="430"/>
    </row>
    <row r="2184" spans="2:12" s="96" customFormat="1" ht="35.25" customHeight="1">
      <c r="B2184" s="18" t="s">
        <v>65</v>
      </c>
      <c r="C2184" s="257" t="s">
        <v>1105</v>
      </c>
      <c r="D2184" s="427"/>
      <c r="E2184" s="427"/>
      <c r="F2184" s="434"/>
      <c r="G2184" s="434"/>
      <c r="H2184" s="434"/>
      <c r="I2184" s="427"/>
      <c r="J2184" s="427"/>
      <c r="K2184" s="427"/>
      <c r="L2184" s="430"/>
    </row>
    <row r="2185" spans="2:12" s="96" customFormat="1">
      <c r="B2185" s="18" t="s">
        <v>37</v>
      </c>
      <c r="C2185" s="376" t="s">
        <v>345</v>
      </c>
      <c r="D2185" s="427"/>
      <c r="E2185" s="427"/>
      <c r="F2185" s="434"/>
      <c r="G2185" s="434"/>
      <c r="H2185" s="434"/>
      <c r="I2185" s="427"/>
      <c r="J2185" s="427"/>
      <c r="K2185" s="427"/>
      <c r="L2185" s="430"/>
    </row>
    <row r="2186" spans="2:12" s="96" customFormat="1" ht="15" customHeight="1">
      <c r="B2186" s="10" t="s">
        <v>66</v>
      </c>
      <c r="C2186" s="376" t="s">
        <v>1106</v>
      </c>
      <c r="D2186" s="427"/>
      <c r="E2186" s="427"/>
      <c r="F2186" s="434"/>
      <c r="G2186" s="434"/>
      <c r="H2186" s="434"/>
      <c r="I2186" s="427"/>
      <c r="J2186" s="427"/>
      <c r="K2186" s="427"/>
      <c r="L2186" s="430"/>
    </row>
    <row r="2187" spans="2:12" s="96" customFormat="1">
      <c r="B2187" s="55"/>
      <c r="C2187" s="373" t="s">
        <v>195</v>
      </c>
      <c r="D2187" s="428"/>
      <c r="E2187" s="428"/>
      <c r="F2187" s="435"/>
      <c r="G2187" s="435"/>
      <c r="H2187" s="435"/>
      <c r="I2187" s="428"/>
      <c r="J2187" s="428"/>
      <c r="K2187" s="428"/>
      <c r="L2187" s="431"/>
    </row>
    <row r="2188" spans="2:12" s="96" customFormat="1">
      <c r="B2188" s="10"/>
      <c r="C2188" s="376" t="s">
        <v>1103</v>
      </c>
      <c r="D2188" s="568">
        <v>0</v>
      </c>
      <c r="E2188" s="20">
        <v>1</v>
      </c>
      <c r="F2188" s="20">
        <v>1</v>
      </c>
      <c r="G2188" s="20">
        <v>1</v>
      </c>
      <c r="H2188" s="20">
        <v>1</v>
      </c>
      <c r="I2188" s="20">
        <v>1</v>
      </c>
      <c r="J2188" s="20">
        <v>1</v>
      </c>
      <c r="K2188" s="20">
        <v>1</v>
      </c>
      <c r="L2188" s="486"/>
    </row>
    <row r="2189" spans="2:12" s="96" customFormat="1" ht="15" customHeight="1">
      <c r="B2189" s="21" t="s">
        <v>68</v>
      </c>
      <c r="C2189" s="374"/>
      <c r="D2189" s="569">
        <v>0</v>
      </c>
      <c r="E2189" s="83">
        <v>232022.39999999999</v>
      </c>
      <c r="F2189" s="83">
        <v>73966.7</v>
      </c>
      <c r="G2189" s="83">
        <v>147933.4</v>
      </c>
      <c r="H2189" s="83">
        <v>221900.1</v>
      </c>
      <c r="I2189" s="543">
        <v>295880</v>
      </c>
      <c r="J2189" s="543">
        <v>266260.3</v>
      </c>
      <c r="K2189" s="543">
        <v>279565.40000000002</v>
      </c>
      <c r="L2189" s="486"/>
    </row>
    <row r="2190" spans="2:12" s="96" customFormat="1">
      <c r="C2190" s="375"/>
      <c r="D2190" s="384"/>
      <c r="E2190" s="384"/>
      <c r="F2190" s="384"/>
      <c r="G2190" s="384"/>
      <c r="H2190" s="384"/>
      <c r="I2190" s="384"/>
      <c r="J2190" s="384"/>
      <c r="K2190" s="384"/>
      <c r="L2190" s="384"/>
    </row>
    <row r="2191" spans="2:12" s="96" customFormat="1">
      <c r="B2191" s="12" t="s">
        <v>56</v>
      </c>
      <c r="C2191" s="382" t="s">
        <v>160</v>
      </c>
      <c r="D2191" s="13"/>
      <c r="E2191" s="13"/>
      <c r="F2191" s="9"/>
      <c r="G2191" s="9"/>
      <c r="H2191" s="9"/>
      <c r="I2191" s="9"/>
      <c r="J2191" s="9"/>
      <c r="K2191" s="9"/>
      <c r="L2191" s="9"/>
    </row>
    <row r="2192" spans="2:12" s="96" customFormat="1">
      <c r="B2192" s="12" t="s">
        <v>57</v>
      </c>
      <c r="C2192" s="376">
        <v>104001</v>
      </c>
      <c r="D2192" s="9"/>
      <c r="E2192" s="9"/>
      <c r="F2192" s="9"/>
      <c r="G2192" s="9"/>
      <c r="H2192" s="9"/>
      <c r="I2192" s="9"/>
      <c r="J2192" s="9"/>
      <c r="K2192" s="9"/>
      <c r="L2192" s="9"/>
    </row>
    <row r="2193" spans="2:12" s="96" customFormat="1">
      <c r="B2193" s="12" t="s">
        <v>58</v>
      </c>
      <c r="C2193" s="376" t="s">
        <v>522</v>
      </c>
      <c r="D2193" s="9"/>
      <c r="E2193" s="9"/>
      <c r="F2193" s="9"/>
      <c r="G2193" s="9"/>
      <c r="H2193" s="9"/>
      <c r="I2193" s="9"/>
      <c r="J2193" s="9"/>
      <c r="K2193" s="9"/>
      <c r="L2193" s="9"/>
    </row>
    <row r="2194" spans="2:12" s="96" customFormat="1">
      <c r="B2194" s="12" t="s">
        <v>59</v>
      </c>
      <c r="C2194" s="376">
        <v>1167</v>
      </c>
      <c r="D2194" s="604" t="s">
        <v>60</v>
      </c>
      <c r="E2194" s="605"/>
      <c r="F2194" s="605"/>
      <c r="G2194" s="605"/>
      <c r="H2194" s="605"/>
      <c r="I2194" s="605"/>
      <c r="J2194" s="605"/>
      <c r="K2194" s="605"/>
      <c r="L2194" s="606"/>
    </row>
    <row r="2195" spans="2:12" s="96" customFormat="1" ht="25.5">
      <c r="B2195" s="12" t="s">
        <v>61</v>
      </c>
      <c r="C2195" s="376">
        <v>32005</v>
      </c>
      <c r="D2195" s="426" t="s">
        <v>961</v>
      </c>
      <c r="E2195" s="426" t="s">
        <v>960</v>
      </c>
      <c r="F2195" s="433" t="s">
        <v>959</v>
      </c>
      <c r="G2195" s="433" t="s">
        <v>958</v>
      </c>
      <c r="H2195" s="433" t="s">
        <v>957</v>
      </c>
      <c r="I2195" s="426" t="s">
        <v>956</v>
      </c>
      <c r="J2195" s="426" t="s">
        <v>426</v>
      </c>
      <c r="K2195" s="426" t="s">
        <v>457</v>
      </c>
      <c r="L2195" s="429" t="s">
        <v>430</v>
      </c>
    </row>
    <row r="2196" spans="2:12" s="96" customFormat="1" ht="38.25">
      <c r="B2196" s="18" t="s">
        <v>35</v>
      </c>
      <c r="C2196" s="376" t="s">
        <v>1107</v>
      </c>
      <c r="D2196" s="427"/>
      <c r="E2196" s="427"/>
      <c r="F2196" s="434"/>
      <c r="G2196" s="434"/>
      <c r="H2196" s="434"/>
      <c r="I2196" s="427"/>
      <c r="J2196" s="427"/>
      <c r="K2196" s="427"/>
      <c r="L2196" s="430"/>
    </row>
    <row r="2197" spans="2:12" s="96" customFormat="1">
      <c r="B2197" s="18" t="s">
        <v>65</v>
      </c>
      <c r="C2197" s="376" t="s">
        <v>1101</v>
      </c>
      <c r="D2197" s="427"/>
      <c r="E2197" s="427"/>
      <c r="F2197" s="434"/>
      <c r="G2197" s="434"/>
      <c r="H2197" s="434"/>
      <c r="I2197" s="427"/>
      <c r="J2197" s="427"/>
      <c r="K2197" s="427"/>
      <c r="L2197" s="430"/>
    </row>
    <row r="2198" spans="2:12" s="96" customFormat="1" ht="25.5">
      <c r="B2198" s="18" t="s">
        <v>37</v>
      </c>
      <c r="C2198" s="376" t="s">
        <v>1108</v>
      </c>
      <c r="D2198" s="427"/>
      <c r="E2198" s="427"/>
      <c r="F2198" s="434"/>
      <c r="G2198" s="434"/>
      <c r="H2198" s="434"/>
      <c r="I2198" s="427"/>
      <c r="J2198" s="427"/>
      <c r="K2198" s="427"/>
      <c r="L2198" s="430"/>
    </row>
    <row r="2199" spans="2:12" s="96" customFormat="1" ht="15" customHeight="1">
      <c r="B2199" s="10" t="s">
        <v>66</v>
      </c>
      <c r="C2199" s="376" t="s">
        <v>1102</v>
      </c>
      <c r="D2199" s="427"/>
      <c r="E2199" s="427"/>
      <c r="F2199" s="434"/>
      <c r="G2199" s="434"/>
      <c r="H2199" s="434"/>
      <c r="I2199" s="427"/>
      <c r="J2199" s="427"/>
      <c r="K2199" s="427"/>
      <c r="L2199" s="430"/>
    </row>
    <row r="2200" spans="2:12" s="96" customFormat="1">
      <c r="B2200" s="55"/>
      <c r="C2200" s="373" t="s">
        <v>195</v>
      </c>
      <c r="D2200" s="428"/>
      <c r="E2200" s="428"/>
      <c r="F2200" s="435"/>
      <c r="G2200" s="435"/>
      <c r="H2200" s="435"/>
      <c r="I2200" s="428"/>
      <c r="J2200" s="428"/>
      <c r="K2200" s="428"/>
      <c r="L2200" s="431"/>
    </row>
    <row r="2201" spans="2:12" s="96" customFormat="1">
      <c r="B2201" s="10"/>
      <c r="C2201" s="376" t="s">
        <v>1109</v>
      </c>
      <c r="D2201" s="486">
        <v>1</v>
      </c>
      <c r="E2201" s="486">
        <v>1</v>
      </c>
      <c r="F2201" s="486">
        <v>1</v>
      </c>
      <c r="G2201" s="486">
        <v>1</v>
      </c>
      <c r="H2201" s="486">
        <v>1</v>
      </c>
      <c r="I2201" s="486">
        <v>1</v>
      </c>
      <c r="J2201" s="570">
        <v>0</v>
      </c>
      <c r="K2201" s="570">
        <v>0</v>
      </c>
      <c r="L2201" s="486"/>
    </row>
    <row r="2202" spans="2:12" s="96" customFormat="1">
      <c r="B2202" s="10"/>
      <c r="C2202" s="376" t="s">
        <v>1110</v>
      </c>
      <c r="D2202" s="486">
        <v>1</v>
      </c>
      <c r="E2202" s="486">
        <v>1</v>
      </c>
      <c r="F2202" s="486">
        <v>1</v>
      </c>
      <c r="G2202" s="486">
        <v>1</v>
      </c>
      <c r="H2202" s="486">
        <v>1</v>
      </c>
      <c r="I2202" s="486">
        <v>1</v>
      </c>
      <c r="J2202" s="554">
        <v>0</v>
      </c>
      <c r="K2202" s="554">
        <v>0</v>
      </c>
      <c r="L2202" s="19"/>
    </row>
    <row r="2203" spans="2:12" s="96" customFormat="1">
      <c r="B2203" s="10"/>
      <c r="C2203" s="376" t="s">
        <v>1111</v>
      </c>
      <c r="D2203" s="486" t="s">
        <v>954</v>
      </c>
      <c r="E2203" s="486" t="s">
        <v>954</v>
      </c>
      <c r="F2203" s="486" t="s">
        <v>954</v>
      </c>
      <c r="G2203" s="486" t="s">
        <v>954</v>
      </c>
      <c r="H2203" s="486" t="s">
        <v>954</v>
      </c>
      <c r="I2203" s="486" t="s">
        <v>954</v>
      </c>
      <c r="J2203" s="486" t="s">
        <v>954</v>
      </c>
      <c r="K2203" s="486">
        <v>10</v>
      </c>
      <c r="L2203" s="19"/>
    </row>
    <row r="2204" spans="2:12" s="96" customFormat="1" ht="25.5">
      <c r="B2204" s="10"/>
      <c r="C2204" s="376" t="s">
        <v>1112</v>
      </c>
      <c r="D2204" s="486">
        <v>2400</v>
      </c>
      <c r="E2204" s="486">
        <v>2400</v>
      </c>
      <c r="F2204" s="486"/>
      <c r="G2204" s="486"/>
      <c r="H2204" s="486"/>
      <c r="I2204" s="486">
        <v>2400</v>
      </c>
      <c r="J2204" s="486">
        <v>2400</v>
      </c>
      <c r="K2204" s="486" t="s">
        <v>967</v>
      </c>
      <c r="L2204" s="19" t="s">
        <v>963</v>
      </c>
    </row>
    <row r="2205" spans="2:12" s="96" customFormat="1" ht="15" customHeight="1">
      <c r="B2205" s="21" t="s">
        <v>68</v>
      </c>
      <c r="C2205" s="374"/>
      <c r="D2205" s="571">
        <v>1724165.22</v>
      </c>
      <c r="E2205" s="571">
        <v>3477922.4</v>
      </c>
      <c r="F2205" s="567">
        <v>309910.90000000002</v>
      </c>
      <c r="G2205" s="567">
        <v>855276</v>
      </c>
      <c r="H2205" s="567">
        <v>1171273.8999999999</v>
      </c>
      <c r="I2205" s="567">
        <v>1610883.8</v>
      </c>
      <c r="J2205" s="567">
        <v>0</v>
      </c>
      <c r="K2205" s="567">
        <v>0</v>
      </c>
      <c r="L2205" s="486"/>
    </row>
    <row r="2206" spans="2:12" s="96" customFormat="1" ht="12.75" customHeight="1">
      <c r="C2206" s="375"/>
      <c r="D2206" s="384"/>
      <c r="E2206" s="384"/>
      <c r="F2206" s="384"/>
      <c r="G2206" s="384"/>
      <c r="H2206" s="384"/>
      <c r="I2206" s="384"/>
      <c r="J2206" s="384"/>
      <c r="K2206" s="384"/>
      <c r="L2206" s="384"/>
    </row>
    <row r="2207" spans="2:12" s="96" customFormat="1">
      <c r="B2207" s="12" t="s">
        <v>56</v>
      </c>
      <c r="C2207" s="382" t="s">
        <v>160</v>
      </c>
      <c r="D2207" s="13"/>
      <c r="E2207" s="13"/>
      <c r="F2207" s="9"/>
      <c r="G2207" s="9"/>
      <c r="H2207" s="9"/>
      <c r="I2207" s="9"/>
      <c r="J2207" s="9"/>
      <c r="K2207" s="9"/>
      <c r="L2207" s="9"/>
    </row>
    <row r="2208" spans="2:12" s="96" customFormat="1">
      <c r="B2208" s="12" t="s">
        <v>57</v>
      </c>
      <c r="C2208" s="376">
        <v>104001</v>
      </c>
      <c r="D2208" s="9"/>
      <c r="E2208" s="9"/>
      <c r="F2208" s="9"/>
      <c r="G2208" s="9"/>
      <c r="H2208" s="9"/>
      <c r="I2208" s="9"/>
      <c r="J2208" s="9"/>
      <c r="K2208" s="9"/>
      <c r="L2208" s="9"/>
    </row>
    <row r="2209" spans="2:12" s="96" customFormat="1">
      <c r="B2209" s="12" t="s">
        <v>58</v>
      </c>
      <c r="C2209" s="376" t="s">
        <v>522</v>
      </c>
      <c r="D2209" s="9"/>
      <c r="E2209" s="9"/>
      <c r="F2209" s="9"/>
      <c r="G2209" s="9"/>
      <c r="H2209" s="9"/>
      <c r="I2209" s="9"/>
      <c r="J2209" s="9"/>
      <c r="K2209" s="9"/>
      <c r="L2209" s="9"/>
    </row>
    <row r="2210" spans="2:12" s="96" customFormat="1">
      <c r="B2210" s="12" t="s">
        <v>59</v>
      </c>
      <c r="C2210" s="376">
        <v>1167</v>
      </c>
      <c r="D2210" s="604" t="s">
        <v>60</v>
      </c>
      <c r="E2210" s="605"/>
      <c r="F2210" s="605"/>
      <c r="G2210" s="605"/>
      <c r="H2210" s="605"/>
      <c r="I2210" s="605"/>
      <c r="J2210" s="605"/>
      <c r="K2210" s="605"/>
      <c r="L2210" s="606"/>
    </row>
    <row r="2211" spans="2:12" s="96" customFormat="1" ht="25.5">
      <c r="B2211" s="12" t="s">
        <v>61</v>
      </c>
      <c r="C2211" s="376">
        <v>32006</v>
      </c>
      <c r="D2211" s="426" t="s">
        <v>961</v>
      </c>
      <c r="E2211" s="426" t="s">
        <v>960</v>
      </c>
      <c r="F2211" s="433" t="s">
        <v>959</v>
      </c>
      <c r="G2211" s="433" t="s">
        <v>958</v>
      </c>
      <c r="H2211" s="433" t="s">
        <v>957</v>
      </c>
      <c r="I2211" s="426" t="s">
        <v>956</v>
      </c>
      <c r="J2211" s="426" t="s">
        <v>426</v>
      </c>
      <c r="K2211" s="426" t="s">
        <v>457</v>
      </c>
      <c r="L2211" s="429" t="s">
        <v>837</v>
      </c>
    </row>
    <row r="2212" spans="2:12" s="96" customFormat="1" ht="38.25">
      <c r="B2212" s="18" t="s">
        <v>35</v>
      </c>
      <c r="C2212" s="376" t="s">
        <v>1113</v>
      </c>
      <c r="D2212" s="427"/>
      <c r="E2212" s="427"/>
      <c r="F2212" s="434"/>
      <c r="G2212" s="434"/>
      <c r="H2212" s="434"/>
      <c r="I2212" s="427"/>
      <c r="J2212" s="427"/>
      <c r="K2212" s="427"/>
      <c r="L2212" s="430"/>
    </row>
    <row r="2213" spans="2:12" s="96" customFormat="1" ht="25.5">
      <c r="B2213" s="18" t="s">
        <v>65</v>
      </c>
      <c r="C2213" s="257" t="s">
        <v>1105</v>
      </c>
      <c r="D2213" s="427"/>
      <c r="E2213" s="427"/>
      <c r="F2213" s="434"/>
      <c r="G2213" s="434"/>
      <c r="H2213" s="434"/>
      <c r="I2213" s="427"/>
      <c r="J2213" s="427"/>
      <c r="K2213" s="427"/>
      <c r="L2213" s="430"/>
    </row>
    <row r="2214" spans="2:12" s="96" customFormat="1" ht="25.5">
      <c r="B2214" s="18" t="s">
        <v>37</v>
      </c>
      <c r="C2214" s="376" t="s">
        <v>1108</v>
      </c>
      <c r="D2214" s="427"/>
      <c r="E2214" s="427"/>
      <c r="F2214" s="434"/>
      <c r="G2214" s="434"/>
      <c r="H2214" s="434"/>
      <c r="I2214" s="427"/>
      <c r="J2214" s="427"/>
      <c r="K2214" s="427"/>
      <c r="L2214" s="430"/>
    </row>
    <row r="2215" spans="2:12" s="96" customFormat="1" ht="15" customHeight="1">
      <c r="B2215" s="10" t="s">
        <v>66</v>
      </c>
      <c r="C2215" s="376" t="s">
        <v>1106</v>
      </c>
      <c r="D2215" s="427"/>
      <c r="E2215" s="427"/>
      <c r="F2215" s="434"/>
      <c r="G2215" s="434"/>
      <c r="H2215" s="434"/>
      <c r="I2215" s="427"/>
      <c r="J2215" s="427"/>
      <c r="K2215" s="427"/>
      <c r="L2215" s="430"/>
    </row>
    <row r="2216" spans="2:12" s="96" customFormat="1">
      <c r="B2216" s="55"/>
      <c r="C2216" s="373" t="s">
        <v>195</v>
      </c>
      <c r="D2216" s="428"/>
      <c r="E2216" s="428"/>
      <c r="F2216" s="435"/>
      <c r="G2216" s="435"/>
      <c r="H2216" s="435"/>
      <c r="I2216" s="428"/>
      <c r="J2216" s="428"/>
      <c r="K2216" s="428"/>
      <c r="L2216" s="431"/>
    </row>
    <row r="2217" spans="2:12" s="96" customFormat="1">
      <c r="B2217" s="10"/>
      <c r="C2217" s="376" t="s">
        <v>1109</v>
      </c>
      <c r="D2217" s="486">
        <v>1</v>
      </c>
      <c r="E2217" s="486">
        <v>1</v>
      </c>
      <c r="F2217" s="486">
        <v>1</v>
      </c>
      <c r="G2217" s="486">
        <v>1</v>
      </c>
      <c r="H2217" s="486">
        <v>1</v>
      </c>
      <c r="I2217" s="486">
        <v>1</v>
      </c>
      <c r="J2217" s="486">
        <v>1</v>
      </c>
      <c r="K2217" s="486">
        <v>1</v>
      </c>
      <c r="L2217" s="486"/>
    </row>
    <row r="2218" spans="2:12" s="96" customFormat="1">
      <c r="B2218" s="10"/>
      <c r="C2218" s="376" t="s">
        <v>1001</v>
      </c>
      <c r="D2218" s="486" t="s">
        <v>954</v>
      </c>
      <c r="E2218" s="486" t="s">
        <v>954</v>
      </c>
      <c r="F2218" s="486" t="s">
        <v>954</v>
      </c>
      <c r="G2218" s="486" t="s">
        <v>954</v>
      </c>
      <c r="H2218" s="486" t="s">
        <v>954</v>
      </c>
      <c r="I2218" s="486" t="s">
        <v>954</v>
      </c>
      <c r="J2218" s="486">
        <v>1</v>
      </c>
      <c r="K2218" s="486">
        <v>2</v>
      </c>
      <c r="L2218" s="486"/>
    </row>
    <row r="2219" spans="2:12" s="96" customFormat="1">
      <c r="B2219" s="10"/>
      <c r="C2219" s="376" t="s">
        <v>998</v>
      </c>
      <c r="D2219" s="486" t="s">
        <v>954</v>
      </c>
      <c r="E2219" s="486" t="s">
        <v>954</v>
      </c>
      <c r="F2219" s="486" t="s">
        <v>954</v>
      </c>
      <c r="G2219" s="486" t="s">
        <v>954</v>
      </c>
      <c r="H2219" s="486" t="s">
        <v>954</v>
      </c>
      <c r="I2219" s="486" t="s">
        <v>954</v>
      </c>
      <c r="J2219" s="486">
        <v>11</v>
      </c>
      <c r="K2219" s="486">
        <v>11</v>
      </c>
      <c r="L2219" s="486"/>
    </row>
    <row r="2220" spans="2:12" s="96" customFormat="1">
      <c r="B2220" s="10"/>
      <c r="C2220" s="376" t="s">
        <v>999</v>
      </c>
      <c r="D2220" s="486" t="s">
        <v>954</v>
      </c>
      <c r="E2220" s="486" t="s">
        <v>954</v>
      </c>
      <c r="F2220" s="486" t="s">
        <v>954</v>
      </c>
      <c r="G2220" s="486" t="s">
        <v>954</v>
      </c>
      <c r="H2220" s="486" t="s">
        <v>954</v>
      </c>
      <c r="I2220" s="486" t="s">
        <v>954</v>
      </c>
      <c r="J2220" s="486">
        <v>50</v>
      </c>
      <c r="K2220" s="486">
        <v>100</v>
      </c>
      <c r="L2220" s="486"/>
    </row>
    <row r="2221" spans="2:12" s="96" customFormat="1">
      <c r="B2221" s="10"/>
      <c r="C2221" s="376" t="s">
        <v>1000</v>
      </c>
      <c r="D2221" s="486" t="s">
        <v>954</v>
      </c>
      <c r="E2221" s="486" t="s">
        <v>954</v>
      </c>
      <c r="F2221" s="486" t="s">
        <v>954</v>
      </c>
      <c r="G2221" s="486" t="s">
        <v>954</v>
      </c>
      <c r="H2221" s="486" t="s">
        <v>954</v>
      </c>
      <c r="I2221" s="486" t="s">
        <v>954</v>
      </c>
      <c r="J2221" s="486" t="s">
        <v>954</v>
      </c>
      <c r="K2221" s="486" t="s">
        <v>953</v>
      </c>
      <c r="L2221" s="486"/>
    </row>
    <row r="2222" spans="2:12" s="96" customFormat="1" ht="15" customHeight="1">
      <c r="B2222" s="21" t="s">
        <v>68</v>
      </c>
      <c r="C2222" s="374"/>
      <c r="D2222" s="571">
        <v>0</v>
      </c>
      <c r="E2222" s="571">
        <v>0</v>
      </c>
      <c r="F2222" s="543">
        <v>556783.4</v>
      </c>
      <c r="G2222" s="543">
        <v>1100375.8</v>
      </c>
      <c r="H2222" s="543">
        <v>1100375.8</v>
      </c>
      <c r="I2222" s="542">
        <v>1207015</v>
      </c>
      <c r="J2222" s="544">
        <v>554695.80000000005</v>
      </c>
      <c r="K2222" s="544">
        <v>415995.4</v>
      </c>
      <c r="L2222" s="486"/>
    </row>
    <row r="2223" spans="2:12" s="96" customFormat="1">
      <c r="C2223" s="375"/>
      <c r="D2223" s="384"/>
      <c r="E2223" s="384"/>
      <c r="F2223" s="384"/>
      <c r="G2223" s="384"/>
      <c r="H2223" s="384"/>
      <c r="I2223" s="384"/>
      <c r="J2223" s="384"/>
      <c r="K2223" s="384"/>
      <c r="L2223" s="384"/>
    </row>
    <row r="2224" spans="2:12" s="96" customFormat="1">
      <c r="B2224" s="12" t="s">
        <v>56</v>
      </c>
      <c r="C2224" s="382" t="s">
        <v>160</v>
      </c>
      <c r="D2224" s="13"/>
      <c r="E2224" s="13"/>
      <c r="F2224" s="9"/>
      <c r="G2224" s="9"/>
      <c r="H2224" s="9"/>
      <c r="I2224" s="9"/>
      <c r="J2224" s="9"/>
      <c r="K2224" s="9"/>
      <c r="L2224" s="9"/>
    </row>
    <row r="2225" spans="2:12" s="96" customFormat="1">
      <c r="B2225" s="12" t="s">
        <v>57</v>
      </c>
      <c r="C2225" s="376">
        <v>104001</v>
      </c>
      <c r="D2225" s="9"/>
      <c r="E2225" s="9"/>
      <c r="F2225" s="9"/>
      <c r="G2225" s="9"/>
      <c r="H2225" s="9"/>
      <c r="I2225" s="9"/>
      <c r="J2225" s="9"/>
      <c r="K2225" s="9"/>
      <c r="L2225" s="9"/>
    </row>
    <row r="2226" spans="2:12" s="96" customFormat="1">
      <c r="B2226" s="12" t="s">
        <v>58</v>
      </c>
      <c r="C2226" s="376" t="s">
        <v>522</v>
      </c>
      <c r="D2226" s="9"/>
      <c r="E2226" s="9"/>
      <c r="F2226" s="9"/>
      <c r="G2226" s="9"/>
      <c r="H2226" s="9"/>
      <c r="I2226" s="9"/>
      <c r="J2226" s="9"/>
      <c r="K2226" s="9"/>
      <c r="L2226" s="9"/>
    </row>
    <row r="2227" spans="2:12" s="96" customFormat="1">
      <c r="B2227" s="12" t="s">
        <v>59</v>
      </c>
      <c r="C2227" s="376">
        <v>1167</v>
      </c>
      <c r="D2227" s="604" t="s">
        <v>60</v>
      </c>
      <c r="E2227" s="605"/>
      <c r="F2227" s="605"/>
      <c r="G2227" s="605"/>
      <c r="H2227" s="605"/>
      <c r="I2227" s="605"/>
      <c r="J2227" s="605"/>
      <c r="K2227" s="605"/>
      <c r="L2227" s="606"/>
    </row>
    <row r="2228" spans="2:12" s="96" customFormat="1" ht="25.5">
      <c r="B2228" s="12" t="s">
        <v>61</v>
      </c>
      <c r="C2228" s="376">
        <v>42002</v>
      </c>
      <c r="D2228" s="426" t="s">
        <v>961</v>
      </c>
      <c r="E2228" s="426" t="s">
        <v>960</v>
      </c>
      <c r="F2228" s="433" t="s">
        <v>959</v>
      </c>
      <c r="G2228" s="433" t="s">
        <v>958</v>
      </c>
      <c r="H2228" s="433" t="s">
        <v>957</v>
      </c>
      <c r="I2228" s="426" t="s">
        <v>956</v>
      </c>
      <c r="J2228" s="426" t="s">
        <v>426</v>
      </c>
      <c r="K2228" s="426" t="s">
        <v>457</v>
      </c>
      <c r="L2228" s="429" t="s">
        <v>430</v>
      </c>
    </row>
    <row r="2229" spans="2:12" s="96" customFormat="1" ht="45.75" customHeight="1">
      <c r="B2229" s="18" t="s">
        <v>35</v>
      </c>
      <c r="C2229" s="80" t="s">
        <v>1114</v>
      </c>
      <c r="D2229" s="427"/>
      <c r="E2229" s="427"/>
      <c r="F2229" s="434"/>
      <c r="G2229" s="434"/>
      <c r="H2229" s="434"/>
      <c r="I2229" s="427"/>
      <c r="J2229" s="427"/>
      <c r="K2229" s="427"/>
      <c r="L2229" s="430"/>
    </row>
    <row r="2230" spans="2:12" s="96" customFormat="1">
      <c r="B2230" s="18" t="s">
        <v>65</v>
      </c>
      <c r="C2230" s="376" t="s">
        <v>1115</v>
      </c>
      <c r="D2230" s="427"/>
      <c r="E2230" s="427"/>
      <c r="F2230" s="434"/>
      <c r="G2230" s="434"/>
      <c r="H2230" s="434"/>
      <c r="I2230" s="427"/>
      <c r="J2230" s="427"/>
      <c r="K2230" s="427"/>
      <c r="L2230" s="430"/>
    </row>
    <row r="2231" spans="2:12" s="96" customFormat="1">
      <c r="B2231" s="18" t="s">
        <v>37</v>
      </c>
      <c r="C2231" s="376" t="s">
        <v>1116</v>
      </c>
      <c r="D2231" s="427"/>
      <c r="E2231" s="427"/>
      <c r="F2231" s="434"/>
      <c r="G2231" s="434"/>
      <c r="H2231" s="434"/>
      <c r="I2231" s="427"/>
      <c r="J2231" s="427"/>
      <c r="K2231" s="427"/>
      <c r="L2231" s="430"/>
    </row>
    <row r="2232" spans="2:12" s="96" customFormat="1" ht="15" customHeight="1">
      <c r="B2232" s="10" t="s">
        <v>66</v>
      </c>
      <c r="C2232" s="376" t="s">
        <v>1117</v>
      </c>
      <c r="D2232" s="427"/>
      <c r="E2232" s="427"/>
      <c r="F2232" s="434"/>
      <c r="G2232" s="434"/>
      <c r="H2232" s="434"/>
      <c r="I2232" s="427"/>
      <c r="J2232" s="427"/>
      <c r="K2232" s="427"/>
      <c r="L2232" s="430"/>
    </row>
    <row r="2233" spans="2:12" s="96" customFormat="1">
      <c r="B2233" s="55"/>
      <c r="C2233" s="373" t="s">
        <v>195</v>
      </c>
      <c r="D2233" s="428"/>
      <c r="E2233" s="428"/>
      <c r="F2233" s="435"/>
      <c r="G2233" s="435"/>
      <c r="H2233" s="435"/>
      <c r="I2233" s="428"/>
      <c r="J2233" s="428"/>
      <c r="K2233" s="428"/>
      <c r="L2233" s="431"/>
    </row>
    <row r="2234" spans="2:12" s="96" customFormat="1" ht="15.75" customHeight="1">
      <c r="B2234" s="10"/>
      <c r="C2234" s="376" t="s">
        <v>1118</v>
      </c>
      <c r="D2234" s="572">
        <v>2</v>
      </c>
      <c r="E2234" s="572">
        <v>2</v>
      </c>
      <c r="F2234" s="572">
        <v>2</v>
      </c>
      <c r="G2234" s="572">
        <v>2</v>
      </c>
      <c r="H2234" s="572">
        <v>2</v>
      </c>
      <c r="I2234" s="572">
        <v>2</v>
      </c>
      <c r="J2234" s="570">
        <v>0</v>
      </c>
      <c r="K2234" s="570">
        <v>0</v>
      </c>
      <c r="L2234" s="486"/>
    </row>
    <row r="2235" spans="2:12" s="96" customFormat="1" ht="15.75" customHeight="1">
      <c r="B2235" s="10"/>
      <c r="C2235" s="376" t="s">
        <v>1119</v>
      </c>
      <c r="D2235" s="572">
        <v>0</v>
      </c>
      <c r="E2235" s="572">
        <v>0</v>
      </c>
      <c r="F2235" s="572"/>
      <c r="G2235" s="572">
        <v>1</v>
      </c>
      <c r="H2235" s="572">
        <v>1</v>
      </c>
      <c r="I2235" s="572">
        <v>1</v>
      </c>
      <c r="J2235" s="570">
        <v>0</v>
      </c>
      <c r="K2235" s="570">
        <v>0</v>
      </c>
      <c r="L2235" s="66"/>
    </row>
    <row r="2236" spans="2:12" s="96" customFormat="1" ht="43.5" customHeight="1">
      <c r="B2236" s="10"/>
      <c r="C2236" s="376" t="s">
        <v>1120</v>
      </c>
      <c r="D2236" s="572">
        <v>1</v>
      </c>
      <c r="E2236" s="572">
        <v>1</v>
      </c>
      <c r="F2236" s="572">
        <v>1</v>
      </c>
      <c r="G2236" s="572">
        <v>1</v>
      </c>
      <c r="H2236" s="572">
        <v>1</v>
      </c>
      <c r="I2236" s="572">
        <v>1</v>
      </c>
      <c r="J2236" s="570">
        <v>0</v>
      </c>
      <c r="K2236" s="570">
        <v>0</v>
      </c>
      <c r="L2236" s="486"/>
    </row>
    <row r="2237" spans="2:12" s="96" customFormat="1" ht="70.5" customHeight="1">
      <c r="B2237" s="19"/>
      <c r="C2237" s="396" t="s">
        <v>1121</v>
      </c>
      <c r="D2237" s="572">
        <v>1</v>
      </c>
      <c r="E2237" s="572">
        <v>1</v>
      </c>
      <c r="F2237" s="572">
        <v>1</v>
      </c>
      <c r="G2237" s="572">
        <v>1</v>
      </c>
      <c r="H2237" s="572">
        <v>1</v>
      </c>
      <c r="I2237" s="572">
        <v>1</v>
      </c>
      <c r="J2237" s="570">
        <v>0</v>
      </c>
      <c r="K2237" s="570">
        <v>0</v>
      </c>
      <c r="L2237" s="486"/>
    </row>
    <row r="2238" spans="2:12" s="96" customFormat="1" ht="67.5" customHeight="1">
      <c r="B2238" s="19"/>
      <c r="C2238" s="376" t="s">
        <v>1122</v>
      </c>
      <c r="D2238" s="572">
        <v>1</v>
      </c>
      <c r="E2238" s="572">
        <v>1</v>
      </c>
      <c r="F2238" s="572">
        <v>1</v>
      </c>
      <c r="G2238" s="572">
        <v>1</v>
      </c>
      <c r="H2238" s="572">
        <v>1</v>
      </c>
      <c r="I2238" s="572">
        <v>1</v>
      </c>
      <c r="J2238" s="570">
        <v>0</v>
      </c>
      <c r="K2238" s="570">
        <v>0</v>
      </c>
      <c r="L2238" s="486"/>
    </row>
    <row r="2239" spans="2:12" s="96" customFormat="1" ht="25.5">
      <c r="B2239" s="19"/>
      <c r="C2239" s="376" t="s">
        <v>1123</v>
      </c>
      <c r="D2239" s="572">
        <v>1</v>
      </c>
      <c r="E2239" s="572">
        <v>1</v>
      </c>
      <c r="F2239" s="572">
        <v>1</v>
      </c>
      <c r="G2239" s="572">
        <v>1</v>
      </c>
      <c r="H2239" s="572">
        <v>1</v>
      </c>
      <c r="I2239" s="572">
        <v>1</v>
      </c>
      <c r="J2239" s="570">
        <v>0</v>
      </c>
      <c r="K2239" s="570">
        <v>0</v>
      </c>
      <c r="L2239" s="486"/>
    </row>
    <row r="2240" spans="2:12" s="96" customFormat="1" ht="15" customHeight="1">
      <c r="B2240" s="21" t="s">
        <v>68</v>
      </c>
      <c r="C2240" s="374"/>
      <c r="D2240" s="567">
        <v>380880</v>
      </c>
      <c r="E2240" s="567">
        <v>456897.2</v>
      </c>
      <c r="F2240" s="567">
        <v>622581.6</v>
      </c>
      <c r="G2240" s="567">
        <v>622581.6</v>
      </c>
      <c r="H2240" s="567">
        <v>622581.6</v>
      </c>
      <c r="I2240" s="567">
        <v>622581.6</v>
      </c>
      <c r="J2240" s="567">
        <v>0</v>
      </c>
      <c r="K2240" s="567">
        <v>0</v>
      </c>
      <c r="L2240" s="543"/>
    </row>
    <row r="2241" spans="2:12" s="96" customFormat="1">
      <c r="C2241" s="375"/>
      <c r="D2241" s="384"/>
      <c r="E2241" s="384"/>
      <c r="F2241" s="384"/>
      <c r="G2241" s="384"/>
      <c r="H2241" s="384"/>
      <c r="I2241" s="384"/>
      <c r="J2241" s="384"/>
      <c r="K2241" s="384"/>
      <c r="L2241" s="384"/>
    </row>
    <row r="2242" spans="2:12" s="96" customFormat="1">
      <c r="B2242" s="12" t="s">
        <v>56</v>
      </c>
      <c r="C2242" s="382" t="s">
        <v>160</v>
      </c>
      <c r="D2242" s="13"/>
      <c r="E2242" s="13"/>
      <c r="F2242" s="9"/>
      <c r="G2242" s="9"/>
      <c r="H2242" s="9"/>
      <c r="I2242" s="9"/>
      <c r="J2242" s="9"/>
      <c r="K2242" s="9"/>
      <c r="L2242" s="9"/>
    </row>
    <row r="2243" spans="2:12" s="96" customFormat="1">
      <c r="B2243" s="12" t="s">
        <v>57</v>
      </c>
      <c r="C2243" s="376">
        <v>104001</v>
      </c>
      <c r="D2243" s="9"/>
      <c r="E2243" s="9"/>
      <c r="F2243" s="9"/>
      <c r="G2243" s="9"/>
      <c r="H2243" s="9"/>
      <c r="I2243" s="9"/>
      <c r="J2243" s="9"/>
      <c r="K2243" s="9"/>
      <c r="L2243" s="9"/>
    </row>
    <row r="2244" spans="2:12" s="96" customFormat="1">
      <c r="B2244" s="12" t="s">
        <v>58</v>
      </c>
      <c r="C2244" s="376" t="s">
        <v>522</v>
      </c>
      <c r="D2244" s="9"/>
      <c r="E2244" s="9"/>
      <c r="F2244" s="9"/>
      <c r="G2244" s="9"/>
      <c r="H2244" s="9"/>
      <c r="I2244" s="9"/>
      <c r="J2244" s="9"/>
      <c r="K2244" s="9"/>
      <c r="L2244" s="9"/>
    </row>
    <row r="2245" spans="2:12" s="96" customFormat="1">
      <c r="B2245" s="12" t="s">
        <v>59</v>
      </c>
      <c r="C2245" s="376">
        <v>1167</v>
      </c>
      <c r="D2245" s="604" t="s">
        <v>60</v>
      </c>
      <c r="E2245" s="605"/>
      <c r="F2245" s="605"/>
      <c r="G2245" s="605"/>
      <c r="H2245" s="605"/>
      <c r="I2245" s="605"/>
      <c r="J2245" s="605"/>
      <c r="K2245" s="605"/>
      <c r="L2245" s="606"/>
    </row>
    <row r="2246" spans="2:12" s="96" customFormat="1" ht="25.5">
      <c r="B2246" s="12" t="s">
        <v>61</v>
      </c>
      <c r="C2246" s="376">
        <v>42003</v>
      </c>
      <c r="D2246" s="426" t="s">
        <v>961</v>
      </c>
      <c r="E2246" s="426" t="s">
        <v>960</v>
      </c>
      <c r="F2246" s="433" t="s">
        <v>959</v>
      </c>
      <c r="G2246" s="433" t="s">
        <v>958</v>
      </c>
      <c r="H2246" s="433" t="s">
        <v>957</v>
      </c>
      <c r="I2246" s="426" t="s">
        <v>956</v>
      </c>
      <c r="J2246" s="426" t="s">
        <v>426</v>
      </c>
      <c r="K2246" s="426" t="s">
        <v>457</v>
      </c>
      <c r="L2246" s="429" t="s">
        <v>966</v>
      </c>
    </row>
    <row r="2247" spans="2:12" s="96" customFormat="1" ht="51.75" customHeight="1">
      <c r="B2247" s="18" t="s">
        <v>35</v>
      </c>
      <c r="C2247" s="376" t="s">
        <v>1124</v>
      </c>
      <c r="D2247" s="427"/>
      <c r="E2247" s="427"/>
      <c r="F2247" s="434"/>
      <c r="G2247" s="434"/>
      <c r="H2247" s="434"/>
      <c r="I2247" s="427"/>
      <c r="J2247" s="427"/>
      <c r="K2247" s="427"/>
      <c r="L2247" s="430"/>
    </row>
    <row r="2248" spans="2:12" s="96" customFormat="1" ht="73.5" customHeight="1">
      <c r="B2248" s="18" t="s">
        <v>65</v>
      </c>
      <c r="C2248" s="211" t="s">
        <v>1125</v>
      </c>
      <c r="D2248" s="427"/>
      <c r="E2248" s="427"/>
      <c r="F2248" s="434"/>
      <c r="G2248" s="434"/>
      <c r="H2248" s="434"/>
      <c r="I2248" s="427"/>
      <c r="J2248" s="427"/>
      <c r="K2248" s="427"/>
      <c r="L2248" s="430"/>
    </row>
    <row r="2249" spans="2:12" s="96" customFormat="1">
      <c r="B2249" s="18" t="s">
        <v>37</v>
      </c>
      <c r="C2249" s="376" t="s">
        <v>1116</v>
      </c>
      <c r="D2249" s="427"/>
      <c r="E2249" s="427"/>
      <c r="F2249" s="434"/>
      <c r="G2249" s="434"/>
      <c r="H2249" s="434"/>
      <c r="I2249" s="427"/>
      <c r="J2249" s="427"/>
      <c r="K2249" s="427"/>
      <c r="L2249" s="430"/>
    </row>
    <row r="2250" spans="2:12" s="96" customFormat="1" ht="15" customHeight="1">
      <c r="B2250" s="10" t="s">
        <v>66</v>
      </c>
      <c r="C2250" s="376" t="s">
        <v>1106</v>
      </c>
      <c r="D2250" s="427"/>
      <c r="E2250" s="427"/>
      <c r="F2250" s="434"/>
      <c r="G2250" s="434"/>
      <c r="H2250" s="434"/>
      <c r="I2250" s="427"/>
      <c r="J2250" s="427"/>
      <c r="K2250" s="427"/>
      <c r="L2250" s="430"/>
    </row>
    <row r="2251" spans="2:12" s="96" customFormat="1">
      <c r="B2251" s="55"/>
      <c r="C2251" s="373" t="s">
        <v>195</v>
      </c>
      <c r="D2251" s="428"/>
      <c r="E2251" s="428"/>
      <c r="F2251" s="435"/>
      <c r="G2251" s="435"/>
      <c r="H2251" s="435"/>
      <c r="I2251" s="428"/>
      <c r="J2251" s="428"/>
      <c r="K2251" s="428"/>
      <c r="L2251" s="431"/>
    </row>
    <row r="2252" spans="2:12" s="96" customFormat="1">
      <c r="B2252" s="10"/>
      <c r="C2252" s="376" t="s">
        <v>1118</v>
      </c>
      <c r="D2252" s="486">
        <v>1</v>
      </c>
      <c r="E2252" s="486">
        <v>2</v>
      </c>
      <c r="F2252" s="486"/>
      <c r="G2252" s="486"/>
      <c r="H2252" s="486"/>
      <c r="I2252" s="486">
        <v>1</v>
      </c>
      <c r="J2252" s="486">
        <v>1</v>
      </c>
      <c r="K2252" s="486">
        <v>1</v>
      </c>
      <c r="L2252" s="486"/>
    </row>
    <row r="2253" spans="2:12" s="96" customFormat="1">
      <c r="B2253" s="10"/>
      <c r="C2253" s="376" t="s">
        <v>1126</v>
      </c>
      <c r="D2253" s="486">
        <v>3</v>
      </c>
      <c r="E2253" s="486">
        <v>3</v>
      </c>
      <c r="F2253" s="486"/>
      <c r="G2253" s="486"/>
      <c r="H2253" s="486"/>
      <c r="I2253" s="486">
        <v>4</v>
      </c>
      <c r="J2253" s="486">
        <v>2</v>
      </c>
      <c r="K2253" s="486">
        <v>2</v>
      </c>
      <c r="L2253" s="486"/>
    </row>
    <row r="2254" spans="2:12" s="96" customFormat="1">
      <c r="B2254" s="10"/>
      <c r="C2254" s="376" t="s">
        <v>1127</v>
      </c>
      <c r="D2254" s="486">
        <v>10</v>
      </c>
      <c r="E2254" s="486">
        <v>10</v>
      </c>
      <c r="F2254" s="486"/>
      <c r="G2254" s="486"/>
      <c r="H2254" s="486"/>
      <c r="I2254" s="486">
        <v>7</v>
      </c>
      <c r="J2254" s="486">
        <v>3</v>
      </c>
      <c r="K2254" s="486">
        <v>1</v>
      </c>
      <c r="L2254" s="486"/>
    </row>
    <row r="2255" spans="2:12" s="96" customFormat="1" ht="25.5">
      <c r="B2255" s="10"/>
      <c r="C2255" s="376" t="s">
        <v>995</v>
      </c>
      <c r="D2255" s="545">
        <v>0.2</v>
      </c>
      <c r="E2255" s="545">
        <v>0.2</v>
      </c>
      <c r="F2255" s="486"/>
      <c r="G2255" s="486"/>
      <c r="H2255" s="486"/>
      <c r="I2255" s="545">
        <v>0.2</v>
      </c>
      <c r="J2255" s="486">
        <v>0.15</v>
      </c>
      <c r="K2255" s="486">
        <v>0.05</v>
      </c>
      <c r="L2255" s="486"/>
    </row>
    <row r="2256" spans="2:12" s="96" customFormat="1" ht="15" customHeight="1">
      <c r="B2256" s="21" t="s">
        <v>68</v>
      </c>
      <c r="C2256" s="374"/>
      <c r="D2256" s="543">
        <v>3629623</v>
      </c>
      <c r="E2256" s="543">
        <v>3997817.6</v>
      </c>
      <c r="F2256" s="543">
        <v>491261.2</v>
      </c>
      <c r="G2256" s="543">
        <v>1228153</v>
      </c>
      <c r="H2256" s="543">
        <v>1722045.1</v>
      </c>
      <c r="I2256" s="543">
        <v>2458959.2000000002</v>
      </c>
      <c r="J2256" s="543">
        <v>1779072.1</v>
      </c>
      <c r="K2256" s="543">
        <v>1439391.9</v>
      </c>
      <c r="L2256" s="486"/>
    </row>
    <row r="2257" spans="2:12" s="96" customFormat="1">
      <c r="B2257" s="16"/>
      <c r="C2257" s="274"/>
      <c r="D2257" s="9"/>
      <c r="E2257" s="9"/>
      <c r="F2257" s="9"/>
      <c r="G2257" s="9"/>
      <c r="H2257" s="9"/>
      <c r="I2257" s="9"/>
      <c r="J2257" s="9"/>
      <c r="K2257" s="9"/>
      <c r="L2257" s="9"/>
    </row>
    <row r="2258" spans="2:12" s="96" customFormat="1">
      <c r="B2258" s="12" t="s">
        <v>56</v>
      </c>
      <c r="C2258" s="382" t="s">
        <v>160</v>
      </c>
      <c r="D2258" s="13"/>
      <c r="E2258" s="13"/>
      <c r="F2258" s="9"/>
      <c r="G2258" s="9"/>
      <c r="H2258" s="9"/>
      <c r="I2258" s="9"/>
      <c r="J2258" s="9"/>
      <c r="K2258" s="9"/>
      <c r="L2258" s="9"/>
    </row>
    <row r="2259" spans="2:12" s="96" customFormat="1">
      <c r="B2259" s="12" t="s">
        <v>57</v>
      </c>
      <c r="C2259" s="376">
        <v>104001</v>
      </c>
      <c r="D2259" s="9"/>
      <c r="E2259" s="9"/>
      <c r="F2259" s="9"/>
      <c r="G2259" s="9"/>
      <c r="H2259" s="9"/>
      <c r="I2259" s="9"/>
      <c r="J2259" s="9"/>
      <c r="K2259" s="9"/>
      <c r="L2259" s="9"/>
    </row>
    <row r="2260" spans="2:12" s="96" customFormat="1">
      <c r="B2260" s="12" t="s">
        <v>58</v>
      </c>
      <c r="C2260" s="376" t="s">
        <v>522</v>
      </c>
      <c r="D2260" s="9"/>
      <c r="E2260" s="9"/>
      <c r="F2260" s="9"/>
      <c r="G2260" s="9"/>
      <c r="H2260" s="9"/>
      <c r="I2260" s="9"/>
      <c r="J2260" s="9"/>
      <c r="K2260" s="9"/>
      <c r="L2260" s="9"/>
    </row>
    <row r="2261" spans="2:12" s="96" customFormat="1">
      <c r="B2261" s="12" t="s">
        <v>59</v>
      </c>
      <c r="C2261" s="376">
        <v>1167</v>
      </c>
      <c r="D2261" s="604" t="s">
        <v>60</v>
      </c>
      <c r="E2261" s="605"/>
      <c r="F2261" s="605"/>
      <c r="G2261" s="605"/>
      <c r="H2261" s="605"/>
      <c r="I2261" s="605"/>
      <c r="J2261" s="605"/>
      <c r="K2261" s="605"/>
      <c r="L2261" s="606"/>
    </row>
    <row r="2262" spans="2:12" s="96" customFormat="1" ht="25.5">
      <c r="B2262" s="12" t="s">
        <v>61</v>
      </c>
      <c r="C2262" s="376">
        <v>42004</v>
      </c>
      <c r="D2262" s="426" t="s">
        <v>961</v>
      </c>
      <c r="E2262" s="426" t="s">
        <v>960</v>
      </c>
      <c r="F2262" s="433" t="s">
        <v>959</v>
      </c>
      <c r="G2262" s="433" t="s">
        <v>958</v>
      </c>
      <c r="H2262" s="433" t="s">
        <v>957</v>
      </c>
      <c r="I2262" s="426" t="s">
        <v>956</v>
      </c>
      <c r="J2262" s="426" t="s">
        <v>426</v>
      </c>
      <c r="K2262" s="426" t="s">
        <v>457</v>
      </c>
      <c r="L2262" s="429" t="s">
        <v>430</v>
      </c>
    </row>
    <row r="2263" spans="2:12" s="96" customFormat="1" ht="38.25">
      <c r="B2263" s="18" t="s">
        <v>35</v>
      </c>
      <c r="C2263" s="376" t="s">
        <v>1128</v>
      </c>
      <c r="D2263" s="427"/>
      <c r="E2263" s="427"/>
      <c r="F2263" s="434"/>
      <c r="G2263" s="434"/>
      <c r="H2263" s="434"/>
      <c r="I2263" s="427"/>
      <c r="J2263" s="427"/>
      <c r="K2263" s="427"/>
      <c r="L2263" s="430"/>
    </row>
    <row r="2264" spans="2:12" s="96" customFormat="1">
      <c r="B2264" s="18" t="s">
        <v>65</v>
      </c>
      <c r="C2264" s="376" t="s">
        <v>1101</v>
      </c>
      <c r="D2264" s="427"/>
      <c r="E2264" s="427"/>
      <c r="F2264" s="434"/>
      <c r="G2264" s="434"/>
      <c r="H2264" s="434"/>
      <c r="I2264" s="427"/>
      <c r="J2264" s="427"/>
      <c r="K2264" s="427"/>
      <c r="L2264" s="430"/>
    </row>
    <row r="2265" spans="2:12" s="96" customFormat="1">
      <c r="B2265" s="18" t="s">
        <v>37</v>
      </c>
      <c r="C2265" s="376" t="s">
        <v>1116</v>
      </c>
      <c r="D2265" s="427"/>
      <c r="E2265" s="427"/>
      <c r="F2265" s="434"/>
      <c r="G2265" s="434"/>
      <c r="H2265" s="434"/>
      <c r="I2265" s="427"/>
      <c r="J2265" s="427"/>
      <c r="K2265" s="427"/>
      <c r="L2265" s="430"/>
    </row>
    <row r="2266" spans="2:12" s="96" customFormat="1" ht="15" customHeight="1">
      <c r="B2266" s="10" t="s">
        <v>66</v>
      </c>
      <c r="C2266" s="376" t="s">
        <v>1102</v>
      </c>
      <c r="D2266" s="427"/>
      <c r="E2266" s="427"/>
      <c r="F2266" s="434"/>
      <c r="G2266" s="434"/>
      <c r="H2266" s="434"/>
      <c r="I2266" s="427"/>
      <c r="J2266" s="427"/>
      <c r="K2266" s="427"/>
      <c r="L2266" s="430"/>
    </row>
    <row r="2267" spans="2:12" s="96" customFormat="1">
      <c r="B2267" s="55"/>
      <c r="C2267" s="373" t="s">
        <v>195</v>
      </c>
      <c r="D2267" s="428"/>
      <c r="E2267" s="428"/>
      <c r="F2267" s="435"/>
      <c r="G2267" s="435"/>
      <c r="H2267" s="435"/>
      <c r="I2267" s="428"/>
      <c r="J2267" s="428"/>
      <c r="K2267" s="428"/>
      <c r="L2267" s="431"/>
    </row>
    <row r="2268" spans="2:12" s="96" customFormat="1">
      <c r="B2268" s="10"/>
      <c r="C2268" s="376" t="s">
        <v>1118</v>
      </c>
      <c r="D2268" s="83">
        <v>1</v>
      </c>
      <c r="E2268" s="83">
        <v>1</v>
      </c>
      <c r="F2268" s="83">
        <v>1</v>
      </c>
      <c r="G2268" s="83">
        <v>1</v>
      </c>
      <c r="H2268" s="83">
        <v>1</v>
      </c>
      <c r="I2268" s="83">
        <v>1</v>
      </c>
      <c r="J2268" s="83"/>
      <c r="K2268" s="83"/>
      <c r="L2268" s="486"/>
    </row>
    <row r="2269" spans="2:12" s="96" customFormat="1">
      <c r="B2269" s="10"/>
      <c r="C2269" s="376" t="s">
        <v>1110</v>
      </c>
      <c r="D2269" s="83">
        <v>1</v>
      </c>
      <c r="E2269" s="83">
        <v>1</v>
      </c>
      <c r="F2269" s="83">
        <v>1</v>
      </c>
      <c r="G2269" s="83">
        <v>1</v>
      </c>
      <c r="H2269" s="83">
        <v>1</v>
      </c>
      <c r="I2269" s="83">
        <v>1</v>
      </c>
      <c r="J2269" s="83"/>
      <c r="K2269" s="83"/>
      <c r="L2269" s="19"/>
    </row>
    <row r="2270" spans="2:12" s="96" customFormat="1">
      <c r="B2270" s="10"/>
      <c r="C2270" s="376" t="s">
        <v>1111</v>
      </c>
      <c r="D2270" s="83" t="s">
        <v>954</v>
      </c>
      <c r="E2270" s="83" t="s">
        <v>954</v>
      </c>
      <c r="F2270" s="83" t="s">
        <v>954</v>
      </c>
      <c r="G2270" s="83" t="s">
        <v>954</v>
      </c>
      <c r="H2270" s="83" t="s">
        <v>954</v>
      </c>
      <c r="I2270" s="83" t="s">
        <v>954</v>
      </c>
      <c r="J2270" s="83" t="s">
        <v>954</v>
      </c>
      <c r="K2270" s="83">
        <v>10</v>
      </c>
      <c r="L2270" s="19"/>
    </row>
    <row r="2271" spans="2:12" s="96" customFormat="1" ht="25.5">
      <c r="B2271" s="10"/>
      <c r="C2271" s="376" t="s">
        <v>1112</v>
      </c>
      <c r="D2271" s="83">
        <v>2400</v>
      </c>
      <c r="E2271" s="83">
        <v>2400</v>
      </c>
      <c r="F2271" s="83"/>
      <c r="G2271" s="83"/>
      <c r="H2271" s="83"/>
      <c r="I2271" s="83">
        <v>2400</v>
      </c>
      <c r="J2271" s="83">
        <v>2400</v>
      </c>
      <c r="K2271" s="83" t="s">
        <v>967</v>
      </c>
      <c r="L2271" s="19" t="s">
        <v>963</v>
      </c>
    </row>
    <row r="2272" spans="2:12" s="96" customFormat="1" ht="15" customHeight="1">
      <c r="B2272" s="21" t="s">
        <v>68</v>
      </c>
      <c r="C2272" s="374"/>
      <c r="D2272" s="543">
        <v>22452771.059999999</v>
      </c>
      <c r="E2272" s="543">
        <v>16981591.800000001</v>
      </c>
      <c r="F2272" s="543">
        <v>7107468</v>
      </c>
      <c r="G2272" s="543">
        <v>18814312.399999999</v>
      </c>
      <c r="H2272" s="543">
        <v>25750687.800000001</v>
      </c>
      <c r="I2272" s="543">
        <v>34816241</v>
      </c>
      <c r="J2272" s="543">
        <v>0</v>
      </c>
      <c r="K2272" s="543">
        <v>0</v>
      </c>
      <c r="L2272" s="486"/>
    </row>
    <row r="2273" spans="2:12" s="96" customFormat="1" ht="15" customHeight="1">
      <c r="B2273" s="210"/>
      <c r="C2273" s="397"/>
      <c r="D2273" s="546"/>
      <c r="E2273" s="546"/>
      <c r="F2273" s="546"/>
      <c r="G2273" s="546"/>
      <c r="H2273" s="546"/>
      <c r="I2273" s="546"/>
      <c r="J2273" s="546"/>
      <c r="K2273" s="546"/>
      <c r="L2273" s="546"/>
    </row>
    <row r="2274" spans="2:12" s="96" customFormat="1">
      <c r="B2274" s="12" t="s">
        <v>56</v>
      </c>
      <c r="C2274" s="382" t="s">
        <v>160</v>
      </c>
      <c r="D2274" s="13"/>
      <c r="E2274" s="13"/>
      <c r="F2274" s="9"/>
      <c r="G2274" s="9"/>
      <c r="H2274" s="9"/>
      <c r="I2274" s="9"/>
      <c r="J2274" s="9"/>
      <c r="K2274" s="9"/>
      <c r="L2274" s="9"/>
    </row>
    <row r="2275" spans="2:12" s="96" customFormat="1">
      <c r="B2275" s="12" t="s">
        <v>57</v>
      </c>
      <c r="C2275" s="376">
        <v>104001</v>
      </c>
      <c r="D2275" s="9"/>
      <c r="E2275" s="9"/>
      <c r="F2275" s="9"/>
      <c r="G2275" s="9"/>
      <c r="H2275" s="9"/>
      <c r="I2275" s="9"/>
      <c r="J2275" s="9"/>
      <c r="K2275" s="9"/>
      <c r="L2275" s="9"/>
    </row>
    <row r="2276" spans="2:12" s="96" customFormat="1">
      <c r="B2276" s="12" t="s">
        <v>58</v>
      </c>
      <c r="C2276" s="376" t="s">
        <v>522</v>
      </c>
      <c r="D2276" s="9"/>
      <c r="E2276" s="9"/>
      <c r="F2276" s="9"/>
      <c r="G2276" s="9"/>
      <c r="H2276" s="9"/>
      <c r="I2276" s="9"/>
      <c r="J2276" s="9"/>
      <c r="K2276" s="9"/>
      <c r="L2276" s="9"/>
    </row>
    <row r="2277" spans="2:12" s="96" customFormat="1">
      <c r="B2277" s="12" t="s">
        <v>59</v>
      </c>
      <c r="C2277" s="376">
        <v>1167</v>
      </c>
      <c r="D2277" s="604" t="s">
        <v>60</v>
      </c>
      <c r="E2277" s="605"/>
      <c r="F2277" s="605"/>
      <c r="G2277" s="605"/>
      <c r="H2277" s="605"/>
      <c r="I2277" s="605"/>
      <c r="J2277" s="605"/>
      <c r="K2277" s="605"/>
      <c r="L2277" s="606"/>
    </row>
    <row r="2278" spans="2:12" s="96" customFormat="1" ht="25.5">
      <c r="B2278" s="12" t="s">
        <v>61</v>
      </c>
      <c r="C2278" s="376">
        <v>42005</v>
      </c>
      <c r="D2278" s="426" t="s">
        <v>961</v>
      </c>
      <c r="E2278" s="426" t="s">
        <v>960</v>
      </c>
      <c r="F2278" s="433" t="s">
        <v>959</v>
      </c>
      <c r="G2278" s="433" t="s">
        <v>958</v>
      </c>
      <c r="H2278" s="433" t="s">
        <v>957</v>
      </c>
      <c r="I2278" s="426" t="s">
        <v>956</v>
      </c>
      <c r="J2278" s="426" t="s">
        <v>426</v>
      </c>
      <c r="K2278" s="426" t="s">
        <v>457</v>
      </c>
      <c r="L2278" s="429" t="s">
        <v>966</v>
      </c>
    </row>
    <row r="2279" spans="2:12" s="96" customFormat="1" ht="38.25">
      <c r="B2279" s="18" t="s">
        <v>35</v>
      </c>
      <c r="C2279" s="376" t="s">
        <v>1129</v>
      </c>
      <c r="D2279" s="427"/>
      <c r="E2279" s="427"/>
      <c r="F2279" s="434"/>
      <c r="G2279" s="434"/>
      <c r="H2279" s="434"/>
      <c r="I2279" s="427"/>
      <c r="J2279" s="427"/>
      <c r="K2279" s="427"/>
      <c r="L2279" s="430"/>
    </row>
    <row r="2280" spans="2:12" s="96" customFormat="1" ht="38.25">
      <c r="B2280" s="18" t="s">
        <v>65</v>
      </c>
      <c r="C2280" s="376" t="s">
        <v>1130</v>
      </c>
      <c r="D2280" s="427"/>
      <c r="E2280" s="427"/>
      <c r="F2280" s="434"/>
      <c r="G2280" s="434"/>
      <c r="H2280" s="434"/>
      <c r="I2280" s="427"/>
      <c r="J2280" s="427"/>
      <c r="K2280" s="427"/>
      <c r="L2280" s="430"/>
    </row>
    <row r="2281" spans="2:12" s="96" customFormat="1">
      <c r="B2281" s="18" t="s">
        <v>37</v>
      </c>
      <c r="C2281" s="376" t="s">
        <v>1116</v>
      </c>
      <c r="D2281" s="427"/>
      <c r="E2281" s="427"/>
      <c r="F2281" s="434"/>
      <c r="G2281" s="434"/>
      <c r="H2281" s="434"/>
      <c r="I2281" s="427"/>
      <c r="J2281" s="427"/>
      <c r="K2281" s="427"/>
      <c r="L2281" s="430"/>
    </row>
    <row r="2282" spans="2:12" s="96" customFormat="1" ht="15" customHeight="1">
      <c r="B2282" s="10" t="s">
        <v>66</v>
      </c>
      <c r="C2282" s="376" t="s">
        <v>1106</v>
      </c>
      <c r="D2282" s="427"/>
      <c r="E2282" s="427"/>
      <c r="F2282" s="434"/>
      <c r="G2282" s="434"/>
      <c r="H2282" s="434"/>
      <c r="I2282" s="427"/>
      <c r="J2282" s="427"/>
      <c r="K2282" s="427"/>
      <c r="L2282" s="430"/>
    </row>
    <row r="2283" spans="2:12" s="96" customFormat="1">
      <c r="B2283" s="55"/>
      <c r="C2283" s="373" t="s">
        <v>195</v>
      </c>
      <c r="D2283" s="428"/>
      <c r="E2283" s="428"/>
      <c r="F2283" s="435"/>
      <c r="G2283" s="435"/>
      <c r="H2283" s="435"/>
      <c r="I2283" s="428"/>
      <c r="J2283" s="428"/>
      <c r="K2283" s="428"/>
      <c r="L2283" s="431"/>
    </row>
    <row r="2284" spans="2:12" s="96" customFormat="1">
      <c r="B2284" s="10"/>
      <c r="C2284" s="376" t="s">
        <v>1118</v>
      </c>
      <c r="D2284" s="20">
        <v>1</v>
      </c>
      <c r="E2284" s="20">
        <v>2</v>
      </c>
      <c r="F2284" s="20"/>
      <c r="G2284" s="20"/>
      <c r="H2284" s="20"/>
      <c r="I2284" s="20">
        <v>1</v>
      </c>
      <c r="J2284" s="20">
        <v>1</v>
      </c>
      <c r="K2284" s="20">
        <v>1</v>
      </c>
      <c r="L2284" s="486"/>
    </row>
    <row r="2285" spans="2:12" s="96" customFormat="1">
      <c r="B2285" s="10"/>
      <c r="C2285" s="376" t="s">
        <v>1126</v>
      </c>
      <c r="D2285" s="20">
        <v>1</v>
      </c>
      <c r="E2285" s="20">
        <v>2</v>
      </c>
      <c r="F2285" s="20"/>
      <c r="G2285" s="20"/>
      <c r="H2285" s="20"/>
      <c r="I2285" s="20">
        <v>1</v>
      </c>
      <c r="J2285" s="20">
        <v>1</v>
      </c>
      <c r="K2285" s="20">
        <v>1</v>
      </c>
      <c r="L2285" s="19"/>
    </row>
    <row r="2286" spans="2:12" s="96" customFormat="1">
      <c r="B2286" s="10"/>
      <c r="C2286" s="376" t="s">
        <v>1127</v>
      </c>
      <c r="D2286" s="20">
        <v>10</v>
      </c>
      <c r="E2286" s="20">
        <v>10</v>
      </c>
      <c r="F2286" s="20"/>
      <c r="G2286" s="20"/>
      <c r="H2286" s="20"/>
      <c r="I2286" s="20">
        <v>10</v>
      </c>
      <c r="J2286" s="20">
        <v>7</v>
      </c>
      <c r="K2286" s="20">
        <v>2</v>
      </c>
      <c r="L2286" s="19"/>
    </row>
    <row r="2287" spans="2:12" s="96" customFormat="1" ht="25.5">
      <c r="B2287" s="10"/>
      <c r="C2287" s="376" t="s">
        <v>995</v>
      </c>
      <c r="D2287" s="20">
        <v>0.11</v>
      </c>
      <c r="E2287" s="20">
        <v>0.11</v>
      </c>
      <c r="F2287" s="20"/>
      <c r="G2287" s="20"/>
      <c r="H2287" s="20"/>
      <c r="I2287" s="20">
        <v>0.11</v>
      </c>
      <c r="J2287" s="20">
        <v>0.1</v>
      </c>
      <c r="K2287" s="20">
        <v>0.09</v>
      </c>
      <c r="L2287" s="19"/>
    </row>
    <row r="2288" spans="2:12" s="96" customFormat="1" ht="15" customHeight="1">
      <c r="B2288" s="21" t="s">
        <v>68</v>
      </c>
      <c r="C2288" s="374"/>
      <c r="D2288" s="543">
        <v>327059.17</v>
      </c>
      <c r="E2288" s="543">
        <v>3956603.2</v>
      </c>
      <c r="F2288" s="543">
        <v>477944</v>
      </c>
      <c r="G2288" s="543">
        <v>1194935</v>
      </c>
      <c r="H2288" s="543">
        <v>1676669.3</v>
      </c>
      <c r="I2288" s="543">
        <v>2393704.2999999998</v>
      </c>
      <c r="J2288" s="543">
        <v>2352818.2000000002</v>
      </c>
      <c r="K2288" s="543">
        <v>865502.3</v>
      </c>
      <c r="L2288" s="486"/>
    </row>
    <row r="2289" spans="2:12" s="96" customFormat="1">
      <c r="B2289" s="16"/>
      <c r="C2289" s="274"/>
      <c r="D2289" s="9"/>
      <c r="E2289" s="9"/>
      <c r="F2289" s="9"/>
      <c r="G2289" s="9"/>
      <c r="H2289" s="9"/>
      <c r="I2289" s="9"/>
      <c r="J2289" s="9"/>
      <c r="K2289" s="9"/>
      <c r="L2289" s="9"/>
    </row>
    <row r="2290" spans="2:12" s="96" customFormat="1">
      <c r="B2290" s="12" t="s">
        <v>56</v>
      </c>
      <c r="C2290" s="382" t="s">
        <v>160</v>
      </c>
      <c r="D2290" s="13"/>
      <c r="E2290" s="13"/>
      <c r="F2290" s="9"/>
      <c r="G2290" s="9"/>
      <c r="H2290" s="9"/>
      <c r="I2290" s="9"/>
      <c r="J2290" s="9"/>
      <c r="K2290" s="9"/>
      <c r="L2290" s="9"/>
    </row>
    <row r="2291" spans="2:12" s="96" customFormat="1">
      <c r="B2291" s="12" t="s">
        <v>57</v>
      </c>
      <c r="C2291" s="376">
        <v>104001</v>
      </c>
      <c r="D2291" s="9"/>
      <c r="E2291" s="9"/>
      <c r="F2291" s="9"/>
      <c r="G2291" s="9"/>
      <c r="H2291" s="9"/>
      <c r="I2291" s="9"/>
      <c r="J2291" s="9"/>
      <c r="K2291" s="9"/>
      <c r="L2291" s="9"/>
    </row>
    <row r="2292" spans="2:12" s="96" customFormat="1">
      <c r="B2292" s="12" t="s">
        <v>58</v>
      </c>
      <c r="C2292" s="376" t="s">
        <v>522</v>
      </c>
      <c r="D2292" s="9"/>
      <c r="E2292" s="9"/>
      <c r="F2292" s="9"/>
      <c r="G2292" s="9"/>
      <c r="H2292" s="9"/>
      <c r="I2292" s="9"/>
      <c r="J2292" s="9"/>
      <c r="K2292" s="9"/>
      <c r="L2292" s="9"/>
    </row>
    <row r="2293" spans="2:12" s="96" customFormat="1">
      <c r="B2293" s="12" t="s">
        <v>59</v>
      </c>
      <c r="C2293" s="376">
        <v>1167</v>
      </c>
      <c r="D2293" s="604" t="s">
        <v>60</v>
      </c>
      <c r="E2293" s="605"/>
      <c r="F2293" s="605"/>
      <c r="G2293" s="605"/>
      <c r="H2293" s="605"/>
      <c r="I2293" s="605"/>
      <c r="J2293" s="605"/>
      <c r="K2293" s="605"/>
      <c r="L2293" s="606"/>
    </row>
    <row r="2294" spans="2:12" s="96" customFormat="1" ht="25.5">
      <c r="B2294" s="12" t="s">
        <v>61</v>
      </c>
      <c r="C2294" s="376">
        <v>42006</v>
      </c>
      <c r="D2294" s="426" t="s">
        <v>961</v>
      </c>
      <c r="E2294" s="426" t="s">
        <v>960</v>
      </c>
      <c r="F2294" s="433" t="s">
        <v>959</v>
      </c>
      <c r="G2294" s="433" t="s">
        <v>958</v>
      </c>
      <c r="H2294" s="433" t="s">
        <v>957</v>
      </c>
      <c r="I2294" s="426" t="s">
        <v>956</v>
      </c>
      <c r="J2294" s="426" t="s">
        <v>426</v>
      </c>
      <c r="K2294" s="426" t="s">
        <v>457</v>
      </c>
      <c r="L2294" s="429" t="s">
        <v>426</v>
      </c>
    </row>
    <row r="2295" spans="2:12" s="96" customFormat="1" ht="38.25">
      <c r="B2295" s="18" t="s">
        <v>35</v>
      </c>
      <c r="C2295" s="376" t="s">
        <v>1131</v>
      </c>
      <c r="D2295" s="427"/>
      <c r="E2295" s="427"/>
      <c r="F2295" s="434"/>
      <c r="G2295" s="434"/>
      <c r="H2295" s="434"/>
      <c r="I2295" s="427"/>
      <c r="J2295" s="427"/>
      <c r="K2295" s="427"/>
      <c r="L2295" s="430"/>
    </row>
    <row r="2296" spans="2:12" s="96" customFormat="1" ht="25.5">
      <c r="B2296" s="18" t="s">
        <v>65</v>
      </c>
      <c r="C2296" s="376" t="s">
        <v>1290</v>
      </c>
      <c r="D2296" s="427"/>
      <c r="E2296" s="427"/>
      <c r="F2296" s="434"/>
      <c r="G2296" s="434"/>
      <c r="H2296" s="434"/>
      <c r="I2296" s="427"/>
      <c r="J2296" s="427"/>
      <c r="K2296" s="427"/>
      <c r="L2296" s="430"/>
    </row>
    <row r="2297" spans="2:12" s="96" customFormat="1">
      <c r="B2297" s="18" t="s">
        <v>37</v>
      </c>
      <c r="C2297" s="376" t="s">
        <v>1116</v>
      </c>
      <c r="D2297" s="427"/>
      <c r="E2297" s="427"/>
      <c r="F2297" s="434"/>
      <c r="G2297" s="434"/>
      <c r="H2297" s="434"/>
      <c r="I2297" s="427"/>
      <c r="J2297" s="427"/>
      <c r="K2297" s="427"/>
      <c r="L2297" s="430"/>
    </row>
    <row r="2298" spans="2:12" s="96" customFormat="1" ht="15" customHeight="1">
      <c r="B2298" s="10" t="s">
        <v>66</v>
      </c>
      <c r="C2298" s="376" t="s">
        <v>1106</v>
      </c>
      <c r="D2298" s="427"/>
      <c r="E2298" s="427"/>
      <c r="F2298" s="434"/>
      <c r="G2298" s="434"/>
      <c r="H2298" s="434"/>
      <c r="I2298" s="427"/>
      <c r="J2298" s="427"/>
      <c r="K2298" s="427"/>
      <c r="L2298" s="430"/>
    </row>
    <row r="2299" spans="2:12" s="96" customFormat="1">
      <c r="B2299" s="55"/>
      <c r="C2299" s="373" t="s">
        <v>195</v>
      </c>
      <c r="D2299" s="428"/>
      <c r="E2299" s="428"/>
      <c r="F2299" s="435"/>
      <c r="G2299" s="435"/>
      <c r="H2299" s="435"/>
      <c r="I2299" s="428"/>
      <c r="J2299" s="428"/>
      <c r="K2299" s="428"/>
      <c r="L2299" s="431"/>
    </row>
    <row r="2300" spans="2:12" s="96" customFormat="1">
      <c r="B2300" s="10"/>
      <c r="C2300" s="376" t="s">
        <v>1118</v>
      </c>
      <c r="D2300" s="486">
        <v>1</v>
      </c>
      <c r="E2300" s="486">
        <v>1</v>
      </c>
      <c r="F2300" s="486"/>
      <c r="G2300" s="486"/>
      <c r="H2300" s="486"/>
      <c r="I2300" s="486">
        <v>1</v>
      </c>
      <c r="J2300" s="486">
        <v>1</v>
      </c>
      <c r="K2300" s="486"/>
      <c r="L2300" s="486"/>
    </row>
    <row r="2301" spans="2:12" s="96" customFormat="1">
      <c r="B2301" s="10"/>
      <c r="C2301" s="376" t="s">
        <v>1126</v>
      </c>
      <c r="D2301" s="486">
        <v>2</v>
      </c>
      <c r="E2301" s="486">
        <v>2</v>
      </c>
      <c r="F2301" s="486"/>
      <c r="G2301" s="486"/>
      <c r="H2301" s="486"/>
      <c r="I2301" s="486">
        <v>2</v>
      </c>
      <c r="J2301" s="486">
        <v>2</v>
      </c>
      <c r="K2301" s="486"/>
      <c r="L2301" s="19"/>
    </row>
    <row r="2302" spans="2:12" s="96" customFormat="1">
      <c r="B2302" s="10"/>
      <c r="C2302" s="376" t="s">
        <v>1127</v>
      </c>
      <c r="D2302" s="486">
        <v>8</v>
      </c>
      <c r="E2302" s="486">
        <v>8</v>
      </c>
      <c r="F2302" s="486"/>
      <c r="G2302" s="486"/>
      <c r="H2302" s="486"/>
      <c r="I2302" s="486">
        <v>8</v>
      </c>
      <c r="J2302" s="486">
        <v>8</v>
      </c>
      <c r="K2302" s="486">
        <v>1</v>
      </c>
      <c r="L2302" s="19"/>
    </row>
    <row r="2303" spans="2:12" s="96" customFormat="1">
      <c r="B2303" s="10"/>
      <c r="C2303" s="376" t="s">
        <v>1132</v>
      </c>
      <c r="D2303" s="486">
        <v>250</v>
      </c>
      <c r="E2303" s="486">
        <v>250</v>
      </c>
      <c r="F2303" s="486"/>
      <c r="G2303" s="486"/>
      <c r="H2303" s="486"/>
      <c r="I2303" s="486">
        <v>250</v>
      </c>
      <c r="J2303" s="486">
        <v>250</v>
      </c>
      <c r="K2303" s="486">
        <v>380</v>
      </c>
      <c r="L2303" s="19"/>
    </row>
    <row r="2304" spans="2:12" s="96" customFormat="1" ht="15" customHeight="1">
      <c r="B2304" s="21" t="s">
        <v>68</v>
      </c>
      <c r="C2304" s="374"/>
      <c r="D2304" s="543">
        <v>345249.71</v>
      </c>
      <c r="E2304" s="543">
        <v>3472977.2</v>
      </c>
      <c r="F2304" s="543">
        <v>396365.4</v>
      </c>
      <c r="G2304" s="543">
        <v>1109526.3</v>
      </c>
      <c r="H2304" s="543">
        <v>1505891.7</v>
      </c>
      <c r="I2304" s="543">
        <v>2219052.6</v>
      </c>
      <c r="J2304" s="543">
        <v>599838.4</v>
      </c>
      <c r="K2304" s="543">
        <v>0</v>
      </c>
      <c r="L2304" s="486"/>
    </row>
    <row r="2305" spans="2:12" s="96" customFormat="1">
      <c r="B2305" s="16"/>
      <c r="C2305" s="376"/>
      <c r="D2305" s="9"/>
      <c r="E2305" s="9"/>
      <c r="F2305" s="9"/>
      <c r="G2305" s="9"/>
      <c r="H2305" s="9"/>
      <c r="I2305" s="9"/>
      <c r="J2305" s="9"/>
      <c r="K2305" s="9"/>
      <c r="L2305" s="9"/>
    </row>
    <row r="2306" spans="2:12" s="96" customFormat="1">
      <c r="B2306" s="12" t="s">
        <v>56</v>
      </c>
      <c r="C2306" s="376" t="s">
        <v>160</v>
      </c>
      <c r="D2306" s="13"/>
      <c r="E2306" s="13"/>
      <c r="F2306" s="9"/>
      <c r="G2306" s="9"/>
      <c r="H2306" s="9"/>
      <c r="I2306" s="9"/>
      <c r="J2306" s="9"/>
      <c r="K2306" s="9"/>
      <c r="L2306" s="9"/>
    </row>
    <row r="2307" spans="2:12" s="96" customFormat="1">
      <c r="B2307" s="12" t="s">
        <v>57</v>
      </c>
      <c r="C2307" s="376">
        <v>104001</v>
      </c>
      <c r="D2307" s="9"/>
      <c r="E2307" s="9"/>
      <c r="F2307" s="9"/>
      <c r="G2307" s="9"/>
      <c r="H2307" s="9"/>
      <c r="I2307" s="9"/>
      <c r="J2307" s="9"/>
      <c r="K2307" s="9"/>
      <c r="L2307" s="9"/>
    </row>
    <row r="2308" spans="2:12" s="96" customFormat="1">
      <c r="B2308" s="12" t="s">
        <v>58</v>
      </c>
      <c r="C2308" s="376" t="s">
        <v>522</v>
      </c>
      <c r="D2308" s="9"/>
      <c r="E2308" s="9"/>
      <c r="F2308" s="9"/>
      <c r="G2308" s="9"/>
      <c r="H2308" s="9"/>
      <c r="I2308" s="9"/>
      <c r="J2308" s="9"/>
      <c r="K2308" s="9"/>
      <c r="L2308" s="9"/>
    </row>
    <row r="2309" spans="2:12" s="96" customFormat="1">
      <c r="B2309" s="12" t="s">
        <v>59</v>
      </c>
      <c r="C2309" s="376">
        <v>1167</v>
      </c>
      <c r="D2309" s="604" t="s">
        <v>60</v>
      </c>
      <c r="E2309" s="605"/>
      <c r="F2309" s="605"/>
      <c r="G2309" s="605"/>
      <c r="H2309" s="605"/>
      <c r="I2309" s="605"/>
      <c r="J2309" s="605"/>
      <c r="K2309" s="605"/>
      <c r="L2309" s="606"/>
    </row>
    <row r="2310" spans="2:12" s="96" customFormat="1" ht="25.5">
      <c r="B2310" s="12" t="s">
        <v>61</v>
      </c>
      <c r="C2310" s="376">
        <v>42007</v>
      </c>
      <c r="D2310" s="426" t="s">
        <v>961</v>
      </c>
      <c r="E2310" s="426" t="s">
        <v>960</v>
      </c>
      <c r="F2310" s="433" t="s">
        <v>959</v>
      </c>
      <c r="G2310" s="433" t="s">
        <v>958</v>
      </c>
      <c r="H2310" s="433" t="s">
        <v>957</v>
      </c>
      <c r="I2310" s="426" t="s">
        <v>956</v>
      </c>
      <c r="J2310" s="426" t="s">
        <v>426</v>
      </c>
      <c r="K2310" s="426" t="s">
        <v>457</v>
      </c>
      <c r="L2310" s="429" t="s">
        <v>426</v>
      </c>
    </row>
    <row r="2311" spans="2:12" s="96" customFormat="1" ht="51">
      <c r="B2311" s="18" t="s">
        <v>35</v>
      </c>
      <c r="C2311" s="376" t="s">
        <v>1133</v>
      </c>
      <c r="D2311" s="427"/>
      <c r="E2311" s="427"/>
      <c r="F2311" s="434"/>
      <c r="G2311" s="434"/>
      <c r="H2311" s="434"/>
      <c r="I2311" s="427"/>
      <c r="J2311" s="427"/>
      <c r="K2311" s="427"/>
      <c r="L2311" s="430"/>
    </row>
    <row r="2312" spans="2:12" s="96" customFormat="1" ht="51">
      <c r="B2312" s="18" t="s">
        <v>65</v>
      </c>
      <c r="C2312" s="376" t="s">
        <v>1134</v>
      </c>
      <c r="D2312" s="427"/>
      <c r="E2312" s="427"/>
      <c r="F2312" s="434"/>
      <c r="G2312" s="434"/>
      <c r="H2312" s="434"/>
      <c r="I2312" s="427"/>
      <c r="J2312" s="427"/>
      <c r="K2312" s="427"/>
      <c r="L2312" s="430"/>
    </row>
    <row r="2313" spans="2:12" s="96" customFormat="1">
      <c r="B2313" s="18" t="s">
        <v>37</v>
      </c>
      <c r="C2313" s="376" t="s">
        <v>1116</v>
      </c>
      <c r="D2313" s="427"/>
      <c r="E2313" s="427"/>
      <c r="F2313" s="434"/>
      <c r="G2313" s="434"/>
      <c r="H2313" s="434"/>
      <c r="I2313" s="427"/>
      <c r="J2313" s="427"/>
      <c r="K2313" s="427"/>
      <c r="L2313" s="430"/>
    </row>
    <row r="2314" spans="2:12" s="96" customFormat="1" ht="25.5">
      <c r="B2314" s="10" t="s">
        <v>66</v>
      </c>
      <c r="C2314" s="376" t="s">
        <v>1135</v>
      </c>
      <c r="D2314" s="427"/>
      <c r="E2314" s="427"/>
      <c r="F2314" s="434"/>
      <c r="G2314" s="434"/>
      <c r="H2314" s="434"/>
      <c r="I2314" s="427"/>
      <c r="J2314" s="427"/>
      <c r="K2314" s="427"/>
      <c r="L2314" s="430"/>
    </row>
    <row r="2315" spans="2:12" s="96" customFormat="1">
      <c r="B2315" s="55"/>
      <c r="C2315" s="373" t="s">
        <v>195</v>
      </c>
      <c r="D2315" s="428"/>
      <c r="E2315" s="428"/>
      <c r="F2315" s="435"/>
      <c r="G2315" s="435"/>
      <c r="H2315" s="435"/>
      <c r="I2315" s="428"/>
      <c r="J2315" s="428"/>
      <c r="K2315" s="428"/>
      <c r="L2315" s="431"/>
    </row>
    <row r="2316" spans="2:12" s="96" customFormat="1">
      <c r="B2316" s="10"/>
      <c r="C2316" s="376" t="s">
        <v>1118</v>
      </c>
      <c r="D2316" s="486">
        <v>1</v>
      </c>
      <c r="E2316" s="486">
        <v>1</v>
      </c>
      <c r="F2316" s="486"/>
      <c r="G2316" s="486"/>
      <c r="H2316" s="486"/>
      <c r="I2316" s="486">
        <v>1</v>
      </c>
      <c r="J2316" s="486">
        <v>1</v>
      </c>
      <c r="K2316" s="486"/>
      <c r="L2316" s="486"/>
    </row>
    <row r="2317" spans="2:12" s="96" customFormat="1">
      <c r="B2317" s="10"/>
      <c r="C2317" s="376" t="s">
        <v>1136</v>
      </c>
      <c r="D2317" s="486">
        <v>0</v>
      </c>
      <c r="E2317" s="486">
        <v>0</v>
      </c>
      <c r="F2317" s="486"/>
      <c r="G2317" s="486"/>
      <c r="H2317" s="486"/>
      <c r="I2317" s="486">
        <v>200</v>
      </c>
      <c r="J2317" s="486">
        <v>200</v>
      </c>
      <c r="K2317" s="486"/>
      <c r="L2317" s="19"/>
    </row>
    <row r="2318" spans="2:12" s="96" customFormat="1">
      <c r="B2318" s="10"/>
      <c r="C2318" s="376" t="s">
        <v>1137</v>
      </c>
      <c r="D2318" s="486">
        <v>0</v>
      </c>
      <c r="E2318" s="486">
        <v>1</v>
      </c>
      <c r="F2318" s="486"/>
      <c r="G2318" s="486"/>
      <c r="H2318" s="486"/>
      <c r="I2318" s="486">
        <v>1</v>
      </c>
      <c r="J2318" s="486"/>
      <c r="K2318" s="486"/>
      <c r="L2318" s="19"/>
    </row>
    <row r="2319" spans="2:12" s="96" customFormat="1">
      <c r="B2319" s="10"/>
      <c r="C2319" s="376" t="s">
        <v>1138</v>
      </c>
      <c r="D2319" s="486">
        <v>20</v>
      </c>
      <c r="E2319" s="486">
        <v>20</v>
      </c>
      <c r="F2319" s="486"/>
      <c r="G2319" s="486"/>
      <c r="H2319" s="486"/>
      <c r="I2319" s="486">
        <v>0</v>
      </c>
      <c r="J2319" s="486"/>
      <c r="K2319" s="486"/>
      <c r="L2319" s="19" t="s">
        <v>963</v>
      </c>
    </row>
    <row r="2320" spans="2:12" s="96" customFormat="1" ht="15" customHeight="1">
      <c r="B2320" s="21" t="s">
        <v>68</v>
      </c>
      <c r="C2320" s="374"/>
      <c r="D2320" s="543">
        <v>2315554.37</v>
      </c>
      <c r="E2320" s="543">
        <v>1418278.6</v>
      </c>
      <c r="F2320" s="543">
        <v>78924</v>
      </c>
      <c r="G2320" s="543">
        <v>220985</v>
      </c>
      <c r="H2320" s="543">
        <v>355623</v>
      </c>
      <c r="I2320" s="543">
        <v>506576</v>
      </c>
      <c r="J2320" s="543">
        <v>342935.8</v>
      </c>
      <c r="K2320" s="543">
        <v>0</v>
      </c>
      <c r="L2320" s="486"/>
    </row>
    <row r="2321" spans="2:12" s="96" customFormat="1">
      <c r="B2321" s="16"/>
      <c r="C2321" s="274"/>
      <c r="D2321" s="9"/>
      <c r="E2321" s="9"/>
      <c r="F2321" s="9"/>
      <c r="G2321" s="9"/>
      <c r="H2321" s="9"/>
      <c r="I2321" s="9"/>
      <c r="J2321" s="9"/>
      <c r="K2321" s="9"/>
      <c r="L2321" s="9"/>
    </row>
    <row r="2322" spans="2:12" s="96" customFormat="1">
      <c r="B2322" s="12" t="s">
        <v>56</v>
      </c>
      <c r="C2322" s="376" t="s">
        <v>160</v>
      </c>
      <c r="D2322" s="13"/>
      <c r="E2322" s="13"/>
      <c r="F2322" s="9"/>
      <c r="G2322" s="9"/>
      <c r="H2322" s="9"/>
      <c r="I2322" s="9"/>
      <c r="J2322" s="9"/>
      <c r="K2322" s="9"/>
      <c r="L2322" s="9"/>
    </row>
    <row r="2323" spans="2:12" s="96" customFormat="1">
      <c r="B2323" s="12" t="s">
        <v>57</v>
      </c>
      <c r="C2323" s="376">
        <v>104001</v>
      </c>
      <c r="D2323" s="9"/>
      <c r="E2323" s="9"/>
      <c r="F2323" s="9"/>
      <c r="G2323" s="9"/>
      <c r="H2323" s="9"/>
      <c r="I2323" s="9"/>
      <c r="J2323" s="9"/>
      <c r="K2323" s="9"/>
      <c r="L2323" s="9"/>
    </row>
    <row r="2324" spans="2:12" s="96" customFormat="1">
      <c r="B2324" s="12" t="s">
        <v>58</v>
      </c>
      <c r="C2324" s="376" t="s">
        <v>522</v>
      </c>
      <c r="D2324" s="9"/>
      <c r="E2324" s="9"/>
      <c r="F2324" s="9"/>
      <c r="G2324" s="9"/>
      <c r="H2324" s="9"/>
      <c r="I2324" s="9"/>
      <c r="J2324" s="9"/>
      <c r="K2324" s="9"/>
      <c r="L2324" s="9"/>
    </row>
    <row r="2325" spans="2:12" s="96" customFormat="1">
      <c r="B2325" s="12" t="s">
        <v>59</v>
      </c>
      <c r="C2325" s="376">
        <v>1167</v>
      </c>
      <c r="D2325" s="604" t="s">
        <v>60</v>
      </c>
      <c r="E2325" s="605"/>
      <c r="F2325" s="605"/>
      <c r="G2325" s="605"/>
      <c r="H2325" s="605"/>
      <c r="I2325" s="605"/>
      <c r="J2325" s="605"/>
      <c r="K2325" s="605"/>
      <c r="L2325" s="606"/>
    </row>
    <row r="2326" spans="2:12" s="96" customFormat="1" ht="25.5">
      <c r="B2326" s="12" t="s">
        <v>61</v>
      </c>
      <c r="C2326" s="376">
        <v>42008</v>
      </c>
      <c r="D2326" s="426" t="s">
        <v>961</v>
      </c>
      <c r="E2326" s="426" t="s">
        <v>960</v>
      </c>
      <c r="F2326" s="433" t="s">
        <v>959</v>
      </c>
      <c r="G2326" s="433" t="s">
        <v>958</v>
      </c>
      <c r="H2326" s="433" t="s">
        <v>957</v>
      </c>
      <c r="I2326" s="426" t="s">
        <v>956</v>
      </c>
      <c r="J2326" s="426" t="s">
        <v>426</v>
      </c>
      <c r="K2326" s="426" t="s">
        <v>457</v>
      </c>
      <c r="L2326" s="429" t="s">
        <v>837</v>
      </c>
    </row>
    <row r="2327" spans="2:12" s="96" customFormat="1" ht="38.25">
      <c r="B2327" s="18" t="s">
        <v>35</v>
      </c>
      <c r="C2327" s="376" t="s">
        <v>1139</v>
      </c>
      <c r="D2327" s="427"/>
      <c r="E2327" s="427"/>
      <c r="F2327" s="434"/>
      <c r="G2327" s="434"/>
      <c r="H2327" s="434"/>
      <c r="I2327" s="427"/>
      <c r="J2327" s="427"/>
      <c r="K2327" s="427"/>
      <c r="L2327" s="430"/>
    </row>
    <row r="2328" spans="2:12" s="96" customFormat="1" ht="25.5">
      <c r="B2328" s="18" t="s">
        <v>65</v>
      </c>
      <c r="C2328" s="376" t="s">
        <v>1105</v>
      </c>
      <c r="D2328" s="427"/>
      <c r="E2328" s="427"/>
      <c r="F2328" s="434"/>
      <c r="G2328" s="434"/>
      <c r="H2328" s="434"/>
      <c r="I2328" s="427"/>
      <c r="J2328" s="427"/>
      <c r="K2328" s="427"/>
      <c r="L2328" s="430"/>
    </row>
    <row r="2329" spans="2:12" s="96" customFormat="1">
      <c r="B2329" s="18" t="s">
        <v>37</v>
      </c>
      <c r="C2329" s="376" t="s">
        <v>1116</v>
      </c>
      <c r="D2329" s="427"/>
      <c r="E2329" s="427"/>
      <c r="F2329" s="434"/>
      <c r="G2329" s="434"/>
      <c r="H2329" s="434"/>
      <c r="I2329" s="427"/>
      <c r="J2329" s="427"/>
      <c r="K2329" s="427"/>
      <c r="L2329" s="430"/>
    </row>
    <row r="2330" spans="2:12" s="96" customFormat="1" ht="15" customHeight="1">
      <c r="B2330" s="10" t="s">
        <v>66</v>
      </c>
      <c r="C2330" s="376" t="s">
        <v>1106</v>
      </c>
      <c r="D2330" s="427"/>
      <c r="E2330" s="427"/>
      <c r="F2330" s="434"/>
      <c r="G2330" s="434"/>
      <c r="H2330" s="434"/>
      <c r="I2330" s="427"/>
      <c r="J2330" s="427"/>
      <c r="K2330" s="427"/>
      <c r="L2330" s="430"/>
    </row>
    <row r="2331" spans="2:12" s="96" customFormat="1">
      <c r="B2331" s="55"/>
      <c r="C2331" s="373" t="s">
        <v>195</v>
      </c>
      <c r="D2331" s="428"/>
      <c r="E2331" s="428"/>
      <c r="F2331" s="435"/>
      <c r="G2331" s="435"/>
      <c r="H2331" s="435"/>
      <c r="I2331" s="428"/>
      <c r="J2331" s="428"/>
      <c r="K2331" s="428"/>
      <c r="L2331" s="431"/>
    </row>
    <row r="2332" spans="2:12" s="96" customFormat="1">
      <c r="B2332" s="10"/>
      <c r="C2332" s="376" t="s">
        <v>1109</v>
      </c>
      <c r="D2332" s="486">
        <v>1</v>
      </c>
      <c r="E2332" s="486">
        <v>1</v>
      </c>
      <c r="F2332" s="486">
        <v>1</v>
      </c>
      <c r="G2332" s="486">
        <v>1</v>
      </c>
      <c r="H2332" s="486">
        <v>1</v>
      </c>
      <c r="I2332" s="486">
        <v>1</v>
      </c>
      <c r="J2332" s="486">
        <v>1</v>
      </c>
      <c r="K2332" s="486">
        <v>1</v>
      </c>
      <c r="L2332" s="486"/>
    </row>
    <row r="2333" spans="2:12" s="96" customFormat="1">
      <c r="B2333" s="10"/>
      <c r="C2333" s="376" t="s">
        <v>1001</v>
      </c>
      <c r="D2333" s="486" t="s">
        <v>954</v>
      </c>
      <c r="E2333" s="486" t="s">
        <v>954</v>
      </c>
      <c r="F2333" s="486" t="s">
        <v>954</v>
      </c>
      <c r="G2333" s="486" t="s">
        <v>954</v>
      </c>
      <c r="H2333" s="486" t="s">
        <v>954</v>
      </c>
      <c r="I2333" s="486" t="s">
        <v>954</v>
      </c>
      <c r="J2333" s="486">
        <v>1</v>
      </c>
      <c r="K2333" s="486">
        <v>2</v>
      </c>
      <c r="L2333" s="486"/>
    </row>
    <row r="2334" spans="2:12" s="96" customFormat="1">
      <c r="B2334" s="10"/>
      <c r="C2334" s="376" t="s">
        <v>998</v>
      </c>
      <c r="D2334" s="486" t="s">
        <v>954</v>
      </c>
      <c r="E2334" s="486" t="s">
        <v>954</v>
      </c>
      <c r="F2334" s="486" t="s">
        <v>954</v>
      </c>
      <c r="G2334" s="486" t="s">
        <v>954</v>
      </c>
      <c r="H2334" s="486" t="s">
        <v>954</v>
      </c>
      <c r="I2334" s="486" t="s">
        <v>954</v>
      </c>
      <c r="J2334" s="486">
        <v>11</v>
      </c>
      <c r="K2334" s="486">
        <v>11</v>
      </c>
      <c r="L2334" s="486"/>
    </row>
    <row r="2335" spans="2:12" s="96" customFormat="1">
      <c r="B2335" s="10"/>
      <c r="C2335" s="376" t="s">
        <v>999</v>
      </c>
      <c r="D2335" s="486" t="s">
        <v>954</v>
      </c>
      <c r="E2335" s="486" t="s">
        <v>954</v>
      </c>
      <c r="F2335" s="486" t="s">
        <v>954</v>
      </c>
      <c r="G2335" s="486" t="s">
        <v>954</v>
      </c>
      <c r="H2335" s="486" t="s">
        <v>954</v>
      </c>
      <c r="I2335" s="486" t="s">
        <v>954</v>
      </c>
      <c r="J2335" s="486">
        <v>50</v>
      </c>
      <c r="K2335" s="486">
        <v>100</v>
      </c>
      <c r="L2335" s="486"/>
    </row>
    <row r="2336" spans="2:12" s="96" customFormat="1">
      <c r="B2336" s="10"/>
      <c r="C2336" s="376" t="s">
        <v>1000</v>
      </c>
      <c r="D2336" s="486" t="s">
        <v>954</v>
      </c>
      <c r="E2336" s="486" t="s">
        <v>954</v>
      </c>
      <c r="F2336" s="486" t="s">
        <v>954</v>
      </c>
      <c r="G2336" s="486" t="s">
        <v>954</v>
      </c>
      <c r="H2336" s="486" t="s">
        <v>954</v>
      </c>
      <c r="I2336" s="486" t="s">
        <v>954</v>
      </c>
      <c r="J2336" s="486" t="s">
        <v>954</v>
      </c>
      <c r="K2336" s="486" t="s">
        <v>953</v>
      </c>
      <c r="L2336" s="486"/>
    </row>
    <row r="2337" spans="2:13" s="96" customFormat="1" ht="15" customHeight="1">
      <c r="B2337" s="21" t="s">
        <v>68</v>
      </c>
      <c r="C2337" s="374"/>
      <c r="D2337" s="543">
        <v>0</v>
      </c>
      <c r="E2337" s="543">
        <v>259633.3</v>
      </c>
      <c r="F2337" s="543">
        <v>11523803.300000001</v>
      </c>
      <c r="G2337" s="543">
        <v>24998117.800000001</v>
      </c>
      <c r="H2337" s="543">
        <v>25016608.600000001</v>
      </c>
      <c r="I2337" s="543">
        <v>27231677.300000001</v>
      </c>
      <c r="J2337" s="543">
        <v>12547127.9</v>
      </c>
      <c r="K2337" s="543">
        <v>9430303.5999999996</v>
      </c>
      <c r="L2337" s="486"/>
    </row>
    <row r="2338" spans="2:13" s="96" customFormat="1">
      <c r="C2338" s="375"/>
      <c r="D2338" s="384"/>
      <c r="E2338" s="384"/>
      <c r="F2338" s="384"/>
      <c r="G2338" s="384"/>
      <c r="H2338" s="384"/>
      <c r="I2338" s="384"/>
      <c r="J2338" s="384"/>
      <c r="K2338" s="384"/>
      <c r="L2338" s="384"/>
    </row>
    <row r="2339" spans="2:13" s="96" customFormat="1">
      <c r="B2339" s="15" t="s">
        <v>922</v>
      </c>
      <c r="C2339" s="377" t="s">
        <v>921</v>
      </c>
      <c r="D2339" s="9"/>
      <c r="E2339" s="9"/>
      <c r="F2339" s="9"/>
      <c r="G2339" s="9"/>
      <c r="H2339" s="9"/>
      <c r="I2339" s="9"/>
      <c r="J2339" s="9"/>
      <c r="K2339" s="9"/>
      <c r="L2339" s="9"/>
    </row>
    <row r="2340" spans="2:13" s="96" customFormat="1" ht="25.5" customHeight="1">
      <c r="B2340" s="370">
        <v>1171</v>
      </c>
      <c r="C2340" s="394" t="s">
        <v>952</v>
      </c>
      <c r="D2340" s="9"/>
      <c r="E2340" s="9"/>
      <c r="F2340" s="9"/>
      <c r="G2340" s="9"/>
      <c r="H2340" s="9"/>
      <c r="I2340" s="9"/>
      <c r="J2340" s="9"/>
      <c r="K2340" s="9"/>
      <c r="L2340" s="9"/>
    </row>
    <row r="2341" spans="2:13" s="96" customFormat="1">
      <c r="B2341" s="16"/>
      <c r="C2341" s="274"/>
      <c r="D2341" s="9"/>
      <c r="E2341" s="9"/>
      <c r="F2341" s="9"/>
      <c r="G2341" s="9"/>
      <c r="H2341" s="9"/>
      <c r="I2341" s="9"/>
      <c r="J2341" s="9"/>
      <c r="K2341" s="9"/>
      <c r="L2341" s="9"/>
    </row>
    <row r="2342" spans="2:13" s="96" customFormat="1">
      <c r="B2342" s="208" t="s">
        <v>823</v>
      </c>
      <c r="C2342" s="274"/>
      <c r="D2342" s="9"/>
      <c r="E2342" s="9"/>
      <c r="F2342" s="9"/>
      <c r="G2342" s="9"/>
      <c r="H2342" s="9"/>
      <c r="I2342" s="9"/>
      <c r="J2342" s="9"/>
      <c r="K2342" s="9"/>
      <c r="L2342" s="9"/>
    </row>
    <row r="2343" spans="2:13" s="96" customFormat="1">
      <c r="B2343" s="208"/>
      <c r="C2343" s="274"/>
      <c r="D2343" s="9"/>
      <c r="E2343" s="9"/>
      <c r="F2343" s="9"/>
      <c r="G2343" s="9"/>
      <c r="H2343" s="9"/>
      <c r="I2343" s="9"/>
      <c r="J2343" s="9"/>
      <c r="K2343" s="9"/>
      <c r="L2343" s="9"/>
    </row>
    <row r="2344" spans="2:13" s="96" customFormat="1">
      <c r="B2344" s="12" t="s">
        <v>56</v>
      </c>
      <c r="C2344" s="376" t="s">
        <v>160</v>
      </c>
      <c r="D2344" s="207"/>
      <c r="E2344" s="207"/>
      <c r="F2344" s="206"/>
      <c r="G2344" s="206"/>
      <c r="H2344" s="206"/>
      <c r="I2344" s="206"/>
      <c r="J2344" s="206"/>
      <c r="K2344" s="206"/>
      <c r="L2344" s="206"/>
      <c r="M2344" s="203"/>
    </row>
    <row r="2345" spans="2:13" s="96" customFormat="1">
      <c r="B2345" s="12" t="s">
        <v>57</v>
      </c>
      <c r="C2345" s="376">
        <v>104001</v>
      </c>
      <c r="D2345" s="206"/>
      <c r="E2345" s="206"/>
      <c r="F2345" s="206"/>
      <c r="G2345" s="206"/>
      <c r="H2345" s="206"/>
      <c r="I2345" s="206"/>
      <c r="J2345" s="206"/>
      <c r="K2345" s="206"/>
      <c r="L2345" s="206"/>
      <c r="M2345" s="203"/>
    </row>
    <row r="2346" spans="2:13" s="96" customFormat="1">
      <c r="B2346" s="12" t="s">
        <v>58</v>
      </c>
      <c r="C2346" s="376" t="s">
        <v>522</v>
      </c>
      <c r="D2346" s="206"/>
      <c r="E2346" s="206"/>
      <c r="F2346" s="206"/>
      <c r="G2346" s="206"/>
      <c r="H2346" s="206"/>
      <c r="I2346" s="206"/>
      <c r="J2346" s="206"/>
      <c r="K2346" s="206"/>
      <c r="L2346" s="206"/>
      <c r="M2346" s="203"/>
    </row>
    <row r="2347" spans="2:13" s="96" customFormat="1">
      <c r="B2347" s="12" t="s">
        <v>59</v>
      </c>
      <c r="C2347" s="376">
        <v>1171</v>
      </c>
      <c r="D2347" s="607" t="s">
        <v>821</v>
      </c>
      <c r="E2347" s="607"/>
      <c r="F2347" s="607"/>
      <c r="G2347" s="607"/>
      <c r="H2347" s="607"/>
      <c r="I2347" s="607"/>
      <c r="J2347" s="607"/>
      <c r="K2347" s="607"/>
      <c r="L2347" s="607"/>
      <c r="M2347" s="203"/>
    </row>
    <row r="2348" spans="2:13" s="96" customFormat="1" ht="15" customHeight="1">
      <c r="B2348" s="12" t="s">
        <v>61</v>
      </c>
      <c r="C2348" s="376">
        <v>11001</v>
      </c>
      <c r="D2348" s="426" t="s">
        <v>961</v>
      </c>
      <c r="E2348" s="426" t="s">
        <v>960</v>
      </c>
      <c r="F2348" s="433" t="s">
        <v>959</v>
      </c>
      <c r="G2348" s="433" t="s">
        <v>958</v>
      </c>
      <c r="H2348" s="433" t="s">
        <v>957</v>
      </c>
      <c r="I2348" s="426" t="s">
        <v>956</v>
      </c>
      <c r="J2348" s="426" t="s">
        <v>426</v>
      </c>
      <c r="K2348" s="426" t="s">
        <v>457</v>
      </c>
      <c r="L2348" s="608"/>
      <c r="M2348" s="203"/>
    </row>
    <row r="2349" spans="2:13" s="96" customFormat="1">
      <c r="B2349" s="18" t="s">
        <v>35</v>
      </c>
      <c r="C2349" s="376" t="s">
        <v>951</v>
      </c>
      <c r="D2349" s="427"/>
      <c r="E2349" s="427"/>
      <c r="F2349" s="434"/>
      <c r="G2349" s="434"/>
      <c r="H2349" s="434"/>
      <c r="I2349" s="427"/>
      <c r="J2349" s="427"/>
      <c r="K2349" s="427"/>
      <c r="L2349" s="609"/>
      <c r="M2349" s="203"/>
    </row>
    <row r="2350" spans="2:13" s="96" customFormat="1" ht="38.25">
      <c r="B2350" s="18" t="s">
        <v>65</v>
      </c>
      <c r="C2350" s="376" t="s">
        <v>950</v>
      </c>
      <c r="D2350" s="427"/>
      <c r="E2350" s="427"/>
      <c r="F2350" s="434"/>
      <c r="G2350" s="434"/>
      <c r="H2350" s="434"/>
      <c r="I2350" s="427"/>
      <c r="J2350" s="427"/>
      <c r="K2350" s="427"/>
      <c r="L2350" s="609"/>
      <c r="M2350" s="203"/>
    </row>
    <row r="2351" spans="2:13" s="96" customFormat="1">
      <c r="B2351" s="18" t="s">
        <v>37</v>
      </c>
      <c r="C2351" s="376" t="s">
        <v>949</v>
      </c>
      <c r="D2351" s="427"/>
      <c r="E2351" s="427"/>
      <c r="F2351" s="434"/>
      <c r="G2351" s="434"/>
      <c r="H2351" s="434"/>
      <c r="I2351" s="427"/>
      <c r="J2351" s="427"/>
      <c r="K2351" s="427"/>
      <c r="L2351" s="609"/>
      <c r="M2351" s="203"/>
    </row>
    <row r="2352" spans="2:13" s="96" customFormat="1">
      <c r="B2352" s="10" t="s">
        <v>808</v>
      </c>
      <c r="C2352" s="376" t="s">
        <v>948</v>
      </c>
      <c r="D2352" s="427"/>
      <c r="E2352" s="427"/>
      <c r="F2352" s="434"/>
      <c r="G2352" s="434"/>
      <c r="H2352" s="434"/>
      <c r="I2352" s="427"/>
      <c r="J2352" s="427"/>
      <c r="K2352" s="427"/>
      <c r="L2352" s="609"/>
      <c r="M2352" s="203"/>
    </row>
    <row r="2353" spans="2:13" s="96" customFormat="1">
      <c r="B2353" s="55"/>
      <c r="C2353" s="373" t="s">
        <v>195</v>
      </c>
      <c r="D2353" s="428"/>
      <c r="E2353" s="428"/>
      <c r="F2353" s="435"/>
      <c r="G2353" s="435"/>
      <c r="H2353" s="435"/>
      <c r="I2353" s="428"/>
      <c r="J2353" s="428"/>
      <c r="K2353" s="428"/>
      <c r="L2353" s="610"/>
      <c r="M2353" s="203"/>
    </row>
    <row r="2354" spans="2:13" s="96" customFormat="1" ht="38.25">
      <c r="B2354" s="175"/>
      <c r="C2354" s="81" t="s">
        <v>947</v>
      </c>
      <c r="D2354" s="20">
        <v>150</v>
      </c>
      <c r="E2354" s="20">
        <v>150</v>
      </c>
      <c r="F2354" s="20">
        <v>30</v>
      </c>
      <c r="G2354" s="20">
        <v>40</v>
      </c>
      <c r="H2354" s="20">
        <v>110</v>
      </c>
      <c r="I2354" s="20">
        <v>150</v>
      </c>
      <c r="J2354" s="20">
        <v>150</v>
      </c>
      <c r="K2354" s="20">
        <v>150</v>
      </c>
      <c r="L2354" s="488"/>
      <c r="M2354" s="203"/>
    </row>
    <row r="2355" spans="2:13" s="96" customFormat="1" ht="59.25" customHeight="1">
      <c r="B2355" s="175"/>
      <c r="C2355" s="81" t="s">
        <v>946</v>
      </c>
      <c r="D2355" s="432">
        <v>100</v>
      </c>
      <c r="E2355" s="432">
        <v>100</v>
      </c>
      <c r="F2355" s="432">
        <v>100</v>
      </c>
      <c r="G2355" s="432">
        <v>100</v>
      </c>
      <c r="H2355" s="432">
        <v>100</v>
      </c>
      <c r="I2355" s="432">
        <v>100</v>
      </c>
      <c r="J2355" s="432">
        <v>100</v>
      </c>
      <c r="K2355" s="432">
        <v>100</v>
      </c>
      <c r="L2355" s="174"/>
      <c r="M2355" s="203"/>
    </row>
    <row r="2356" spans="2:13" s="96" customFormat="1">
      <c r="B2356" s="21" t="s">
        <v>448</v>
      </c>
      <c r="C2356" s="374"/>
      <c r="D2356" s="547">
        <v>34876.300000000003</v>
      </c>
      <c r="E2356" s="547">
        <v>37033.699999999997</v>
      </c>
      <c r="F2356" s="547">
        <v>7406.7</v>
      </c>
      <c r="G2356" s="547">
        <v>16665.099999999999</v>
      </c>
      <c r="H2356" s="547">
        <v>25923.5</v>
      </c>
      <c r="I2356" s="547">
        <v>37033.699999999997</v>
      </c>
      <c r="J2356" s="547">
        <v>37033.699999999997</v>
      </c>
      <c r="K2356" s="547">
        <v>37033.699999999997</v>
      </c>
      <c r="L2356" s="488"/>
      <c r="M2356" s="203"/>
    </row>
    <row r="2357" spans="2:13" s="96" customFormat="1">
      <c r="C2357" s="375"/>
      <c r="D2357" s="384"/>
      <c r="E2357" s="384"/>
      <c r="F2357" s="384"/>
      <c r="G2357" s="384"/>
      <c r="H2357" s="384"/>
      <c r="I2357" s="384"/>
      <c r="J2357" s="384"/>
      <c r="K2357" s="384"/>
      <c r="L2357" s="384"/>
    </row>
    <row r="2358" spans="2:13" s="96" customFormat="1">
      <c r="B2358" s="15" t="s">
        <v>922</v>
      </c>
      <c r="C2358" s="377" t="s">
        <v>921</v>
      </c>
      <c r="D2358" s="9"/>
      <c r="E2358" s="9"/>
      <c r="F2358" s="9"/>
      <c r="G2358" s="9"/>
      <c r="H2358" s="9"/>
      <c r="I2358" s="9"/>
      <c r="J2358" s="9"/>
      <c r="K2358" s="9"/>
      <c r="L2358" s="9"/>
    </row>
    <row r="2359" spans="2:13" s="96" customFormat="1" ht="25.5" customHeight="1">
      <c r="B2359" s="370">
        <v>1176</v>
      </c>
      <c r="C2359" s="394" t="s">
        <v>1031</v>
      </c>
      <c r="D2359" s="9"/>
      <c r="E2359" s="9"/>
      <c r="F2359" s="9"/>
      <c r="G2359" s="9"/>
      <c r="H2359" s="9"/>
      <c r="I2359" s="9"/>
      <c r="J2359" s="9"/>
      <c r="K2359" s="9"/>
      <c r="L2359" s="9"/>
    </row>
    <row r="2360" spans="2:13" s="96" customFormat="1">
      <c r="B2360" s="16"/>
      <c r="C2360" s="274"/>
      <c r="D2360" s="9"/>
      <c r="E2360" s="9"/>
      <c r="F2360" s="9"/>
      <c r="G2360" s="9"/>
      <c r="H2360" s="9"/>
      <c r="I2360" s="9"/>
      <c r="J2360" s="9"/>
      <c r="K2360" s="9"/>
      <c r="L2360" s="9"/>
    </row>
    <row r="2361" spans="2:13" s="96" customFormat="1">
      <c r="B2361" s="208" t="s">
        <v>823</v>
      </c>
      <c r="C2361" s="274"/>
      <c r="D2361" s="9"/>
      <c r="E2361" s="9"/>
      <c r="F2361" s="9"/>
      <c r="G2361" s="9"/>
      <c r="H2361" s="9"/>
      <c r="I2361" s="9"/>
      <c r="J2361" s="9"/>
      <c r="K2361" s="9"/>
      <c r="L2361" s="9"/>
    </row>
    <row r="2362" spans="2:13" s="96" customFormat="1">
      <c r="B2362" s="208"/>
      <c r="C2362" s="274"/>
      <c r="D2362" s="9"/>
      <c r="E2362" s="9"/>
      <c r="F2362" s="9"/>
      <c r="G2362" s="9"/>
      <c r="H2362" s="9"/>
      <c r="I2362" s="9"/>
      <c r="J2362" s="9"/>
      <c r="K2362" s="9"/>
      <c r="L2362" s="9"/>
    </row>
    <row r="2363" spans="2:13" s="96" customFormat="1">
      <c r="B2363" s="12" t="s">
        <v>56</v>
      </c>
      <c r="C2363" s="376" t="s">
        <v>160</v>
      </c>
      <c r="D2363" s="207"/>
      <c r="E2363" s="207"/>
      <c r="F2363" s="206"/>
      <c r="G2363" s="206"/>
      <c r="H2363" s="206"/>
      <c r="I2363" s="206"/>
      <c r="J2363" s="206"/>
      <c r="K2363" s="206"/>
      <c r="L2363" s="206"/>
      <c r="M2363" s="203"/>
    </row>
    <row r="2364" spans="2:13" s="96" customFormat="1">
      <c r="B2364" s="12" t="s">
        <v>57</v>
      </c>
      <c r="C2364" s="376">
        <v>105016</v>
      </c>
      <c r="D2364" s="206"/>
      <c r="E2364" s="206"/>
      <c r="F2364" s="206"/>
      <c r="G2364" s="206"/>
      <c r="H2364" s="206"/>
      <c r="I2364" s="206"/>
      <c r="J2364" s="206"/>
      <c r="K2364" s="206"/>
      <c r="L2364" s="206"/>
      <c r="M2364" s="203"/>
    </row>
    <row r="2365" spans="2:13" s="96" customFormat="1">
      <c r="B2365" s="12" t="s">
        <v>58</v>
      </c>
      <c r="C2365" s="376" t="s">
        <v>1030</v>
      </c>
      <c r="D2365" s="206"/>
      <c r="E2365" s="206"/>
      <c r="F2365" s="206"/>
      <c r="G2365" s="206"/>
      <c r="H2365" s="206"/>
      <c r="I2365" s="206"/>
      <c r="J2365" s="206"/>
      <c r="K2365" s="206"/>
      <c r="L2365" s="206"/>
      <c r="M2365" s="203"/>
    </row>
    <row r="2366" spans="2:13" s="96" customFormat="1">
      <c r="B2366" s="12" t="s">
        <v>59</v>
      </c>
      <c r="C2366" s="376">
        <v>1176</v>
      </c>
      <c r="D2366" s="607" t="s">
        <v>821</v>
      </c>
      <c r="E2366" s="607"/>
      <c r="F2366" s="607"/>
      <c r="G2366" s="607"/>
      <c r="H2366" s="607"/>
      <c r="I2366" s="607"/>
      <c r="J2366" s="607"/>
      <c r="K2366" s="607"/>
      <c r="L2366" s="607"/>
      <c r="M2366" s="203"/>
    </row>
    <row r="2367" spans="2:13" s="96" customFormat="1" ht="15" customHeight="1">
      <c r="B2367" s="12" t="s">
        <v>61</v>
      </c>
      <c r="C2367" s="376">
        <v>11001</v>
      </c>
      <c r="D2367" s="426" t="s">
        <v>961</v>
      </c>
      <c r="E2367" s="426" t="s">
        <v>960</v>
      </c>
      <c r="F2367" s="433" t="s">
        <v>959</v>
      </c>
      <c r="G2367" s="433" t="s">
        <v>958</v>
      </c>
      <c r="H2367" s="433" t="s">
        <v>957</v>
      </c>
      <c r="I2367" s="426" t="s">
        <v>956</v>
      </c>
      <c r="J2367" s="426" t="s">
        <v>426</v>
      </c>
      <c r="K2367" s="426" t="s">
        <v>457</v>
      </c>
      <c r="L2367" s="608"/>
      <c r="M2367" s="203"/>
    </row>
    <row r="2368" spans="2:13" s="96" customFormat="1" ht="18.75" customHeight="1">
      <c r="B2368" s="18" t="s">
        <v>35</v>
      </c>
      <c r="C2368" s="376" t="s">
        <v>1240</v>
      </c>
      <c r="D2368" s="427"/>
      <c r="E2368" s="427"/>
      <c r="F2368" s="434"/>
      <c r="G2368" s="434"/>
      <c r="H2368" s="434"/>
      <c r="I2368" s="427"/>
      <c r="J2368" s="427"/>
      <c r="K2368" s="427"/>
      <c r="L2368" s="609"/>
      <c r="M2368" s="203"/>
    </row>
    <row r="2369" spans="2:13" s="96" customFormat="1" ht="60.75" customHeight="1">
      <c r="B2369" s="18" t="s">
        <v>65</v>
      </c>
      <c r="C2369" s="376" t="s">
        <v>1241</v>
      </c>
      <c r="D2369" s="427"/>
      <c r="E2369" s="427"/>
      <c r="F2369" s="434"/>
      <c r="G2369" s="434"/>
      <c r="H2369" s="434"/>
      <c r="I2369" s="427"/>
      <c r="J2369" s="427"/>
      <c r="K2369" s="427"/>
      <c r="L2369" s="609"/>
      <c r="M2369" s="203"/>
    </row>
    <row r="2370" spans="2:13" s="96" customFormat="1" ht="18" customHeight="1">
      <c r="B2370" s="18" t="s">
        <v>37</v>
      </c>
      <c r="C2370" s="376" t="s">
        <v>161</v>
      </c>
      <c r="D2370" s="427"/>
      <c r="E2370" s="427"/>
      <c r="F2370" s="434"/>
      <c r="G2370" s="434"/>
      <c r="H2370" s="434"/>
      <c r="I2370" s="427"/>
      <c r="J2370" s="427"/>
      <c r="K2370" s="427"/>
      <c r="L2370" s="609"/>
      <c r="M2370" s="203"/>
    </row>
    <row r="2371" spans="2:13" s="96" customFormat="1" ht="25.5">
      <c r="B2371" s="239" t="s">
        <v>808</v>
      </c>
      <c r="C2371" s="376" t="s">
        <v>1242</v>
      </c>
      <c r="D2371" s="427"/>
      <c r="E2371" s="427"/>
      <c r="F2371" s="434"/>
      <c r="G2371" s="434"/>
      <c r="H2371" s="434"/>
      <c r="I2371" s="427"/>
      <c r="J2371" s="427"/>
      <c r="K2371" s="427"/>
      <c r="L2371" s="609"/>
      <c r="M2371" s="203"/>
    </row>
    <row r="2372" spans="2:13" s="96" customFormat="1">
      <c r="B2372" s="238"/>
      <c r="C2372" s="373" t="s">
        <v>195</v>
      </c>
      <c r="D2372" s="428"/>
      <c r="E2372" s="428"/>
      <c r="F2372" s="435"/>
      <c r="G2372" s="435"/>
      <c r="H2372" s="435"/>
      <c r="I2372" s="428"/>
      <c r="J2372" s="428"/>
      <c r="K2372" s="428"/>
      <c r="L2372" s="610"/>
      <c r="M2372" s="203"/>
    </row>
    <row r="2373" spans="2:13" s="96" customFormat="1">
      <c r="B2373" s="21" t="s">
        <v>448</v>
      </c>
      <c r="C2373" s="374"/>
      <c r="D2373" s="547"/>
      <c r="E2373" s="547">
        <v>498221</v>
      </c>
      <c r="F2373" s="547"/>
      <c r="G2373" s="547"/>
      <c r="H2373" s="547"/>
      <c r="I2373" s="547">
        <v>507546.1</v>
      </c>
      <c r="J2373" s="547">
        <v>512227.4</v>
      </c>
      <c r="K2373" s="547">
        <v>515894.7</v>
      </c>
      <c r="L2373" s="488"/>
      <c r="M2373" s="203"/>
    </row>
    <row r="2374" spans="2:13" s="96" customFormat="1">
      <c r="B2374" s="208"/>
      <c r="C2374" s="274"/>
      <c r="D2374" s="9"/>
      <c r="E2374" s="9"/>
      <c r="F2374" s="9"/>
      <c r="G2374" s="9"/>
      <c r="H2374" s="9"/>
      <c r="I2374" s="9"/>
      <c r="J2374" s="9"/>
      <c r="K2374" s="9"/>
      <c r="L2374" s="9"/>
    </row>
    <row r="2375" spans="2:13" s="96" customFormat="1">
      <c r="B2375" s="12" t="s">
        <v>56</v>
      </c>
      <c r="C2375" s="376" t="s">
        <v>160</v>
      </c>
      <c r="D2375" s="207"/>
      <c r="E2375" s="207"/>
      <c r="F2375" s="206"/>
      <c r="G2375" s="206"/>
      <c r="H2375" s="206"/>
      <c r="I2375" s="206"/>
      <c r="J2375" s="206"/>
      <c r="K2375" s="206"/>
      <c r="L2375" s="206"/>
      <c r="M2375" s="203"/>
    </row>
    <row r="2376" spans="2:13" s="96" customFormat="1">
      <c r="B2376" s="12" t="s">
        <v>57</v>
      </c>
      <c r="C2376" s="376">
        <v>105016</v>
      </c>
      <c r="D2376" s="206"/>
      <c r="E2376" s="206"/>
      <c r="F2376" s="206"/>
      <c r="G2376" s="206"/>
      <c r="H2376" s="206"/>
      <c r="I2376" s="206"/>
      <c r="J2376" s="206"/>
      <c r="K2376" s="206"/>
      <c r="L2376" s="206"/>
      <c r="M2376" s="203"/>
    </row>
    <row r="2377" spans="2:13" s="96" customFormat="1">
      <c r="B2377" s="12" t="s">
        <v>58</v>
      </c>
      <c r="C2377" s="376" t="s">
        <v>1030</v>
      </c>
      <c r="D2377" s="206"/>
      <c r="E2377" s="206"/>
      <c r="F2377" s="206"/>
      <c r="G2377" s="206"/>
      <c r="H2377" s="206"/>
      <c r="I2377" s="206"/>
      <c r="J2377" s="206"/>
      <c r="K2377" s="206"/>
      <c r="L2377" s="206"/>
      <c r="M2377" s="203"/>
    </row>
    <row r="2378" spans="2:13" s="96" customFormat="1">
      <c r="B2378" s="12" t="s">
        <v>59</v>
      </c>
      <c r="C2378" s="376">
        <v>1176</v>
      </c>
      <c r="D2378" s="607" t="s">
        <v>821</v>
      </c>
      <c r="E2378" s="607"/>
      <c r="F2378" s="607"/>
      <c r="G2378" s="607"/>
      <c r="H2378" s="607"/>
      <c r="I2378" s="607"/>
      <c r="J2378" s="607"/>
      <c r="K2378" s="607"/>
      <c r="L2378" s="607"/>
      <c r="M2378" s="203"/>
    </row>
    <row r="2379" spans="2:13" s="96" customFormat="1" ht="15" customHeight="1">
      <c r="B2379" s="12" t="s">
        <v>61</v>
      </c>
      <c r="C2379" s="376">
        <v>11002</v>
      </c>
      <c r="D2379" s="426" t="s">
        <v>961</v>
      </c>
      <c r="E2379" s="426" t="s">
        <v>960</v>
      </c>
      <c r="F2379" s="433" t="s">
        <v>959</v>
      </c>
      <c r="G2379" s="433" t="s">
        <v>958</v>
      </c>
      <c r="H2379" s="433" t="s">
        <v>957</v>
      </c>
      <c r="I2379" s="426" t="s">
        <v>956</v>
      </c>
      <c r="J2379" s="426" t="s">
        <v>426</v>
      </c>
      <c r="K2379" s="426" t="s">
        <v>457</v>
      </c>
      <c r="L2379" s="608"/>
      <c r="M2379" s="203"/>
    </row>
    <row r="2380" spans="2:13" s="96" customFormat="1" ht="18.75" customHeight="1">
      <c r="B2380" s="18" t="s">
        <v>35</v>
      </c>
      <c r="C2380" s="376" t="s">
        <v>1243</v>
      </c>
      <c r="D2380" s="427"/>
      <c r="E2380" s="427"/>
      <c r="F2380" s="434"/>
      <c r="G2380" s="434"/>
      <c r="H2380" s="434"/>
      <c r="I2380" s="427"/>
      <c r="J2380" s="427"/>
      <c r="K2380" s="427"/>
      <c r="L2380" s="609"/>
      <c r="M2380" s="203"/>
    </row>
    <row r="2381" spans="2:13" s="96" customFormat="1" ht="33.75" customHeight="1">
      <c r="B2381" s="18" t="s">
        <v>65</v>
      </c>
      <c r="C2381" s="376" t="s">
        <v>1244</v>
      </c>
      <c r="D2381" s="427"/>
      <c r="E2381" s="427"/>
      <c r="F2381" s="434"/>
      <c r="G2381" s="434"/>
      <c r="H2381" s="434"/>
      <c r="I2381" s="427"/>
      <c r="J2381" s="427"/>
      <c r="K2381" s="427"/>
      <c r="L2381" s="609"/>
      <c r="M2381" s="203"/>
    </row>
    <row r="2382" spans="2:13" s="96" customFormat="1" ht="18" customHeight="1">
      <c r="B2382" s="18" t="s">
        <v>37</v>
      </c>
      <c r="C2382" s="376" t="s">
        <v>161</v>
      </c>
      <c r="D2382" s="427"/>
      <c r="E2382" s="427"/>
      <c r="F2382" s="434"/>
      <c r="G2382" s="434"/>
      <c r="H2382" s="434"/>
      <c r="I2382" s="427"/>
      <c r="J2382" s="427"/>
      <c r="K2382" s="427"/>
      <c r="L2382" s="609"/>
      <c r="M2382" s="203"/>
    </row>
    <row r="2383" spans="2:13" s="96" customFormat="1">
      <c r="B2383" s="321" t="s">
        <v>808</v>
      </c>
      <c r="C2383" s="376" t="s">
        <v>1245</v>
      </c>
      <c r="D2383" s="427"/>
      <c r="E2383" s="427"/>
      <c r="F2383" s="434"/>
      <c r="G2383" s="434"/>
      <c r="H2383" s="434"/>
      <c r="I2383" s="427"/>
      <c r="J2383" s="427"/>
      <c r="K2383" s="427"/>
      <c r="L2383" s="609"/>
      <c r="M2383" s="203"/>
    </row>
    <row r="2384" spans="2:13" s="96" customFormat="1">
      <c r="B2384" s="320"/>
      <c r="C2384" s="373" t="s">
        <v>195</v>
      </c>
      <c r="D2384" s="428"/>
      <c r="E2384" s="428"/>
      <c r="F2384" s="435"/>
      <c r="G2384" s="435"/>
      <c r="H2384" s="435"/>
      <c r="I2384" s="428"/>
      <c r="J2384" s="428"/>
      <c r="K2384" s="428"/>
      <c r="L2384" s="610"/>
      <c r="M2384" s="203"/>
    </row>
    <row r="2385" spans="2:13" s="96" customFormat="1">
      <c r="B2385" s="21" t="s">
        <v>448</v>
      </c>
      <c r="C2385" s="374"/>
      <c r="D2385" s="547"/>
      <c r="E2385" s="547">
        <v>38424.6</v>
      </c>
      <c r="F2385" s="547"/>
      <c r="G2385" s="547"/>
      <c r="H2385" s="547"/>
      <c r="I2385" s="547">
        <v>38424.6</v>
      </c>
      <c r="J2385" s="547">
        <v>38424.6</v>
      </c>
      <c r="K2385" s="547">
        <v>38424.6</v>
      </c>
      <c r="L2385" s="488"/>
      <c r="M2385" s="203"/>
    </row>
    <row r="2386" spans="2:13" s="96" customFormat="1">
      <c r="B2386" s="208"/>
      <c r="C2386" s="274"/>
      <c r="D2386" s="9"/>
      <c r="E2386" s="9"/>
      <c r="F2386" s="9"/>
      <c r="G2386" s="9"/>
      <c r="H2386" s="9"/>
      <c r="I2386" s="9"/>
      <c r="J2386" s="9"/>
      <c r="K2386" s="9"/>
      <c r="L2386" s="9"/>
    </row>
    <row r="2387" spans="2:13" s="96" customFormat="1">
      <c r="B2387" s="12" t="s">
        <v>56</v>
      </c>
      <c r="C2387" s="376" t="s">
        <v>160</v>
      </c>
      <c r="D2387" s="207"/>
      <c r="E2387" s="207"/>
      <c r="F2387" s="206"/>
      <c r="G2387" s="206"/>
      <c r="H2387" s="206"/>
      <c r="I2387" s="206"/>
      <c r="J2387" s="206"/>
      <c r="K2387" s="206"/>
      <c r="L2387" s="206"/>
      <c r="M2387" s="203"/>
    </row>
    <row r="2388" spans="2:13" s="96" customFormat="1">
      <c r="B2388" s="12" t="s">
        <v>57</v>
      </c>
      <c r="C2388" s="376">
        <v>105016</v>
      </c>
      <c r="D2388" s="206"/>
      <c r="E2388" s="206"/>
      <c r="F2388" s="206"/>
      <c r="G2388" s="206"/>
      <c r="H2388" s="206"/>
      <c r="I2388" s="206"/>
      <c r="J2388" s="206"/>
      <c r="K2388" s="206"/>
      <c r="L2388" s="206"/>
      <c r="M2388" s="203"/>
    </row>
    <row r="2389" spans="2:13" s="96" customFormat="1">
      <c r="B2389" s="12" t="s">
        <v>58</v>
      </c>
      <c r="C2389" s="376" t="s">
        <v>1030</v>
      </c>
      <c r="D2389" s="206"/>
      <c r="E2389" s="206"/>
      <c r="F2389" s="206"/>
      <c r="G2389" s="206"/>
      <c r="H2389" s="206"/>
      <c r="I2389" s="206"/>
      <c r="J2389" s="206"/>
      <c r="K2389" s="206"/>
      <c r="L2389" s="206"/>
      <c r="M2389" s="203"/>
    </row>
    <row r="2390" spans="2:13" s="96" customFormat="1">
      <c r="B2390" s="12" t="s">
        <v>59</v>
      </c>
      <c r="C2390" s="376">
        <v>1176</v>
      </c>
      <c r="D2390" s="607" t="s">
        <v>821</v>
      </c>
      <c r="E2390" s="607"/>
      <c r="F2390" s="607"/>
      <c r="G2390" s="607"/>
      <c r="H2390" s="607"/>
      <c r="I2390" s="607"/>
      <c r="J2390" s="607"/>
      <c r="K2390" s="607"/>
      <c r="L2390" s="607"/>
      <c r="M2390" s="203"/>
    </row>
    <row r="2391" spans="2:13" s="96" customFormat="1" ht="25.5">
      <c r="B2391" s="12" t="s">
        <v>61</v>
      </c>
      <c r="C2391" s="376">
        <v>11003</v>
      </c>
      <c r="D2391" s="426" t="s">
        <v>961</v>
      </c>
      <c r="E2391" s="426" t="s">
        <v>960</v>
      </c>
      <c r="F2391" s="433" t="s">
        <v>959</v>
      </c>
      <c r="G2391" s="433" t="s">
        <v>958</v>
      </c>
      <c r="H2391" s="433" t="s">
        <v>957</v>
      </c>
      <c r="I2391" s="426" t="s">
        <v>956</v>
      </c>
      <c r="J2391" s="426" t="s">
        <v>426</v>
      </c>
      <c r="K2391" s="426" t="s">
        <v>457</v>
      </c>
      <c r="L2391" s="608"/>
      <c r="M2391" s="203"/>
    </row>
    <row r="2392" spans="2:13" s="96" customFormat="1">
      <c r="B2392" s="18" t="s">
        <v>35</v>
      </c>
      <c r="C2392" s="376" t="s">
        <v>1246</v>
      </c>
      <c r="D2392" s="427"/>
      <c r="E2392" s="427"/>
      <c r="F2392" s="434"/>
      <c r="G2392" s="434"/>
      <c r="H2392" s="434"/>
      <c r="I2392" s="427"/>
      <c r="J2392" s="427"/>
      <c r="K2392" s="427"/>
      <c r="L2392" s="609"/>
      <c r="M2392" s="203"/>
    </row>
    <row r="2393" spans="2:13" s="96" customFormat="1">
      <c r="B2393" s="18" t="s">
        <v>65</v>
      </c>
      <c r="C2393" s="376" t="s">
        <v>1247</v>
      </c>
      <c r="D2393" s="427"/>
      <c r="E2393" s="427"/>
      <c r="F2393" s="434"/>
      <c r="G2393" s="434"/>
      <c r="H2393" s="434"/>
      <c r="I2393" s="427"/>
      <c r="J2393" s="427"/>
      <c r="K2393" s="427"/>
      <c r="L2393" s="609"/>
      <c r="M2393" s="203"/>
    </row>
    <row r="2394" spans="2:13" s="96" customFormat="1">
      <c r="B2394" s="18" t="s">
        <v>37</v>
      </c>
      <c r="C2394" s="376" t="s">
        <v>161</v>
      </c>
      <c r="D2394" s="427"/>
      <c r="E2394" s="427"/>
      <c r="F2394" s="434"/>
      <c r="G2394" s="434"/>
      <c r="H2394" s="434"/>
      <c r="I2394" s="427"/>
      <c r="J2394" s="427"/>
      <c r="K2394" s="427"/>
      <c r="L2394" s="609"/>
      <c r="M2394" s="203"/>
    </row>
    <row r="2395" spans="2:13" s="96" customFormat="1" ht="25.5">
      <c r="B2395" s="321" t="s">
        <v>808</v>
      </c>
      <c r="C2395" s="376" t="s">
        <v>1248</v>
      </c>
      <c r="D2395" s="427"/>
      <c r="E2395" s="427"/>
      <c r="F2395" s="434"/>
      <c r="G2395" s="434"/>
      <c r="H2395" s="434"/>
      <c r="I2395" s="427"/>
      <c r="J2395" s="427"/>
      <c r="K2395" s="427"/>
      <c r="L2395" s="609"/>
      <c r="M2395" s="203"/>
    </row>
    <row r="2396" spans="2:13" s="96" customFormat="1">
      <c r="B2396" s="320"/>
      <c r="C2396" s="373" t="s">
        <v>195</v>
      </c>
      <c r="D2396" s="428"/>
      <c r="E2396" s="428"/>
      <c r="F2396" s="435"/>
      <c r="G2396" s="435"/>
      <c r="H2396" s="435"/>
      <c r="I2396" s="428"/>
      <c r="J2396" s="428"/>
      <c r="K2396" s="428"/>
      <c r="L2396" s="610"/>
      <c r="M2396" s="203"/>
    </row>
    <row r="2397" spans="2:13" s="96" customFormat="1">
      <c r="B2397" s="21" t="s">
        <v>448</v>
      </c>
      <c r="C2397" s="374"/>
      <c r="D2397" s="547"/>
      <c r="E2397" s="547">
        <v>765277.4</v>
      </c>
      <c r="F2397" s="547"/>
      <c r="G2397" s="547"/>
      <c r="H2397" s="547"/>
      <c r="I2397" s="547">
        <v>765277.4</v>
      </c>
      <c r="J2397" s="547">
        <v>765277.4</v>
      </c>
      <c r="K2397" s="547">
        <v>765277.4</v>
      </c>
      <c r="L2397" s="488"/>
      <c r="M2397" s="203"/>
    </row>
    <row r="2398" spans="2:13" s="96" customFormat="1">
      <c r="B2398" s="208"/>
      <c r="C2398" s="274"/>
      <c r="D2398" s="9"/>
      <c r="E2398" s="9"/>
      <c r="F2398" s="9"/>
      <c r="G2398" s="9"/>
      <c r="H2398" s="9"/>
      <c r="I2398" s="9"/>
      <c r="J2398" s="9"/>
      <c r="K2398" s="9"/>
      <c r="L2398" s="9"/>
    </row>
    <row r="2399" spans="2:13" s="96" customFormat="1">
      <c r="B2399" s="12" t="s">
        <v>56</v>
      </c>
      <c r="C2399" s="376" t="s">
        <v>160</v>
      </c>
      <c r="D2399" s="207"/>
      <c r="E2399" s="207"/>
      <c r="F2399" s="206"/>
      <c r="G2399" s="206"/>
      <c r="H2399" s="206"/>
      <c r="I2399" s="206"/>
      <c r="J2399" s="206"/>
      <c r="K2399" s="206"/>
      <c r="L2399" s="206"/>
      <c r="M2399" s="203"/>
    </row>
    <row r="2400" spans="2:13" s="96" customFormat="1">
      <c r="B2400" s="12" t="s">
        <v>57</v>
      </c>
      <c r="C2400" s="376">
        <v>105016</v>
      </c>
      <c r="D2400" s="206"/>
      <c r="E2400" s="206"/>
      <c r="F2400" s="206"/>
      <c r="G2400" s="206"/>
      <c r="H2400" s="206"/>
      <c r="I2400" s="206"/>
      <c r="J2400" s="206"/>
      <c r="K2400" s="206"/>
      <c r="L2400" s="206"/>
      <c r="M2400" s="203"/>
    </row>
    <row r="2401" spans="2:13" s="96" customFormat="1" ht="17.25" customHeight="1">
      <c r="B2401" s="12" t="s">
        <v>58</v>
      </c>
      <c r="C2401" s="376" t="s">
        <v>1030</v>
      </c>
      <c r="D2401" s="206"/>
      <c r="E2401" s="206"/>
      <c r="F2401" s="206"/>
      <c r="G2401" s="206"/>
      <c r="H2401" s="206"/>
      <c r="I2401" s="206"/>
      <c r="J2401" s="206"/>
      <c r="K2401" s="206"/>
      <c r="L2401" s="206"/>
      <c r="M2401" s="203"/>
    </row>
    <row r="2402" spans="2:13" s="96" customFormat="1">
      <c r="B2402" s="12" t="s">
        <v>59</v>
      </c>
      <c r="C2402" s="376">
        <v>1176</v>
      </c>
      <c r="D2402" s="607" t="s">
        <v>821</v>
      </c>
      <c r="E2402" s="607"/>
      <c r="F2402" s="607"/>
      <c r="G2402" s="607"/>
      <c r="H2402" s="607"/>
      <c r="I2402" s="607"/>
      <c r="J2402" s="607"/>
      <c r="K2402" s="607"/>
      <c r="L2402" s="607"/>
      <c r="M2402" s="203"/>
    </row>
    <row r="2403" spans="2:13" s="96" customFormat="1" ht="31.5" customHeight="1">
      <c r="B2403" s="12" t="s">
        <v>61</v>
      </c>
      <c r="C2403" s="376">
        <v>11004</v>
      </c>
      <c r="D2403" s="426" t="s">
        <v>961</v>
      </c>
      <c r="E2403" s="426" t="s">
        <v>960</v>
      </c>
      <c r="F2403" s="433" t="s">
        <v>959</v>
      </c>
      <c r="G2403" s="433" t="s">
        <v>958</v>
      </c>
      <c r="H2403" s="433" t="s">
        <v>957</v>
      </c>
      <c r="I2403" s="426" t="s">
        <v>956</v>
      </c>
      <c r="J2403" s="426" t="s">
        <v>426</v>
      </c>
      <c r="K2403" s="426" t="s">
        <v>457</v>
      </c>
      <c r="L2403" s="608"/>
      <c r="M2403" s="203"/>
    </row>
    <row r="2404" spans="2:13" s="96" customFormat="1" ht="19.5" customHeight="1">
      <c r="B2404" s="18" t="s">
        <v>35</v>
      </c>
      <c r="C2404" s="376" t="s">
        <v>1249</v>
      </c>
      <c r="D2404" s="427"/>
      <c r="E2404" s="427"/>
      <c r="F2404" s="434"/>
      <c r="G2404" s="434"/>
      <c r="H2404" s="434"/>
      <c r="I2404" s="427"/>
      <c r="J2404" s="427"/>
      <c r="K2404" s="427"/>
      <c r="L2404" s="609"/>
      <c r="M2404" s="203"/>
    </row>
    <row r="2405" spans="2:13" s="96" customFormat="1" ht="19.5" customHeight="1">
      <c r="B2405" s="18" t="s">
        <v>65</v>
      </c>
      <c r="C2405" s="376" t="s">
        <v>1250</v>
      </c>
      <c r="D2405" s="427"/>
      <c r="E2405" s="427"/>
      <c r="F2405" s="434"/>
      <c r="G2405" s="434"/>
      <c r="H2405" s="434"/>
      <c r="I2405" s="427"/>
      <c r="J2405" s="427"/>
      <c r="K2405" s="427"/>
      <c r="L2405" s="609"/>
      <c r="M2405" s="203"/>
    </row>
    <row r="2406" spans="2:13" s="96" customFormat="1" ht="19.5" customHeight="1">
      <c r="B2406" s="18" t="s">
        <v>37</v>
      </c>
      <c r="C2406" s="376" t="s">
        <v>161</v>
      </c>
      <c r="D2406" s="427"/>
      <c r="E2406" s="427"/>
      <c r="F2406" s="434"/>
      <c r="G2406" s="434"/>
      <c r="H2406" s="434"/>
      <c r="I2406" s="427"/>
      <c r="J2406" s="427"/>
      <c r="K2406" s="427"/>
      <c r="L2406" s="609"/>
      <c r="M2406" s="203"/>
    </row>
    <row r="2407" spans="2:13" s="96" customFormat="1" ht="19.5" customHeight="1">
      <c r="B2407" s="321" t="s">
        <v>808</v>
      </c>
      <c r="C2407" s="376" t="s">
        <v>1251</v>
      </c>
      <c r="D2407" s="427"/>
      <c r="E2407" s="427"/>
      <c r="F2407" s="434"/>
      <c r="G2407" s="434"/>
      <c r="H2407" s="434"/>
      <c r="I2407" s="427"/>
      <c r="J2407" s="427"/>
      <c r="K2407" s="427"/>
      <c r="L2407" s="609"/>
      <c r="M2407" s="203"/>
    </row>
    <row r="2408" spans="2:13" s="96" customFormat="1">
      <c r="B2408" s="320"/>
      <c r="C2408" s="373" t="s">
        <v>195</v>
      </c>
      <c r="D2408" s="428"/>
      <c r="E2408" s="428"/>
      <c r="F2408" s="435"/>
      <c r="G2408" s="435"/>
      <c r="H2408" s="435"/>
      <c r="I2408" s="428"/>
      <c r="J2408" s="428"/>
      <c r="K2408" s="428"/>
      <c r="L2408" s="610"/>
      <c r="M2408" s="203"/>
    </row>
    <row r="2409" spans="2:13" s="96" customFormat="1">
      <c r="B2409" s="21" t="s">
        <v>448</v>
      </c>
      <c r="C2409" s="374"/>
      <c r="D2409" s="547"/>
      <c r="E2409" s="547">
        <v>45425.8</v>
      </c>
      <c r="F2409" s="547"/>
      <c r="G2409" s="547"/>
      <c r="H2409" s="547"/>
      <c r="I2409" s="547"/>
      <c r="J2409" s="547"/>
      <c r="K2409" s="547"/>
      <c r="L2409" s="488"/>
      <c r="M2409" s="203"/>
    </row>
    <row r="2410" spans="2:13" s="96" customFormat="1">
      <c r="C2410" s="375"/>
      <c r="D2410" s="384"/>
      <c r="E2410" s="384"/>
      <c r="F2410" s="384"/>
      <c r="G2410" s="384"/>
      <c r="H2410" s="384"/>
      <c r="I2410" s="384"/>
      <c r="J2410" s="384"/>
      <c r="K2410" s="384"/>
      <c r="L2410" s="384"/>
    </row>
    <row r="2411" spans="2:13" s="96" customFormat="1">
      <c r="B2411" s="12" t="s">
        <v>56</v>
      </c>
      <c r="C2411" s="376" t="s">
        <v>160</v>
      </c>
      <c r="D2411" s="207"/>
      <c r="E2411" s="207"/>
      <c r="F2411" s="206"/>
      <c r="G2411" s="206"/>
      <c r="H2411" s="206"/>
      <c r="I2411" s="206"/>
      <c r="J2411" s="206"/>
      <c r="K2411" s="206"/>
      <c r="L2411" s="206"/>
      <c r="M2411" s="203"/>
    </row>
    <row r="2412" spans="2:13" s="96" customFormat="1">
      <c r="B2412" s="12" t="s">
        <v>57</v>
      </c>
      <c r="C2412" s="376">
        <v>105016</v>
      </c>
      <c r="D2412" s="206"/>
      <c r="E2412" s="206"/>
      <c r="F2412" s="206"/>
      <c r="G2412" s="206"/>
      <c r="H2412" s="206"/>
      <c r="I2412" s="206"/>
      <c r="J2412" s="206"/>
      <c r="K2412" s="206"/>
      <c r="L2412" s="206"/>
      <c r="M2412" s="203"/>
    </row>
    <row r="2413" spans="2:13" s="96" customFormat="1">
      <c r="B2413" s="12" t="s">
        <v>58</v>
      </c>
      <c r="C2413" s="376" t="s">
        <v>1030</v>
      </c>
      <c r="D2413" s="206"/>
      <c r="E2413" s="206"/>
      <c r="F2413" s="206"/>
      <c r="G2413" s="206"/>
      <c r="H2413" s="206"/>
      <c r="I2413" s="206"/>
      <c r="J2413" s="206"/>
      <c r="K2413" s="206"/>
      <c r="L2413" s="206"/>
      <c r="M2413" s="203"/>
    </row>
    <row r="2414" spans="2:13" s="96" customFormat="1">
      <c r="B2414" s="12" t="s">
        <v>59</v>
      </c>
      <c r="C2414" s="376">
        <v>1176</v>
      </c>
      <c r="D2414" s="607" t="s">
        <v>821</v>
      </c>
      <c r="E2414" s="607"/>
      <c r="F2414" s="607"/>
      <c r="G2414" s="607"/>
      <c r="H2414" s="607"/>
      <c r="I2414" s="607"/>
      <c r="J2414" s="607"/>
      <c r="K2414" s="607"/>
      <c r="L2414" s="607"/>
      <c r="M2414" s="203"/>
    </row>
    <row r="2415" spans="2:13" s="96" customFormat="1" ht="28.5" customHeight="1">
      <c r="B2415" s="12" t="s">
        <v>61</v>
      </c>
      <c r="C2415" s="376">
        <v>11005</v>
      </c>
      <c r="D2415" s="426" t="s">
        <v>961</v>
      </c>
      <c r="E2415" s="426" t="s">
        <v>960</v>
      </c>
      <c r="F2415" s="433" t="s">
        <v>959</v>
      </c>
      <c r="G2415" s="433" t="s">
        <v>958</v>
      </c>
      <c r="H2415" s="433" t="s">
        <v>957</v>
      </c>
      <c r="I2415" s="426" t="s">
        <v>956</v>
      </c>
      <c r="J2415" s="426" t="s">
        <v>426</v>
      </c>
      <c r="K2415" s="426" t="s">
        <v>457</v>
      </c>
      <c r="L2415" s="608"/>
      <c r="M2415" s="203"/>
    </row>
    <row r="2416" spans="2:13" s="96" customFormat="1" ht="17.25" customHeight="1">
      <c r="B2416" s="18" t="s">
        <v>35</v>
      </c>
      <c r="C2416" s="376" t="s">
        <v>1252</v>
      </c>
      <c r="D2416" s="427"/>
      <c r="E2416" s="427"/>
      <c r="F2416" s="434"/>
      <c r="G2416" s="434"/>
      <c r="H2416" s="434"/>
      <c r="I2416" s="427"/>
      <c r="J2416" s="427"/>
      <c r="K2416" s="427"/>
      <c r="L2416" s="609"/>
      <c r="M2416" s="203"/>
    </row>
    <row r="2417" spans="2:13" s="96" customFormat="1" ht="29.25" customHeight="1">
      <c r="B2417" s="18" t="s">
        <v>65</v>
      </c>
      <c r="C2417" s="376" t="s">
        <v>1253</v>
      </c>
      <c r="D2417" s="427"/>
      <c r="E2417" s="427"/>
      <c r="F2417" s="434"/>
      <c r="G2417" s="434"/>
      <c r="H2417" s="434"/>
      <c r="I2417" s="427"/>
      <c r="J2417" s="427"/>
      <c r="K2417" s="427"/>
      <c r="L2417" s="609"/>
      <c r="M2417" s="203"/>
    </row>
    <row r="2418" spans="2:13" s="96" customFormat="1" ht="17.25" customHeight="1">
      <c r="B2418" s="18" t="s">
        <v>37</v>
      </c>
      <c r="C2418" s="376" t="s">
        <v>161</v>
      </c>
      <c r="D2418" s="427"/>
      <c r="E2418" s="427"/>
      <c r="F2418" s="434"/>
      <c r="G2418" s="434"/>
      <c r="H2418" s="434"/>
      <c r="I2418" s="427"/>
      <c r="J2418" s="427"/>
      <c r="K2418" s="427"/>
      <c r="L2418" s="609"/>
      <c r="M2418" s="203"/>
    </row>
    <row r="2419" spans="2:13" s="96" customFormat="1" ht="29.25" customHeight="1">
      <c r="B2419" s="321" t="s">
        <v>808</v>
      </c>
      <c r="C2419" s="376" t="s">
        <v>1242</v>
      </c>
      <c r="D2419" s="427"/>
      <c r="E2419" s="427"/>
      <c r="F2419" s="434"/>
      <c r="G2419" s="434"/>
      <c r="H2419" s="434"/>
      <c r="I2419" s="427"/>
      <c r="J2419" s="427"/>
      <c r="K2419" s="427"/>
      <c r="L2419" s="609"/>
      <c r="M2419" s="203"/>
    </row>
    <row r="2420" spans="2:13" s="96" customFormat="1">
      <c r="B2420" s="320"/>
      <c r="C2420" s="373" t="s">
        <v>195</v>
      </c>
      <c r="D2420" s="428"/>
      <c r="E2420" s="428"/>
      <c r="F2420" s="435"/>
      <c r="G2420" s="435"/>
      <c r="H2420" s="435"/>
      <c r="I2420" s="428"/>
      <c r="J2420" s="428"/>
      <c r="K2420" s="428"/>
      <c r="L2420" s="610"/>
      <c r="M2420" s="203"/>
    </row>
    <row r="2421" spans="2:13" s="96" customFormat="1">
      <c r="B2421" s="21" t="s">
        <v>448</v>
      </c>
      <c r="C2421" s="374"/>
      <c r="D2421" s="547"/>
      <c r="E2421" s="547">
        <v>2500</v>
      </c>
      <c r="F2421" s="547"/>
      <c r="G2421" s="547"/>
      <c r="H2421" s="547"/>
      <c r="I2421" s="547">
        <v>2500</v>
      </c>
      <c r="J2421" s="547">
        <v>2500</v>
      </c>
      <c r="K2421" s="547">
        <v>2500</v>
      </c>
      <c r="L2421" s="488"/>
      <c r="M2421" s="203"/>
    </row>
    <row r="2422" spans="2:13" s="96" customFormat="1">
      <c r="C2422" s="375"/>
      <c r="D2422" s="384"/>
      <c r="E2422" s="384"/>
      <c r="F2422" s="384"/>
      <c r="G2422" s="384"/>
      <c r="H2422" s="384"/>
      <c r="I2422" s="384"/>
      <c r="J2422" s="384"/>
      <c r="K2422" s="384"/>
      <c r="L2422" s="384"/>
    </row>
    <row r="2423" spans="2:13" s="96" customFormat="1">
      <c r="B2423" s="12" t="s">
        <v>56</v>
      </c>
      <c r="C2423" s="376" t="s">
        <v>160</v>
      </c>
      <c r="D2423" s="207"/>
      <c r="E2423" s="207"/>
      <c r="F2423" s="206"/>
      <c r="G2423" s="206"/>
      <c r="H2423" s="206"/>
      <c r="I2423" s="206"/>
      <c r="J2423" s="206"/>
      <c r="K2423" s="206"/>
      <c r="L2423" s="206"/>
      <c r="M2423" s="203"/>
    </row>
    <row r="2424" spans="2:13" s="96" customFormat="1">
      <c r="B2424" s="12" t="s">
        <v>57</v>
      </c>
      <c r="C2424" s="376">
        <v>105016</v>
      </c>
      <c r="D2424" s="206"/>
      <c r="E2424" s="206"/>
      <c r="F2424" s="206"/>
      <c r="G2424" s="206"/>
      <c r="H2424" s="206"/>
      <c r="I2424" s="206"/>
      <c r="J2424" s="206"/>
      <c r="K2424" s="206"/>
      <c r="L2424" s="206"/>
      <c r="M2424" s="203"/>
    </row>
    <row r="2425" spans="2:13" s="96" customFormat="1">
      <c r="B2425" s="12" t="s">
        <v>58</v>
      </c>
      <c r="C2425" s="376" t="s">
        <v>1030</v>
      </c>
      <c r="D2425" s="206"/>
      <c r="E2425" s="206"/>
      <c r="F2425" s="206"/>
      <c r="G2425" s="206"/>
      <c r="H2425" s="206"/>
      <c r="I2425" s="206"/>
      <c r="J2425" s="206"/>
      <c r="K2425" s="206"/>
      <c r="L2425" s="206"/>
      <c r="M2425" s="203"/>
    </row>
    <row r="2426" spans="2:13" s="96" customFormat="1">
      <c r="B2426" s="12" t="s">
        <v>59</v>
      </c>
      <c r="C2426" s="376">
        <v>1176</v>
      </c>
      <c r="D2426" s="607" t="s">
        <v>821</v>
      </c>
      <c r="E2426" s="607"/>
      <c r="F2426" s="607"/>
      <c r="G2426" s="607"/>
      <c r="H2426" s="607"/>
      <c r="I2426" s="607"/>
      <c r="J2426" s="607"/>
      <c r="K2426" s="607"/>
      <c r="L2426" s="607"/>
      <c r="M2426" s="203"/>
    </row>
    <row r="2427" spans="2:13" s="96" customFormat="1" ht="27.75" customHeight="1">
      <c r="B2427" s="12" t="s">
        <v>61</v>
      </c>
      <c r="C2427" s="376">
        <v>31001</v>
      </c>
      <c r="D2427" s="426" t="s">
        <v>961</v>
      </c>
      <c r="E2427" s="426" t="s">
        <v>960</v>
      </c>
      <c r="F2427" s="433" t="s">
        <v>959</v>
      </c>
      <c r="G2427" s="433" t="s">
        <v>958</v>
      </c>
      <c r="H2427" s="433" t="s">
        <v>957</v>
      </c>
      <c r="I2427" s="426" t="s">
        <v>956</v>
      </c>
      <c r="J2427" s="426" t="s">
        <v>426</v>
      </c>
      <c r="K2427" s="426" t="s">
        <v>457</v>
      </c>
      <c r="L2427" s="608"/>
      <c r="M2427" s="203"/>
    </row>
    <row r="2428" spans="2:13" s="96" customFormat="1" ht="18.75" customHeight="1">
      <c r="B2428" s="18" t="s">
        <v>35</v>
      </c>
      <c r="C2428" s="376" t="s">
        <v>1254</v>
      </c>
      <c r="D2428" s="427"/>
      <c r="E2428" s="427"/>
      <c r="F2428" s="434"/>
      <c r="G2428" s="434"/>
      <c r="H2428" s="434"/>
      <c r="I2428" s="427"/>
      <c r="J2428" s="427"/>
      <c r="K2428" s="427"/>
      <c r="L2428" s="609"/>
      <c r="M2428" s="203"/>
    </row>
    <row r="2429" spans="2:13" s="96" customFormat="1" ht="33.75" customHeight="1">
      <c r="B2429" s="18" t="s">
        <v>65</v>
      </c>
      <c r="C2429" s="376" t="s">
        <v>1255</v>
      </c>
      <c r="D2429" s="427"/>
      <c r="E2429" s="427"/>
      <c r="F2429" s="434"/>
      <c r="G2429" s="434"/>
      <c r="H2429" s="434"/>
      <c r="I2429" s="427"/>
      <c r="J2429" s="427"/>
      <c r="K2429" s="427"/>
      <c r="L2429" s="609"/>
      <c r="M2429" s="203"/>
    </row>
    <row r="2430" spans="2:13" s="96" customFormat="1" ht="31.5" customHeight="1">
      <c r="B2430" s="18" t="s">
        <v>37</v>
      </c>
      <c r="C2430" s="376" t="s">
        <v>162</v>
      </c>
      <c r="D2430" s="427"/>
      <c r="E2430" s="427"/>
      <c r="F2430" s="434"/>
      <c r="G2430" s="434"/>
      <c r="H2430" s="434"/>
      <c r="I2430" s="427"/>
      <c r="J2430" s="427"/>
      <c r="K2430" s="427"/>
      <c r="L2430" s="609"/>
      <c r="M2430" s="203"/>
    </row>
    <row r="2431" spans="2:13" s="96" customFormat="1" ht="30" customHeight="1">
      <c r="B2431" s="321" t="s">
        <v>808</v>
      </c>
      <c r="C2431" s="376" t="s">
        <v>1242</v>
      </c>
      <c r="D2431" s="427"/>
      <c r="E2431" s="427"/>
      <c r="F2431" s="434"/>
      <c r="G2431" s="434"/>
      <c r="H2431" s="434"/>
      <c r="I2431" s="427"/>
      <c r="J2431" s="427"/>
      <c r="K2431" s="427"/>
      <c r="L2431" s="609"/>
      <c r="M2431" s="203"/>
    </row>
    <row r="2432" spans="2:13" s="96" customFormat="1">
      <c r="B2432" s="320"/>
      <c r="C2432" s="373" t="s">
        <v>195</v>
      </c>
      <c r="D2432" s="428"/>
      <c r="E2432" s="428"/>
      <c r="F2432" s="435"/>
      <c r="G2432" s="435"/>
      <c r="H2432" s="435"/>
      <c r="I2432" s="428"/>
      <c r="J2432" s="428"/>
      <c r="K2432" s="428"/>
      <c r="L2432" s="610"/>
      <c r="M2432" s="203"/>
    </row>
    <row r="2433" spans="2:14" s="96" customFormat="1">
      <c r="B2433" s="21" t="s">
        <v>448</v>
      </c>
      <c r="C2433" s="374"/>
      <c r="D2433" s="547"/>
      <c r="E2433" s="547">
        <v>27300.3</v>
      </c>
      <c r="F2433" s="547"/>
      <c r="G2433" s="547"/>
      <c r="H2433" s="547"/>
      <c r="I2433" s="547">
        <v>27300.3</v>
      </c>
      <c r="J2433" s="547">
        <v>27300.3</v>
      </c>
      <c r="K2433" s="547">
        <v>27300.3</v>
      </c>
      <c r="L2433" s="488"/>
      <c r="M2433" s="203"/>
    </row>
    <row r="2434" spans="2:14" s="96" customFormat="1">
      <c r="C2434" s="375"/>
      <c r="D2434" s="384"/>
      <c r="E2434" s="384"/>
      <c r="F2434" s="384"/>
      <c r="G2434" s="384"/>
      <c r="H2434" s="384"/>
      <c r="I2434" s="384"/>
      <c r="J2434" s="384"/>
      <c r="K2434" s="384"/>
      <c r="L2434" s="384"/>
    </row>
    <row r="2435" spans="2:14" s="68" customFormat="1">
      <c r="B2435" s="15" t="s">
        <v>53</v>
      </c>
      <c r="C2435" s="377" t="s">
        <v>54</v>
      </c>
      <c r="D2435" s="9"/>
      <c r="E2435" s="9"/>
      <c r="F2435" s="9"/>
      <c r="G2435" s="9"/>
      <c r="H2435" s="9"/>
      <c r="I2435" s="9"/>
      <c r="J2435" s="9"/>
      <c r="K2435" s="9"/>
      <c r="L2435" s="9"/>
      <c r="N2435" s="96"/>
    </row>
    <row r="2436" spans="2:14" s="68" customFormat="1" ht="28.5" customHeight="1">
      <c r="B2436" s="370">
        <v>1189</v>
      </c>
      <c r="C2436" s="394" t="s">
        <v>213</v>
      </c>
      <c r="D2436" s="9"/>
      <c r="E2436" s="9"/>
      <c r="F2436" s="9"/>
      <c r="G2436" s="9"/>
      <c r="H2436" s="9"/>
      <c r="I2436" s="9"/>
      <c r="J2436" s="9"/>
      <c r="K2436" s="9"/>
      <c r="L2436" s="9"/>
      <c r="N2436" s="96"/>
    </row>
    <row r="2437" spans="2:14" s="68" customFormat="1">
      <c r="B2437" s="16"/>
      <c r="C2437" s="274"/>
      <c r="D2437" s="9"/>
      <c r="E2437" s="9"/>
      <c r="F2437" s="9"/>
      <c r="G2437" s="9"/>
      <c r="H2437" s="9"/>
      <c r="I2437" s="9"/>
      <c r="J2437" s="9"/>
      <c r="K2437" s="9"/>
      <c r="L2437" s="9"/>
      <c r="N2437" s="96"/>
    </row>
    <row r="2438" spans="2:14" s="68" customFormat="1">
      <c r="B2438" s="12" t="s">
        <v>56</v>
      </c>
      <c r="C2438" s="376" t="s">
        <v>160</v>
      </c>
      <c r="D2438" s="13"/>
      <c r="E2438" s="13"/>
      <c r="F2438" s="9"/>
      <c r="G2438" s="9"/>
      <c r="H2438" s="9"/>
      <c r="I2438" s="9"/>
      <c r="J2438" s="9"/>
      <c r="K2438" s="9"/>
      <c r="L2438" s="9"/>
      <c r="N2438" s="96"/>
    </row>
    <row r="2439" spans="2:14" s="68" customFormat="1">
      <c r="B2439" s="12" t="s">
        <v>57</v>
      </c>
      <c r="C2439" s="376">
        <v>104001</v>
      </c>
      <c r="D2439" s="9"/>
      <c r="E2439" s="9"/>
      <c r="F2439" s="9"/>
      <c r="G2439" s="9"/>
      <c r="H2439" s="9"/>
      <c r="I2439" s="9"/>
      <c r="J2439" s="9"/>
      <c r="K2439" s="9"/>
      <c r="L2439" s="9"/>
      <c r="N2439" s="96"/>
    </row>
    <row r="2440" spans="2:14" s="68" customFormat="1">
      <c r="B2440" s="12" t="s">
        <v>58</v>
      </c>
      <c r="C2440" s="376" t="s">
        <v>543</v>
      </c>
      <c r="D2440" s="9"/>
      <c r="E2440" s="9"/>
      <c r="F2440" s="9"/>
      <c r="G2440" s="9"/>
      <c r="H2440" s="9"/>
      <c r="I2440" s="9"/>
      <c r="J2440" s="9"/>
      <c r="K2440" s="9"/>
      <c r="L2440" s="9"/>
      <c r="N2440" s="96"/>
    </row>
    <row r="2441" spans="2:14" s="68" customFormat="1">
      <c r="B2441" s="12" t="s">
        <v>59</v>
      </c>
      <c r="C2441" s="376">
        <v>1189</v>
      </c>
      <c r="D2441" s="604" t="s">
        <v>60</v>
      </c>
      <c r="E2441" s="605"/>
      <c r="F2441" s="605"/>
      <c r="G2441" s="605"/>
      <c r="H2441" s="605"/>
      <c r="I2441" s="605"/>
      <c r="J2441" s="605"/>
      <c r="K2441" s="605"/>
      <c r="L2441" s="606"/>
      <c r="N2441" s="96"/>
    </row>
    <row r="2442" spans="2:14" s="68" customFormat="1" ht="25.5">
      <c r="B2442" s="12" t="s">
        <v>61</v>
      </c>
      <c r="C2442" s="376">
        <v>11001</v>
      </c>
      <c r="D2442" s="426" t="s">
        <v>777</v>
      </c>
      <c r="E2442" s="426" t="s">
        <v>778</v>
      </c>
      <c r="F2442" s="433" t="s">
        <v>779</v>
      </c>
      <c r="G2442" s="433" t="s">
        <v>780</v>
      </c>
      <c r="H2442" s="433" t="s">
        <v>781</v>
      </c>
      <c r="I2442" s="426" t="s">
        <v>782</v>
      </c>
      <c r="J2442" s="426" t="s">
        <v>783</v>
      </c>
      <c r="K2442" s="426" t="s">
        <v>776</v>
      </c>
      <c r="L2442" s="429"/>
      <c r="N2442" s="96"/>
    </row>
    <row r="2443" spans="2:14" s="68" customFormat="1" ht="32.25" customHeight="1">
      <c r="B2443" s="18" t="s">
        <v>35</v>
      </c>
      <c r="C2443" s="376" t="s">
        <v>214</v>
      </c>
      <c r="D2443" s="427"/>
      <c r="E2443" s="427"/>
      <c r="F2443" s="434"/>
      <c r="G2443" s="434"/>
      <c r="H2443" s="434"/>
      <c r="I2443" s="427"/>
      <c r="J2443" s="427"/>
      <c r="K2443" s="427"/>
      <c r="L2443" s="430"/>
      <c r="N2443" s="96"/>
    </row>
    <row r="2444" spans="2:14" s="68" customFormat="1" ht="32.25" customHeight="1">
      <c r="B2444" s="18" t="s">
        <v>65</v>
      </c>
      <c r="C2444" s="376" t="s">
        <v>215</v>
      </c>
      <c r="D2444" s="427"/>
      <c r="E2444" s="427"/>
      <c r="F2444" s="434"/>
      <c r="G2444" s="434"/>
      <c r="H2444" s="434"/>
      <c r="I2444" s="427"/>
      <c r="J2444" s="427"/>
      <c r="K2444" s="427"/>
      <c r="L2444" s="430"/>
      <c r="N2444" s="96"/>
    </row>
    <row r="2445" spans="2:14" s="68" customFormat="1" ht="19.5" customHeight="1">
      <c r="B2445" s="18" t="s">
        <v>37</v>
      </c>
      <c r="C2445" s="376" t="s">
        <v>161</v>
      </c>
      <c r="D2445" s="427"/>
      <c r="E2445" s="427"/>
      <c r="F2445" s="434"/>
      <c r="G2445" s="434"/>
      <c r="H2445" s="434"/>
      <c r="I2445" s="427"/>
      <c r="J2445" s="427"/>
      <c r="K2445" s="427"/>
      <c r="L2445" s="430"/>
      <c r="N2445" s="96"/>
    </row>
    <row r="2446" spans="2:14" s="68" customFormat="1" ht="19.5" customHeight="1">
      <c r="B2446" s="10" t="s">
        <v>66</v>
      </c>
      <c r="C2446" s="376" t="s">
        <v>182</v>
      </c>
      <c r="D2446" s="427"/>
      <c r="E2446" s="427"/>
      <c r="F2446" s="434"/>
      <c r="G2446" s="434"/>
      <c r="H2446" s="434"/>
      <c r="I2446" s="427"/>
      <c r="J2446" s="427"/>
      <c r="K2446" s="427"/>
      <c r="L2446" s="430"/>
      <c r="N2446" s="96"/>
    </row>
    <row r="2447" spans="2:14" s="68" customFormat="1">
      <c r="B2447" s="55"/>
      <c r="C2447" s="373" t="s">
        <v>769</v>
      </c>
      <c r="D2447" s="428"/>
      <c r="E2447" s="428"/>
      <c r="F2447" s="435"/>
      <c r="G2447" s="435"/>
      <c r="H2447" s="435"/>
      <c r="I2447" s="428"/>
      <c r="J2447" s="428"/>
      <c r="K2447" s="428"/>
      <c r="L2447" s="431"/>
      <c r="N2447" s="96"/>
    </row>
    <row r="2448" spans="2:14" s="68" customFormat="1" ht="18" customHeight="1">
      <c r="B2448" s="10"/>
      <c r="C2448" s="378" t="s">
        <v>1140</v>
      </c>
      <c r="D2448" s="83">
        <v>1</v>
      </c>
      <c r="E2448" s="83">
        <v>1</v>
      </c>
      <c r="F2448" s="83" t="s">
        <v>108</v>
      </c>
      <c r="G2448" s="83" t="s">
        <v>108</v>
      </c>
      <c r="H2448" s="83" t="s">
        <v>108</v>
      </c>
      <c r="I2448" s="83" t="s">
        <v>108</v>
      </c>
      <c r="J2448" s="83" t="s">
        <v>108</v>
      </c>
      <c r="K2448" s="83" t="s">
        <v>108</v>
      </c>
      <c r="L2448" s="486"/>
      <c r="N2448" s="96"/>
    </row>
    <row r="2449" spans="2:14" s="177" customFormat="1" ht="18" customHeight="1">
      <c r="B2449" s="178"/>
      <c r="C2449" s="378" t="s">
        <v>768</v>
      </c>
      <c r="D2449" s="179"/>
      <c r="E2449" s="205"/>
      <c r="F2449" s="205">
        <v>1</v>
      </c>
      <c r="G2449" s="205">
        <v>1</v>
      </c>
      <c r="H2449" s="205">
        <v>1</v>
      </c>
      <c r="I2449" s="205">
        <v>1</v>
      </c>
      <c r="J2449" s="205"/>
      <c r="K2449" s="205"/>
      <c r="L2449" s="497"/>
      <c r="M2449" s="13"/>
    </row>
    <row r="2450" spans="2:14" s="177" customFormat="1" ht="41.25" customHeight="1">
      <c r="B2450" s="178"/>
      <c r="C2450" s="378" t="s">
        <v>1141</v>
      </c>
      <c r="D2450" s="179"/>
      <c r="E2450" s="205"/>
      <c r="F2450" s="205">
        <v>10</v>
      </c>
      <c r="G2450" s="205">
        <v>10</v>
      </c>
      <c r="H2450" s="205">
        <v>10</v>
      </c>
      <c r="I2450" s="205">
        <v>10</v>
      </c>
      <c r="J2450" s="205"/>
      <c r="K2450" s="205"/>
      <c r="L2450" s="497"/>
      <c r="M2450" s="13"/>
    </row>
    <row r="2451" spans="2:14" s="177" customFormat="1" ht="30" customHeight="1">
      <c r="B2451" s="178"/>
      <c r="C2451" s="378" t="s">
        <v>767</v>
      </c>
      <c r="D2451" s="179"/>
      <c r="E2451" s="205"/>
      <c r="F2451" s="205">
        <v>1</v>
      </c>
      <c r="G2451" s="205">
        <v>1</v>
      </c>
      <c r="H2451" s="205">
        <v>1</v>
      </c>
      <c r="I2451" s="205">
        <v>1</v>
      </c>
      <c r="J2451" s="205"/>
      <c r="K2451" s="205"/>
      <c r="L2451" s="497"/>
      <c r="M2451" s="13"/>
    </row>
    <row r="2452" spans="2:14" s="177" customFormat="1" ht="22.5" customHeight="1">
      <c r="B2452" s="178"/>
      <c r="C2452" s="378" t="s">
        <v>1142</v>
      </c>
      <c r="D2452" s="179"/>
      <c r="E2452" s="205"/>
      <c r="F2452" s="205"/>
      <c r="G2452" s="205">
        <v>1</v>
      </c>
      <c r="H2452" s="205">
        <v>1</v>
      </c>
      <c r="I2452" s="205">
        <v>2</v>
      </c>
      <c r="J2452" s="205"/>
      <c r="K2452" s="205"/>
      <c r="L2452" s="497"/>
      <c r="M2452" s="13"/>
    </row>
    <row r="2453" spans="2:14" s="68" customFormat="1" ht="44.25" customHeight="1">
      <c r="B2453" s="19"/>
      <c r="C2453" s="378" t="s">
        <v>211</v>
      </c>
      <c r="D2453" s="83">
        <v>11</v>
      </c>
      <c r="E2453" s="83">
        <v>19</v>
      </c>
      <c r="F2453" s="83">
        <v>28</v>
      </c>
      <c r="G2453" s="83">
        <v>27</v>
      </c>
      <c r="H2453" s="83">
        <v>27</v>
      </c>
      <c r="I2453" s="83">
        <v>27</v>
      </c>
      <c r="J2453" s="83"/>
      <c r="K2453" s="83"/>
      <c r="L2453" s="615">
        <v>2024</v>
      </c>
      <c r="N2453" s="96"/>
    </row>
    <row r="2454" spans="2:14" s="68" customFormat="1" ht="54.75" customHeight="1">
      <c r="B2454" s="19"/>
      <c r="C2454" s="378" t="s">
        <v>212</v>
      </c>
      <c r="D2454" s="83">
        <v>6</v>
      </c>
      <c r="E2454" s="83">
        <v>11</v>
      </c>
      <c r="F2454" s="83"/>
      <c r="G2454" s="83"/>
      <c r="H2454" s="83"/>
      <c r="I2454" s="83"/>
      <c r="J2454" s="83"/>
      <c r="K2454" s="83"/>
      <c r="L2454" s="616"/>
      <c r="N2454" s="96"/>
    </row>
    <row r="2455" spans="2:14" s="68" customFormat="1">
      <c r="B2455" s="21" t="s">
        <v>68</v>
      </c>
      <c r="C2455" s="374"/>
      <c r="D2455" s="484">
        <v>70916.760000000009</v>
      </c>
      <c r="E2455" s="484">
        <v>107471.5</v>
      </c>
      <c r="F2455" s="485">
        <v>33451.5</v>
      </c>
      <c r="G2455" s="485">
        <v>60022</v>
      </c>
      <c r="H2455" s="485">
        <v>86592.5</v>
      </c>
      <c r="I2455" s="484">
        <v>113163</v>
      </c>
      <c r="J2455" s="484">
        <v>118821.15000000002</v>
      </c>
      <c r="K2455" s="484">
        <v>124762.20750000002</v>
      </c>
      <c r="L2455" s="486"/>
      <c r="N2455" s="96"/>
    </row>
    <row r="2456" spans="2:14">
      <c r="C2456" s="375"/>
      <c r="D2456" s="384"/>
      <c r="E2456" s="384"/>
      <c r="F2456" s="384"/>
      <c r="G2456" s="384"/>
      <c r="H2456" s="384"/>
      <c r="I2456" s="384"/>
      <c r="J2456" s="384"/>
      <c r="K2456" s="384"/>
      <c r="L2456" s="384"/>
    </row>
    <row r="2457" spans="2:14" s="68" customFormat="1">
      <c r="B2457" s="12" t="s">
        <v>56</v>
      </c>
      <c r="C2457" s="376" t="s">
        <v>160</v>
      </c>
      <c r="D2457" s="13"/>
      <c r="E2457" s="13"/>
      <c r="F2457" s="9"/>
      <c r="G2457" s="9"/>
      <c r="H2457" s="9"/>
      <c r="I2457" s="9"/>
      <c r="J2457" s="9"/>
      <c r="K2457" s="9"/>
      <c r="L2457" s="9"/>
      <c r="N2457" s="96"/>
    </row>
    <row r="2458" spans="2:14" s="68" customFormat="1">
      <c r="B2458" s="12" t="s">
        <v>57</v>
      </c>
      <c r="C2458" s="376">
        <v>104001</v>
      </c>
      <c r="D2458" s="9"/>
      <c r="E2458" s="9"/>
      <c r="F2458" s="9"/>
      <c r="G2458" s="9"/>
      <c r="H2458" s="9"/>
      <c r="I2458" s="9"/>
      <c r="J2458" s="9"/>
      <c r="K2458" s="9"/>
      <c r="L2458" s="9"/>
      <c r="N2458" s="96"/>
    </row>
    <row r="2459" spans="2:14" s="68" customFormat="1">
      <c r="B2459" s="12" t="s">
        <v>58</v>
      </c>
      <c r="C2459" s="376" t="s">
        <v>543</v>
      </c>
      <c r="D2459" s="9"/>
      <c r="E2459" s="9"/>
      <c r="F2459" s="9"/>
      <c r="G2459" s="9"/>
      <c r="H2459" s="9"/>
      <c r="I2459" s="9"/>
      <c r="J2459" s="9"/>
      <c r="K2459" s="9"/>
      <c r="L2459" s="9"/>
      <c r="N2459" s="96"/>
    </row>
    <row r="2460" spans="2:14" s="68" customFormat="1">
      <c r="B2460" s="12" t="s">
        <v>59</v>
      </c>
      <c r="C2460" s="376">
        <v>1189</v>
      </c>
      <c r="D2460" s="604" t="s">
        <v>60</v>
      </c>
      <c r="E2460" s="605"/>
      <c r="F2460" s="605"/>
      <c r="G2460" s="605"/>
      <c r="H2460" s="605"/>
      <c r="I2460" s="605"/>
      <c r="J2460" s="605"/>
      <c r="K2460" s="605"/>
      <c r="L2460" s="606"/>
      <c r="N2460" s="96"/>
    </row>
    <row r="2461" spans="2:14" s="68" customFormat="1" ht="25.5">
      <c r="B2461" s="12" t="s">
        <v>61</v>
      </c>
      <c r="C2461" s="376">
        <v>12001</v>
      </c>
      <c r="D2461" s="426" t="s">
        <v>777</v>
      </c>
      <c r="E2461" s="426" t="s">
        <v>778</v>
      </c>
      <c r="F2461" s="433" t="s">
        <v>779</v>
      </c>
      <c r="G2461" s="433" t="s">
        <v>780</v>
      </c>
      <c r="H2461" s="433" t="s">
        <v>781</v>
      </c>
      <c r="I2461" s="426" t="s">
        <v>782</v>
      </c>
      <c r="J2461" s="426" t="s">
        <v>783</v>
      </c>
      <c r="K2461" s="426" t="s">
        <v>776</v>
      </c>
      <c r="L2461" s="429"/>
      <c r="N2461" s="96"/>
    </row>
    <row r="2462" spans="2:14" s="68" customFormat="1" ht="44.25" customHeight="1">
      <c r="B2462" s="18" t="s">
        <v>35</v>
      </c>
      <c r="C2462" s="376" t="s">
        <v>208</v>
      </c>
      <c r="D2462" s="427"/>
      <c r="E2462" s="427"/>
      <c r="F2462" s="434"/>
      <c r="G2462" s="434"/>
      <c r="H2462" s="434"/>
      <c r="I2462" s="427"/>
      <c r="J2462" s="427"/>
      <c r="K2462" s="427"/>
      <c r="L2462" s="430"/>
      <c r="N2462" s="96"/>
    </row>
    <row r="2463" spans="2:14" s="68" customFormat="1" ht="44.25" customHeight="1">
      <c r="B2463" s="18" t="s">
        <v>65</v>
      </c>
      <c r="C2463" s="376" t="s">
        <v>209</v>
      </c>
      <c r="D2463" s="427"/>
      <c r="E2463" s="427"/>
      <c r="F2463" s="434"/>
      <c r="G2463" s="434"/>
      <c r="H2463" s="434"/>
      <c r="I2463" s="427"/>
      <c r="J2463" s="427"/>
      <c r="K2463" s="427"/>
      <c r="L2463" s="430"/>
      <c r="N2463" s="96"/>
    </row>
    <row r="2464" spans="2:14" s="68" customFormat="1" ht="18" customHeight="1">
      <c r="B2464" s="18" t="s">
        <v>37</v>
      </c>
      <c r="C2464" s="376" t="s">
        <v>154</v>
      </c>
      <c r="D2464" s="427"/>
      <c r="E2464" s="427"/>
      <c r="F2464" s="434"/>
      <c r="G2464" s="434"/>
      <c r="H2464" s="434"/>
      <c r="I2464" s="427"/>
      <c r="J2464" s="427"/>
      <c r="K2464" s="427"/>
      <c r="L2464" s="430"/>
      <c r="N2464" s="96"/>
    </row>
    <row r="2465" spans="2:14" s="68" customFormat="1" ht="18" customHeight="1">
      <c r="B2465" s="10" t="s">
        <v>66</v>
      </c>
      <c r="C2465" s="376" t="s">
        <v>210</v>
      </c>
      <c r="D2465" s="427"/>
      <c r="E2465" s="427"/>
      <c r="F2465" s="434"/>
      <c r="G2465" s="434"/>
      <c r="H2465" s="434"/>
      <c r="I2465" s="427"/>
      <c r="J2465" s="427"/>
      <c r="K2465" s="427"/>
      <c r="L2465" s="430"/>
      <c r="N2465" s="96"/>
    </row>
    <row r="2466" spans="2:14" s="68" customFormat="1">
      <c r="B2466" s="55"/>
      <c r="C2466" s="373" t="s">
        <v>67</v>
      </c>
      <c r="D2466" s="428"/>
      <c r="E2466" s="428"/>
      <c r="F2466" s="435"/>
      <c r="G2466" s="435"/>
      <c r="H2466" s="435"/>
      <c r="I2466" s="428"/>
      <c r="J2466" s="428"/>
      <c r="K2466" s="428"/>
      <c r="L2466" s="431"/>
      <c r="N2466" s="96"/>
    </row>
    <row r="2467" spans="2:14" s="68" customFormat="1" ht="32.25" customHeight="1">
      <c r="B2467" s="10"/>
      <c r="C2467" s="378" t="s">
        <v>772</v>
      </c>
      <c r="D2467" s="83">
        <v>12</v>
      </c>
      <c r="E2467" s="83">
        <v>19</v>
      </c>
      <c r="F2467" s="83"/>
      <c r="G2467" s="83"/>
      <c r="H2467" s="83"/>
      <c r="I2467" s="83"/>
      <c r="J2467" s="83"/>
      <c r="K2467" s="83"/>
      <c r="L2467" s="617">
        <v>2024</v>
      </c>
      <c r="N2467" s="96"/>
    </row>
    <row r="2468" spans="2:14" s="68" customFormat="1" ht="32.25" customHeight="1">
      <c r="B2468" s="10"/>
      <c r="C2468" s="378" t="s">
        <v>204</v>
      </c>
      <c r="D2468" s="83">
        <v>6</v>
      </c>
      <c r="E2468" s="83">
        <v>11</v>
      </c>
      <c r="F2468" s="83"/>
      <c r="G2468" s="83"/>
      <c r="H2468" s="83"/>
      <c r="I2468" s="83"/>
      <c r="J2468" s="83"/>
      <c r="K2468" s="83"/>
      <c r="L2468" s="618"/>
      <c r="N2468" s="96"/>
    </row>
    <row r="2469" spans="2:14" s="13" customFormat="1" ht="32.25" customHeight="1">
      <c r="B2469" s="182"/>
      <c r="C2469" s="281" t="s">
        <v>774</v>
      </c>
      <c r="D2469" s="548"/>
      <c r="E2469" s="549"/>
      <c r="F2469" s="550" t="s">
        <v>111</v>
      </c>
      <c r="G2469" s="550" t="s">
        <v>773</v>
      </c>
      <c r="H2469" s="550" t="s">
        <v>773</v>
      </c>
      <c r="I2469" s="550" t="s">
        <v>773</v>
      </c>
      <c r="J2469" s="550"/>
      <c r="K2469" s="550"/>
      <c r="L2469" s="618"/>
    </row>
    <row r="2470" spans="2:14" s="13" customFormat="1" ht="22.5" customHeight="1">
      <c r="B2470" s="182"/>
      <c r="C2470" s="281" t="s">
        <v>775</v>
      </c>
      <c r="D2470" s="548"/>
      <c r="E2470" s="549"/>
      <c r="F2470" s="550" t="s">
        <v>111</v>
      </c>
      <c r="G2470" s="550" t="s">
        <v>773</v>
      </c>
      <c r="H2470" s="550" t="s">
        <v>773</v>
      </c>
      <c r="I2470" s="550" t="s">
        <v>773</v>
      </c>
      <c r="J2470" s="550"/>
      <c r="K2470" s="550"/>
      <c r="L2470" s="618"/>
    </row>
    <row r="2471" spans="2:14" s="68" customFormat="1" ht="32.25" customHeight="1">
      <c r="B2471" s="10"/>
      <c r="C2471" s="378" t="s">
        <v>205</v>
      </c>
      <c r="D2471" s="83">
        <v>2</v>
      </c>
      <c r="E2471" s="83">
        <v>2</v>
      </c>
      <c r="F2471" s="83">
        <v>0</v>
      </c>
      <c r="G2471" s="83">
        <v>1</v>
      </c>
      <c r="H2471" s="83">
        <v>1</v>
      </c>
      <c r="I2471" s="83">
        <v>1</v>
      </c>
      <c r="J2471" s="83"/>
      <c r="K2471" s="83"/>
      <c r="L2471" s="618"/>
      <c r="N2471" s="96"/>
    </row>
    <row r="2472" spans="2:14" s="68" customFormat="1" ht="32.25" customHeight="1">
      <c r="B2472" s="10"/>
      <c r="C2472" s="378" t="s">
        <v>206</v>
      </c>
      <c r="D2472" s="83"/>
      <c r="E2472" s="83" t="s">
        <v>116</v>
      </c>
      <c r="F2472" s="83"/>
      <c r="G2472" s="83"/>
      <c r="H2472" s="83"/>
      <c r="I2472" s="83" t="s">
        <v>117</v>
      </c>
      <c r="J2472" s="83"/>
      <c r="K2472" s="83"/>
      <c r="L2472" s="618"/>
      <c r="N2472" s="96"/>
    </row>
    <row r="2473" spans="2:14" s="68" customFormat="1" ht="32.25" customHeight="1">
      <c r="B2473" s="10"/>
      <c r="C2473" s="378" t="s">
        <v>207</v>
      </c>
      <c r="D2473" s="83" t="s">
        <v>784</v>
      </c>
      <c r="E2473" s="83" t="s">
        <v>785</v>
      </c>
      <c r="F2473" s="83" t="s">
        <v>118</v>
      </c>
      <c r="G2473" s="83" t="s">
        <v>786</v>
      </c>
      <c r="H2473" s="83" t="s">
        <v>786</v>
      </c>
      <c r="I2473" s="83" t="s">
        <v>786</v>
      </c>
      <c r="J2473" s="83"/>
      <c r="K2473" s="83"/>
      <c r="L2473" s="618"/>
      <c r="N2473" s="96"/>
    </row>
    <row r="2474" spans="2:14" s="68" customFormat="1">
      <c r="B2474" s="21" t="s">
        <v>68</v>
      </c>
      <c r="C2474" s="374"/>
      <c r="D2474" s="484">
        <v>3381822.4</v>
      </c>
      <c r="E2474" s="484">
        <v>10174151.300000001</v>
      </c>
      <c r="F2474" s="485">
        <v>1421251.3</v>
      </c>
      <c r="G2474" s="485">
        <v>5968252.5</v>
      </c>
      <c r="H2474" s="485">
        <v>11134403.800000001</v>
      </c>
      <c r="I2474" s="484">
        <v>13179805</v>
      </c>
      <c r="J2474" s="484">
        <v>12165805</v>
      </c>
      <c r="K2474" s="484">
        <v>4991800</v>
      </c>
      <c r="L2474" s="619"/>
      <c r="N2474" s="96"/>
    </row>
    <row r="2475" spans="2:14">
      <c r="C2475" s="375"/>
      <c r="D2475" s="384"/>
      <c r="E2475" s="384"/>
      <c r="F2475" s="384"/>
      <c r="G2475" s="384"/>
      <c r="H2475" s="384"/>
      <c r="I2475" s="384"/>
      <c r="J2475" s="384"/>
      <c r="K2475" s="384"/>
      <c r="L2475" s="384"/>
    </row>
    <row r="2476" spans="2:14" s="68" customFormat="1">
      <c r="B2476" s="15" t="s">
        <v>53</v>
      </c>
      <c r="C2476" s="377" t="s">
        <v>54</v>
      </c>
      <c r="D2476" s="9"/>
      <c r="E2476" s="9"/>
      <c r="F2476" s="9"/>
      <c r="G2476" s="9"/>
      <c r="H2476" s="9"/>
      <c r="I2476" s="9"/>
      <c r="J2476" s="9"/>
      <c r="K2476" s="9"/>
      <c r="L2476" s="9"/>
      <c r="N2476" s="96"/>
    </row>
    <row r="2477" spans="2:14" s="68" customFormat="1" ht="28.5" customHeight="1">
      <c r="B2477" s="370" t="s">
        <v>149</v>
      </c>
      <c r="C2477" s="394" t="s">
        <v>203</v>
      </c>
      <c r="D2477" s="9"/>
      <c r="E2477" s="9"/>
      <c r="F2477" s="9"/>
      <c r="G2477" s="9"/>
      <c r="H2477" s="9"/>
      <c r="I2477" s="9"/>
      <c r="J2477" s="9"/>
      <c r="K2477" s="9"/>
      <c r="L2477" s="9"/>
      <c r="N2477" s="96"/>
    </row>
    <row r="2478" spans="2:14" s="68" customFormat="1">
      <c r="B2478" s="16"/>
      <c r="C2478" s="274"/>
      <c r="D2478" s="9"/>
      <c r="E2478" s="9"/>
      <c r="F2478" s="9"/>
      <c r="G2478" s="9"/>
      <c r="H2478" s="9"/>
      <c r="I2478" s="9"/>
      <c r="J2478" s="9"/>
      <c r="K2478" s="9"/>
      <c r="L2478" s="9"/>
      <c r="N2478" s="96"/>
    </row>
    <row r="2479" spans="2:14" s="68" customFormat="1">
      <c r="B2479" s="17" t="s">
        <v>55</v>
      </c>
      <c r="C2479" s="274"/>
      <c r="D2479" s="9"/>
      <c r="E2479" s="9"/>
      <c r="F2479" s="9"/>
      <c r="G2479" s="9"/>
      <c r="H2479" s="9"/>
      <c r="I2479" s="9"/>
      <c r="J2479" s="9"/>
      <c r="K2479" s="9"/>
      <c r="L2479" s="9"/>
      <c r="N2479" s="96"/>
    </row>
    <row r="2480" spans="2:14" s="68" customFormat="1">
      <c r="B2480" s="16"/>
      <c r="C2480" s="274"/>
      <c r="D2480" s="9"/>
      <c r="E2480" s="9"/>
      <c r="F2480" s="9"/>
      <c r="G2480" s="9"/>
      <c r="H2480" s="9"/>
      <c r="I2480" s="9"/>
      <c r="J2480" s="9"/>
      <c r="K2480" s="9"/>
      <c r="L2480" s="9"/>
      <c r="N2480" s="96"/>
    </row>
    <row r="2481" spans="2:14" s="68" customFormat="1">
      <c r="B2481" s="12" t="s">
        <v>56</v>
      </c>
      <c r="C2481" s="376" t="s">
        <v>160</v>
      </c>
      <c r="D2481" s="13"/>
      <c r="E2481" s="13"/>
      <c r="F2481" s="9"/>
      <c r="G2481" s="9"/>
      <c r="H2481" s="9"/>
      <c r="I2481" s="9"/>
      <c r="J2481" s="9"/>
      <c r="K2481" s="9"/>
      <c r="L2481" s="9"/>
      <c r="N2481" s="96"/>
    </row>
    <row r="2482" spans="2:14" s="68" customFormat="1">
      <c r="B2482" s="12" t="s">
        <v>57</v>
      </c>
      <c r="C2482" s="376">
        <v>104001</v>
      </c>
      <c r="D2482" s="9"/>
      <c r="E2482" s="9"/>
      <c r="F2482" s="9"/>
      <c r="G2482" s="9"/>
      <c r="H2482" s="9"/>
      <c r="I2482" s="9"/>
      <c r="J2482" s="9"/>
      <c r="K2482" s="9"/>
      <c r="L2482" s="9"/>
      <c r="N2482" s="96"/>
    </row>
    <row r="2483" spans="2:14" s="68" customFormat="1">
      <c r="B2483" s="12" t="s">
        <v>58</v>
      </c>
      <c r="C2483" s="376" t="s">
        <v>543</v>
      </c>
      <c r="D2483" s="9"/>
      <c r="E2483" s="9"/>
      <c r="F2483" s="9"/>
      <c r="G2483" s="9"/>
      <c r="H2483" s="9"/>
      <c r="I2483" s="9"/>
      <c r="J2483" s="9"/>
      <c r="K2483" s="9"/>
      <c r="L2483" s="9"/>
      <c r="N2483" s="96"/>
    </row>
    <row r="2484" spans="2:14" s="68" customFormat="1">
      <c r="B2484" s="12" t="s">
        <v>59</v>
      </c>
      <c r="C2484" s="376">
        <v>1212</v>
      </c>
      <c r="D2484" s="604" t="s">
        <v>60</v>
      </c>
      <c r="E2484" s="605"/>
      <c r="F2484" s="605"/>
      <c r="G2484" s="605"/>
      <c r="H2484" s="605"/>
      <c r="I2484" s="605"/>
      <c r="J2484" s="605"/>
      <c r="K2484" s="605"/>
      <c r="L2484" s="606"/>
      <c r="N2484" s="96"/>
    </row>
    <row r="2485" spans="2:14" s="68" customFormat="1" ht="25.5">
      <c r="B2485" s="12" t="s">
        <v>61</v>
      </c>
      <c r="C2485" s="376">
        <v>11001</v>
      </c>
      <c r="D2485" s="426" t="s">
        <v>777</v>
      </c>
      <c r="E2485" s="426" t="s">
        <v>778</v>
      </c>
      <c r="F2485" s="433" t="s">
        <v>779</v>
      </c>
      <c r="G2485" s="433" t="s">
        <v>780</v>
      </c>
      <c r="H2485" s="433" t="s">
        <v>781</v>
      </c>
      <c r="I2485" s="426" t="s">
        <v>782</v>
      </c>
      <c r="J2485" s="426" t="s">
        <v>783</v>
      </c>
      <c r="K2485" s="426" t="s">
        <v>776</v>
      </c>
      <c r="L2485" s="429"/>
      <c r="N2485" s="96"/>
    </row>
    <row r="2486" spans="2:14" s="68" customFormat="1" ht="32.25" customHeight="1">
      <c r="B2486" s="18" t="s">
        <v>35</v>
      </c>
      <c r="C2486" s="376" t="s">
        <v>193</v>
      </c>
      <c r="D2486" s="427"/>
      <c r="E2486" s="427"/>
      <c r="F2486" s="434"/>
      <c r="G2486" s="434"/>
      <c r="H2486" s="434"/>
      <c r="I2486" s="427"/>
      <c r="J2486" s="427"/>
      <c r="K2486" s="427"/>
      <c r="L2486" s="430"/>
      <c r="N2486" s="96"/>
    </row>
    <row r="2487" spans="2:14" s="68" customFormat="1" ht="44.25" customHeight="1">
      <c r="B2487" s="18" t="s">
        <v>65</v>
      </c>
      <c r="C2487" s="376" t="s">
        <v>194</v>
      </c>
      <c r="D2487" s="427"/>
      <c r="E2487" s="427"/>
      <c r="F2487" s="434"/>
      <c r="G2487" s="434"/>
      <c r="H2487" s="434"/>
      <c r="I2487" s="427"/>
      <c r="J2487" s="427"/>
      <c r="K2487" s="427"/>
      <c r="L2487" s="430"/>
      <c r="N2487" s="96"/>
    </row>
    <row r="2488" spans="2:14" s="68" customFormat="1">
      <c r="B2488" s="18" t="s">
        <v>37</v>
      </c>
      <c r="C2488" s="376" t="s">
        <v>161</v>
      </c>
      <c r="D2488" s="427"/>
      <c r="E2488" s="427"/>
      <c r="F2488" s="434"/>
      <c r="G2488" s="434"/>
      <c r="H2488" s="434"/>
      <c r="I2488" s="427"/>
      <c r="J2488" s="427"/>
      <c r="K2488" s="427"/>
      <c r="L2488" s="430"/>
      <c r="N2488" s="96"/>
    </row>
    <row r="2489" spans="2:14" s="68" customFormat="1">
      <c r="B2489" s="10" t="s">
        <v>66</v>
      </c>
      <c r="C2489" s="376" t="s">
        <v>544</v>
      </c>
      <c r="D2489" s="427"/>
      <c r="E2489" s="427"/>
      <c r="F2489" s="434"/>
      <c r="G2489" s="434"/>
      <c r="H2489" s="434"/>
      <c r="I2489" s="427"/>
      <c r="J2489" s="427"/>
      <c r="K2489" s="427"/>
      <c r="L2489" s="430"/>
      <c r="N2489" s="96"/>
    </row>
    <row r="2490" spans="2:14" s="68" customFormat="1">
      <c r="B2490" s="55"/>
      <c r="C2490" s="373" t="s">
        <v>67</v>
      </c>
      <c r="D2490" s="428"/>
      <c r="E2490" s="428"/>
      <c r="F2490" s="435"/>
      <c r="G2490" s="435"/>
      <c r="H2490" s="435"/>
      <c r="I2490" s="428"/>
      <c r="J2490" s="428"/>
      <c r="K2490" s="428"/>
      <c r="L2490" s="431"/>
      <c r="N2490" s="96"/>
    </row>
    <row r="2491" spans="2:14" s="68" customFormat="1" ht="18" customHeight="1">
      <c r="B2491" s="10"/>
      <c r="C2491" s="378" t="s">
        <v>196</v>
      </c>
      <c r="D2491" s="83" t="s">
        <v>150</v>
      </c>
      <c r="E2491" s="83" t="s">
        <v>803</v>
      </c>
      <c r="F2491" s="486"/>
      <c r="G2491" s="486"/>
      <c r="H2491" s="486"/>
      <c r="I2491" s="83" t="s">
        <v>803</v>
      </c>
      <c r="J2491" s="486"/>
      <c r="K2491" s="486"/>
      <c r="L2491" s="486"/>
      <c r="N2491" s="96"/>
    </row>
    <row r="2492" spans="2:14" s="68" customFormat="1" ht="18" customHeight="1">
      <c r="B2492" s="19"/>
      <c r="C2492" s="378" t="s">
        <v>197</v>
      </c>
      <c r="D2492" s="83" t="s">
        <v>151</v>
      </c>
      <c r="E2492" s="83" t="s">
        <v>804</v>
      </c>
      <c r="F2492" s="19"/>
      <c r="G2492" s="19"/>
      <c r="H2492" s="19"/>
      <c r="I2492" s="83" t="s">
        <v>804</v>
      </c>
      <c r="J2492" s="19"/>
      <c r="K2492" s="19"/>
      <c r="L2492" s="19"/>
      <c r="N2492" s="96"/>
    </row>
    <row r="2493" spans="2:14" s="68" customFormat="1" ht="32.25" customHeight="1">
      <c r="B2493" s="19"/>
      <c r="C2493" s="378" t="s">
        <v>198</v>
      </c>
      <c r="D2493" s="83" t="s">
        <v>152</v>
      </c>
      <c r="E2493" s="83" t="s">
        <v>805</v>
      </c>
      <c r="F2493" s="19"/>
      <c r="G2493" s="19"/>
      <c r="H2493" s="19"/>
      <c r="I2493" s="83" t="s">
        <v>805</v>
      </c>
      <c r="J2493" s="19"/>
      <c r="K2493" s="19"/>
      <c r="L2493" s="19"/>
      <c r="N2493" s="96"/>
    </row>
    <row r="2494" spans="2:14" s="68" customFormat="1">
      <c r="B2494" s="21" t="s">
        <v>68</v>
      </c>
      <c r="C2494" s="374"/>
      <c r="D2494" s="484">
        <v>1768643.83</v>
      </c>
      <c r="E2494" s="484">
        <v>378356.9</v>
      </c>
      <c r="F2494" s="485">
        <f>+I2494</f>
        <v>33967.599999999999</v>
      </c>
      <c r="G2494" s="485">
        <f>+F2494</f>
        <v>33967.599999999999</v>
      </c>
      <c r="H2494" s="485">
        <f>+G2494</f>
        <v>33967.599999999999</v>
      </c>
      <c r="I2494" s="484">
        <f>18590.6+15377</f>
        <v>33967.599999999999</v>
      </c>
      <c r="J2494" s="484"/>
      <c r="K2494" s="484"/>
      <c r="L2494" s="486" t="s">
        <v>430</v>
      </c>
      <c r="N2494" s="96"/>
    </row>
    <row r="2495" spans="2:14" s="68" customFormat="1">
      <c r="C2495" s="375"/>
      <c r="D2495" s="384"/>
      <c r="E2495" s="513"/>
      <c r="F2495" s="384"/>
      <c r="G2495" s="384"/>
      <c r="H2495" s="384"/>
      <c r="I2495" s="384"/>
      <c r="J2495" s="384"/>
      <c r="K2495" s="384"/>
      <c r="L2495" s="384"/>
      <c r="N2495" s="96"/>
    </row>
    <row r="2496" spans="2:14" s="68" customFormat="1">
      <c r="B2496" s="12" t="s">
        <v>56</v>
      </c>
      <c r="C2496" s="376" t="s">
        <v>160</v>
      </c>
      <c r="D2496" s="13"/>
      <c r="E2496" s="13"/>
      <c r="F2496" s="9"/>
      <c r="G2496" s="9"/>
      <c r="H2496" s="9"/>
      <c r="I2496" s="9"/>
      <c r="J2496" s="9"/>
      <c r="K2496" s="9"/>
      <c r="L2496" s="9"/>
      <c r="N2496" s="96"/>
    </row>
    <row r="2497" spans="2:14" s="68" customFormat="1">
      <c r="B2497" s="12" t="s">
        <v>57</v>
      </c>
      <c r="C2497" s="376">
        <v>104001</v>
      </c>
      <c r="D2497" s="9"/>
      <c r="E2497" s="9"/>
      <c r="F2497" s="9"/>
      <c r="G2497" s="9"/>
      <c r="H2497" s="9"/>
      <c r="I2497" s="9"/>
      <c r="J2497" s="9"/>
      <c r="K2497" s="9"/>
      <c r="L2497" s="9"/>
      <c r="N2497" s="96"/>
    </row>
    <row r="2498" spans="2:14" s="68" customFormat="1">
      <c r="B2498" s="12" t="s">
        <v>58</v>
      </c>
      <c r="C2498" s="376" t="s">
        <v>199</v>
      </c>
      <c r="D2498" s="9"/>
      <c r="E2498" s="9"/>
      <c r="F2498" s="9"/>
      <c r="G2498" s="9"/>
      <c r="H2498" s="9"/>
      <c r="I2498" s="9"/>
      <c r="J2498" s="9"/>
      <c r="K2498" s="9"/>
      <c r="L2498" s="9"/>
      <c r="N2498" s="96"/>
    </row>
    <row r="2499" spans="2:14" s="68" customFormat="1">
      <c r="B2499" s="12" t="s">
        <v>59</v>
      </c>
      <c r="C2499" s="376">
        <v>1212</v>
      </c>
      <c r="D2499" s="604" t="s">
        <v>60</v>
      </c>
      <c r="E2499" s="605"/>
      <c r="F2499" s="605"/>
      <c r="G2499" s="605"/>
      <c r="H2499" s="605"/>
      <c r="I2499" s="605"/>
      <c r="J2499" s="605"/>
      <c r="K2499" s="605"/>
      <c r="L2499" s="606"/>
      <c r="N2499" s="96"/>
    </row>
    <row r="2500" spans="2:14" s="68" customFormat="1" ht="25.5">
      <c r="B2500" s="12" t="s">
        <v>61</v>
      </c>
      <c r="C2500" s="376">
        <v>12002</v>
      </c>
      <c r="D2500" s="426" t="s">
        <v>777</v>
      </c>
      <c r="E2500" s="426" t="s">
        <v>778</v>
      </c>
      <c r="F2500" s="433" t="s">
        <v>779</v>
      </c>
      <c r="G2500" s="433" t="s">
        <v>780</v>
      </c>
      <c r="H2500" s="433" t="s">
        <v>781</v>
      </c>
      <c r="I2500" s="426" t="s">
        <v>782</v>
      </c>
      <c r="J2500" s="426" t="s">
        <v>783</v>
      </c>
      <c r="K2500" s="426" t="s">
        <v>776</v>
      </c>
      <c r="L2500" s="429"/>
      <c r="N2500" s="96"/>
    </row>
    <row r="2501" spans="2:14" s="68" customFormat="1">
      <c r="B2501" s="18" t="s">
        <v>35</v>
      </c>
      <c r="C2501" s="376" t="s">
        <v>200</v>
      </c>
      <c r="D2501" s="427"/>
      <c r="E2501" s="427"/>
      <c r="F2501" s="434"/>
      <c r="G2501" s="434"/>
      <c r="H2501" s="434"/>
      <c r="I2501" s="427"/>
      <c r="J2501" s="427"/>
      <c r="K2501" s="427"/>
      <c r="L2501" s="430"/>
      <c r="N2501" s="96"/>
    </row>
    <row r="2502" spans="2:14" s="68" customFormat="1" ht="38.25">
      <c r="B2502" s="18" t="s">
        <v>65</v>
      </c>
      <c r="C2502" s="376" t="s">
        <v>201</v>
      </c>
      <c r="D2502" s="427"/>
      <c r="E2502" s="427"/>
      <c r="F2502" s="434"/>
      <c r="G2502" s="434"/>
      <c r="H2502" s="434"/>
      <c r="I2502" s="427"/>
      <c r="J2502" s="427"/>
      <c r="K2502" s="427"/>
      <c r="L2502" s="430"/>
      <c r="N2502" s="96"/>
    </row>
    <row r="2503" spans="2:14" s="68" customFormat="1">
      <c r="B2503" s="18" t="s">
        <v>37</v>
      </c>
      <c r="C2503" s="376" t="s">
        <v>154</v>
      </c>
      <c r="D2503" s="427"/>
      <c r="E2503" s="427"/>
      <c r="F2503" s="434"/>
      <c r="G2503" s="434"/>
      <c r="H2503" s="434"/>
      <c r="I2503" s="427"/>
      <c r="J2503" s="427"/>
      <c r="K2503" s="427"/>
      <c r="L2503" s="430"/>
      <c r="N2503" s="96"/>
    </row>
    <row r="2504" spans="2:14" s="68" customFormat="1">
      <c r="B2504" s="10" t="s">
        <v>66</v>
      </c>
      <c r="C2504" s="376" t="s">
        <v>158</v>
      </c>
      <c r="D2504" s="427"/>
      <c r="E2504" s="427"/>
      <c r="F2504" s="434"/>
      <c r="G2504" s="434"/>
      <c r="H2504" s="434"/>
      <c r="I2504" s="427"/>
      <c r="J2504" s="427"/>
      <c r="K2504" s="427"/>
      <c r="L2504" s="430"/>
      <c r="N2504" s="96"/>
    </row>
    <row r="2505" spans="2:14" s="68" customFormat="1">
      <c r="B2505" s="55"/>
      <c r="C2505" s="373" t="s">
        <v>67</v>
      </c>
      <c r="D2505" s="428"/>
      <c r="E2505" s="428"/>
      <c r="F2505" s="435"/>
      <c r="G2505" s="435"/>
      <c r="H2505" s="435"/>
      <c r="I2505" s="428"/>
      <c r="J2505" s="428"/>
      <c r="K2505" s="428"/>
      <c r="L2505" s="431"/>
      <c r="N2505" s="96"/>
    </row>
    <row r="2506" spans="2:14" s="68" customFormat="1">
      <c r="B2506" s="19"/>
      <c r="C2506" s="378" t="s">
        <v>159</v>
      </c>
      <c r="D2506" s="19" t="s">
        <v>479</v>
      </c>
      <c r="E2506" s="19" t="s">
        <v>479</v>
      </c>
      <c r="F2506" s="19"/>
      <c r="G2506" s="19"/>
      <c r="H2506" s="19"/>
      <c r="I2506" s="19" t="s">
        <v>479</v>
      </c>
      <c r="J2506" s="19" t="s">
        <v>479</v>
      </c>
      <c r="K2506" s="19" t="s">
        <v>479</v>
      </c>
      <c r="L2506" s="19"/>
      <c r="N2506" s="96"/>
    </row>
    <row r="2507" spans="2:14" s="68" customFormat="1">
      <c r="B2507" s="21" t="s">
        <v>68</v>
      </c>
      <c r="C2507" s="374"/>
      <c r="D2507" s="484">
        <v>51071361.299999997</v>
      </c>
      <c r="E2507" s="484">
        <v>55378535.009999998</v>
      </c>
      <c r="F2507" s="485">
        <f>+I2507*0.25</f>
        <v>15395000</v>
      </c>
      <c r="G2507" s="485">
        <f>+I2507*0.5</f>
        <v>30790000</v>
      </c>
      <c r="H2507" s="485">
        <f>+I2507*0.75</f>
        <v>46185000</v>
      </c>
      <c r="I2507" s="484">
        <v>61580000</v>
      </c>
      <c r="J2507" s="484">
        <v>69481308.400000006</v>
      </c>
      <c r="K2507" s="484">
        <v>69481308.400000006</v>
      </c>
      <c r="L2507" s="486"/>
      <c r="N2507" s="96"/>
    </row>
    <row r="2508" spans="2:14">
      <c r="C2508" s="375"/>
      <c r="D2508" s="551"/>
      <c r="E2508" s="384"/>
      <c r="F2508" s="384"/>
      <c r="G2508" s="384"/>
      <c r="H2508" s="384"/>
      <c r="I2508" s="551"/>
      <c r="J2508" s="551"/>
      <c r="K2508" s="384"/>
      <c r="L2508" s="384"/>
    </row>
    <row r="2509" spans="2:14" s="68" customFormat="1">
      <c r="B2509" s="12" t="s">
        <v>56</v>
      </c>
      <c r="C2509" s="376" t="s">
        <v>160</v>
      </c>
      <c r="D2509" s="13"/>
      <c r="E2509" s="13"/>
      <c r="F2509" s="9"/>
      <c r="G2509" s="9"/>
      <c r="H2509" s="9"/>
      <c r="I2509" s="9"/>
      <c r="J2509" s="125"/>
      <c r="K2509" s="9"/>
      <c r="L2509" s="9"/>
      <c r="N2509" s="96"/>
    </row>
    <row r="2510" spans="2:14" s="68" customFormat="1">
      <c r="B2510" s="12" t="s">
        <v>57</v>
      </c>
      <c r="C2510" s="376">
        <v>104001</v>
      </c>
      <c r="D2510" s="9"/>
      <c r="E2510" s="9"/>
      <c r="F2510" s="9"/>
      <c r="G2510" s="9"/>
      <c r="H2510" s="9"/>
      <c r="I2510" s="9"/>
      <c r="J2510" s="9"/>
      <c r="K2510" s="9"/>
      <c r="L2510" s="9"/>
      <c r="N2510" s="96"/>
    </row>
    <row r="2511" spans="2:14" s="68" customFormat="1">
      <c r="B2511" s="12" t="s">
        <v>58</v>
      </c>
      <c r="C2511" s="376" t="s">
        <v>543</v>
      </c>
      <c r="D2511" s="9"/>
      <c r="E2511" s="9"/>
      <c r="F2511" s="9"/>
      <c r="G2511" s="9"/>
      <c r="H2511" s="9"/>
      <c r="I2511" s="9"/>
      <c r="J2511" s="9"/>
      <c r="K2511" s="9"/>
      <c r="L2511" s="9"/>
      <c r="N2511" s="96"/>
    </row>
    <row r="2512" spans="2:14" s="68" customFormat="1">
      <c r="B2512" s="12" t="s">
        <v>59</v>
      </c>
      <c r="C2512" s="376">
        <v>1212</v>
      </c>
      <c r="D2512" s="604" t="s">
        <v>60</v>
      </c>
      <c r="E2512" s="605"/>
      <c r="F2512" s="605"/>
      <c r="G2512" s="605"/>
      <c r="H2512" s="605"/>
      <c r="I2512" s="605"/>
      <c r="J2512" s="605"/>
      <c r="K2512" s="605"/>
      <c r="L2512" s="606"/>
      <c r="N2512" s="96"/>
    </row>
    <row r="2513" spans="2:14" s="68" customFormat="1" ht="25.5">
      <c r="B2513" s="12" t="s">
        <v>61</v>
      </c>
      <c r="C2513" s="376">
        <v>12003</v>
      </c>
      <c r="D2513" s="426" t="s">
        <v>777</v>
      </c>
      <c r="E2513" s="426" t="s">
        <v>778</v>
      </c>
      <c r="F2513" s="433" t="s">
        <v>779</v>
      </c>
      <c r="G2513" s="433" t="s">
        <v>780</v>
      </c>
      <c r="H2513" s="433" t="s">
        <v>781</v>
      </c>
      <c r="I2513" s="426" t="s">
        <v>782</v>
      </c>
      <c r="J2513" s="426" t="s">
        <v>783</v>
      </c>
      <c r="K2513" s="426" t="s">
        <v>776</v>
      </c>
      <c r="L2513" s="429"/>
      <c r="N2513" s="96"/>
    </row>
    <row r="2514" spans="2:14" s="68" customFormat="1">
      <c r="B2514" s="18" t="s">
        <v>35</v>
      </c>
      <c r="C2514" s="376" t="s">
        <v>153</v>
      </c>
      <c r="D2514" s="427"/>
      <c r="E2514" s="427"/>
      <c r="F2514" s="434"/>
      <c r="G2514" s="434"/>
      <c r="H2514" s="434"/>
      <c r="I2514" s="427"/>
      <c r="J2514" s="427"/>
      <c r="K2514" s="427"/>
      <c r="L2514" s="430"/>
      <c r="N2514" s="96"/>
    </row>
    <row r="2515" spans="2:14" s="68" customFormat="1" ht="25.5">
      <c r="B2515" s="18" t="s">
        <v>65</v>
      </c>
      <c r="C2515" s="376" t="s">
        <v>317</v>
      </c>
      <c r="D2515" s="427"/>
      <c r="E2515" s="427"/>
      <c r="F2515" s="434"/>
      <c r="G2515" s="434"/>
      <c r="H2515" s="434"/>
      <c r="I2515" s="427"/>
      <c r="J2515" s="427"/>
      <c r="K2515" s="427"/>
      <c r="L2515" s="430"/>
      <c r="N2515" s="96"/>
    </row>
    <row r="2516" spans="2:14" s="68" customFormat="1">
      <c r="B2516" s="18" t="s">
        <v>37</v>
      </c>
      <c r="C2516" s="376" t="s">
        <v>154</v>
      </c>
      <c r="D2516" s="427"/>
      <c r="E2516" s="427"/>
      <c r="F2516" s="434"/>
      <c r="G2516" s="434"/>
      <c r="H2516" s="434"/>
      <c r="I2516" s="427"/>
      <c r="J2516" s="427"/>
      <c r="K2516" s="427"/>
      <c r="L2516" s="430"/>
      <c r="N2516" s="96"/>
    </row>
    <row r="2517" spans="2:14" s="68" customFormat="1">
      <c r="B2517" s="10" t="s">
        <v>66</v>
      </c>
      <c r="C2517" s="376" t="s">
        <v>155</v>
      </c>
      <c r="D2517" s="427"/>
      <c r="E2517" s="427"/>
      <c r="F2517" s="434"/>
      <c r="G2517" s="434"/>
      <c r="H2517" s="434"/>
      <c r="I2517" s="427"/>
      <c r="J2517" s="427"/>
      <c r="K2517" s="427"/>
      <c r="L2517" s="430"/>
      <c r="N2517" s="96"/>
    </row>
    <row r="2518" spans="2:14" s="68" customFormat="1">
      <c r="B2518" s="55"/>
      <c r="C2518" s="373" t="s">
        <v>67</v>
      </c>
      <c r="D2518" s="428"/>
      <c r="E2518" s="428"/>
      <c r="F2518" s="435"/>
      <c r="G2518" s="435"/>
      <c r="H2518" s="435"/>
      <c r="I2518" s="428"/>
      <c r="J2518" s="428"/>
      <c r="K2518" s="428"/>
      <c r="L2518" s="431"/>
      <c r="N2518" s="96"/>
    </row>
    <row r="2519" spans="2:14" s="68" customFormat="1">
      <c r="B2519" s="10"/>
      <c r="C2519" s="378" t="s">
        <v>159</v>
      </c>
      <c r="D2519" s="20" t="s">
        <v>85</v>
      </c>
      <c r="E2519" s="20" t="s">
        <v>85</v>
      </c>
      <c r="F2519" s="486"/>
      <c r="G2519" s="486"/>
      <c r="H2519" s="486"/>
      <c r="I2519" s="20" t="s">
        <v>85</v>
      </c>
      <c r="J2519" s="20" t="s">
        <v>85</v>
      </c>
      <c r="K2519" s="20" t="s">
        <v>85</v>
      </c>
      <c r="L2519" s="486"/>
      <c r="N2519" s="96"/>
    </row>
    <row r="2520" spans="2:14" s="68" customFormat="1">
      <c r="B2520" s="19"/>
      <c r="C2520" s="378" t="s">
        <v>202</v>
      </c>
      <c r="D2520" s="19">
        <v>37</v>
      </c>
      <c r="E2520" s="19">
        <v>38</v>
      </c>
      <c r="F2520" s="19"/>
      <c r="G2520" s="19"/>
      <c r="H2520" s="19"/>
      <c r="I2520" s="19">
        <v>38</v>
      </c>
      <c r="J2520" s="19">
        <v>38</v>
      </c>
      <c r="K2520" s="19">
        <v>38</v>
      </c>
      <c r="L2520" s="19"/>
      <c r="N2520" s="96"/>
    </row>
    <row r="2521" spans="2:14" s="68" customFormat="1">
      <c r="B2521" s="21" t="s">
        <v>68</v>
      </c>
      <c r="C2521" s="374"/>
      <c r="D2521" s="509">
        <v>731344.17</v>
      </c>
      <c r="E2521" s="509">
        <v>800000</v>
      </c>
      <c r="F2521" s="510">
        <f>+I2521*0.25</f>
        <v>200000</v>
      </c>
      <c r="G2521" s="510">
        <f>+I2521*0.5</f>
        <v>400000</v>
      </c>
      <c r="H2521" s="510">
        <f>+I2521*0.75</f>
        <v>600000</v>
      </c>
      <c r="I2521" s="509">
        <v>800000</v>
      </c>
      <c r="J2521" s="509">
        <v>800000</v>
      </c>
      <c r="K2521" s="509">
        <v>800000</v>
      </c>
      <c r="L2521" s="486"/>
      <c r="N2521" s="96"/>
    </row>
    <row r="2522" spans="2:14">
      <c r="C2522" s="375"/>
      <c r="D2522" s="384"/>
      <c r="E2522" s="384"/>
      <c r="F2522" s="384"/>
      <c r="G2522" s="384"/>
      <c r="H2522" s="384"/>
      <c r="I2522" s="384"/>
      <c r="J2522" s="384"/>
      <c r="K2522" s="384"/>
      <c r="L2522" s="384"/>
    </row>
    <row r="2523" spans="2:14" s="96" customFormat="1">
      <c r="B2523" s="12" t="s">
        <v>56</v>
      </c>
      <c r="C2523" s="376" t="s">
        <v>160</v>
      </c>
      <c r="D2523" s="13"/>
      <c r="E2523" s="13"/>
      <c r="F2523" s="9"/>
      <c r="G2523" s="9"/>
      <c r="H2523" s="9"/>
      <c r="I2523" s="9"/>
      <c r="J2523" s="9"/>
      <c r="K2523" s="9"/>
      <c r="L2523" s="9"/>
    </row>
    <row r="2524" spans="2:14" s="96" customFormat="1">
      <c r="B2524" s="12" t="s">
        <v>57</v>
      </c>
      <c r="C2524" s="386">
        <v>106005</v>
      </c>
      <c r="D2524" s="9"/>
      <c r="E2524" s="9"/>
      <c r="F2524" s="9"/>
      <c r="G2524" s="9"/>
      <c r="H2524" s="9"/>
      <c r="I2524" s="9"/>
      <c r="J2524" s="9"/>
      <c r="K2524" s="9"/>
      <c r="L2524" s="9"/>
    </row>
    <row r="2525" spans="2:14" s="96" customFormat="1">
      <c r="B2525" s="12" t="s">
        <v>58</v>
      </c>
      <c r="C2525" s="386" t="s">
        <v>128</v>
      </c>
      <c r="D2525" s="9"/>
      <c r="E2525" s="9"/>
      <c r="F2525" s="9"/>
      <c r="G2525" s="9"/>
      <c r="H2525" s="9"/>
      <c r="I2525" s="9"/>
      <c r="J2525" s="9"/>
      <c r="K2525" s="9"/>
      <c r="L2525" s="9"/>
    </row>
    <row r="2526" spans="2:14" s="96" customFormat="1">
      <c r="B2526" s="12" t="s">
        <v>59</v>
      </c>
      <c r="C2526" s="376">
        <v>1212</v>
      </c>
      <c r="D2526" s="604" t="s">
        <v>60</v>
      </c>
      <c r="E2526" s="605"/>
      <c r="F2526" s="605"/>
      <c r="G2526" s="605"/>
      <c r="H2526" s="605"/>
      <c r="I2526" s="605"/>
      <c r="J2526" s="605"/>
      <c r="K2526" s="605"/>
      <c r="L2526" s="606"/>
    </row>
    <row r="2527" spans="2:14" s="96" customFormat="1" ht="25.5">
      <c r="B2527" s="12" t="s">
        <v>61</v>
      </c>
      <c r="C2527" s="376">
        <v>12004</v>
      </c>
      <c r="D2527" s="426" t="s">
        <v>777</v>
      </c>
      <c r="E2527" s="426" t="s">
        <v>778</v>
      </c>
      <c r="F2527" s="433" t="s">
        <v>779</v>
      </c>
      <c r="G2527" s="433" t="s">
        <v>780</v>
      </c>
      <c r="H2527" s="433" t="s">
        <v>781</v>
      </c>
      <c r="I2527" s="426" t="s">
        <v>782</v>
      </c>
      <c r="J2527" s="426" t="s">
        <v>783</v>
      </c>
      <c r="K2527" s="426" t="s">
        <v>776</v>
      </c>
      <c r="L2527" s="429"/>
    </row>
    <row r="2528" spans="2:14" s="96" customFormat="1" ht="32.25" customHeight="1">
      <c r="B2528" s="18" t="s">
        <v>35</v>
      </c>
      <c r="C2528" s="376" t="s">
        <v>156</v>
      </c>
      <c r="D2528" s="427"/>
      <c r="E2528" s="427"/>
      <c r="F2528" s="434"/>
      <c r="G2528" s="434"/>
      <c r="H2528" s="434"/>
      <c r="I2528" s="427"/>
      <c r="J2528" s="427"/>
      <c r="K2528" s="427"/>
      <c r="L2528" s="430"/>
    </row>
    <row r="2529" spans="2:14" s="96" customFormat="1" ht="32.25" customHeight="1">
      <c r="B2529" s="18" t="s">
        <v>65</v>
      </c>
      <c r="C2529" s="376" t="s">
        <v>157</v>
      </c>
      <c r="D2529" s="427"/>
      <c r="E2529" s="427"/>
      <c r="F2529" s="434"/>
      <c r="G2529" s="434"/>
      <c r="H2529" s="434"/>
      <c r="I2529" s="427"/>
      <c r="J2529" s="427"/>
      <c r="K2529" s="427"/>
      <c r="L2529" s="430"/>
    </row>
    <row r="2530" spans="2:14" s="96" customFormat="1">
      <c r="B2530" s="18" t="s">
        <v>37</v>
      </c>
      <c r="C2530" s="376" t="s">
        <v>154</v>
      </c>
      <c r="D2530" s="427"/>
      <c r="E2530" s="427"/>
      <c r="F2530" s="434"/>
      <c r="G2530" s="434"/>
      <c r="H2530" s="434"/>
      <c r="I2530" s="427"/>
      <c r="J2530" s="427"/>
      <c r="K2530" s="427"/>
      <c r="L2530" s="430"/>
    </row>
    <row r="2531" spans="2:14" s="96" customFormat="1">
      <c r="B2531" s="335" t="s">
        <v>66</v>
      </c>
      <c r="C2531" s="376" t="s">
        <v>158</v>
      </c>
      <c r="D2531" s="427"/>
      <c r="E2531" s="427"/>
      <c r="F2531" s="434"/>
      <c r="G2531" s="434"/>
      <c r="H2531" s="434"/>
      <c r="I2531" s="427"/>
      <c r="J2531" s="427"/>
      <c r="K2531" s="427"/>
      <c r="L2531" s="430"/>
    </row>
    <row r="2532" spans="2:14" s="96" customFormat="1">
      <c r="B2532" s="334"/>
      <c r="C2532" s="373" t="s">
        <v>67</v>
      </c>
      <c r="D2532" s="428"/>
      <c r="E2532" s="428"/>
      <c r="F2532" s="435"/>
      <c r="G2532" s="435"/>
      <c r="H2532" s="435"/>
      <c r="I2532" s="428"/>
      <c r="J2532" s="428"/>
      <c r="K2532" s="428"/>
      <c r="L2532" s="431"/>
    </row>
    <row r="2533" spans="2:14" s="96" customFormat="1">
      <c r="B2533" s="335"/>
      <c r="C2533" s="378" t="s">
        <v>159</v>
      </c>
      <c r="D2533" s="20">
        <v>1</v>
      </c>
      <c r="E2533" s="20" t="s">
        <v>79</v>
      </c>
      <c r="F2533" s="486"/>
      <c r="G2533" s="486"/>
      <c r="H2533" s="486"/>
      <c r="I2533" s="20" t="s">
        <v>79</v>
      </c>
      <c r="J2533" s="20" t="s">
        <v>79</v>
      </c>
      <c r="K2533" s="20" t="s">
        <v>79</v>
      </c>
      <c r="L2533" s="486"/>
    </row>
    <row r="2534" spans="2:14" s="96" customFormat="1">
      <c r="B2534" s="21" t="s">
        <v>68</v>
      </c>
      <c r="C2534" s="374"/>
      <c r="D2534" s="509">
        <v>4873.6499999999996</v>
      </c>
      <c r="E2534" s="509">
        <v>4915.7</v>
      </c>
      <c r="F2534" s="510">
        <f>+I2534*0.25</f>
        <v>1228.925</v>
      </c>
      <c r="G2534" s="510">
        <f>+I2534*0.5</f>
        <v>2457.85</v>
      </c>
      <c r="H2534" s="510">
        <f>+I2534*0.75</f>
        <v>3686.7749999999996</v>
      </c>
      <c r="I2534" s="509">
        <v>4915.7</v>
      </c>
      <c r="J2534" s="509">
        <v>4915.7</v>
      </c>
      <c r="K2534" s="509">
        <v>4915.7</v>
      </c>
      <c r="L2534" s="486"/>
    </row>
    <row r="2535" spans="2:14" s="68" customFormat="1">
      <c r="C2535" s="375"/>
      <c r="D2535" s="384"/>
      <c r="E2535" s="384"/>
      <c r="F2535" s="384"/>
      <c r="G2535" s="384"/>
      <c r="H2535" s="384"/>
      <c r="I2535" s="384"/>
      <c r="J2535" s="384"/>
      <c r="K2535" s="384"/>
      <c r="L2535" s="384"/>
      <c r="N2535" s="96"/>
    </row>
    <row r="2536" spans="2:14" s="68" customFormat="1">
      <c r="B2536" s="12" t="s">
        <v>56</v>
      </c>
      <c r="C2536" s="376" t="s">
        <v>160</v>
      </c>
      <c r="D2536" s="13"/>
      <c r="E2536" s="13"/>
      <c r="F2536" s="9"/>
      <c r="G2536" s="9"/>
      <c r="H2536" s="9"/>
      <c r="I2536" s="9"/>
      <c r="J2536" s="9"/>
      <c r="K2536" s="9"/>
      <c r="L2536" s="9"/>
      <c r="N2536" s="96"/>
    </row>
    <row r="2537" spans="2:14" s="68" customFormat="1">
      <c r="B2537" s="12" t="s">
        <v>57</v>
      </c>
      <c r="C2537" s="386">
        <v>104001</v>
      </c>
      <c r="D2537" s="9"/>
      <c r="E2537" s="9"/>
      <c r="F2537" s="9"/>
      <c r="G2537" s="9"/>
      <c r="H2537" s="9"/>
      <c r="I2537" s="9"/>
      <c r="J2537" s="9"/>
      <c r="K2537" s="9"/>
      <c r="L2537" s="9"/>
      <c r="N2537" s="96"/>
    </row>
    <row r="2538" spans="2:14" s="68" customFormat="1">
      <c r="B2538" s="12" t="s">
        <v>58</v>
      </c>
      <c r="C2538" s="386" t="s">
        <v>543</v>
      </c>
      <c r="D2538" s="9"/>
      <c r="E2538" s="9"/>
      <c r="F2538" s="9"/>
      <c r="G2538" s="9"/>
      <c r="H2538" s="9"/>
      <c r="I2538" s="9"/>
      <c r="J2538" s="9"/>
      <c r="K2538" s="9"/>
      <c r="L2538" s="9"/>
      <c r="N2538" s="96"/>
    </row>
    <row r="2539" spans="2:14" s="68" customFormat="1">
      <c r="B2539" s="12" t="s">
        <v>59</v>
      </c>
      <c r="C2539" s="376">
        <v>1212</v>
      </c>
      <c r="D2539" s="604" t="s">
        <v>60</v>
      </c>
      <c r="E2539" s="605"/>
      <c r="F2539" s="605"/>
      <c r="G2539" s="605"/>
      <c r="H2539" s="605"/>
      <c r="I2539" s="605"/>
      <c r="J2539" s="605"/>
      <c r="K2539" s="605"/>
      <c r="L2539" s="606"/>
      <c r="N2539" s="96"/>
    </row>
    <row r="2540" spans="2:14" s="68" customFormat="1" ht="25.5">
      <c r="B2540" s="12" t="s">
        <v>61</v>
      </c>
      <c r="C2540" s="376">
        <v>12007</v>
      </c>
      <c r="D2540" s="426" t="s">
        <v>777</v>
      </c>
      <c r="E2540" s="426" t="s">
        <v>778</v>
      </c>
      <c r="F2540" s="433" t="s">
        <v>779</v>
      </c>
      <c r="G2540" s="433" t="s">
        <v>780</v>
      </c>
      <c r="H2540" s="433" t="s">
        <v>781</v>
      </c>
      <c r="I2540" s="426" t="s">
        <v>782</v>
      </c>
      <c r="J2540" s="426" t="s">
        <v>783</v>
      </c>
      <c r="K2540" s="426" t="s">
        <v>776</v>
      </c>
      <c r="L2540" s="429"/>
      <c r="N2540" s="96"/>
    </row>
    <row r="2541" spans="2:14" s="68" customFormat="1" ht="32.25" customHeight="1">
      <c r="B2541" s="18" t="s">
        <v>35</v>
      </c>
      <c r="C2541" s="376" t="s">
        <v>1259</v>
      </c>
      <c r="D2541" s="427"/>
      <c r="E2541" s="427"/>
      <c r="F2541" s="434"/>
      <c r="G2541" s="434"/>
      <c r="H2541" s="434"/>
      <c r="I2541" s="427"/>
      <c r="J2541" s="427"/>
      <c r="K2541" s="427"/>
      <c r="L2541" s="430"/>
      <c r="N2541" s="96"/>
    </row>
    <row r="2542" spans="2:14" s="68" customFormat="1" ht="32.25" customHeight="1">
      <c r="B2542" s="18" t="s">
        <v>65</v>
      </c>
      <c r="C2542" s="376" t="s">
        <v>1260</v>
      </c>
      <c r="D2542" s="427"/>
      <c r="E2542" s="427"/>
      <c r="F2542" s="434"/>
      <c r="G2542" s="434"/>
      <c r="H2542" s="434"/>
      <c r="I2542" s="427"/>
      <c r="J2542" s="427"/>
      <c r="K2542" s="427"/>
      <c r="L2542" s="430"/>
      <c r="N2542" s="96"/>
    </row>
    <row r="2543" spans="2:14" s="68" customFormat="1">
      <c r="B2543" s="18" t="s">
        <v>37</v>
      </c>
      <c r="C2543" s="376" t="s">
        <v>154</v>
      </c>
      <c r="D2543" s="427"/>
      <c r="E2543" s="427"/>
      <c r="F2543" s="434"/>
      <c r="G2543" s="434"/>
      <c r="H2543" s="434"/>
      <c r="I2543" s="427"/>
      <c r="J2543" s="427"/>
      <c r="K2543" s="427"/>
      <c r="L2543" s="430"/>
      <c r="N2543" s="96"/>
    </row>
    <row r="2544" spans="2:14" s="68" customFormat="1">
      <c r="B2544" s="10" t="s">
        <v>66</v>
      </c>
      <c r="C2544" s="376" t="s">
        <v>1261</v>
      </c>
      <c r="D2544" s="427"/>
      <c r="E2544" s="427"/>
      <c r="F2544" s="434"/>
      <c r="G2544" s="434"/>
      <c r="H2544" s="434"/>
      <c r="I2544" s="427"/>
      <c r="J2544" s="427"/>
      <c r="K2544" s="427"/>
      <c r="L2544" s="430"/>
      <c r="N2544" s="96"/>
    </row>
    <row r="2545" spans="2:14" s="68" customFormat="1">
      <c r="B2545" s="55"/>
      <c r="C2545" s="373" t="s">
        <v>67</v>
      </c>
      <c r="D2545" s="428"/>
      <c r="E2545" s="428"/>
      <c r="F2545" s="435"/>
      <c r="G2545" s="435"/>
      <c r="H2545" s="435"/>
      <c r="I2545" s="428"/>
      <c r="J2545" s="428"/>
      <c r="K2545" s="428"/>
      <c r="L2545" s="431"/>
      <c r="N2545" s="96"/>
    </row>
    <row r="2546" spans="2:14" s="68" customFormat="1">
      <c r="B2546" s="21" t="s">
        <v>68</v>
      </c>
      <c r="C2546" s="374"/>
      <c r="D2546" s="509"/>
      <c r="E2546" s="509">
        <v>10000000</v>
      </c>
      <c r="F2546" s="510"/>
      <c r="G2546" s="510"/>
      <c r="H2546" s="510"/>
      <c r="I2546" s="509">
        <v>10000000</v>
      </c>
      <c r="J2546" s="509">
        <v>10000000</v>
      </c>
      <c r="K2546" s="509">
        <v>8000000</v>
      </c>
      <c r="L2546" s="486"/>
      <c r="N2546" s="96"/>
    </row>
  </sheetData>
  <mergeCells count="522">
    <mergeCell ref="D1119:L1119"/>
    <mergeCell ref="D1567:L1567"/>
    <mergeCell ref="D1568:D1573"/>
    <mergeCell ref="E1568:E1573"/>
    <mergeCell ref="F1568:F1573"/>
    <mergeCell ref="G1568:G1573"/>
    <mergeCell ref="H1568:H1573"/>
    <mergeCell ref="I1568:I1573"/>
    <mergeCell ref="J1568:J1573"/>
    <mergeCell ref="K1568:K1573"/>
    <mergeCell ref="L1568:L1573"/>
    <mergeCell ref="D1555:L1555"/>
    <mergeCell ref="D1556:D1561"/>
    <mergeCell ref="E1556:E1561"/>
    <mergeCell ref="F1556:F1561"/>
    <mergeCell ref="G1556:G1561"/>
    <mergeCell ref="H1556:H1561"/>
    <mergeCell ref="I1556:I1561"/>
    <mergeCell ref="J1556:J1561"/>
    <mergeCell ref="K1556:K1561"/>
    <mergeCell ref="L1556:L1561"/>
    <mergeCell ref="D1377:L1377"/>
    <mergeCell ref="D1378:D1383"/>
    <mergeCell ref="E1378:E1383"/>
    <mergeCell ref="D2526:L2526"/>
    <mergeCell ref="D1231:L1231"/>
    <mergeCell ref="D1245:L1245"/>
    <mergeCell ref="L2348:L2353"/>
    <mergeCell ref="D2168:L2168"/>
    <mergeCell ref="D2181:L2181"/>
    <mergeCell ref="D2194:L2194"/>
    <mergeCell ref="D2210:L2210"/>
    <mergeCell ref="D2227:L2227"/>
    <mergeCell ref="D2245:L2245"/>
    <mergeCell ref="D2261:L2261"/>
    <mergeCell ref="D2277:L2277"/>
    <mergeCell ref="D2347:L2347"/>
    <mergeCell ref="D1631:L1631"/>
    <mergeCell ref="D1632:D1637"/>
    <mergeCell ref="E1632:E1637"/>
    <mergeCell ref="F1632:F1637"/>
    <mergeCell ref="G1632:G1637"/>
    <mergeCell ref="H1632:H1637"/>
    <mergeCell ref="I1632:I1637"/>
    <mergeCell ref="J1632:J1637"/>
    <mergeCell ref="K1632:K1637"/>
    <mergeCell ref="L1632:L1637"/>
    <mergeCell ref="D1619:L1619"/>
    <mergeCell ref="F1378:F1383"/>
    <mergeCell ref="G1378:G1383"/>
    <mergeCell ref="H1378:H1383"/>
    <mergeCell ref="I1378:I1383"/>
    <mergeCell ref="J1378:J1383"/>
    <mergeCell ref="K1378:K1383"/>
    <mergeCell ref="L1378:L1383"/>
    <mergeCell ref="D1362:L1362"/>
    <mergeCell ref="D1363:D1368"/>
    <mergeCell ref="E1363:E1368"/>
    <mergeCell ref="F1363:F1368"/>
    <mergeCell ref="G1363:G1368"/>
    <mergeCell ref="H1363:H1368"/>
    <mergeCell ref="I1363:I1368"/>
    <mergeCell ref="J1363:J1368"/>
    <mergeCell ref="K1363:K1368"/>
    <mergeCell ref="L1363:L1368"/>
    <mergeCell ref="D1347:L1347"/>
    <mergeCell ref="D1348:D1353"/>
    <mergeCell ref="E1348:E1353"/>
    <mergeCell ref="F1348:F1353"/>
    <mergeCell ref="G1348:G1353"/>
    <mergeCell ref="H1348:H1353"/>
    <mergeCell ref="I1348:I1353"/>
    <mergeCell ref="J1348:J1353"/>
    <mergeCell ref="K1348:K1353"/>
    <mergeCell ref="L1348:L1353"/>
    <mergeCell ref="D1332:L1332"/>
    <mergeCell ref="D1333:D1338"/>
    <mergeCell ref="E1333:E1338"/>
    <mergeCell ref="F1333:F1338"/>
    <mergeCell ref="G1333:G1338"/>
    <mergeCell ref="H1333:H1338"/>
    <mergeCell ref="I1333:I1338"/>
    <mergeCell ref="J1333:J1338"/>
    <mergeCell ref="K1333:K1338"/>
    <mergeCell ref="L1333:L1338"/>
    <mergeCell ref="J1305:J1310"/>
    <mergeCell ref="K1305:K1310"/>
    <mergeCell ref="L1305:L1310"/>
    <mergeCell ref="D1317:L1317"/>
    <mergeCell ref="D1318:D1323"/>
    <mergeCell ref="E1318:E1323"/>
    <mergeCell ref="F1318:F1323"/>
    <mergeCell ref="G1318:G1323"/>
    <mergeCell ref="H1318:H1323"/>
    <mergeCell ref="I1318:I1323"/>
    <mergeCell ref="J1318:J1323"/>
    <mergeCell ref="K1318:K1323"/>
    <mergeCell ref="L1318:L1323"/>
    <mergeCell ref="D406:L406"/>
    <mergeCell ref="D407:D412"/>
    <mergeCell ref="E407:E412"/>
    <mergeCell ref="F407:F412"/>
    <mergeCell ref="G407:G412"/>
    <mergeCell ref="H407:H412"/>
    <mergeCell ref="I407:I412"/>
    <mergeCell ref="J407:J412"/>
    <mergeCell ref="K407:K412"/>
    <mergeCell ref="L407:L412"/>
    <mergeCell ref="D312:L312"/>
    <mergeCell ref="D313:D318"/>
    <mergeCell ref="E313:E318"/>
    <mergeCell ref="F313:F318"/>
    <mergeCell ref="G313:G318"/>
    <mergeCell ref="H313:H318"/>
    <mergeCell ref="I313:I318"/>
    <mergeCell ref="J313:J318"/>
    <mergeCell ref="K313:K318"/>
    <mergeCell ref="L313:L318"/>
    <mergeCell ref="D293:L293"/>
    <mergeCell ref="D294:D299"/>
    <mergeCell ref="E294:E299"/>
    <mergeCell ref="F294:F299"/>
    <mergeCell ref="G294:G299"/>
    <mergeCell ref="H294:H299"/>
    <mergeCell ref="I294:I299"/>
    <mergeCell ref="J294:J299"/>
    <mergeCell ref="K294:K299"/>
    <mergeCell ref="L294:L299"/>
    <mergeCell ref="D280:L280"/>
    <mergeCell ref="D281:D286"/>
    <mergeCell ref="E281:E286"/>
    <mergeCell ref="F281:F286"/>
    <mergeCell ref="G281:G286"/>
    <mergeCell ref="H281:H286"/>
    <mergeCell ref="I281:I286"/>
    <mergeCell ref="J281:J286"/>
    <mergeCell ref="K281:K286"/>
    <mergeCell ref="L281:L286"/>
    <mergeCell ref="D266:L266"/>
    <mergeCell ref="D267:D272"/>
    <mergeCell ref="E267:E272"/>
    <mergeCell ref="F267:F272"/>
    <mergeCell ref="G267:G272"/>
    <mergeCell ref="H267:H272"/>
    <mergeCell ref="I267:I272"/>
    <mergeCell ref="J267:J272"/>
    <mergeCell ref="K267:K272"/>
    <mergeCell ref="L267:L272"/>
    <mergeCell ref="D252:L252"/>
    <mergeCell ref="D253:D258"/>
    <mergeCell ref="E253:E258"/>
    <mergeCell ref="F253:F258"/>
    <mergeCell ref="G253:G258"/>
    <mergeCell ref="H253:H258"/>
    <mergeCell ref="I253:I258"/>
    <mergeCell ref="J253:J258"/>
    <mergeCell ref="K253:K258"/>
    <mergeCell ref="L253:L258"/>
    <mergeCell ref="D239:L239"/>
    <mergeCell ref="D240:D245"/>
    <mergeCell ref="E240:E245"/>
    <mergeCell ref="F240:F245"/>
    <mergeCell ref="G240:G245"/>
    <mergeCell ref="H240:H245"/>
    <mergeCell ref="I240:I245"/>
    <mergeCell ref="J240:J245"/>
    <mergeCell ref="K240:K245"/>
    <mergeCell ref="L240:L245"/>
    <mergeCell ref="D223:L223"/>
    <mergeCell ref="D224:D229"/>
    <mergeCell ref="E224:E229"/>
    <mergeCell ref="F224:F229"/>
    <mergeCell ref="G224:G229"/>
    <mergeCell ref="H224:H229"/>
    <mergeCell ref="I224:I229"/>
    <mergeCell ref="J224:J229"/>
    <mergeCell ref="K224:K229"/>
    <mergeCell ref="L224:L229"/>
    <mergeCell ref="D210:L210"/>
    <mergeCell ref="D211:D216"/>
    <mergeCell ref="E211:E216"/>
    <mergeCell ref="F211:F216"/>
    <mergeCell ref="G211:G216"/>
    <mergeCell ref="H211:H216"/>
    <mergeCell ref="I211:I216"/>
    <mergeCell ref="J211:J216"/>
    <mergeCell ref="K211:K216"/>
    <mergeCell ref="L211:L216"/>
    <mergeCell ref="D197:L197"/>
    <mergeCell ref="D198:D203"/>
    <mergeCell ref="E198:E203"/>
    <mergeCell ref="F198:F203"/>
    <mergeCell ref="G198:G203"/>
    <mergeCell ref="H198:H203"/>
    <mergeCell ref="I198:I203"/>
    <mergeCell ref="J198:J203"/>
    <mergeCell ref="K198:K203"/>
    <mergeCell ref="L198:L203"/>
    <mergeCell ref="D184:L184"/>
    <mergeCell ref="D185:D190"/>
    <mergeCell ref="E185:E190"/>
    <mergeCell ref="F185:F190"/>
    <mergeCell ref="G185:G190"/>
    <mergeCell ref="H185:H190"/>
    <mergeCell ref="I185:I190"/>
    <mergeCell ref="J185:J190"/>
    <mergeCell ref="K185:K190"/>
    <mergeCell ref="L185:L190"/>
    <mergeCell ref="D171:L171"/>
    <mergeCell ref="D172:D177"/>
    <mergeCell ref="E172:E177"/>
    <mergeCell ref="F172:F177"/>
    <mergeCell ref="G172:G177"/>
    <mergeCell ref="H172:H177"/>
    <mergeCell ref="I172:I177"/>
    <mergeCell ref="J172:J177"/>
    <mergeCell ref="K172:K177"/>
    <mergeCell ref="L172:L177"/>
    <mergeCell ref="D158:L158"/>
    <mergeCell ref="D159:D164"/>
    <mergeCell ref="E159:E164"/>
    <mergeCell ref="F159:F164"/>
    <mergeCell ref="G159:G164"/>
    <mergeCell ref="H159:H164"/>
    <mergeCell ref="I159:I164"/>
    <mergeCell ref="J159:J164"/>
    <mergeCell ref="K159:K164"/>
    <mergeCell ref="L159:L164"/>
    <mergeCell ref="D145:L145"/>
    <mergeCell ref="D146:D151"/>
    <mergeCell ref="E146:E151"/>
    <mergeCell ref="F146:F151"/>
    <mergeCell ref="G146:G151"/>
    <mergeCell ref="H146:H151"/>
    <mergeCell ref="I146:I151"/>
    <mergeCell ref="J146:J151"/>
    <mergeCell ref="K146:K151"/>
    <mergeCell ref="L146:L151"/>
    <mergeCell ref="D132:L132"/>
    <mergeCell ref="D133:D138"/>
    <mergeCell ref="E133:E138"/>
    <mergeCell ref="F133:F138"/>
    <mergeCell ref="G133:G138"/>
    <mergeCell ref="H133:H138"/>
    <mergeCell ref="I133:I138"/>
    <mergeCell ref="J133:J138"/>
    <mergeCell ref="K133:K138"/>
    <mergeCell ref="L133:L138"/>
    <mergeCell ref="L107:L112"/>
    <mergeCell ref="D119:L119"/>
    <mergeCell ref="D120:D125"/>
    <mergeCell ref="E120:E125"/>
    <mergeCell ref="F120:F125"/>
    <mergeCell ref="G120:G125"/>
    <mergeCell ref="H120:H125"/>
    <mergeCell ref="I120:I125"/>
    <mergeCell ref="J120:J125"/>
    <mergeCell ref="K120:K125"/>
    <mergeCell ref="L120:L125"/>
    <mergeCell ref="D758:L758"/>
    <mergeCell ref="D773:L773"/>
    <mergeCell ref="D683:L683"/>
    <mergeCell ref="D698:L698"/>
    <mergeCell ref="D713:L713"/>
    <mergeCell ref="D728:L728"/>
    <mergeCell ref="D743:L743"/>
    <mergeCell ref="E89:E94"/>
    <mergeCell ref="F89:F94"/>
    <mergeCell ref="G89:G94"/>
    <mergeCell ref="H89:H94"/>
    <mergeCell ref="I89:I94"/>
    <mergeCell ref="J89:J94"/>
    <mergeCell ref="K89:K94"/>
    <mergeCell ref="L89:L94"/>
    <mergeCell ref="D106:L106"/>
    <mergeCell ref="D107:D112"/>
    <mergeCell ref="E107:E112"/>
    <mergeCell ref="F107:F112"/>
    <mergeCell ref="G107:G112"/>
    <mergeCell ref="H107:H112"/>
    <mergeCell ref="I107:I112"/>
    <mergeCell ref="J107:J112"/>
    <mergeCell ref="K107:K112"/>
    <mergeCell ref="L2453:L2454"/>
    <mergeCell ref="L2467:L2474"/>
    <mergeCell ref="D2539:L2539"/>
    <mergeCell ref="D2484:L2484"/>
    <mergeCell ref="D2512:L2512"/>
    <mergeCell ref="D2499:L2499"/>
    <mergeCell ref="D2060:L2060"/>
    <mergeCell ref="D2078:L2078"/>
    <mergeCell ref="D2099:L2099"/>
    <mergeCell ref="D2441:L2441"/>
    <mergeCell ref="D2460:L2460"/>
    <mergeCell ref="D2366:L2366"/>
    <mergeCell ref="L2367:L2372"/>
    <mergeCell ref="D2293:L2293"/>
    <mergeCell ref="D2309:L2309"/>
    <mergeCell ref="D2325:L2325"/>
    <mergeCell ref="D2390:L2390"/>
    <mergeCell ref="L2391:L2396"/>
    <mergeCell ref="D2402:L2402"/>
    <mergeCell ref="L2403:L2408"/>
    <mergeCell ref="D2414:L2414"/>
    <mergeCell ref="L2415:L2420"/>
    <mergeCell ref="D2426:L2426"/>
    <mergeCell ref="L2427:L2432"/>
    <mergeCell ref="D1984:L1984"/>
    <mergeCell ref="D2006:L2006"/>
    <mergeCell ref="D2022:L2022"/>
    <mergeCell ref="D1041:L1041"/>
    <mergeCell ref="D1029:L1029"/>
    <mergeCell ref="D1016:L1016"/>
    <mergeCell ref="D987:L987"/>
    <mergeCell ref="D953:L953"/>
    <mergeCell ref="D1397:L1397"/>
    <mergeCell ref="D1398:D1403"/>
    <mergeCell ref="E1398:E1403"/>
    <mergeCell ref="F1398:F1403"/>
    <mergeCell ref="G1398:G1403"/>
    <mergeCell ref="H1398:H1403"/>
    <mergeCell ref="I1398:I1403"/>
    <mergeCell ref="J1398:J1403"/>
    <mergeCell ref="K1398:K1403"/>
    <mergeCell ref="L1398:L1403"/>
    <mergeCell ref="D1265:L1265"/>
    <mergeCell ref="D1266:D1271"/>
    <mergeCell ref="E1266:E1271"/>
    <mergeCell ref="F1266:F1271"/>
    <mergeCell ref="G1266:G1271"/>
    <mergeCell ref="D1003:L1003"/>
    <mergeCell ref="D1448:L1448"/>
    <mergeCell ref="D1449:D1454"/>
    <mergeCell ref="E1449:E1454"/>
    <mergeCell ref="D1425:L1425"/>
    <mergeCell ref="K1279:K1284"/>
    <mergeCell ref="L1279:L1284"/>
    <mergeCell ref="D1291:L1291"/>
    <mergeCell ref="D1292:D1297"/>
    <mergeCell ref="D1971:L1971"/>
    <mergeCell ref="E1292:E1297"/>
    <mergeCell ref="F1292:F1297"/>
    <mergeCell ref="G1292:G1297"/>
    <mergeCell ref="H1292:H1297"/>
    <mergeCell ref="I1292:I1297"/>
    <mergeCell ref="J1292:J1297"/>
    <mergeCell ref="K1292:K1297"/>
    <mergeCell ref="L1292:L1297"/>
    <mergeCell ref="D1304:L1304"/>
    <mergeCell ref="D1305:D1310"/>
    <mergeCell ref="E1305:E1310"/>
    <mergeCell ref="F1305:F1310"/>
    <mergeCell ref="G1305:G1310"/>
    <mergeCell ref="H1305:H1310"/>
    <mergeCell ref="I1305:I1310"/>
    <mergeCell ref="H1266:H1271"/>
    <mergeCell ref="I1266:I1271"/>
    <mergeCell ref="J1266:J1271"/>
    <mergeCell ref="K1266:K1271"/>
    <mergeCell ref="L1266:L1271"/>
    <mergeCell ref="D1278:L1278"/>
    <mergeCell ref="D1279:D1284"/>
    <mergeCell ref="E1279:E1284"/>
    <mergeCell ref="F1279:F1284"/>
    <mergeCell ref="G1279:G1284"/>
    <mergeCell ref="H1279:H1284"/>
    <mergeCell ref="I1279:I1284"/>
    <mergeCell ref="J1279:J1284"/>
    <mergeCell ref="D17:L17"/>
    <mergeCell ref="D543:L543"/>
    <mergeCell ref="D561:L561"/>
    <mergeCell ref="D449:L449"/>
    <mergeCell ref="D465:L465"/>
    <mergeCell ref="D483:L483"/>
    <mergeCell ref="D501:L501"/>
    <mergeCell ref="D517:L517"/>
    <mergeCell ref="D844:L844"/>
    <mergeCell ref="D623:L623"/>
    <mergeCell ref="D56:L56"/>
    <mergeCell ref="D57:D62"/>
    <mergeCell ref="E57:E62"/>
    <mergeCell ref="F57:F62"/>
    <mergeCell ref="G57:G62"/>
    <mergeCell ref="H57:H62"/>
    <mergeCell ref="I57:I62"/>
    <mergeCell ref="J57:J62"/>
    <mergeCell ref="K57:K62"/>
    <mergeCell ref="L57:L62"/>
    <mergeCell ref="D88:L88"/>
    <mergeCell ref="D89:D94"/>
    <mergeCell ref="D579:L579"/>
    <mergeCell ref="D330:L330"/>
    <mergeCell ref="D1155:L1155"/>
    <mergeCell ref="D1137:L1137"/>
    <mergeCell ref="D1170:L1170"/>
    <mergeCell ref="D1186:L1186"/>
    <mergeCell ref="D425:L425"/>
    <mergeCell ref="D30:L30"/>
    <mergeCell ref="D857:L857"/>
    <mergeCell ref="D870:L870"/>
    <mergeCell ref="D883:L883"/>
    <mergeCell ref="D896:L896"/>
    <mergeCell ref="D909:L909"/>
    <mergeCell ref="D922:L922"/>
    <mergeCell ref="D935:L935"/>
    <mergeCell ref="D1054:L1054"/>
    <mergeCell ref="D1106:L1106"/>
    <mergeCell ref="D602:L602"/>
    <mergeCell ref="D788:L788"/>
    <mergeCell ref="D801:L801"/>
    <mergeCell ref="D818:L818"/>
    <mergeCell ref="D831:L831"/>
    <mergeCell ref="D638:L638"/>
    <mergeCell ref="D653:L653"/>
    <mergeCell ref="D668:L668"/>
    <mergeCell ref="D382:L382"/>
    <mergeCell ref="D348:L348"/>
    <mergeCell ref="D361:L361"/>
    <mergeCell ref="D1200:L1200"/>
    <mergeCell ref="D1215:L1215"/>
    <mergeCell ref="D1791:L1791"/>
    <mergeCell ref="D1585:L1585"/>
    <mergeCell ref="D1598:L1598"/>
    <mergeCell ref="D1648:L1648"/>
    <mergeCell ref="D1726:L1726"/>
    <mergeCell ref="D1739:L1739"/>
    <mergeCell ref="D1752:L1752"/>
    <mergeCell ref="D1765:L1765"/>
    <mergeCell ref="D1778:L1778"/>
    <mergeCell ref="D1661:L1661"/>
    <mergeCell ref="D1674:L1674"/>
    <mergeCell ref="D1687:L1687"/>
    <mergeCell ref="D1700:L1700"/>
    <mergeCell ref="D1713:L1713"/>
    <mergeCell ref="D1067:L1067"/>
    <mergeCell ref="D1080:L1080"/>
    <mergeCell ref="D1093:L1093"/>
    <mergeCell ref="D970:L970"/>
    <mergeCell ref="F1449:F1454"/>
    <mergeCell ref="G1449:G1454"/>
    <mergeCell ref="H1449:H1454"/>
    <mergeCell ref="I1449:I1454"/>
    <mergeCell ref="J1449:J1454"/>
    <mergeCell ref="K1449:K1454"/>
    <mergeCell ref="L1449:L1454"/>
    <mergeCell ref="D1465:L1465"/>
    <mergeCell ref="D1478:L1478"/>
    <mergeCell ref="D1479:D1484"/>
    <mergeCell ref="E1479:E1484"/>
    <mergeCell ref="F1479:F1484"/>
    <mergeCell ref="G1479:G1484"/>
    <mergeCell ref="H1479:H1484"/>
    <mergeCell ref="I1479:I1484"/>
    <mergeCell ref="J1479:J1484"/>
    <mergeCell ref="K1479:K1484"/>
    <mergeCell ref="L1479:L1484"/>
    <mergeCell ref="D1496:L1496"/>
    <mergeCell ref="D1497:D1502"/>
    <mergeCell ref="E1497:E1502"/>
    <mergeCell ref="F1497:F1502"/>
    <mergeCell ref="G1497:G1502"/>
    <mergeCell ref="H1497:H1502"/>
    <mergeCell ref="I1497:I1502"/>
    <mergeCell ref="J1497:J1502"/>
    <mergeCell ref="K1497:K1502"/>
    <mergeCell ref="L1497:L1502"/>
    <mergeCell ref="D1510:L1510"/>
    <mergeCell ref="D1511:D1516"/>
    <mergeCell ref="E1511:E1516"/>
    <mergeCell ref="F1511:F1516"/>
    <mergeCell ref="G1511:G1516"/>
    <mergeCell ref="H1511:H1516"/>
    <mergeCell ref="I1511:I1516"/>
    <mergeCell ref="J1511:J1516"/>
    <mergeCell ref="K1511:K1516"/>
    <mergeCell ref="L1511:L1516"/>
    <mergeCell ref="D1911:L1911"/>
    <mergeCell ref="D1817:L1817"/>
    <mergeCell ref="D1835:L1835"/>
    <mergeCell ref="D1523:L1523"/>
    <mergeCell ref="D1524:D1529"/>
    <mergeCell ref="E1524:E1529"/>
    <mergeCell ref="F1524:F1529"/>
    <mergeCell ref="G1524:G1529"/>
    <mergeCell ref="H1524:H1529"/>
    <mergeCell ref="I1524:I1529"/>
    <mergeCell ref="J1524:J1529"/>
    <mergeCell ref="K1524:K1529"/>
    <mergeCell ref="L1524:L1529"/>
    <mergeCell ref="D1620:D1625"/>
    <mergeCell ref="E1620:E1625"/>
    <mergeCell ref="F1620:F1625"/>
    <mergeCell ref="G1620:G1625"/>
    <mergeCell ref="H1620:H1625"/>
    <mergeCell ref="I1620:I1625"/>
    <mergeCell ref="J1620:J1625"/>
    <mergeCell ref="K1620:K1625"/>
    <mergeCell ref="L1620:L1625"/>
    <mergeCell ref="D2120:L2120"/>
    <mergeCell ref="D2135:L2135"/>
    <mergeCell ref="D2150:L2150"/>
    <mergeCell ref="D2378:L2378"/>
    <mergeCell ref="L2379:L2384"/>
    <mergeCell ref="D1538:L1538"/>
    <mergeCell ref="D1539:D1544"/>
    <mergeCell ref="E1539:E1544"/>
    <mergeCell ref="F1539:F1544"/>
    <mergeCell ref="G1539:G1544"/>
    <mergeCell ref="H1539:H1544"/>
    <mergeCell ref="I1539:I1544"/>
    <mergeCell ref="J1539:J1544"/>
    <mergeCell ref="K1539:K1544"/>
    <mergeCell ref="L1539:L1544"/>
    <mergeCell ref="D2038:L2038"/>
    <mergeCell ref="D1804:L1804"/>
    <mergeCell ref="D1926:L1926"/>
    <mergeCell ref="D1943:L1943"/>
    <mergeCell ref="D1957:L1957"/>
    <mergeCell ref="D1847:L1847"/>
    <mergeCell ref="D1862:L1862"/>
    <mergeCell ref="D1877:L1877"/>
    <mergeCell ref="D1896:L1896"/>
  </mergeCells>
  <pageMargins left="0.19685039370078741" right="0.19685039370078741" top="0.70866141732283472" bottom="0.39370078740157483" header="0.47244094488188981" footer="0.15748031496062992"/>
  <pageSetup paperSize="9" scale="10" orientation="landscape" r:id="rId1"/>
  <ignoredErrors>
    <ignoredError sqref="A2:L4 A1784:C1784 A11:L13 A10 D10:L10 A23:L24 A14:B22 D14 A36:L36 A27:B35 D27:L30 A419:L421 A418 E418:L418 A431:L431 A430:B430 D422:L425 A440:L441 A432:A438 A455:L455 A446:B454 D446:L449 A443:L445 A442:B442 D442:L442 A456:A459 A471:C471 A462:B470 A472:A477 A480:B488 A490:A495 A507:C507 A498:B506 A508:B511 A523:C523 A514:B522 A539:C539 A549:C549 A540:B548 A567:C567 A556:B566 A1950:B1951 A1949:C1949 A1933:B1948 A1932:C1932 A1918:B1931 A1903:B1916 A1902:C1902 A1884:B1901 A1883:C1883 A1869:B1882 A1868:C1868 A1857:B1867 A1853:C1853 A1844:B1852 A1828:B1839 A1825:C1827 A1824:B1824 A1823:C1823 A1813:B1822 A1785:B1796 A1772:B1783 A1759:B1770 A1758:C1758 A1746:B1757 A1745:C1745 A1733:B1744 A1732:C1732 A1707:B1731 A1706:C1706 A1694:B1705 A1693:C1693 A1681:B1692 A1680:C1680 A1668:B1679 A1667:C1667 A1655:B1666 A1641:B1653 A1595:B1603 A1582:B1590 A1579:C1581 A1578:B1578 A1222:B1225 A1221:C1221 A1207:B1220 A1206:C1206 A1193:B1205 A1192:C1192 A1177:B1191 A1176:C1176 A1162:B1175 A1161:C1161 A1145:B1160 A1143:C1143 A1130:B1142 A586:B591 A585:C585 A574:B584 A478:C479 A1840:L1841 A496:C496 A524:A538 A550:A555 A568:A573 A1854 A1856 A1129:C1129 A460:C461 A512:C513 A417:L417 A46:C46 L46 A26:L26 A25:C25 L25 A1577:C1577 A1591:L1592 A1608:B1608 D432:K432 A439:C439 L432:L439 A1798:B1799 A6:L9 A5:B5 D5:L5 L1952 D1151:L1155 D1196:L1200 D1211:L1215 D1595:L1598 D1641:L1648 A1654:L1654 D1655:L1656 A1771:L1771 A1797:L1797 D1844:L1847 A1917:L1917 D1922:L1926 D1939:L1943 D498:L501 A497:L497 A489:L489 D2472:E2472 D2034:L2038 D2056:L2060 D2435:L2437 D2456:L2460 D2475:L2484 D2495:L2495 D2547:L2547 D1953:L1957 D1800:L1804 D1129:L1137 D2508:L2512 F2072:L2072 D1967:L1971 D2018:L2022 D16:L17 F15:L15 F2521:H2521 L2521 F2507:H2507 L2471:L2474 L2454:L2455 L2115 D2095:L2099 F2093:H2094 L2094 D2074:L2078 F2073:H2073 L1918:L1921 B1:L1 L1193:L1195 L1207:L1210 A1594:L1594 A1593:C1593 L1593 A1640:L1640 A1609:C1609 L1609 A1843:L1843 A1842:C1842 D1945:L1951 L1964:L1966 E2067:E2071 L2085:L2093 E2085:H2092 A592:C593 D2443:L2447 D2462:L2466 F2467:H2468 K2467 J2468:L2468 D19:L22 D32:L35 D427:L430 D451:L454 D467:L471 D485:L488 D519:L523 D545:L549 D563:L567 D581:L585 D1139:L1143 D1157:L1161 D1172:L1176 D1188:L1192 D1202:L1206 D1577:L1585 D1587:L1590 D1600:L1603 D1650:L1653 D1663:L1667 D1676:L1680 D1689:L1693 D1702:L1706 D1715:L1719 D1728:L1732 D1741:L1745 D1754:L1758 D1767:L1770 D1780:L1784 D1793:L1796 D1806:L1810 D1819:L1823 D1837:L1839 D1849:L1853 D1864:L1868 D1879:L1883 D1898:L1902 D1913:L1916 D1928:L1932 D1959:L1963 D1973:L1977 D1986:L1990 D2008:L2012 D2024:L2028 D2040:L2044 D2062:L2066 D2080:L2084 D2101:L2105 D2486:L2490 D2501:L2505 D2514:L2518 A321:L321 D337:I337 J337:K337 E355:K355 D436:K438 E433:K435 E439 D461:L465 D2491:E2492 F2491:L2493 D2497:L2499 D2496:F2496 H2496:L2496 L2506:L2507 D2506:J2506 K2519:L2520 D609:D617 D1217:L1221 A1610:L1610 D2159:L2159 D1683:L1687 L1682 I1681:L1681 D1670:L1674 D1668 L1668:L1669 D1696:L1700 L1694:L1695 D1709:L1713 L1707:L1708 D1723:L1726 E1722:H1722 D1735:L1739 D1748:L1752 D1761:L1765 L1759:L1760 D1774:L1778 D1788:L1791 L1798:L1799 D1826:L1835 D1824 D1813:L1817 D1811 L1811:L1812 L1824:L1825 D1787 L1786:L1787 D1746:E1746 L1746:L1747 D1659:L1661 D1657:D1658 F1657:L1658 I1733:K1734 I1720:L1722 I1668:K1668 I1772:K1772 I1785:L1785 E1759 D479:L483 D540:L543 D557:L561 D575:L579 D2438:L2441 L2448 J2472:K2472 F2469:I2472 D2473:I2473 L1144:L1150 D1166:L1170 L1162:L1165 D1182:L1186 L1177:L1181 A1256:L1256 L1222:L1226 A1226:C1226 D1433:I1434 F1432:H1432 D1436:I1437 F1435:H1435 A1604:L1604 D1608 F1608:H1608 J1608:L1608 E530:K537 E551:J555 E473:J477 E491:J495 E568:K573 D1858:L1862 L1854:L1857 D1873:L1877 D1892:L1896 D1907:L1911 L1933:L1938 D1980:L1984 D2002:L2006 D1992:I1992 D2053:E2054 F609:H617 E660:E661 E675:E676 E690:E691 E609:E618 D942:E947 E977:E981 D994:E997 B1418 F2448:I2450 E780:E781 E864 D593:L593 F592:H592 D513:L517 F512:H512 E586:J591 D503:L507 E456:J459 D2522:L2522 E2533:K2533 F2519:J2520 D2519:E2520 J2448:K2448 A1144 F14:L14 E509:J511 E508:J508 L508 L509:L511 A422:A429 E539:L539 L586:L591 E750:K751 E812 E735:E736 E720:E721 E1978 D1997:H1997 F1993:I1993 E1995:I1995 F1994:I1994 D2000:H2000 D1998:H1998 F1996:H1996 F1999:I1999 D2029 E2157 E1918:I1920 D1933:I1937 D2143:E2143 F2115:H2115 D2114:L2114 D2113:H2113 L2106:L2113 D2106:H2112 F2067:H2071 J2067:L2071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6"/>
  <sheetViews>
    <sheetView zoomScale="85" zoomScaleNormal="85" workbookViewId="0"/>
  </sheetViews>
  <sheetFormatPr defaultRowHeight="15"/>
  <cols>
    <col min="1" max="1" width="3.85546875" customWidth="1"/>
    <col min="2" max="2" width="18.28515625" customWidth="1"/>
    <col min="3" max="3" width="17.42578125" customWidth="1"/>
    <col min="4" max="4" width="11.85546875" customWidth="1"/>
    <col min="5" max="5" width="54.28515625" customWidth="1"/>
    <col min="6" max="6" width="18.140625" customWidth="1"/>
  </cols>
  <sheetData>
    <row r="1" spans="2:6">
      <c r="C1" s="1"/>
      <c r="D1" s="1"/>
      <c r="E1" s="1"/>
      <c r="F1" s="23" t="s">
        <v>10</v>
      </c>
    </row>
    <row r="2" spans="2:6">
      <c r="C2" s="29"/>
      <c r="D2" s="29"/>
      <c r="E2" s="30"/>
      <c r="F2" s="30"/>
    </row>
    <row r="3" spans="2:6">
      <c r="B3" s="27"/>
      <c r="C3" s="26"/>
      <c r="D3" s="26"/>
      <c r="E3" s="27"/>
      <c r="F3" s="27"/>
    </row>
    <row r="4" spans="2:6" ht="19.5" customHeight="1">
      <c r="B4" s="640" t="s">
        <v>8</v>
      </c>
      <c r="C4" s="640"/>
      <c r="D4" s="640"/>
      <c r="E4" s="10">
        <v>104001</v>
      </c>
      <c r="F4" s="27"/>
    </row>
    <row r="5" spans="2:6" ht="25.5">
      <c r="B5" s="640" t="s">
        <v>9</v>
      </c>
      <c r="C5" s="640"/>
      <c r="D5" s="640"/>
      <c r="E5" s="10" t="s">
        <v>522</v>
      </c>
      <c r="F5" s="27"/>
    </row>
    <row r="6" spans="2:6">
      <c r="C6" s="26"/>
      <c r="D6" s="26"/>
      <c r="E6" s="27"/>
      <c r="F6" s="27"/>
    </row>
    <row r="7" spans="2:6">
      <c r="B7" s="24" t="s">
        <v>15</v>
      </c>
      <c r="C7" s="26"/>
      <c r="D7" s="26"/>
      <c r="E7" s="27"/>
      <c r="F7" s="27"/>
    </row>
    <row r="8" spans="2:6">
      <c r="B8" s="27"/>
      <c r="C8" s="27"/>
      <c r="D8" s="27"/>
      <c r="E8" s="27"/>
      <c r="F8" s="27"/>
    </row>
    <row r="9" spans="2:6" ht="15" customHeight="1">
      <c r="B9" s="641" t="s">
        <v>11</v>
      </c>
      <c r="C9" s="642"/>
      <c r="D9" s="643" t="s">
        <v>16</v>
      </c>
      <c r="E9" s="644"/>
      <c r="F9" s="621" t="s">
        <v>12</v>
      </c>
    </row>
    <row r="10" spans="2:6" ht="25.5" customHeight="1">
      <c r="B10" s="25" t="s">
        <v>7</v>
      </c>
      <c r="C10" s="25" t="s">
        <v>13</v>
      </c>
      <c r="D10" s="645"/>
      <c r="E10" s="646"/>
      <c r="F10" s="622"/>
    </row>
    <row r="11" spans="2:6" ht="15" customHeight="1">
      <c r="B11" s="31" t="s">
        <v>14</v>
      </c>
      <c r="C11" s="34"/>
      <c r="D11" s="28"/>
      <c r="E11" s="28"/>
      <c r="F11" s="32"/>
    </row>
    <row r="12" spans="2:6" s="96" customFormat="1" ht="73.5" customHeight="1">
      <c r="B12" s="216">
        <v>1001</v>
      </c>
      <c r="C12" s="217"/>
      <c r="D12" s="623" t="str">
        <f>+'Հավելված 3 Մաս 2'!D12</f>
        <v>î³ñ³Íù³ÛÇÝ Ï³é³í³ñÙ³Ý ¨ »ÝÃ³Ï³éáõóí³ÍùÝ»ñÇ áÉáñïáõÙ ù³Õ³ù³Ï³ÝáõÃÛ³Ý Ùß³ÏáõÙ, Íñ³·ñ»ñÇ Ñ³Ù³Ï³ñ·áõÙ ¨ ÙáÝÇïáñÇÝ·Ç Çñ³Ï³Ý³óáõÙ</v>
      </c>
      <c r="E12" s="623"/>
      <c r="F12" s="218"/>
    </row>
    <row r="13" spans="2:6" ht="40.5" customHeight="1">
      <c r="B13" s="36"/>
      <c r="C13" s="102">
        <f>+'Հավելված 3 Մաս 2'!_ftnref6</f>
        <v>11001</v>
      </c>
      <c r="D13" s="624" t="str">
        <f>+'Հավելված 3 Մաս 2'!D20</f>
        <v xml:space="preserve"> î³ñ³Íù³ÛÇÝ Ï³é³í³ñÙ³Ý ¨ »ÝÃ³Ï³éáõóí³ÍùÝ»ñÇ ù³Õ³ù³Ï³ÝáõÃÛ³Ý Ùß³ÏáõÙ ¨ Í³é³ÛáõÃÛáõÝÝ»ñÇ Ù³ïáõóáõÙ </v>
      </c>
      <c r="E13" s="624"/>
      <c r="F13" s="115"/>
    </row>
    <row r="14" spans="2:6" ht="25.5">
      <c r="B14" s="36"/>
      <c r="C14" s="103"/>
      <c r="D14" s="104"/>
      <c r="E14" s="101" t="str">
        <f>+'Հավելված 3 Մաս 4'!C22</f>
        <v>ÐÐ ï³ñ³Íù³ÛÇÝ Ï³é³í³ñÙ³Ý ¨ »ÝÃ³Ï³éáõóí³ÍùÝ»ñÇ Ý³Ë³ñ³ñáõÃÛáõÝ</v>
      </c>
      <c r="F14" s="114">
        <f>+'Հավելված 3 Մաս 2'!J24</f>
        <v>1528550.4424310557</v>
      </c>
    </row>
    <row r="15" spans="2:6" ht="38.25" customHeight="1">
      <c r="B15" s="36"/>
      <c r="C15" s="39">
        <f>+'Հավելված 3 Մաս 2'!C26</f>
        <v>31001</v>
      </c>
      <c r="D15" s="624" t="str">
        <f>+'Հավելված 3 Մաս 2'!D27</f>
        <v>ÐÐ ï³ñ³Íù³ÛÇÝ Ï³é³í³ñÙ³Ý ¨ »ÝÃ³Ï³éáõóí³ÍùÝ»ñÇ Ý³Ë³ñ³ñáõÃÛ³Ý Ï³ñáÕáõÃÛáõÝÝ»ñÇ ½³ñ·³óáõÙ ¨ ï»ËÝÇÏ³Ï³Ý Ñ³·»óí³ÍáõÃÛ³Ý ³å³ÑáíáõÙ</v>
      </c>
      <c r="E15" s="624"/>
      <c r="F15" s="115"/>
    </row>
    <row r="16" spans="2:6" ht="25.5">
      <c r="B16" s="36"/>
      <c r="C16" s="35"/>
      <c r="D16" s="38"/>
      <c r="E16" s="37" t="s">
        <v>522</v>
      </c>
      <c r="F16" s="114">
        <f>+'Հավելված 3 Մաս 2'!J31</f>
        <v>29940</v>
      </c>
    </row>
    <row r="17" spans="2:6" ht="15.75">
      <c r="B17" s="216">
        <v>1004</v>
      </c>
      <c r="C17" s="217"/>
      <c r="D17" s="623" t="s">
        <v>740</v>
      </c>
      <c r="E17" s="623"/>
      <c r="F17" s="218">
        <f>SUM(F18:F51)</f>
        <v>44091652.100000001</v>
      </c>
    </row>
    <row r="18" spans="2:6" ht="32.25" customHeight="1">
      <c r="B18" s="98"/>
      <c r="C18" s="102">
        <v>11001</v>
      </c>
      <c r="D18" s="632" t="s">
        <v>901</v>
      </c>
      <c r="E18" s="633"/>
      <c r="F18" s="628">
        <v>1943232</v>
      </c>
    </row>
    <row r="19" spans="2:6">
      <c r="B19" s="98"/>
      <c r="C19" s="103"/>
      <c r="D19" s="219"/>
      <c r="E19" s="220" t="s">
        <v>899</v>
      </c>
      <c r="F19" s="629"/>
    </row>
    <row r="20" spans="2:6" ht="33.75" customHeight="1">
      <c r="B20" s="98"/>
      <c r="C20" s="102">
        <v>11002</v>
      </c>
      <c r="D20" s="630" t="s">
        <v>885</v>
      </c>
      <c r="E20" s="631"/>
      <c r="F20" s="628">
        <v>6737202</v>
      </c>
    </row>
    <row r="21" spans="2:6">
      <c r="B21" s="98"/>
      <c r="C21" s="103"/>
      <c r="D21" s="219"/>
      <c r="E21" s="220" t="s">
        <v>883</v>
      </c>
      <c r="F21" s="629"/>
    </row>
    <row r="22" spans="2:6" ht="37.5" customHeight="1">
      <c r="B22" s="98"/>
      <c r="C22" s="102">
        <v>11005</v>
      </c>
      <c r="D22" s="632" t="s">
        <v>876</v>
      </c>
      <c r="E22" s="633"/>
      <c r="F22" s="628">
        <v>842971.8</v>
      </c>
    </row>
    <row r="23" spans="2:6">
      <c r="B23" s="98"/>
      <c r="C23" s="103"/>
      <c r="D23" s="219"/>
      <c r="E23" s="220" t="s">
        <v>834</v>
      </c>
      <c r="F23" s="629"/>
    </row>
    <row r="24" spans="2:6" ht="43.5" customHeight="1">
      <c r="B24" s="98"/>
      <c r="C24" s="102">
        <v>11006</v>
      </c>
      <c r="D24" s="632" t="s">
        <v>874</v>
      </c>
      <c r="E24" s="633"/>
      <c r="F24" s="628">
        <v>463403.4</v>
      </c>
    </row>
    <row r="25" spans="2:6">
      <c r="B25" s="98"/>
      <c r="C25" s="103"/>
      <c r="D25" s="219"/>
      <c r="E25" s="220" t="s">
        <v>834</v>
      </c>
      <c r="F25" s="629"/>
    </row>
    <row r="26" spans="2:6" ht="47.25" customHeight="1">
      <c r="B26" s="98"/>
      <c r="C26" s="102">
        <v>11007</v>
      </c>
      <c r="D26" s="632" t="s">
        <v>872</v>
      </c>
      <c r="E26" s="633"/>
      <c r="F26" s="628">
        <v>673183.2</v>
      </c>
    </row>
    <row r="27" spans="2:6">
      <c r="B27" s="98"/>
      <c r="C27" s="103"/>
      <c r="D27" s="219"/>
      <c r="E27" s="220" t="s">
        <v>834</v>
      </c>
      <c r="F27" s="629"/>
    </row>
    <row r="28" spans="2:6" ht="44.25" customHeight="1">
      <c r="B28" s="98"/>
      <c r="C28" s="102">
        <v>11008</v>
      </c>
      <c r="D28" s="632" t="s">
        <v>869</v>
      </c>
      <c r="E28" s="633"/>
      <c r="F28" s="628">
        <v>200343.9</v>
      </c>
    </row>
    <row r="29" spans="2:6">
      <c r="B29" s="98"/>
      <c r="C29" s="103"/>
      <c r="D29" s="219"/>
      <c r="E29" s="220" t="s">
        <v>834</v>
      </c>
      <c r="F29" s="629"/>
    </row>
    <row r="30" spans="2:6" ht="46.5" customHeight="1">
      <c r="B30" s="98"/>
      <c r="C30" s="102">
        <v>11009</v>
      </c>
      <c r="D30" s="632" t="s">
        <v>867</v>
      </c>
      <c r="E30" s="633"/>
      <c r="F30" s="628">
        <v>77368.399999999994</v>
      </c>
    </row>
    <row r="31" spans="2:6">
      <c r="B31" s="98"/>
      <c r="C31" s="103"/>
      <c r="D31" s="219"/>
      <c r="E31" s="220" t="s">
        <v>834</v>
      </c>
      <c r="F31" s="629"/>
    </row>
    <row r="32" spans="2:6" ht="63" customHeight="1">
      <c r="B32" s="98"/>
      <c r="C32" s="102">
        <v>11010</v>
      </c>
      <c r="D32" s="632" t="s">
        <v>865</v>
      </c>
      <c r="E32" s="633"/>
      <c r="F32" s="628">
        <v>61984.800000000003</v>
      </c>
    </row>
    <row r="33" spans="2:6">
      <c r="B33" s="98"/>
      <c r="C33" s="103"/>
      <c r="D33" s="219"/>
      <c r="E33" s="220" t="s">
        <v>834</v>
      </c>
      <c r="F33" s="629"/>
    </row>
    <row r="34" spans="2:6" ht="63" customHeight="1">
      <c r="B34" s="98"/>
      <c r="C34" s="102">
        <v>11011</v>
      </c>
      <c r="D34" s="632" t="s">
        <v>863</v>
      </c>
      <c r="E34" s="633"/>
      <c r="F34" s="628">
        <v>577636.5</v>
      </c>
    </row>
    <row r="35" spans="2:6">
      <c r="B35" s="98"/>
      <c r="C35" s="103"/>
      <c r="D35" s="219"/>
      <c r="E35" s="220" t="s">
        <v>834</v>
      </c>
      <c r="F35" s="629"/>
    </row>
    <row r="36" spans="2:6" ht="20.25" customHeight="1">
      <c r="B36" s="98"/>
      <c r="C36" s="102">
        <v>12001</v>
      </c>
      <c r="D36" s="632" t="s">
        <v>859</v>
      </c>
      <c r="E36" s="633"/>
      <c r="F36" s="628">
        <v>6060338</v>
      </c>
    </row>
    <row r="37" spans="2:6">
      <c r="B37" s="98"/>
      <c r="C37" s="103"/>
      <c r="D37" s="219"/>
      <c r="E37" s="220" t="s">
        <v>857</v>
      </c>
      <c r="F37" s="629"/>
    </row>
    <row r="38" spans="2:6" ht="55.5" customHeight="1">
      <c r="B38" s="98"/>
      <c r="C38" s="102">
        <v>12002</v>
      </c>
      <c r="D38" s="632" t="s">
        <v>855</v>
      </c>
      <c r="E38" s="633"/>
      <c r="F38" s="628">
        <v>1999700.4</v>
      </c>
    </row>
    <row r="39" spans="2:6">
      <c r="B39" s="98"/>
      <c r="C39" s="103"/>
      <c r="D39" s="219"/>
      <c r="E39" s="220" t="s">
        <v>834</v>
      </c>
      <c r="F39" s="629"/>
    </row>
    <row r="40" spans="2:6" ht="38.25" customHeight="1">
      <c r="B40" s="98"/>
      <c r="C40" s="102">
        <v>31001</v>
      </c>
      <c r="D40" s="632" t="s">
        <v>851</v>
      </c>
      <c r="E40" s="633"/>
      <c r="F40" s="628">
        <v>7912459.7999999998</v>
      </c>
    </row>
    <row r="41" spans="2:6">
      <c r="B41" s="98"/>
      <c r="C41" s="103"/>
      <c r="D41" s="219"/>
      <c r="E41" s="220" t="s">
        <v>834</v>
      </c>
      <c r="F41" s="629"/>
    </row>
    <row r="42" spans="2:6" ht="52.5" customHeight="1">
      <c r="B42" s="98"/>
      <c r="C42" s="102">
        <v>31004</v>
      </c>
      <c r="D42" s="632" t="s">
        <v>844</v>
      </c>
      <c r="E42" s="633"/>
      <c r="F42" s="628">
        <v>5899601.9000000004</v>
      </c>
    </row>
    <row r="43" spans="2:6">
      <c r="B43" s="98"/>
      <c r="C43" s="103"/>
      <c r="D43" s="219"/>
      <c r="E43" s="220" t="s">
        <v>834</v>
      </c>
      <c r="F43" s="629"/>
    </row>
    <row r="44" spans="2:6" ht="47.25" customHeight="1">
      <c r="B44" s="98"/>
      <c r="C44" s="102">
        <v>31005</v>
      </c>
      <c r="D44" s="632" t="s">
        <v>841</v>
      </c>
      <c r="E44" s="633"/>
      <c r="F44" s="628">
        <v>7559063</v>
      </c>
    </row>
    <row r="45" spans="2:6">
      <c r="B45" s="98"/>
      <c r="C45" s="103"/>
      <c r="D45" s="219"/>
      <c r="E45" s="220" t="s">
        <v>834</v>
      </c>
      <c r="F45" s="629"/>
    </row>
    <row r="46" spans="2:6" ht="54" customHeight="1">
      <c r="B46" s="98"/>
      <c r="C46" s="102">
        <v>31006</v>
      </c>
      <c r="D46" s="632" t="s">
        <v>836</v>
      </c>
      <c r="E46" s="633"/>
      <c r="F46" s="628">
        <v>966193.4</v>
      </c>
    </row>
    <row r="47" spans="2:6">
      <c r="B47" s="98"/>
      <c r="C47" s="103"/>
      <c r="D47" s="219"/>
      <c r="E47" s="220" t="s">
        <v>834</v>
      </c>
      <c r="F47" s="629"/>
    </row>
    <row r="48" spans="2:6" ht="24" customHeight="1">
      <c r="B48" s="98"/>
      <c r="C48" s="102">
        <v>31007</v>
      </c>
      <c r="D48" s="632" t="s">
        <v>831</v>
      </c>
      <c r="E48" s="633"/>
      <c r="F48" s="628">
        <v>787000</v>
      </c>
    </row>
    <row r="49" spans="2:8">
      <c r="B49" s="98"/>
      <c r="C49" s="103"/>
      <c r="D49" s="219"/>
      <c r="E49" s="221" t="s">
        <v>807</v>
      </c>
      <c r="F49" s="629"/>
    </row>
    <row r="50" spans="2:8" ht="26.25" customHeight="1">
      <c r="B50" s="98"/>
      <c r="C50" s="97">
        <v>31010</v>
      </c>
      <c r="D50" s="632" t="s">
        <v>828</v>
      </c>
      <c r="E50" s="633"/>
      <c r="F50" s="628">
        <v>1329969.6000000001</v>
      </c>
    </row>
    <row r="51" spans="2:8">
      <c r="B51" s="98"/>
      <c r="C51" s="97"/>
      <c r="D51" s="219"/>
      <c r="E51" s="221" t="s">
        <v>807</v>
      </c>
      <c r="F51" s="629"/>
    </row>
    <row r="52" spans="2:8" ht="15.75">
      <c r="B52" s="216">
        <v>1017</v>
      </c>
      <c r="C52" s="217"/>
      <c r="D52" s="623" t="s">
        <v>749</v>
      </c>
      <c r="E52" s="623"/>
      <c r="F52" s="218">
        <f>SUM(F53:F54)</f>
        <v>228780</v>
      </c>
    </row>
    <row r="53" spans="2:8" ht="21.75" customHeight="1">
      <c r="B53" s="98"/>
      <c r="C53" s="97">
        <v>11001</v>
      </c>
      <c r="D53" s="632" t="s">
        <v>812</v>
      </c>
      <c r="E53" s="633"/>
      <c r="F53" s="628">
        <v>228780</v>
      </c>
    </row>
    <row r="54" spans="2:8">
      <c r="B54" s="98"/>
      <c r="C54" s="97"/>
      <c r="D54" s="219"/>
      <c r="E54" s="221" t="s">
        <v>807</v>
      </c>
      <c r="F54" s="629"/>
    </row>
    <row r="55" spans="2:8" s="96" customFormat="1" ht="55.5" customHeight="1">
      <c r="B55" s="216">
        <v>1019</v>
      </c>
      <c r="C55" s="217"/>
      <c r="D55" s="625" t="str">
        <f>'Հավելված 3 Մաս 2'!D161</f>
        <v>êáóÇ³É³Ï³Ý Ý»ñ¹ñáõÙÝ»ñÇ ¨ ï»Õ³Ï³Ý ½³ñ·³óÙ³Ý Íñ³·Çñ</v>
      </c>
      <c r="E55" s="625"/>
      <c r="F55" s="218"/>
    </row>
    <row r="56" spans="2:8" s="96" customFormat="1" ht="27" customHeight="1">
      <c r="B56" s="98"/>
      <c r="C56" s="40">
        <f>'Հավելված 3 Մաս 2'!C168</f>
        <v>11001</v>
      </c>
      <c r="D56" s="624" t="str">
        <f>'Հավելված 3 Մաս 2'!D169</f>
        <v xml:space="preserve"> Ð³Ù³ßË³ñÑ³ÛÇÝ µ³ÝÏÇ ³ç³ÏóáõÃÛ³Ùµ Çñ³Ï³Ý³óíáÕ î³ñ³Íù³ÛÇÝ ½³ñ·³óÙ³Ý ÑÇÙÝ³¹ñ³ÙÇ Íñ³·ñÇ Ï³é³í³ñáõÙ</v>
      </c>
      <c r="E56" s="624"/>
      <c r="F56" s="109">
        <f>'Հավելված 3 Մաս 4'!I343</f>
        <v>361920.2</v>
      </c>
      <c r="H56" s="106"/>
    </row>
    <row r="57" spans="2:8" s="96" customFormat="1" ht="25.5">
      <c r="B57" s="98"/>
      <c r="C57" s="40"/>
      <c r="D57" s="108"/>
      <c r="E57" s="33" t="s">
        <v>522</v>
      </c>
      <c r="F57" s="109"/>
    </row>
    <row r="58" spans="2:8" s="96" customFormat="1">
      <c r="B58" s="98"/>
      <c r="C58" s="40"/>
      <c r="D58" s="108"/>
      <c r="E58" s="33" t="s">
        <v>797</v>
      </c>
      <c r="F58" s="109"/>
    </row>
    <row r="59" spans="2:8" s="96" customFormat="1" ht="40.5" customHeight="1">
      <c r="B59" s="98"/>
      <c r="C59" s="40">
        <f>'Հավելված 3 Մաս 2'!C174</f>
        <v>11002</v>
      </c>
      <c r="D59" s="626" t="str">
        <f>'Հավելված 3 Մաս 2'!D175</f>
        <v xml:space="preserve"> ²ØÜ ØÇç³½·³ÛÇÝ ½³ñ·³óÙ³Ý ·áñÍ³Ï³ÉáõÃÛ³Ý ³ç³ÏóáõÃÛ³Ùµ Çñ³Ï³Ý³óíáÕ î»Õ³Ï³Ý ÇÝùÝ³Ï³é³í³ñÙ³Ý µ³ñ»÷áËáõÙÝ»ñÇ ¹ñ³Ù³ßÝáñÑ³ÛÇÝ Íñ³·Çñ</v>
      </c>
      <c r="E59" s="627"/>
      <c r="F59" s="109">
        <f>'Հավելված 3 Մաս 4'!I356</f>
        <v>4598</v>
      </c>
      <c r="H59" s="106"/>
    </row>
    <row r="60" spans="2:8" s="96" customFormat="1">
      <c r="B60" s="98"/>
      <c r="C60" s="40"/>
      <c r="D60" s="108"/>
      <c r="E60" s="33" t="s">
        <v>797</v>
      </c>
      <c r="F60" s="109"/>
    </row>
    <row r="61" spans="2:8" s="96" customFormat="1" ht="70.5" customHeight="1">
      <c r="B61" s="98"/>
      <c r="C61" s="40">
        <f>'Հավելված 3 Մաս 2'!C180</f>
        <v>12001</v>
      </c>
      <c r="D61" s="626" t="str">
        <f>'Հավելված 3 Մաս 2'!D181</f>
        <v xml:space="preserve"> Ð³Ù³ßË³ñÑ³ÛÇÝ µ³ÝÏÇ ³ç³ÏóáõÃÛ³Ùµ Çñ³Ï³Ý³óíáÕ  î³ñ³Íù³ÛÇÝ ½³ñ·³óÙ³Ý ÑÇÙÝ³¹ñ³ÙÇ Íñ³·ñÇ ßñç³Ý³ÏÝ»ñáõÙ ÐÐ ï³ñ³ÍùÝ»ñáõÙ çñ³·Í»ñÇ՝ ³éáÕç³å³ÑáõÃÛ³Ý՝ ÏñÃáõÃÛ³Ý՝ Ùß³ÏáõÛÃÇ՝ Ñ³ïáõÏ ËÝ³ÙùÇ ¨  »ÝÃ³Ï³éáõóí³ÍùÝ»ñÇ áÉáñïÇ í»ñ³Ï³Ý·ÝÙ³Ý ¨  ßÇÝ³ñ³ñáõÃÛ³Ý ³ßË³ï³ÝùÝ»ñ</v>
      </c>
      <c r="E61" s="627"/>
      <c r="F61" s="109">
        <f>'Հավելված 3 Մաս 4'!I377</f>
        <v>1866438.97</v>
      </c>
    </row>
    <row r="62" spans="2:8" s="96" customFormat="1">
      <c r="B62" s="98"/>
      <c r="C62" s="40"/>
      <c r="D62" s="108"/>
      <c r="E62" s="33" t="s">
        <v>797</v>
      </c>
      <c r="F62" s="109"/>
    </row>
    <row r="63" spans="2:8" s="96" customFormat="1" ht="63.75" customHeight="1">
      <c r="B63" s="98"/>
      <c r="C63" s="40">
        <f>'Հավելված 3 Մաս 2'!C186</f>
        <v>12003</v>
      </c>
      <c r="D63" s="626" t="str">
        <f>'Հավելված 3 Մաս 2'!D187</f>
        <v xml:space="preserve"> ²ØÜ Ø¼¶ ³ç³ÏóáõÃÛ³Ùµ Çñ³Ï³Ý³óíáÕ î»Õ³Ï³Ý ÇÝùÝ³Ï³é³í³ñÙ³Ý µ³ñ»÷áËáõÙÝ»ñÇ ¹ñ³Ù³ßÝáñÑ³ÛÇÝ Íñ³·ñÇ ßñç³Ý³ÏÝ»ñáõÙ ÐÐ Ëáßáñ³óíáÕ Ñ³Ù³ÛÝùÝ»ñáõÙ Ñ³Ýñ³ÛÇÝ Í³é³ÛáõÃÛáõÝÝ»ñÇ µ³ñ»É³íáõÙ՝ ÁÝ¹É³ÛÝáõÙ՝ ÙÇçÑ³Ù³ÛÝù³ÛÇÝ »ÝÃ³Íñ³·ñ»ñÇ Ý³Ë³·ÍáõÙ՝ ÁÝïñáõÃÛáõÝ ¨ Çñ³Ï³Ý³óáõÙ</v>
      </c>
      <c r="E63" s="627"/>
      <c r="F63" s="109">
        <f>'Հավելված 3 Մաս 2'!J191</f>
        <v>483799.37</v>
      </c>
    </row>
    <row r="64" spans="2:8" s="96" customFormat="1">
      <c r="B64" s="98"/>
      <c r="C64" s="40"/>
      <c r="D64" s="108"/>
      <c r="E64" s="33" t="s">
        <v>797</v>
      </c>
      <c r="F64" s="109"/>
    </row>
    <row r="65" spans="1:13" ht="15.75">
      <c r="B65" s="216">
        <v>1027</v>
      </c>
      <c r="C65" s="217"/>
      <c r="D65" s="623" t="s">
        <v>753</v>
      </c>
      <c r="E65" s="623"/>
      <c r="F65" s="218">
        <f>SUM(F66)</f>
        <v>336497.3</v>
      </c>
    </row>
    <row r="66" spans="1:13" ht="24.75" customHeight="1">
      <c r="B66" s="98"/>
      <c r="C66" s="97">
        <v>11001</v>
      </c>
      <c r="D66" s="632" t="s">
        <v>902</v>
      </c>
      <c r="E66" s="633"/>
      <c r="F66" s="628">
        <v>336497.3</v>
      </c>
    </row>
    <row r="67" spans="1:13">
      <c r="B67" s="98"/>
      <c r="C67" s="97"/>
      <c r="D67" s="219"/>
      <c r="E67" s="220" t="s">
        <v>904</v>
      </c>
      <c r="F67" s="629"/>
    </row>
    <row r="68" spans="1:13" s="96" customFormat="1" ht="73.5" customHeight="1">
      <c r="B68" s="216">
        <v>1038</v>
      </c>
      <c r="C68" s="217"/>
      <c r="D68" s="623" t="str">
        <f>+'Հավելված 3 Մաս 2'!D209</f>
        <v>î³ñ³Íù³ÛÇÝ Ï³é³í³ñÙ³Ý ¨ ï»Õ³Ï³Ý ÇÝùÝ³Ï³é³í³ñÙ³Ý Ù³ñÙÇÝÝ»ñÇ Ý»ñÏ³Û³óáõóÇãÝ»ñÇ Ù³ëÝ³·Çï³Ï³Ý í»ñ³å³ïñ³ëïáõÙ ¨ Ñ³ïáõÏ áõëáõóáõÙ</v>
      </c>
      <c r="E68" s="623"/>
      <c r="F68" s="218"/>
    </row>
    <row r="69" spans="1:13" ht="24" customHeight="1">
      <c r="B69" s="98"/>
      <c r="C69" s="102">
        <v>11001</v>
      </c>
      <c r="D69" s="624" t="s">
        <v>164</v>
      </c>
      <c r="E69" s="624"/>
      <c r="F69" s="115"/>
    </row>
    <row r="70" spans="1:13" s="96" customFormat="1" ht="39" customHeight="1">
      <c r="B70" s="98"/>
      <c r="C70" s="97"/>
      <c r="D70" s="100"/>
      <c r="E70" s="100" t="s">
        <v>522</v>
      </c>
      <c r="F70" s="113"/>
    </row>
    <row r="71" spans="1:13" ht="27" customHeight="1">
      <c r="B71" s="98"/>
      <c r="C71" s="97"/>
      <c r="D71" s="99"/>
      <c r="E71" s="100" t="s">
        <v>166</v>
      </c>
      <c r="F71" s="114">
        <f>+'Հավելված 3 Մաս 2'!J221</f>
        <v>48797.1</v>
      </c>
    </row>
    <row r="72" spans="1:13" s="96" customFormat="1" ht="33" customHeight="1">
      <c r="B72" s="216">
        <v>1040</v>
      </c>
      <c r="C72" s="217"/>
      <c r="D72" s="625" t="s">
        <v>176</v>
      </c>
      <c r="E72" s="625"/>
      <c r="F72" s="218"/>
    </row>
    <row r="73" spans="1:13" s="96" customFormat="1" ht="56.25" customHeight="1">
      <c r="B73" s="652"/>
      <c r="C73" s="40">
        <v>32001</v>
      </c>
      <c r="D73" s="636" t="s">
        <v>330</v>
      </c>
      <c r="E73" s="636"/>
      <c r="F73" s="109">
        <f>+'Հավելված 3 Մաս 4'!I460</f>
        <v>707652</v>
      </c>
      <c r="H73" s="106"/>
    </row>
    <row r="74" spans="1:13" s="96" customFormat="1" ht="25.5">
      <c r="B74" s="653"/>
      <c r="C74" s="40"/>
      <c r="D74" s="108"/>
      <c r="E74" s="33" t="s">
        <v>522</v>
      </c>
      <c r="F74" s="109"/>
    </row>
    <row r="75" spans="1:13" s="96" customFormat="1">
      <c r="B75" s="653"/>
      <c r="C75" s="40"/>
      <c r="D75" s="108"/>
      <c r="E75" s="33" t="s">
        <v>509</v>
      </c>
      <c r="F75" s="109"/>
    </row>
    <row r="76" spans="1:13" ht="31.5" customHeight="1">
      <c r="A76" s="82"/>
      <c r="B76" s="653"/>
      <c r="C76" s="40">
        <v>32002</v>
      </c>
      <c r="D76" s="636" t="s">
        <v>492</v>
      </c>
      <c r="E76" s="636"/>
      <c r="F76" s="109">
        <v>3189024</v>
      </c>
      <c r="G76" s="96"/>
      <c r="H76" s="106"/>
      <c r="I76" s="82"/>
      <c r="J76" s="82"/>
      <c r="K76" s="82"/>
      <c r="L76" s="82"/>
      <c r="M76" s="82"/>
    </row>
    <row r="77" spans="1:13">
      <c r="A77" s="82"/>
      <c r="B77" s="653"/>
      <c r="C77" s="40"/>
      <c r="D77" s="108"/>
      <c r="E77" s="33" t="s">
        <v>491</v>
      </c>
      <c r="F77" s="109"/>
      <c r="G77" s="96"/>
      <c r="H77" s="96"/>
      <c r="I77" s="82"/>
      <c r="J77" s="82"/>
      <c r="K77" s="82"/>
      <c r="L77" s="82"/>
      <c r="M77" s="82"/>
    </row>
    <row r="78" spans="1:13" s="96" customFormat="1">
      <c r="B78" s="653"/>
      <c r="C78" s="315"/>
      <c r="D78" s="108"/>
      <c r="E78" s="33" t="s">
        <v>1098</v>
      </c>
      <c r="F78" s="316"/>
    </row>
    <row r="79" spans="1:13" ht="33.75" customHeight="1">
      <c r="A79" s="82"/>
      <c r="B79" s="653"/>
      <c r="C79" s="40">
        <v>32003</v>
      </c>
      <c r="D79" s="636" t="s">
        <v>493</v>
      </c>
      <c r="E79" s="636"/>
      <c r="F79" s="109">
        <v>3189024</v>
      </c>
      <c r="G79" s="96"/>
      <c r="H79" s="96"/>
      <c r="I79" s="82"/>
      <c r="J79" s="82"/>
      <c r="K79" s="82"/>
      <c r="L79" s="82"/>
      <c r="M79" s="82"/>
    </row>
    <row r="80" spans="1:13">
      <c r="A80" s="82"/>
      <c r="B80" s="653"/>
      <c r="C80" s="40"/>
      <c r="D80" s="108"/>
      <c r="E80" s="33" t="s">
        <v>491</v>
      </c>
      <c r="F80" s="109"/>
      <c r="G80" s="96"/>
      <c r="H80" s="96"/>
      <c r="I80" s="82"/>
      <c r="J80" s="82"/>
      <c r="K80" s="82"/>
      <c r="L80" s="82"/>
      <c r="M80" s="82"/>
    </row>
    <row r="81" spans="1:13" s="96" customFormat="1">
      <c r="B81" s="653"/>
      <c r="C81" s="315"/>
      <c r="D81" s="108"/>
      <c r="E81" s="33" t="s">
        <v>1098</v>
      </c>
      <c r="F81" s="316"/>
    </row>
    <row r="82" spans="1:13" s="96" customFormat="1" ht="47.25" customHeight="1">
      <c r="B82" s="653"/>
      <c r="C82" s="40">
        <v>32004</v>
      </c>
      <c r="D82" s="636" t="s">
        <v>186</v>
      </c>
      <c r="E82" s="636"/>
      <c r="F82" s="109">
        <f>+'Հավելված 3 Մաս 4'!I512</f>
        <v>707652</v>
      </c>
    </row>
    <row r="83" spans="1:13" s="96" customFormat="1" ht="25.5">
      <c r="B83" s="653"/>
      <c r="C83" s="40"/>
      <c r="D83" s="108"/>
      <c r="E83" s="33" t="s">
        <v>522</v>
      </c>
      <c r="F83" s="109"/>
    </row>
    <row r="84" spans="1:13" s="96" customFormat="1">
      <c r="B84" s="653"/>
      <c r="C84" s="40"/>
      <c r="D84" s="108"/>
      <c r="E84" s="33" t="s">
        <v>509</v>
      </c>
      <c r="F84" s="109"/>
    </row>
    <row r="85" spans="1:13" ht="47.25" customHeight="1">
      <c r="A85" s="82"/>
      <c r="B85" s="653"/>
      <c r="C85" s="40">
        <v>32005</v>
      </c>
      <c r="D85" s="636" t="s">
        <v>337</v>
      </c>
      <c r="E85" s="636"/>
      <c r="F85" s="109">
        <v>553151.69999999995</v>
      </c>
      <c r="G85" s="96"/>
      <c r="H85" s="96"/>
      <c r="I85" s="82"/>
      <c r="J85" s="82"/>
      <c r="K85" s="82"/>
      <c r="L85" s="82"/>
      <c r="M85" s="82"/>
    </row>
    <row r="86" spans="1:13">
      <c r="A86" s="82"/>
      <c r="B86" s="653"/>
      <c r="C86" s="40"/>
      <c r="D86" s="108"/>
      <c r="E86" s="33" t="s">
        <v>491</v>
      </c>
      <c r="F86" s="109"/>
      <c r="G86" s="96"/>
      <c r="H86" s="96"/>
      <c r="I86" s="82"/>
      <c r="J86" s="82"/>
      <c r="K86" s="82"/>
      <c r="L86" s="82"/>
      <c r="M86" s="82"/>
    </row>
    <row r="87" spans="1:13" s="96" customFormat="1">
      <c r="B87" s="653"/>
      <c r="C87" s="315"/>
      <c r="D87" s="108"/>
      <c r="E87" s="33" t="s">
        <v>1098</v>
      </c>
      <c r="F87" s="316"/>
    </row>
    <row r="88" spans="1:13" ht="47.25" customHeight="1">
      <c r="A88" s="82"/>
      <c r="B88" s="653"/>
      <c r="C88" s="40">
        <v>32006</v>
      </c>
      <c r="D88" s="636" t="s">
        <v>494</v>
      </c>
      <c r="E88" s="636"/>
      <c r="F88" s="109">
        <v>3189024</v>
      </c>
      <c r="G88" s="96"/>
      <c r="H88" s="96"/>
      <c r="I88" s="82"/>
      <c r="J88" s="82"/>
      <c r="K88" s="82"/>
      <c r="L88" s="82"/>
      <c r="M88" s="82"/>
    </row>
    <row r="89" spans="1:13">
      <c r="A89" s="82"/>
      <c r="B89" s="653"/>
      <c r="C89" s="40"/>
      <c r="D89" s="108"/>
      <c r="E89" s="33" t="s">
        <v>491</v>
      </c>
      <c r="F89" s="109"/>
      <c r="G89" s="96"/>
      <c r="H89" s="96"/>
      <c r="I89" s="82"/>
      <c r="J89" s="82"/>
      <c r="K89" s="82"/>
      <c r="L89" s="82"/>
      <c r="M89" s="82"/>
    </row>
    <row r="90" spans="1:13" s="96" customFormat="1">
      <c r="B90" s="653"/>
      <c r="C90" s="315"/>
      <c r="D90" s="108"/>
      <c r="E90" s="33" t="s">
        <v>1098</v>
      </c>
      <c r="F90" s="316"/>
    </row>
    <row r="91" spans="1:13" ht="54" customHeight="1">
      <c r="A91" s="82"/>
      <c r="B91" s="653"/>
      <c r="C91" s="40">
        <v>32007</v>
      </c>
      <c r="D91" s="636" t="s">
        <v>495</v>
      </c>
      <c r="E91" s="636"/>
      <c r="F91" s="109">
        <v>797256</v>
      </c>
      <c r="G91" s="96"/>
      <c r="H91" s="96"/>
      <c r="I91" s="96"/>
      <c r="J91" s="96"/>
      <c r="K91" s="96"/>
      <c r="L91" s="96"/>
      <c r="M91" s="96"/>
    </row>
    <row r="92" spans="1:13">
      <c r="A92" s="82"/>
      <c r="B92" s="653"/>
      <c r="C92" s="40"/>
      <c r="D92" s="108"/>
      <c r="E92" s="33" t="s">
        <v>491</v>
      </c>
      <c r="F92" s="109"/>
      <c r="G92" s="96"/>
      <c r="H92" s="96"/>
      <c r="I92" s="96"/>
      <c r="J92" s="96"/>
      <c r="K92" s="96"/>
      <c r="L92" s="96"/>
      <c r="M92" s="96"/>
    </row>
    <row r="93" spans="1:13" s="96" customFormat="1">
      <c r="B93" s="653"/>
      <c r="C93" s="315"/>
      <c r="D93" s="108"/>
      <c r="E93" s="33" t="s">
        <v>1098</v>
      </c>
      <c r="F93" s="316"/>
    </row>
    <row r="94" spans="1:13" s="96" customFormat="1" ht="54" customHeight="1">
      <c r="B94" s="653"/>
      <c r="C94" s="40">
        <v>32008</v>
      </c>
      <c r="D94" s="636" t="s">
        <v>329</v>
      </c>
      <c r="E94" s="636"/>
      <c r="F94" s="109">
        <f>+'Հավելված 3 Մաս 4'!I592</f>
        <v>123848.8</v>
      </c>
    </row>
    <row r="95" spans="1:13" s="96" customFormat="1" ht="25.5">
      <c r="B95" s="653"/>
      <c r="C95" s="40"/>
      <c r="D95" s="108"/>
      <c r="E95" s="33" t="s">
        <v>522</v>
      </c>
      <c r="F95" s="109"/>
    </row>
    <row r="96" spans="1:13" s="96" customFormat="1">
      <c r="B96" s="654"/>
      <c r="C96" s="40"/>
      <c r="D96" s="108"/>
      <c r="E96" s="33" t="s">
        <v>509</v>
      </c>
      <c r="F96" s="109"/>
    </row>
    <row r="97" spans="2:6" s="96" customFormat="1" ht="33" customHeight="1">
      <c r="B97" s="216">
        <v>1070</v>
      </c>
      <c r="C97" s="217"/>
      <c r="D97" s="625" t="s">
        <v>340</v>
      </c>
      <c r="E97" s="625"/>
      <c r="F97" s="218">
        <f>F99+F102+F106+F108+F110+F112+F76</f>
        <v>3283334.3</v>
      </c>
    </row>
    <row r="98" spans="2:6" s="82" customFormat="1" ht="35.25" customHeight="1">
      <c r="B98" s="118"/>
      <c r="C98" s="97">
        <v>11001</v>
      </c>
      <c r="D98" s="655" t="s">
        <v>481</v>
      </c>
      <c r="E98" s="656"/>
      <c r="F98" s="91"/>
    </row>
    <row r="99" spans="2:6" s="82" customFormat="1" ht="25.5">
      <c r="B99" s="118"/>
      <c r="C99" s="97"/>
      <c r="D99" s="92"/>
      <c r="E99" s="93" t="s">
        <v>550</v>
      </c>
      <c r="F99" s="109">
        <f>F100</f>
        <v>30302.400000000001</v>
      </c>
    </row>
    <row r="100" spans="2:6" s="82" customFormat="1">
      <c r="B100" s="118"/>
      <c r="C100" s="97"/>
      <c r="D100" s="92"/>
      <c r="E100" s="94" t="s">
        <v>482</v>
      </c>
      <c r="F100" s="109">
        <v>30302.400000000001</v>
      </c>
    </row>
    <row r="101" spans="2:6" s="82" customFormat="1" ht="38.25" customHeight="1">
      <c r="B101" s="118"/>
      <c r="C101" s="634">
        <v>11002</v>
      </c>
      <c r="D101" s="632" t="s">
        <v>483</v>
      </c>
      <c r="E101" s="633"/>
      <c r="F101" s="110"/>
    </row>
    <row r="102" spans="2:6" s="82" customFormat="1" ht="25.5">
      <c r="B102" s="118"/>
      <c r="C102" s="637"/>
      <c r="D102" s="92"/>
      <c r="E102" s="94" t="s">
        <v>550</v>
      </c>
      <c r="F102" s="109">
        <f>F103+F104</f>
        <v>37192.9</v>
      </c>
    </row>
    <row r="103" spans="2:6" s="82" customFormat="1">
      <c r="B103" s="118"/>
      <c r="C103" s="637"/>
      <c r="D103" s="92"/>
      <c r="E103" s="33" t="s">
        <v>484</v>
      </c>
      <c r="F103" s="109">
        <v>32137.9</v>
      </c>
    </row>
    <row r="104" spans="2:6" s="82" customFormat="1" ht="25.5">
      <c r="B104" s="118"/>
      <c r="C104" s="635"/>
      <c r="D104" s="95"/>
      <c r="E104" s="33" t="s">
        <v>485</v>
      </c>
      <c r="F104" s="111">
        <v>5055</v>
      </c>
    </row>
    <row r="105" spans="2:6" s="82" customFormat="1" ht="39.75" customHeight="1">
      <c r="B105" s="118"/>
      <c r="C105" s="634">
        <v>11003</v>
      </c>
      <c r="D105" s="626" t="s">
        <v>486</v>
      </c>
      <c r="E105" s="627"/>
      <c r="F105" s="112"/>
    </row>
    <row r="106" spans="2:6" s="82" customFormat="1">
      <c r="B106" s="118"/>
      <c r="C106" s="635"/>
      <c r="D106" s="95"/>
      <c r="E106" s="94"/>
      <c r="F106" s="112">
        <v>2380</v>
      </c>
    </row>
    <row r="107" spans="2:6" s="82" customFormat="1" ht="33.75" customHeight="1">
      <c r="B107" s="118"/>
      <c r="C107" s="634">
        <v>11004</v>
      </c>
      <c r="D107" s="626" t="s">
        <v>487</v>
      </c>
      <c r="E107" s="627"/>
      <c r="F107" s="111"/>
    </row>
    <row r="108" spans="2:6" s="82" customFormat="1" ht="25.5">
      <c r="B108" s="118"/>
      <c r="C108" s="635"/>
      <c r="D108" s="95"/>
      <c r="E108" s="94" t="s">
        <v>550</v>
      </c>
      <c r="F108" s="111">
        <v>5715</v>
      </c>
    </row>
    <row r="109" spans="2:6" s="82" customFormat="1" ht="33.75" customHeight="1">
      <c r="B109" s="118"/>
      <c r="C109" s="634">
        <v>12001</v>
      </c>
      <c r="D109" s="626" t="s">
        <v>488</v>
      </c>
      <c r="E109" s="627"/>
      <c r="F109" s="111"/>
    </row>
    <row r="110" spans="2:6" s="82" customFormat="1" ht="25.5">
      <c r="B110" s="118"/>
      <c r="C110" s="635"/>
      <c r="D110" s="95"/>
      <c r="E110" s="94" t="s">
        <v>550</v>
      </c>
      <c r="F110" s="111">
        <v>5220</v>
      </c>
    </row>
    <row r="111" spans="2:6" s="82" customFormat="1" ht="38.25" customHeight="1">
      <c r="B111" s="118"/>
      <c r="C111" s="634">
        <v>12002</v>
      </c>
      <c r="D111" s="626" t="s">
        <v>354</v>
      </c>
      <c r="E111" s="627"/>
      <c r="F111" s="111"/>
    </row>
    <row r="112" spans="2:6" s="82" customFormat="1" ht="25.5">
      <c r="B112" s="119"/>
      <c r="C112" s="635"/>
      <c r="D112" s="95"/>
      <c r="E112" s="94" t="s">
        <v>550</v>
      </c>
      <c r="F112" s="111">
        <v>13500</v>
      </c>
    </row>
    <row r="113" spans="2:6" ht="15.75">
      <c r="B113" s="216">
        <v>1072</v>
      </c>
      <c r="C113" s="217"/>
      <c r="D113" s="623" t="s">
        <v>760</v>
      </c>
      <c r="E113" s="623"/>
      <c r="F113" s="218">
        <f>SUM(F114:F131)</f>
        <v>17920760.100000001</v>
      </c>
    </row>
    <row r="114" spans="2:6" ht="44.25" customHeight="1">
      <c r="B114" s="98"/>
      <c r="C114" s="102">
        <v>11004</v>
      </c>
      <c r="D114" s="632" t="s">
        <v>941</v>
      </c>
      <c r="E114" s="633"/>
      <c r="F114" s="628">
        <v>14176.3</v>
      </c>
    </row>
    <row r="115" spans="2:6">
      <c r="B115" s="98"/>
      <c r="C115" s="103"/>
      <c r="D115" s="219"/>
      <c r="E115" s="220" t="s">
        <v>834</v>
      </c>
      <c r="F115" s="629"/>
    </row>
    <row r="116" spans="2:6" ht="36.75" customHeight="1">
      <c r="B116" s="98"/>
      <c r="C116" s="102">
        <v>11005</v>
      </c>
      <c r="D116" s="632" t="s">
        <v>939</v>
      </c>
      <c r="E116" s="633"/>
      <c r="F116" s="628">
        <v>285547.90000000002</v>
      </c>
    </row>
    <row r="117" spans="2:6">
      <c r="B117" s="98"/>
      <c r="C117" s="103"/>
      <c r="D117" s="219"/>
      <c r="E117" s="220" t="s">
        <v>834</v>
      </c>
      <c r="F117" s="629"/>
    </row>
    <row r="118" spans="2:6" ht="48" customHeight="1">
      <c r="B118" s="98"/>
      <c r="C118" s="97">
        <v>11006</v>
      </c>
      <c r="D118" s="632" t="s">
        <v>937</v>
      </c>
      <c r="E118" s="633"/>
      <c r="F118" s="628">
        <v>0</v>
      </c>
    </row>
    <row r="119" spans="2:6">
      <c r="B119" s="98"/>
      <c r="C119" s="97"/>
      <c r="D119" s="219"/>
      <c r="E119" s="220" t="s">
        <v>834</v>
      </c>
      <c r="F119" s="629"/>
    </row>
    <row r="120" spans="2:6" ht="51.75" customHeight="1">
      <c r="B120" s="98"/>
      <c r="C120" s="222">
        <v>11007</v>
      </c>
      <c r="D120" s="632" t="s">
        <v>936</v>
      </c>
      <c r="E120" s="633"/>
      <c r="F120" s="628">
        <v>57021.8</v>
      </c>
    </row>
    <row r="121" spans="2:6">
      <c r="B121" s="98"/>
      <c r="C121" s="103"/>
      <c r="D121" s="219"/>
      <c r="E121" s="220" t="s">
        <v>834</v>
      </c>
      <c r="F121" s="629"/>
    </row>
    <row r="122" spans="2:6" ht="51" customHeight="1">
      <c r="B122" s="98"/>
      <c r="C122" s="102">
        <v>12001</v>
      </c>
      <c r="D122" s="632" t="s">
        <v>934</v>
      </c>
      <c r="E122" s="633"/>
      <c r="F122" s="628">
        <v>2492945.2999999998</v>
      </c>
    </row>
    <row r="123" spans="2:6">
      <c r="B123" s="98"/>
      <c r="C123" s="103"/>
      <c r="D123" s="219"/>
      <c r="E123" s="220" t="s">
        <v>834</v>
      </c>
      <c r="F123" s="629"/>
    </row>
    <row r="124" spans="2:6" ht="68.25" customHeight="1">
      <c r="B124" s="98"/>
      <c r="C124" s="102">
        <v>31001</v>
      </c>
      <c r="D124" s="632" t="s">
        <v>932</v>
      </c>
      <c r="E124" s="633"/>
      <c r="F124" s="628">
        <v>6588399.4000000004</v>
      </c>
    </row>
    <row r="125" spans="2:6">
      <c r="B125" s="98"/>
      <c r="C125" s="103"/>
      <c r="D125" s="219"/>
      <c r="E125" s="220" t="s">
        <v>834</v>
      </c>
      <c r="F125" s="629"/>
    </row>
    <row r="126" spans="2:6" ht="64.5" customHeight="1">
      <c r="B126" s="98"/>
      <c r="C126" s="102">
        <v>31002</v>
      </c>
      <c r="D126" s="632" t="s">
        <v>931</v>
      </c>
      <c r="E126" s="633"/>
      <c r="F126" s="628">
        <v>6088869.4000000004</v>
      </c>
    </row>
    <row r="127" spans="2:6">
      <c r="B127" s="98"/>
      <c r="C127" s="103"/>
      <c r="D127" s="219"/>
      <c r="E127" s="220" t="s">
        <v>834</v>
      </c>
      <c r="F127" s="629"/>
    </row>
    <row r="128" spans="2:6" ht="50.25" customHeight="1">
      <c r="B128" s="98"/>
      <c r="C128" s="102">
        <v>31003</v>
      </c>
      <c r="D128" s="632" t="s">
        <v>988</v>
      </c>
      <c r="E128" s="633"/>
      <c r="F128" s="628">
        <v>1196900</v>
      </c>
    </row>
    <row r="129" spans="1:13">
      <c r="B129" s="98"/>
      <c r="C129" s="103"/>
      <c r="D129" s="219"/>
      <c r="E129" s="220" t="s">
        <v>834</v>
      </c>
      <c r="F129" s="629"/>
    </row>
    <row r="130" spans="1:13" ht="60" customHeight="1">
      <c r="B130" s="98"/>
      <c r="C130" s="102">
        <v>31004</v>
      </c>
      <c r="D130" s="632" t="s">
        <v>989</v>
      </c>
      <c r="E130" s="633"/>
      <c r="F130" s="628">
        <v>1196900</v>
      </c>
    </row>
    <row r="131" spans="1:13">
      <c r="B131" s="98"/>
      <c r="C131" s="103"/>
      <c r="D131" s="219"/>
      <c r="E131" s="220" t="s">
        <v>834</v>
      </c>
      <c r="F131" s="629"/>
    </row>
    <row r="132" spans="1:13" ht="38.25" customHeight="1">
      <c r="B132" s="216">
        <v>1073</v>
      </c>
      <c r="C132" s="217"/>
      <c r="D132" s="649" t="s">
        <v>920</v>
      </c>
      <c r="E132" s="649"/>
      <c r="F132" s="223">
        <v>16925.3</v>
      </c>
    </row>
    <row r="133" spans="1:13" ht="21" customHeight="1">
      <c r="B133" s="224"/>
      <c r="C133" s="225">
        <v>11001</v>
      </c>
      <c r="D133" s="647" t="s">
        <v>919</v>
      </c>
      <c r="E133" s="647"/>
      <c r="F133" s="226"/>
    </row>
    <row r="134" spans="1:13" ht="25.5">
      <c r="B134" s="227"/>
      <c r="C134" s="228"/>
      <c r="D134" s="229"/>
      <c r="E134" s="230" t="s">
        <v>962</v>
      </c>
      <c r="F134" s="231"/>
    </row>
    <row r="135" spans="1:13" ht="42" customHeight="1">
      <c r="B135" s="216">
        <v>1109</v>
      </c>
      <c r="C135" s="217"/>
      <c r="D135" s="623" t="s">
        <v>763</v>
      </c>
      <c r="E135" s="623"/>
      <c r="F135" s="218">
        <f>SUM(F136:F139)</f>
        <v>356389.2</v>
      </c>
    </row>
    <row r="136" spans="1:13" ht="33" customHeight="1">
      <c r="B136" s="98"/>
      <c r="C136" s="97">
        <v>11001</v>
      </c>
      <c r="D136" s="632" t="s">
        <v>945</v>
      </c>
      <c r="E136" s="624"/>
      <c r="F136" s="628">
        <v>353310.2</v>
      </c>
    </row>
    <row r="137" spans="1:13">
      <c r="B137" s="98"/>
      <c r="C137" s="97"/>
      <c r="D137" s="219"/>
      <c r="E137" s="232" t="s">
        <v>990</v>
      </c>
      <c r="F137" s="657"/>
    </row>
    <row r="138" spans="1:13" ht="21" customHeight="1">
      <c r="B138" s="98"/>
      <c r="C138" s="102">
        <v>31001</v>
      </c>
      <c r="D138" s="632" t="s">
        <v>943</v>
      </c>
      <c r="E138" s="624"/>
      <c r="F138" s="628">
        <v>3079</v>
      </c>
    </row>
    <row r="139" spans="1:13">
      <c r="B139" s="107"/>
      <c r="C139" s="103"/>
      <c r="D139" s="219"/>
      <c r="E139" s="232" t="s">
        <v>990</v>
      </c>
      <c r="F139" s="657"/>
    </row>
    <row r="140" spans="1:13" s="96" customFormat="1" ht="33" customHeight="1">
      <c r="B140" s="216">
        <v>1110</v>
      </c>
      <c r="C140" s="217"/>
      <c r="D140" s="623" t="s">
        <v>490</v>
      </c>
      <c r="E140" s="623"/>
      <c r="F140" s="218"/>
    </row>
    <row r="141" spans="1:13" s="96" customFormat="1" ht="33.75" customHeight="1">
      <c r="B141" s="120"/>
      <c r="C141" s="634">
        <v>12001</v>
      </c>
      <c r="D141" s="626" t="s">
        <v>375</v>
      </c>
      <c r="E141" s="627"/>
      <c r="F141" s="111">
        <f>+'Հավելված 3 Մաս 4'!I1656</f>
        <v>30960</v>
      </c>
      <c r="H141" s="106"/>
    </row>
    <row r="142" spans="1:13" s="96" customFormat="1" ht="25.5">
      <c r="B142" s="98"/>
      <c r="C142" s="635"/>
      <c r="D142" s="95"/>
      <c r="E142" s="94" t="s">
        <v>549</v>
      </c>
      <c r="F142" s="111"/>
    </row>
    <row r="143" spans="1:13" ht="33.75" customHeight="1">
      <c r="A143" s="82"/>
      <c r="B143" s="98"/>
      <c r="C143" s="634">
        <v>12001</v>
      </c>
      <c r="D143" s="626" t="s">
        <v>375</v>
      </c>
      <c r="E143" s="627"/>
      <c r="F143" s="658">
        <v>14400</v>
      </c>
      <c r="G143" s="96"/>
      <c r="H143" s="106"/>
      <c r="I143" s="82"/>
      <c r="J143" s="82"/>
      <c r="K143" s="82"/>
      <c r="L143" s="82"/>
      <c r="M143" s="82"/>
    </row>
    <row r="144" spans="1:13">
      <c r="A144" s="82"/>
      <c r="B144" s="98"/>
      <c r="C144" s="637"/>
      <c r="D144" s="638"/>
      <c r="E144" s="94" t="s">
        <v>491</v>
      </c>
      <c r="F144" s="659"/>
      <c r="G144" s="96"/>
      <c r="H144" s="96"/>
      <c r="I144" s="82"/>
      <c r="J144" s="82"/>
      <c r="K144" s="82"/>
      <c r="L144" s="82"/>
      <c r="M144" s="82"/>
    </row>
    <row r="145" spans="2:8" s="96" customFormat="1">
      <c r="B145" s="98"/>
      <c r="C145" s="635"/>
      <c r="D145" s="639"/>
      <c r="E145" s="94" t="s">
        <v>512</v>
      </c>
      <c r="F145" s="660"/>
    </row>
    <row r="146" spans="2:8" s="96" customFormat="1" ht="33.75" customHeight="1">
      <c r="B146" s="98"/>
      <c r="C146" s="634">
        <v>12001</v>
      </c>
      <c r="D146" s="626" t="s">
        <v>375</v>
      </c>
      <c r="E146" s="627"/>
      <c r="F146" s="110"/>
      <c r="H146" s="106"/>
    </row>
    <row r="147" spans="2:8" s="96" customFormat="1">
      <c r="B147" s="98"/>
      <c r="C147" s="637"/>
      <c r="D147" s="638"/>
      <c r="E147" s="94" t="s">
        <v>121</v>
      </c>
      <c r="F147" s="114"/>
      <c r="H147" s="106"/>
    </row>
    <row r="148" spans="2:8" s="96" customFormat="1">
      <c r="B148" s="98"/>
      <c r="C148" s="635"/>
      <c r="D148" s="639"/>
      <c r="E148" s="94" t="s">
        <v>510</v>
      </c>
      <c r="F148" s="121">
        <f>+'Հավելված 3 Մաս 4'!I1682</f>
        <v>2880</v>
      </c>
    </row>
    <row r="149" spans="2:8" s="96" customFormat="1" ht="33.75" customHeight="1">
      <c r="B149" s="98"/>
      <c r="C149" s="634">
        <v>12001</v>
      </c>
      <c r="D149" s="626" t="s">
        <v>375</v>
      </c>
      <c r="E149" s="627"/>
      <c r="F149" s="110"/>
      <c r="H149" s="106"/>
    </row>
    <row r="150" spans="2:8" s="96" customFormat="1" ht="17.25" customHeight="1">
      <c r="B150" s="98"/>
      <c r="C150" s="637"/>
      <c r="D150" s="638"/>
      <c r="E150" s="94" t="s">
        <v>122</v>
      </c>
      <c r="F150" s="114"/>
      <c r="H150" s="106"/>
    </row>
    <row r="151" spans="2:8" s="96" customFormat="1">
      <c r="B151" s="98"/>
      <c r="C151" s="635"/>
      <c r="D151" s="639"/>
      <c r="E151" s="94" t="s">
        <v>508</v>
      </c>
      <c r="F151" s="121">
        <f>+'Հավելված 3 Մաս 4'!I1695</f>
        <v>5040</v>
      </c>
    </row>
    <row r="152" spans="2:8" s="96" customFormat="1" ht="33.75" customHeight="1">
      <c r="B152" s="98"/>
      <c r="C152" s="634">
        <v>12001</v>
      </c>
      <c r="D152" s="626" t="s">
        <v>375</v>
      </c>
      <c r="E152" s="627"/>
      <c r="F152" s="110"/>
      <c r="H152" s="106"/>
    </row>
    <row r="153" spans="2:8" s="96" customFormat="1" ht="15.75" customHeight="1">
      <c r="B153" s="98"/>
      <c r="C153" s="637"/>
      <c r="D153" s="638"/>
      <c r="E153" s="94" t="s">
        <v>123</v>
      </c>
      <c r="F153" s="114"/>
      <c r="H153" s="106"/>
    </row>
    <row r="154" spans="2:8" s="96" customFormat="1">
      <c r="B154" s="98"/>
      <c r="C154" s="635"/>
      <c r="D154" s="639"/>
      <c r="E154" s="94" t="s">
        <v>511</v>
      </c>
      <c r="F154" s="121">
        <f>+'Հավելված 3 Մաս 4'!I1708</f>
        <v>1110</v>
      </c>
    </row>
    <row r="155" spans="2:8" s="96" customFormat="1" ht="33.75" customHeight="1">
      <c r="B155" s="98"/>
      <c r="C155" s="634">
        <v>12001</v>
      </c>
      <c r="D155" s="626" t="s">
        <v>375</v>
      </c>
      <c r="E155" s="627"/>
      <c r="F155" s="110"/>
      <c r="H155" s="106"/>
    </row>
    <row r="156" spans="2:8" s="96" customFormat="1" ht="15.75" customHeight="1">
      <c r="B156" s="98"/>
      <c r="C156" s="637"/>
      <c r="D156" s="638"/>
      <c r="E156" s="94" t="s">
        <v>124</v>
      </c>
      <c r="F156" s="114"/>
      <c r="H156" s="106"/>
    </row>
    <row r="157" spans="2:8" s="96" customFormat="1">
      <c r="B157" s="98"/>
      <c r="C157" s="635"/>
      <c r="D157" s="639"/>
      <c r="E157" s="94" t="s">
        <v>511</v>
      </c>
      <c r="F157" s="121">
        <f>+'Հավելված 3 Մաս 4'!I1721</f>
        <v>390</v>
      </c>
    </row>
    <row r="158" spans="2:8" s="96" customFormat="1" ht="33.75" customHeight="1">
      <c r="B158" s="98"/>
      <c r="C158" s="634">
        <v>12001</v>
      </c>
      <c r="D158" s="626" t="s">
        <v>375</v>
      </c>
      <c r="E158" s="627"/>
      <c r="F158" s="110"/>
      <c r="H158" s="106"/>
    </row>
    <row r="159" spans="2:8" s="96" customFormat="1">
      <c r="B159" s="98"/>
      <c r="C159" s="637"/>
      <c r="D159" s="638"/>
      <c r="E159" s="94" t="s">
        <v>126</v>
      </c>
      <c r="F159" s="114">
        <f>+'Հավելված 3 Մաս 4'!I1734</f>
        <v>4260</v>
      </c>
      <c r="H159" s="106"/>
    </row>
    <row r="160" spans="2:8" s="96" customFormat="1">
      <c r="B160" s="98"/>
      <c r="C160" s="635"/>
      <c r="D160" s="639"/>
      <c r="E160" s="94" t="s">
        <v>511</v>
      </c>
      <c r="F160" s="121"/>
    </row>
    <row r="161" spans="2:8" s="96" customFormat="1" ht="33.75" customHeight="1">
      <c r="B161" s="98"/>
      <c r="C161" s="634">
        <v>12001</v>
      </c>
      <c r="D161" s="626" t="s">
        <v>375</v>
      </c>
      <c r="E161" s="627"/>
      <c r="F161" s="110"/>
      <c r="H161" s="106"/>
    </row>
    <row r="162" spans="2:8" s="96" customFormat="1">
      <c r="B162" s="98"/>
      <c r="C162" s="637"/>
      <c r="D162" s="638"/>
      <c r="E162" s="94" t="str">
        <f>+'Հավելված 3 Մաս 4'!C1738</f>
        <v>ÐÐ ¶»Õ³ñùáõÝÇùÇ Ù³ñ½å»ï³ñ³Ý</v>
      </c>
      <c r="F162" s="114">
        <f>+'Հավելված 3 Մաս 4'!I1747</f>
        <v>1650</v>
      </c>
    </row>
    <row r="163" spans="2:8" s="96" customFormat="1">
      <c r="B163" s="98"/>
      <c r="C163" s="635"/>
      <c r="D163" s="639"/>
      <c r="E163" s="94" t="s">
        <v>511</v>
      </c>
      <c r="F163" s="121"/>
    </row>
    <row r="164" spans="2:8" s="96" customFormat="1" ht="33.75" customHeight="1">
      <c r="B164" s="98"/>
      <c r="C164" s="634">
        <v>12001</v>
      </c>
      <c r="D164" s="626" t="s">
        <v>375</v>
      </c>
      <c r="E164" s="627"/>
      <c r="F164" s="110"/>
      <c r="H164" s="106"/>
    </row>
    <row r="165" spans="2:8" s="96" customFormat="1">
      <c r="B165" s="98"/>
      <c r="C165" s="637"/>
      <c r="D165" s="638"/>
      <c r="E165" s="94" t="str">
        <f>+'Հավելված 3 Մաս 4'!C1751</f>
        <v>ÐÐ Èáéáõ Ù³ñ½å»ï³ñ³Ý</v>
      </c>
      <c r="F165" s="114">
        <f>+'Հավելված 3 Մաս 4'!I1760</f>
        <v>750</v>
      </c>
    </row>
    <row r="166" spans="2:8" s="96" customFormat="1">
      <c r="B166" s="98"/>
      <c r="C166" s="635"/>
      <c r="D166" s="639"/>
      <c r="E166" s="94" t="s">
        <v>511</v>
      </c>
      <c r="F166" s="121"/>
    </row>
    <row r="167" spans="2:8" s="96" customFormat="1" ht="33.75" customHeight="1">
      <c r="B167" s="98"/>
      <c r="C167" s="634">
        <v>12001</v>
      </c>
      <c r="D167" s="626" t="s">
        <v>375</v>
      </c>
      <c r="E167" s="627"/>
      <c r="F167" s="110"/>
      <c r="H167" s="106"/>
    </row>
    <row r="168" spans="2:8" s="96" customFormat="1">
      <c r="B168" s="98"/>
      <c r="C168" s="637"/>
      <c r="D168" s="638"/>
      <c r="E168" s="94" t="str">
        <f>+'Հավելված 3 Մաս 4'!C1764</f>
        <v>ÐÐ Îáï³ÛùÇ Ù³ñ½å»ï³ñ³Ý</v>
      </c>
      <c r="F168" s="114">
        <f>+'Հավելված 3 Մաս 4'!I1773</f>
        <v>3000</v>
      </c>
    </row>
    <row r="169" spans="2:8" s="96" customFormat="1">
      <c r="B169" s="98"/>
      <c r="C169" s="635"/>
      <c r="D169" s="639"/>
      <c r="E169" s="94" t="s">
        <v>511</v>
      </c>
      <c r="F169" s="121"/>
    </row>
    <row r="170" spans="2:8" s="96" customFormat="1" ht="33.75" customHeight="1">
      <c r="B170" s="98"/>
      <c r="C170" s="634">
        <v>12001</v>
      </c>
      <c r="D170" s="626" t="s">
        <v>375</v>
      </c>
      <c r="E170" s="627"/>
      <c r="F170" s="110"/>
      <c r="H170" s="106"/>
    </row>
    <row r="171" spans="2:8" s="96" customFormat="1">
      <c r="B171" s="98"/>
      <c r="C171" s="637"/>
      <c r="D171" s="638"/>
      <c r="E171" s="94" t="str">
        <f>+'Հավելված 3 Մաս 4'!C1777</f>
        <v>ÐÐ ÞÇñ³ÏÇ Ù³ñ½å»ï³ñ³Ý</v>
      </c>
      <c r="F171" s="114">
        <f>+'Հավելված 3 Մաս 4'!I1786</f>
        <v>990</v>
      </c>
    </row>
    <row r="172" spans="2:8" s="96" customFormat="1">
      <c r="B172" s="98"/>
      <c r="C172" s="635"/>
      <c r="D172" s="639"/>
      <c r="E172" s="94" t="s">
        <v>511</v>
      </c>
      <c r="F172" s="121"/>
    </row>
    <row r="173" spans="2:8" s="96" customFormat="1" ht="33.75" customHeight="1">
      <c r="B173" s="98"/>
      <c r="C173" s="634">
        <v>12001</v>
      </c>
      <c r="D173" s="626" t="s">
        <v>375</v>
      </c>
      <c r="E173" s="627"/>
      <c r="F173" s="110"/>
      <c r="H173" s="106"/>
    </row>
    <row r="174" spans="2:8" s="96" customFormat="1">
      <c r="B174" s="98"/>
      <c r="C174" s="637"/>
      <c r="D174" s="638"/>
      <c r="E174" s="94" t="str">
        <f>+'Հավելված 3 Մաս 4'!C1790</f>
        <v>ÐÐ êÛáõÝÇùÇ Ù³ñ½å»ï³ñ³Ý</v>
      </c>
      <c r="F174" s="114">
        <f>+'Հավելված 3 Մաս 4'!I1799</f>
        <v>870</v>
      </c>
    </row>
    <row r="175" spans="2:8" s="96" customFormat="1">
      <c r="B175" s="98"/>
      <c r="C175" s="635"/>
      <c r="D175" s="639"/>
      <c r="E175" s="94" t="s">
        <v>511</v>
      </c>
      <c r="F175" s="121"/>
    </row>
    <row r="176" spans="2:8" s="96" customFormat="1" ht="33.75" customHeight="1">
      <c r="B176" s="98"/>
      <c r="C176" s="634">
        <v>12001</v>
      </c>
      <c r="D176" s="626" t="s">
        <v>375</v>
      </c>
      <c r="E176" s="627"/>
      <c r="F176" s="114"/>
      <c r="H176" s="106"/>
    </row>
    <row r="177" spans="1:13" s="96" customFormat="1">
      <c r="B177" s="98"/>
      <c r="C177" s="637"/>
      <c r="D177" s="638"/>
      <c r="E177" s="94" t="s">
        <v>133</v>
      </c>
      <c r="F177" s="114">
        <f>+'Հավելված 3 Մաս 4'!I1825</f>
        <v>360</v>
      </c>
    </row>
    <row r="178" spans="1:13" s="96" customFormat="1">
      <c r="B178" s="107"/>
      <c r="C178" s="635"/>
      <c r="D178" s="639"/>
      <c r="E178" s="94" t="s">
        <v>511</v>
      </c>
      <c r="F178" s="121"/>
    </row>
    <row r="179" spans="1:13" s="96" customFormat="1" ht="33" customHeight="1">
      <c r="B179" s="216">
        <v>1157</v>
      </c>
      <c r="C179" s="217"/>
      <c r="D179" s="623" t="s">
        <v>496</v>
      </c>
      <c r="E179" s="623"/>
      <c r="F179" s="218"/>
    </row>
    <row r="180" spans="1:13" ht="39" customHeight="1">
      <c r="A180" s="82"/>
      <c r="B180" s="652"/>
      <c r="C180" s="40">
        <v>12001</v>
      </c>
      <c r="D180" s="626" t="s">
        <v>497</v>
      </c>
      <c r="E180" s="627"/>
      <c r="F180" s="109">
        <v>2413873.1</v>
      </c>
      <c r="G180" s="96"/>
      <c r="H180" s="96"/>
      <c r="I180" s="96"/>
      <c r="J180" s="96"/>
      <c r="K180" s="96"/>
      <c r="L180" s="96"/>
      <c r="M180" s="96"/>
    </row>
    <row r="181" spans="1:13">
      <c r="A181" s="82"/>
      <c r="B181" s="653"/>
      <c r="C181" s="40"/>
      <c r="D181" s="108"/>
      <c r="E181" s="33" t="s">
        <v>491</v>
      </c>
      <c r="F181" s="109"/>
      <c r="G181" s="96"/>
      <c r="H181" s="96"/>
      <c r="I181" s="96"/>
      <c r="J181" s="96"/>
      <c r="K181" s="96"/>
      <c r="L181" s="96"/>
      <c r="M181" s="96"/>
    </row>
    <row r="182" spans="1:13" ht="33.75" customHeight="1">
      <c r="A182" s="82"/>
      <c r="B182" s="653"/>
      <c r="C182" s="40">
        <v>12002</v>
      </c>
      <c r="D182" s="626" t="s">
        <v>498</v>
      </c>
      <c r="E182" s="627"/>
      <c r="F182" s="109">
        <v>3494000</v>
      </c>
      <c r="G182" s="96"/>
      <c r="H182" s="96"/>
      <c r="I182" s="96"/>
      <c r="J182" s="96"/>
      <c r="K182" s="96"/>
      <c r="L182" s="96"/>
      <c r="M182" s="96"/>
    </row>
    <row r="183" spans="1:13">
      <c r="A183" s="82"/>
      <c r="B183" s="653"/>
      <c r="C183" s="40"/>
      <c r="D183" s="108"/>
      <c r="E183" s="33" t="s">
        <v>491</v>
      </c>
      <c r="F183" s="109"/>
      <c r="G183" s="96"/>
      <c r="H183" s="96"/>
      <c r="I183" s="96"/>
      <c r="J183" s="96"/>
      <c r="K183" s="96"/>
      <c r="L183" s="96"/>
      <c r="M183" s="96"/>
    </row>
    <row r="184" spans="1:13" ht="48" customHeight="1">
      <c r="A184" s="82"/>
      <c r="B184" s="653"/>
      <c r="C184" s="40">
        <v>12003</v>
      </c>
      <c r="D184" s="626" t="s">
        <v>499</v>
      </c>
      <c r="E184" s="627"/>
      <c r="F184" s="109">
        <v>623188.4</v>
      </c>
      <c r="G184" s="96"/>
      <c r="H184" s="96"/>
      <c r="I184" s="96"/>
      <c r="J184" s="96"/>
      <c r="K184" s="96"/>
      <c r="L184" s="96"/>
      <c r="M184" s="105"/>
    </row>
    <row r="185" spans="1:13">
      <c r="A185" s="82"/>
      <c r="B185" s="653"/>
      <c r="C185" s="40"/>
      <c r="D185" s="108"/>
      <c r="E185" s="33" t="s">
        <v>491</v>
      </c>
      <c r="F185" s="109"/>
      <c r="G185" s="96"/>
      <c r="H185" s="96"/>
      <c r="I185" s="96"/>
      <c r="J185" s="96"/>
      <c r="K185" s="96"/>
      <c r="L185" s="96"/>
      <c r="M185" s="96"/>
    </row>
    <row r="186" spans="1:13" ht="43.5" customHeight="1">
      <c r="A186" s="82"/>
      <c r="B186" s="653"/>
      <c r="C186" s="40">
        <v>12004</v>
      </c>
      <c r="D186" s="626" t="s">
        <v>386</v>
      </c>
      <c r="E186" s="627"/>
      <c r="F186" s="109">
        <v>233972.5</v>
      </c>
      <c r="G186" s="82"/>
      <c r="H186" s="82"/>
      <c r="I186" s="82"/>
      <c r="J186" s="82"/>
      <c r="K186" s="82"/>
      <c r="L186" s="82"/>
      <c r="M186" s="82"/>
    </row>
    <row r="187" spans="1:13">
      <c r="A187" s="82"/>
      <c r="B187" s="653"/>
      <c r="C187" s="40"/>
      <c r="D187" s="108"/>
      <c r="E187" s="33" t="s">
        <v>491</v>
      </c>
      <c r="F187" s="109"/>
      <c r="G187" s="82"/>
      <c r="H187" s="82"/>
      <c r="I187" s="82"/>
      <c r="J187" s="82"/>
      <c r="K187" s="82"/>
      <c r="L187" s="82"/>
      <c r="M187" s="82"/>
    </row>
    <row r="188" spans="1:13" ht="49.5" customHeight="1">
      <c r="A188" s="82"/>
      <c r="B188" s="653"/>
      <c r="C188" s="40">
        <v>12005</v>
      </c>
      <c r="D188" s="626" t="s">
        <v>387</v>
      </c>
      <c r="E188" s="627"/>
      <c r="F188" s="109">
        <v>1813177.2</v>
      </c>
      <c r="G188" s="82"/>
      <c r="H188" s="82"/>
      <c r="I188" s="82"/>
      <c r="J188" s="82"/>
      <c r="K188" s="82"/>
      <c r="L188" s="82"/>
      <c r="M188" s="82"/>
    </row>
    <row r="189" spans="1:13">
      <c r="A189" s="82"/>
      <c r="B189" s="653"/>
      <c r="C189" s="40"/>
      <c r="D189" s="108"/>
      <c r="E189" s="33" t="s">
        <v>491</v>
      </c>
      <c r="F189" s="109"/>
      <c r="G189" s="82"/>
      <c r="H189" s="82"/>
      <c r="I189" s="82"/>
      <c r="J189" s="82"/>
      <c r="K189" s="82"/>
      <c r="L189" s="82"/>
      <c r="M189" s="82"/>
    </row>
    <row r="190" spans="1:13" ht="46.5" customHeight="1">
      <c r="A190" s="82"/>
      <c r="B190" s="653"/>
      <c r="C190" s="40">
        <v>12006</v>
      </c>
      <c r="D190" s="626" t="s">
        <v>500</v>
      </c>
      <c r="E190" s="627"/>
      <c r="F190" s="109">
        <v>600000</v>
      </c>
      <c r="G190" s="82"/>
      <c r="H190" s="82"/>
      <c r="I190" s="82"/>
      <c r="J190" s="82"/>
      <c r="K190" s="82"/>
      <c r="L190" s="82"/>
      <c r="M190" s="82"/>
    </row>
    <row r="191" spans="1:13">
      <c r="A191" s="82"/>
      <c r="B191" s="653"/>
      <c r="C191" s="40"/>
      <c r="D191" s="108"/>
      <c r="E191" s="33" t="s">
        <v>491</v>
      </c>
      <c r="F191" s="109"/>
      <c r="G191" s="82"/>
      <c r="H191" s="82"/>
      <c r="I191" s="82"/>
      <c r="J191" s="82"/>
      <c r="K191" s="82"/>
      <c r="L191" s="82"/>
      <c r="M191" s="82"/>
    </row>
    <row r="192" spans="1:13" ht="44.25" customHeight="1">
      <c r="A192" s="82"/>
      <c r="B192" s="653"/>
      <c r="C192" s="40">
        <v>12007</v>
      </c>
      <c r="D192" s="650" t="s">
        <v>501</v>
      </c>
      <c r="E192" s="651"/>
      <c r="F192" s="109">
        <v>3284000</v>
      </c>
      <c r="G192" s="82"/>
      <c r="H192" s="82"/>
      <c r="I192" s="82"/>
      <c r="J192" s="82"/>
      <c r="K192" s="82"/>
      <c r="L192" s="82"/>
      <c r="M192" s="82"/>
    </row>
    <row r="193" spans="1:13">
      <c r="A193" s="82"/>
      <c r="B193" s="653"/>
      <c r="C193" s="40"/>
      <c r="D193" s="108"/>
      <c r="E193" s="33" t="s">
        <v>491</v>
      </c>
      <c r="F193" s="109"/>
      <c r="G193" s="82"/>
      <c r="H193" s="82"/>
      <c r="I193" s="82"/>
      <c r="J193" s="82"/>
      <c r="K193" s="82"/>
      <c r="L193" s="82"/>
      <c r="M193" s="82"/>
    </row>
    <row r="194" spans="1:13" ht="53.25" customHeight="1">
      <c r="A194" s="82"/>
      <c r="B194" s="653"/>
      <c r="C194" s="40">
        <v>12008</v>
      </c>
      <c r="D194" s="650" t="s">
        <v>502</v>
      </c>
      <c r="E194" s="651"/>
      <c r="F194" s="109">
        <v>2819990</v>
      </c>
      <c r="G194" s="82"/>
      <c r="H194" s="82"/>
      <c r="I194" s="82"/>
      <c r="J194" s="82"/>
      <c r="K194" s="82"/>
      <c r="L194" s="82"/>
      <c r="M194" s="82"/>
    </row>
    <row r="195" spans="1:13">
      <c r="A195" s="82"/>
      <c r="B195" s="653"/>
      <c r="C195" s="40"/>
      <c r="D195" s="108"/>
      <c r="E195" s="33" t="s">
        <v>491</v>
      </c>
      <c r="F195" s="109"/>
      <c r="G195" s="82"/>
      <c r="H195" s="82"/>
      <c r="I195" s="82"/>
      <c r="J195" s="82"/>
      <c r="K195" s="82"/>
      <c r="L195" s="82"/>
      <c r="M195" s="82"/>
    </row>
    <row r="196" spans="1:13" ht="32.25" customHeight="1">
      <c r="A196" s="82"/>
      <c r="B196" s="653"/>
      <c r="C196" s="40">
        <v>12009</v>
      </c>
      <c r="D196" s="626" t="s">
        <v>503</v>
      </c>
      <c r="E196" s="627"/>
      <c r="F196" s="109">
        <v>602201.9</v>
      </c>
      <c r="G196" s="82"/>
      <c r="H196" s="82"/>
      <c r="I196" s="82"/>
      <c r="J196" s="82"/>
      <c r="K196" s="82"/>
      <c r="L196" s="82"/>
      <c r="M196" s="82"/>
    </row>
    <row r="197" spans="1:13">
      <c r="A197" s="82"/>
      <c r="B197" s="653"/>
      <c r="C197" s="40"/>
      <c r="D197" s="108"/>
      <c r="E197" s="33" t="s">
        <v>491</v>
      </c>
      <c r="F197" s="109"/>
      <c r="G197" s="82"/>
      <c r="H197" s="82"/>
      <c r="I197" s="82"/>
      <c r="J197" s="82"/>
      <c r="K197" s="82"/>
      <c r="L197" s="82"/>
      <c r="M197" s="82"/>
    </row>
    <row r="198" spans="1:13" ht="43.5" customHeight="1">
      <c r="A198" s="82"/>
      <c r="B198" s="653"/>
      <c r="C198" s="40">
        <v>12010</v>
      </c>
      <c r="D198" s="626" t="s">
        <v>504</v>
      </c>
      <c r="E198" s="627"/>
      <c r="F198" s="109">
        <v>364413.7</v>
      </c>
      <c r="G198" s="82"/>
      <c r="H198" s="82"/>
      <c r="I198" s="82"/>
      <c r="J198" s="82"/>
      <c r="K198" s="82"/>
      <c r="L198" s="82"/>
      <c r="M198" s="82"/>
    </row>
    <row r="199" spans="1:13">
      <c r="A199" s="82"/>
      <c r="B199" s="653"/>
      <c r="C199" s="40"/>
      <c r="D199" s="108"/>
      <c r="E199" s="33" t="s">
        <v>491</v>
      </c>
      <c r="F199" s="109"/>
      <c r="G199" s="82"/>
      <c r="H199" s="82"/>
      <c r="I199" s="82"/>
      <c r="J199" s="82"/>
      <c r="K199" s="82"/>
      <c r="L199" s="82"/>
      <c r="M199" s="82"/>
    </row>
    <row r="200" spans="1:13" ht="36.75" customHeight="1">
      <c r="A200" s="82"/>
      <c r="B200" s="653"/>
      <c r="C200" s="40">
        <v>12011</v>
      </c>
      <c r="D200" s="626" t="s">
        <v>505</v>
      </c>
      <c r="E200" s="627"/>
      <c r="F200" s="109">
        <v>772882.8</v>
      </c>
      <c r="G200" s="82"/>
      <c r="H200" s="82"/>
      <c r="I200" s="82"/>
      <c r="J200" s="82"/>
      <c r="K200" s="82"/>
      <c r="L200" s="82"/>
      <c r="M200" s="82"/>
    </row>
    <row r="201" spans="1:13">
      <c r="A201" s="82"/>
      <c r="B201" s="653"/>
      <c r="C201" s="40"/>
      <c r="D201" s="108"/>
      <c r="E201" s="33" t="s">
        <v>491</v>
      </c>
      <c r="F201" s="109"/>
      <c r="G201" s="82"/>
      <c r="H201" s="82"/>
      <c r="I201" s="82"/>
      <c r="J201" s="82"/>
      <c r="K201" s="82"/>
      <c r="L201" s="82"/>
      <c r="M201" s="82"/>
    </row>
    <row r="202" spans="1:13" ht="45.75" customHeight="1">
      <c r="A202" s="82"/>
      <c r="B202" s="653"/>
      <c r="C202" s="40">
        <v>12012</v>
      </c>
      <c r="D202" s="626" t="s">
        <v>506</v>
      </c>
      <c r="E202" s="627"/>
      <c r="F202" s="109">
        <v>3964894.2</v>
      </c>
      <c r="G202" s="82"/>
      <c r="H202" s="82"/>
      <c r="I202" s="82"/>
      <c r="J202" s="82"/>
      <c r="K202" s="82"/>
      <c r="L202" s="82"/>
      <c r="M202" s="82"/>
    </row>
    <row r="203" spans="1:13">
      <c r="A203" s="82"/>
      <c r="B203" s="653"/>
      <c r="C203" s="40"/>
      <c r="D203" s="108"/>
      <c r="E203" s="33" t="s">
        <v>491</v>
      </c>
      <c r="F203" s="109"/>
      <c r="G203" s="82"/>
      <c r="H203" s="82"/>
      <c r="I203" s="82"/>
      <c r="J203" s="82"/>
      <c r="K203" s="82"/>
      <c r="L203" s="82"/>
      <c r="M203" s="82"/>
    </row>
    <row r="204" spans="1:13" ht="39.75" customHeight="1">
      <c r="A204" s="82"/>
      <c r="B204" s="653"/>
      <c r="C204" s="40">
        <v>12013</v>
      </c>
      <c r="D204" s="626" t="s">
        <v>507</v>
      </c>
      <c r="E204" s="627"/>
      <c r="F204" s="109">
        <v>11444449.08</v>
      </c>
      <c r="G204" s="82"/>
      <c r="H204" s="82"/>
      <c r="I204" s="82"/>
      <c r="J204" s="82"/>
      <c r="K204" s="82"/>
      <c r="L204" s="82"/>
      <c r="M204" s="82"/>
    </row>
    <row r="205" spans="1:13">
      <c r="A205" s="82"/>
      <c r="B205" s="653"/>
      <c r="C205" s="40"/>
      <c r="D205" s="108"/>
      <c r="E205" s="33" t="s">
        <v>491</v>
      </c>
      <c r="F205" s="109"/>
      <c r="G205" s="82"/>
      <c r="H205" s="82"/>
      <c r="I205" s="82"/>
      <c r="J205" s="82"/>
      <c r="K205" s="82"/>
      <c r="L205" s="82"/>
      <c r="M205" s="82"/>
    </row>
    <row r="206" spans="1:13" ht="44.25" customHeight="1">
      <c r="A206" s="82"/>
      <c r="B206" s="653"/>
      <c r="C206" s="40">
        <v>12014</v>
      </c>
      <c r="D206" s="626" t="s">
        <v>489</v>
      </c>
      <c r="E206" s="627"/>
      <c r="F206" s="109">
        <v>0</v>
      </c>
      <c r="G206" s="82"/>
      <c r="H206" s="82"/>
      <c r="I206" s="82"/>
      <c r="J206" s="82"/>
      <c r="K206" s="82"/>
      <c r="L206" s="82"/>
      <c r="M206" s="82"/>
    </row>
    <row r="207" spans="1:13">
      <c r="A207" s="82"/>
      <c r="B207" s="653"/>
      <c r="C207" s="40"/>
      <c r="D207" s="108"/>
      <c r="E207" s="33" t="s">
        <v>491</v>
      </c>
      <c r="F207" s="109"/>
      <c r="G207" s="82"/>
      <c r="H207" s="82"/>
      <c r="I207" s="82"/>
      <c r="J207" s="82"/>
      <c r="K207" s="82"/>
      <c r="L207" s="82"/>
      <c r="M207" s="82"/>
    </row>
    <row r="208" spans="1:13" s="96" customFormat="1" ht="48.75" customHeight="1">
      <c r="B208" s="653"/>
      <c r="C208" s="40">
        <v>12016</v>
      </c>
      <c r="D208" s="626" t="str">
        <f>+'Հավելված 3 Մաս 4'!C2062</f>
        <v xml:space="preserve"> ì»ñ³Ï³éáõóÙ³Ý ¨ ½³ñ·³óÙ³Ý »íñáå³Ï³Ý µ³ÝÏÇ ³ç³ÏóáõÃÛ³Ùµ Çñ³Ï³Ý³óíáÕ ¶ÛáõÙñáõ ù³Õ³ù³ÛÇÝ ×³Ý³å³ñÑÝ»ñÇ ï»ËÝÇÏ³Ï³Ý Ñ³Ù³·áñÍ³ÏóáõÃÛ³Ý ¹ñ³Ù³ßÝáñÑ³ÛÇÝ Íñ³·Çñ </v>
      </c>
      <c r="E208" s="627"/>
      <c r="F208" s="109">
        <f>+'Հավելված 3 Մաս 4'!I2073</f>
        <v>512510.7</v>
      </c>
    </row>
    <row r="209" spans="1:13" s="96" customFormat="1" ht="25.5">
      <c r="B209" s="653"/>
      <c r="C209" s="40"/>
      <c r="D209" s="116"/>
      <c r="E209" s="33" t="s">
        <v>166</v>
      </c>
      <c r="F209" s="109"/>
    </row>
    <row r="210" spans="1:13" s="96" customFormat="1" ht="37.5" customHeight="1">
      <c r="B210" s="653"/>
      <c r="C210" s="40">
        <v>12017</v>
      </c>
      <c r="D210" s="626" t="str">
        <f>+'Հավելված 3 Մաս 4'!C2080</f>
        <v xml:space="preserve"> ì»ñ³Ï³éáõóÙ³Ý ¨ ½³ñ·³óÙ³Ý »íñáå³Ï³Ý µ³ÝÏÇ ³ç³ÏóáõÃÛ³Ùµ Çñ³Ï³Ý³óíáÕ ¶ÛáõÙñáõ ù³Õ³ù³ÛÇÝ ×³Ý³å³ñÑÝ»ñÇ  Íñ³·Çñ </v>
      </c>
      <c r="E210" s="627"/>
      <c r="F210" s="109">
        <f>+'Հավելված 3 Մաս 4'!I2094</f>
        <v>2955789.5</v>
      </c>
    </row>
    <row r="211" spans="1:13" s="96" customFormat="1" ht="25.5">
      <c r="B211" s="653"/>
      <c r="C211" s="40"/>
      <c r="D211" s="108"/>
      <c r="E211" s="33" t="s">
        <v>166</v>
      </c>
      <c r="F211" s="109"/>
    </row>
    <row r="212" spans="1:13" ht="48.75" customHeight="1">
      <c r="A212" s="82"/>
      <c r="B212" s="653"/>
      <c r="C212" s="40">
        <v>12018</v>
      </c>
      <c r="D212" s="626" t="str">
        <f>+'Հավելված 3 Մաս 4'!C2101</f>
        <v xml:space="preserve"> ì»ñ³Ï³éáõóÙ³Ý ¨ ½³ñ·³óÙ³Ý »íñáå³Ï³Ý µ³ÝÏÇ ³ç³ÏóáõÃÛ³Ùµ Çñ³Ï³Ý³óíáÕ ¶ÛáõÙñáõ ù³Õ³ù³ÛÇÝ ×³Ý³å³ñÑÝ»ñÇ ¹ñ³Ù³ßÝáñÑ³ÛÇÝ Íñ³·Çñ (îñ³Ýß ²) </v>
      </c>
      <c r="E212" s="627"/>
      <c r="F212" s="109">
        <f>+'Հավելված 3 Մաս 4'!I2115</f>
        <v>1462019.7</v>
      </c>
      <c r="G212" s="82"/>
      <c r="H212" s="82"/>
      <c r="I212" s="82"/>
      <c r="J212" s="82"/>
      <c r="K212" s="82"/>
      <c r="L212" s="82"/>
      <c r="M212" s="82"/>
    </row>
    <row r="213" spans="1:13" ht="25.5">
      <c r="A213" s="82"/>
      <c r="B213" s="654"/>
      <c r="C213" s="40"/>
      <c r="D213" s="108"/>
      <c r="E213" s="33" t="s">
        <v>166</v>
      </c>
      <c r="F213" s="109"/>
      <c r="G213" s="82"/>
      <c r="H213" s="82"/>
      <c r="I213" s="82"/>
      <c r="J213" s="82"/>
      <c r="K213" s="82"/>
      <c r="L213" s="82"/>
      <c r="M213" s="82"/>
    </row>
    <row r="214" spans="1:13" ht="31.5" customHeight="1">
      <c r="B214" s="216">
        <v>1167</v>
      </c>
      <c r="C214" s="217"/>
      <c r="D214" s="623" t="s">
        <v>975</v>
      </c>
      <c r="E214" s="623"/>
      <c r="F214" s="218">
        <f>F215+F217+F219+F221+F223+F225+F227+F229+F231+F233+F235</f>
        <v>73546079.5</v>
      </c>
    </row>
    <row r="215" spans="1:13" ht="52.5" customHeight="1">
      <c r="B215" s="224"/>
      <c r="C215" s="225">
        <v>11005</v>
      </c>
      <c r="D215" s="647" t="s">
        <v>974</v>
      </c>
      <c r="E215" s="647"/>
      <c r="F215" s="233">
        <v>183508.7</v>
      </c>
    </row>
    <row r="216" spans="1:13" ht="25.5">
      <c r="B216" s="224"/>
      <c r="C216" s="225"/>
      <c r="D216" s="234"/>
      <c r="E216" s="189" t="s">
        <v>962</v>
      </c>
      <c r="F216" s="226"/>
    </row>
    <row r="217" spans="1:13" ht="56.25" customHeight="1">
      <c r="B217" s="224"/>
      <c r="C217" s="235">
        <v>11006</v>
      </c>
      <c r="D217" s="648" t="s">
        <v>973</v>
      </c>
      <c r="E217" s="648"/>
      <c r="F217" s="233">
        <v>295880</v>
      </c>
    </row>
    <row r="218" spans="1:13" ht="25.5">
      <c r="B218" s="224"/>
      <c r="C218" s="225"/>
      <c r="D218" s="234"/>
      <c r="E218" s="189" t="s">
        <v>962</v>
      </c>
      <c r="F218" s="226"/>
    </row>
    <row r="219" spans="1:13" ht="51" customHeight="1">
      <c r="B219" s="224"/>
      <c r="C219" s="235">
        <v>32005</v>
      </c>
      <c r="D219" s="648" t="s">
        <v>972</v>
      </c>
      <c r="E219" s="648"/>
      <c r="F219" s="233">
        <v>1610883.8</v>
      </c>
    </row>
    <row r="220" spans="1:13" ht="25.5">
      <c r="B220" s="224"/>
      <c r="C220" s="225"/>
      <c r="D220" s="234"/>
      <c r="E220" s="189" t="s">
        <v>962</v>
      </c>
      <c r="F220" s="226"/>
    </row>
    <row r="221" spans="1:13" ht="60.75" customHeight="1">
      <c r="B221" s="224"/>
      <c r="C221" s="235">
        <v>32006</v>
      </c>
      <c r="D221" s="648" t="s">
        <v>971</v>
      </c>
      <c r="E221" s="648"/>
      <c r="F221" s="233">
        <v>1207015</v>
      </c>
    </row>
    <row r="222" spans="1:13" ht="25.5">
      <c r="B222" s="224"/>
      <c r="C222" s="225"/>
      <c r="D222" s="234"/>
      <c r="E222" s="189" t="s">
        <v>962</v>
      </c>
      <c r="F222" s="226"/>
    </row>
    <row r="223" spans="1:13" ht="55.5" customHeight="1">
      <c r="B223" s="224"/>
      <c r="C223" s="235">
        <v>42002</v>
      </c>
      <c r="D223" s="648" t="s">
        <v>970</v>
      </c>
      <c r="E223" s="648"/>
      <c r="F223" s="233">
        <v>622581.6</v>
      </c>
    </row>
    <row r="224" spans="1:13" ht="25.5">
      <c r="B224" s="224"/>
      <c r="C224" s="225"/>
      <c r="D224" s="234"/>
      <c r="E224" s="189" t="s">
        <v>962</v>
      </c>
      <c r="F224" s="226"/>
    </row>
    <row r="225" spans="2:6" ht="65.25" customHeight="1">
      <c r="B225" s="224"/>
      <c r="C225" s="235">
        <v>42003</v>
      </c>
      <c r="D225" s="648" t="s">
        <v>969</v>
      </c>
      <c r="E225" s="648"/>
      <c r="F225" s="233">
        <v>2458959.2000000002</v>
      </c>
    </row>
    <row r="226" spans="2:6" ht="25.5">
      <c r="B226" s="224"/>
      <c r="C226" s="225"/>
      <c r="D226" s="234"/>
      <c r="E226" s="189" t="s">
        <v>962</v>
      </c>
      <c r="F226" s="226"/>
    </row>
    <row r="227" spans="2:6" ht="51" customHeight="1">
      <c r="B227" s="224"/>
      <c r="C227" s="235">
        <v>42004</v>
      </c>
      <c r="D227" s="648" t="s">
        <v>968</v>
      </c>
      <c r="E227" s="648"/>
      <c r="F227" s="233">
        <v>34816241</v>
      </c>
    </row>
    <row r="228" spans="2:6" ht="25.5">
      <c r="B228" s="224"/>
      <c r="C228" s="225"/>
      <c r="D228" s="234"/>
      <c r="E228" s="189" t="s">
        <v>962</v>
      </c>
      <c r="F228" s="226"/>
    </row>
    <row r="229" spans="2:6" ht="63.75" customHeight="1">
      <c r="B229" s="224"/>
      <c r="C229" s="235">
        <v>42005</v>
      </c>
      <c r="D229" s="648" t="s">
        <v>965</v>
      </c>
      <c r="E229" s="648"/>
      <c r="F229" s="233">
        <v>2393704.2999999998</v>
      </c>
    </row>
    <row r="230" spans="2:6" ht="25.5">
      <c r="B230" s="224"/>
      <c r="C230" s="225"/>
      <c r="D230" s="234"/>
      <c r="E230" s="189" t="s">
        <v>962</v>
      </c>
      <c r="F230" s="226"/>
    </row>
    <row r="231" spans="2:6" ht="59.25" customHeight="1">
      <c r="B231" s="224"/>
      <c r="C231" s="235">
        <v>42006</v>
      </c>
      <c r="D231" s="648" t="s">
        <v>964</v>
      </c>
      <c r="E231" s="648"/>
      <c r="F231" s="233">
        <v>2219052.6</v>
      </c>
    </row>
    <row r="232" spans="2:6" ht="25.5">
      <c r="B232" s="224"/>
      <c r="C232" s="225"/>
      <c r="D232" s="234"/>
      <c r="E232" s="189" t="s">
        <v>962</v>
      </c>
      <c r="F232" s="226"/>
    </row>
    <row r="233" spans="2:6" ht="62.25" customHeight="1">
      <c r="B233" s="224"/>
      <c r="C233" s="235">
        <v>42007</v>
      </c>
      <c r="D233" s="648" t="s">
        <v>991</v>
      </c>
      <c r="E233" s="648"/>
      <c r="F233" s="233">
        <v>506576</v>
      </c>
    </row>
    <row r="234" spans="2:6" ht="25.5">
      <c r="B234" s="224"/>
      <c r="C234" s="225"/>
      <c r="D234" s="234"/>
      <c r="E234" s="189" t="s">
        <v>962</v>
      </c>
      <c r="F234" s="226"/>
    </row>
    <row r="235" spans="2:6" ht="72.75" customHeight="1">
      <c r="B235" s="224"/>
      <c r="C235" s="235">
        <v>42008</v>
      </c>
      <c r="D235" s="648" t="s">
        <v>955</v>
      </c>
      <c r="E235" s="648"/>
      <c r="F235" s="233">
        <v>27231677.300000001</v>
      </c>
    </row>
    <row r="236" spans="2:6" ht="25.5">
      <c r="B236" s="224"/>
      <c r="C236" s="225"/>
      <c r="D236" s="234"/>
      <c r="E236" s="189" t="s">
        <v>962</v>
      </c>
      <c r="F236" s="226"/>
    </row>
    <row r="237" spans="2:6" ht="25.5" customHeight="1">
      <c r="B237" s="216">
        <v>1171</v>
      </c>
      <c r="C237" s="217"/>
      <c r="D237" s="649" t="s">
        <v>952</v>
      </c>
      <c r="E237" s="649"/>
      <c r="F237" s="223">
        <v>37033.699999999997</v>
      </c>
    </row>
    <row r="238" spans="2:6" ht="21" customHeight="1">
      <c r="B238" s="224"/>
      <c r="C238" s="225">
        <v>11001</v>
      </c>
      <c r="D238" s="647" t="s">
        <v>951</v>
      </c>
      <c r="E238" s="647"/>
      <c r="F238" s="226"/>
    </row>
    <row r="239" spans="2:6" ht="26.25" customHeight="1">
      <c r="B239" s="227"/>
      <c r="C239" s="228"/>
      <c r="D239" s="229"/>
      <c r="E239" s="230" t="s">
        <v>962</v>
      </c>
      <c r="F239" s="231"/>
    </row>
    <row r="240" spans="2:6" s="96" customFormat="1" ht="33" customHeight="1">
      <c r="B240" s="216">
        <v>1176</v>
      </c>
      <c r="C240" s="217"/>
      <c r="D240" s="623" t="s">
        <v>213</v>
      </c>
      <c r="E240" s="623"/>
      <c r="F240" s="218"/>
    </row>
    <row r="241" spans="2:6" s="96" customFormat="1">
      <c r="B241" s="98"/>
      <c r="C241" s="102">
        <v>11001</v>
      </c>
      <c r="D241" s="624" t="str">
        <f>'Հավելված 3 Մաս 2'!D1002</f>
        <v>Ծրագրի նպատակը՝</v>
      </c>
      <c r="E241" s="624"/>
      <c r="F241" s="115"/>
    </row>
    <row r="242" spans="2:6" s="96" customFormat="1" ht="25.5">
      <c r="B242" s="98"/>
      <c r="C242" s="103"/>
      <c r="D242" s="104"/>
      <c r="E242" s="100" t="s">
        <v>522</v>
      </c>
      <c r="F242" s="114" t="str">
        <f>'Հավելված 3 Մաս 4'!I2469</f>
        <v>27</v>
      </c>
    </row>
    <row r="243" spans="2:6" s="96" customFormat="1">
      <c r="B243" s="98"/>
      <c r="C243" s="102">
        <v>12001</v>
      </c>
      <c r="D243" s="624" t="str">
        <f>'Հավելված 3 Մաս 2'!D1008</f>
        <v>Միջոցառման անվանումը՝</v>
      </c>
      <c r="E243" s="624"/>
      <c r="F243" s="115"/>
    </row>
    <row r="244" spans="2:6" s="96" customFormat="1" ht="25.5">
      <c r="B244" s="107"/>
      <c r="C244" s="103"/>
      <c r="D244" s="104"/>
      <c r="E244" s="101" t="s">
        <v>522</v>
      </c>
      <c r="F244" s="121">
        <f>'Հավելված 3 Մաս 4'!I2488</f>
        <v>0</v>
      </c>
    </row>
    <row r="245" spans="2:6" s="96" customFormat="1">
      <c r="B245" s="98"/>
      <c r="C245" s="102">
        <v>11001</v>
      </c>
      <c r="D245" s="624">
        <f>'Հավելված 3 Մաս 2'!D1006</f>
        <v>0</v>
      </c>
      <c r="E245" s="624"/>
      <c r="F245" s="115"/>
    </row>
    <row r="246" spans="2:6" s="96" customFormat="1" ht="25.5">
      <c r="B246" s="98"/>
      <c r="C246" s="103"/>
      <c r="D246" s="104"/>
      <c r="E246" s="100" t="s">
        <v>522</v>
      </c>
      <c r="F246" s="114" t="str">
        <f>'Հավելված 3 Մաս 4'!I2473</f>
        <v>14.27%</v>
      </c>
    </row>
    <row r="247" spans="2:6" s="96" customFormat="1">
      <c r="B247" s="98"/>
      <c r="C247" s="102">
        <v>12001</v>
      </c>
      <c r="D247" s="624" t="str">
        <f>'Հավելված 3 Մաս 2'!D1012</f>
        <v>Միջոցառման տեսակը՝</v>
      </c>
      <c r="E247" s="624"/>
      <c r="F247" s="115"/>
    </row>
    <row r="248" spans="2:6" s="96" customFormat="1" ht="25.5">
      <c r="B248" s="107"/>
      <c r="C248" s="103"/>
      <c r="D248" s="104"/>
      <c r="E248" s="101" t="s">
        <v>522</v>
      </c>
      <c r="F248" s="121" t="str">
        <f>'Հավելված 3 Մաս 4'!I2492</f>
        <v xml:space="preserve">  336 </v>
      </c>
    </row>
    <row r="249" spans="2:6" s="96" customFormat="1">
      <c r="B249" s="98"/>
      <c r="C249" s="102">
        <v>11001</v>
      </c>
      <c r="D249" s="624" t="str">
        <f>'Հավելված 3 Մաս 2'!D1010</f>
        <v>Միջոցառման նկարագրությունը՝</v>
      </c>
      <c r="E249" s="624"/>
      <c r="F249" s="115"/>
    </row>
    <row r="250" spans="2:6" s="96" customFormat="1" ht="25.5">
      <c r="B250" s="98"/>
      <c r="C250" s="103"/>
      <c r="D250" s="104"/>
      <c r="E250" s="100" t="s">
        <v>522</v>
      </c>
      <c r="F250" s="114">
        <f>'Հավելված 3 Մաս 4'!I2477</f>
        <v>0</v>
      </c>
    </row>
    <row r="251" spans="2:6" s="96" customFormat="1" ht="38.25" customHeight="1">
      <c r="B251" s="98"/>
      <c r="C251" s="102">
        <v>12001</v>
      </c>
      <c r="D251" s="624" t="str">
        <f>'Հավելված 3 Մաս 2'!D1016</f>
        <v>Միջոցառման նկարագրությունը՝</v>
      </c>
      <c r="E251" s="624"/>
      <c r="F251" s="115"/>
    </row>
    <row r="252" spans="2:6" s="96" customFormat="1" ht="25.5">
      <c r="B252" s="107"/>
      <c r="C252" s="103"/>
      <c r="D252" s="104"/>
      <c r="E252" s="101" t="s">
        <v>522</v>
      </c>
      <c r="F252" s="121">
        <f>'Հավելված 3 Մաս 4'!I2496</f>
        <v>0</v>
      </c>
    </row>
    <row r="253" spans="2:6" s="96" customFormat="1" ht="33" customHeight="1">
      <c r="B253" s="216">
        <v>1189</v>
      </c>
      <c r="C253" s="217"/>
      <c r="D253" s="623" t="s">
        <v>213</v>
      </c>
      <c r="E253" s="623"/>
      <c r="F253" s="218"/>
    </row>
    <row r="254" spans="2:6" s="96" customFormat="1" ht="30.75" customHeight="1">
      <c r="B254" s="98"/>
      <c r="C254" s="102">
        <v>11001</v>
      </c>
      <c r="D254" s="624" t="str">
        <f>'Հավելված 3 Մաս 2'!D988</f>
        <v>²ëÇ³Ï³Ý ½³ñ·³óÙ³Ý µ³ÝÏÇ ³ç³ÏóáõÃÛ³Ùµ Çñ³Ï³Ý³óíáÕ ¹åñáóÝ»ñÇ ë»ÛëÙÇÏ å³ßïå³ÝáõÃÛ³Ý Íñ³·ñÇ Ï³é³í³ñáõÙ</v>
      </c>
      <c r="E254" s="624"/>
      <c r="F254" s="115"/>
    </row>
    <row r="255" spans="2:6" s="96" customFormat="1" ht="25.5">
      <c r="B255" s="98"/>
      <c r="C255" s="103"/>
      <c r="D255" s="104"/>
      <c r="E255" s="100" t="s">
        <v>522</v>
      </c>
      <c r="F255" s="114">
        <f>'Հավելված 3 Մաս 4'!I2455</f>
        <v>113163</v>
      </c>
    </row>
    <row r="256" spans="2:6" s="96" customFormat="1" ht="38.25" customHeight="1">
      <c r="B256" s="98"/>
      <c r="C256" s="102">
        <v>12001</v>
      </c>
      <c r="D256" s="624" t="str">
        <f>'Հավելված 3 Մաս 2'!D994</f>
        <v>ÐÐ ¹åñáóÝ»ñÇ ë»ÛëÙÇÏ ³Ýíï³Ý·áõÃÛ³Ý µ³ñ»É³íÙ³ÝÝ áõÕÕí³Í ÙÇçáó³éáõÙÝ»ñ</v>
      </c>
      <c r="E256" s="624"/>
      <c r="F256" s="115"/>
    </row>
    <row r="257" spans="2:6" s="96" customFormat="1" ht="25.5">
      <c r="B257" s="107"/>
      <c r="C257" s="103"/>
      <c r="D257" s="104"/>
      <c r="E257" s="101" t="s">
        <v>522</v>
      </c>
      <c r="F257" s="121">
        <f>'Հավելված 3 Մաս 4'!I2474</f>
        <v>13179805</v>
      </c>
    </row>
    <row r="258" spans="2:6" s="96" customFormat="1" ht="15.75">
      <c r="B258" s="216">
        <v>1212</v>
      </c>
      <c r="C258" s="217"/>
      <c r="D258" s="623" t="s">
        <v>514</v>
      </c>
      <c r="E258" s="623"/>
      <c r="F258" s="218"/>
    </row>
    <row r="259" spans="2:6" ht="33" customHeight="1">
      <c r="B259" s="98"/>
      <c r="C259" s="102">
        <v>11001</v>
      </c>
      <c r="D259" s="624" t="s">
        <v>418</v>
      </c>
      <c r="E259" s="624"/>
      <c r="F259" s="115"/>
    </row>
    <row r="260" spans="2:6">
      <c r="B260" s="98"/>
      <c r="C260" s="103"/>
      <c r="D260" s="104"/>
      <c r="E260" s="100" t="s">
        <v>509</v>
      </c>
      <c r="F260" s="114">
        <v>386243.31900000002</v>
      </c>
    </row>
    <row r="261" spans="2:6" ht="27" customHeight="1">
      <c r="B261" s="98"/>
      <c r="C261" s="102">
        <v>12002</v>
      </c>
      <c r="D261" s="624" t="s">
        <v>420</v>
      </c>
      <c r="E261" s="624"/>
      <c r="F261" s="115"/>
    </row>
    <row r="262" spans="2:6">
      <c r="B262" s="98"/>
      <c r="C262" s="103"/>
      <c r="D262" s="104"/>
      <c r="E262" s="101" t="s">
        <v>518</v>
      </c>
      <c r="F262" s="121">
        <v>55095084.299999997</v>
      </c>
    </row>
    <row r="263" spans="2:6" ht="20.25" customHeight="1">
      <c r="B263" s="98"/>
      <c r="C263" s="102">
        <v>12003</v>
      </c>
      <c r="D263" s="624" t="s">
        <v>422</v>
      </c>
      <c r="E263" s="624"/>
      <c r="F263" s="115"/>
    </row>
    <row r="264" spans="2:6">
      <c r="B264" s="98"/>
      <c r="C264" s="103"/>
      <c r="D264" s="104"/>
      <c r="E264" s="100" t="s">
        <v>516</v>
      </c>
      <c r="F264" s="114">
        <v>928871.2</v>
      </c>
    </row>
    <row r="265" spans="2:6" ht="42" customHeight="1">
      <c r="B265" s="98"/>
      <c r="C265" s="102">
        <v>12004</v>
      </c>
      <c r="D265" s="624" t="s">
        <v>424</v>
      </c>
      <c r="E265" s="624"/>
      <c r="F265" s="115"/>
    </row>
    <row r="266" spans="2:6" ht="31.5" customHeight="1">
      <c r="B266" s="107"/>
      <c r="C266" s="103"/>
      <c r="D266" s="104"/>
      <c r="E266" s="101" t="s">
        <v>517</v>
      </c>
      <c r="F266" s="121">
        <v>4915.7</v>
      </c>
    </row>
  </sheetData>
  <mergeCells count="192">
    <mergeCell ref="D130:E130"/>
    <mergeCell ref="F130:F131"/>
    <mergeCell ref="D132:E132"/>
    <mergeCell ref="D133:E133"/>
    <mergeCell ref="D124:E124"/>
    <mergeCell ref="F136:F137"/>
    <mergeCell ref="D138:E138"/>
    <mergeCell ref="F138:F139"/>
    <mergeCell ref="D231:E231"/>
    <mergeCell ref="D214:E214"/>
    <mergeCell ref="D215:E215"/>
    <mergeCell ref="D217:E217"/>
    <mergeCell ref="D219:E219"/>
    <mergeCell ref="D221:E221"/>
    <mergeCell ref="D223:E223"/>
    <mergeCell ref="D225:E225"/>
    <mergeCell ref="D227:E227"/>
    <mergeCell ref="D229:E229"/>
    <mergeCell ref="D141:E141"/>
    <mergeCell ref="F143:F145"/>
    <mergeCell ref="D186:E186"/>
    <mergeCell ref="D150:D151"/>
    <mergeCell ref="D120:E120"/>
    <mergeCell ref="F120:F121"/>
    <mergeCell ref="D122:E122"/>
    <mergeCell ref="F122:F123"/>
    <mergeCell ref="F124:F125"/>
    <mergeCell ref="D126:E126"/>
    <mergeCell ref="F126:F127"/>
    <mergeCell ref="D128:E128"/>
    <mergeCell ref="F128:F129"/>
    <mergeCell ref="F53:F54"/>
    <mergeCell ref="D65:E65"/>
    <mergeCell ref="D66:E66"/>
    <mergeCell ref="F66:F67"/>
    <mergeCell ref="F114:F115"/>
    <mergeCell ref="D116:E116"/>
    <mergeCell ref="F116:F117"/>
    <mergeCell ref="D118:E118"/>
    <mergeCell ref="F118:F119"/>
    <mergeCell ref="D72:E72"/>
    <mergeCell ref="D76:E76"/>
    <mergeCell ref="F42:F43"/>
    <mergeCell ref="D44:E44"/>
    <mergeCell ref="F44:F45"/>
    <mergeCell ref="D46:E46"/>
    <mergeCell ref="F46:F47"/>
    <mergeCell ref="F48:F49"/>
    <mergeCell ref="D50:E50"/>
    <mergeCell ref="F50:F51"/>
    <mergeCell ref="D52:E52"/>
    <mergeCell ref="B180:B213"/>
    <mergeCell ref="B73:B96"/>
    <mergeCell ref="D254:E254"/>
    <mergeCell ref="C167:C169"/>
    <mergeCell ref="D168:D169"/>
    <mergeCell ref="C170:C172"/>
    <mergeCell ref="D171:D172"/>
    <mergeCell ref="C173:C175"/>
    <mergeCell ref="D174:D175"/>
    <mergeCell ref="D162:D163"/>
    <mergeCell ref="C164:C166"/>
    <mergeCell ref="D164:E164"/>
    <mergeCell ref="D167:E167"/>
    <mergeCell ref="D161:E161"/>
    <mergeCell ref="D182:E182"/>
    <mergeCell ref="D140:E140"/>
    <mergeCell ref="D143:E143"/>
    <mergeCell ref="D179:E179"/>
    <mergeCell ref="D180:E180"/>
    <mergeCell ref="D212:E212"/>
    <mergeCell ref="D202:E202"/>
    <mergeCell ref="D200:E200"/>
    <mergeCell ref="D97:E97"/>
    <mergeCell ref="D98:E98"/>
    <mergeCell ref="D265:E265"/>
    <mergeCell ref="D256:E256"/>
    <mergeCell ref="C176:C178"/>
    <mergeCell ref="D177:D178"/>
    <mergeCell ref="D258:E258"/>
    <mergeCell ref="D259:E259"/>
    <mergeCell ref="D261:E261"/>
    <mergeCell ref="D263:E263"/>
    <mergeCell ref="D210:E210"/>
    <mergeCell ref="D208:E208"/>
    <mergeCell ref="D204:E204"/>
    <mergeCell ref="D206:E206"/>
    <mergeCell ref="D194:E194"/>
    <mergeCell ref="D196:E196"/>
    <mergeCell ref="D198:E198"/>
    <mergeCell ref="D190:E190"/>
    <mergeCell ref="D192:E192"/>
    <mergeCell ref="D184:E184"/>
    <mergeCell ref="D253:E253"/>
    <mergeCell ref="D245:E245"/>
    <mergeCell ref="D247:E247"/>
    <mergeCell ref="D249:E249"/>
    <mergeCell ref="D251:E251"/>
    <mergeCell ref="D233:E233"/>
    <mergeCell ref="C152:C154"/>
    <mergeCell ref="D153:D154"/>
    <mergeCell ref="C155:C157"/>
    <mergeCell ref="D156:D157"/>
    <mergeCell ref="C158:C160"/>
    <mergeCell ref="D159:D160"/>
    <mergeCell ref="D158:E158"/>
    <mergeCell ref="C146:C148"/>
    <mergeCell ref="D147:D148"/>
    <mergeCell ref="D146:E146"/>
    <mergeCell ref="C161:C163"/>
    <mergeCell ref="D170:E170"/>
    <mergeCell ref="D173:E173"/>
    <mergeCell ref="D176:E176"/>
    <mergeCell ref="D165:D166"/>
    <mergeCell ref="D240:E240"/>
    <mergeCell ref="D241:E241"/>
    <mergeCell ref="D188:E188"/>
    <mergeCell ref="D243:E243"/>
    <mergeCell ref="D238:E238"/>
    <mergeCell ref="D235:E235"/>
    <mergeCell ref="D237:E237"/>
    <mergeCell ref="C111:C112"/>
    <mergeCell ref="D73:E73"/>
    <mergeCell ref="B4:D4"/>
    <mergeCell ref="B5:D5"/>
    <mergeCell ref="D15:E15"/>
    <mergeCell ref="D68:E68"/>
    <mergeCell ref="D69:E69"/>
    <mergeCell ref="B9:C9"/>
    <mergeCell ref="D9:E10"/>
    <mergeCell ref="C109:C110"/>
    <mergeCell ref="D109:E109"/>
    <mergeCell ref="D17:E17"/>
    <mergeCell ref="D18:E18"/>
    <mergeCell ref="D28:E28"/>
    <mergeCell ref="D38:E38"/>
    <mergeCell ref="D48:E48"/>
    <mergeCell ref="D30:E30"/>
    <mergeCell ref="D32:E32"/>
    <mergeCell ref="D34:E34"/>
    <mergeCell ref="D36:E36"/>
    <mergeCell ref="D40:E40"/>
    <mergeCell ref="D42:E42"/>
    <mergeCell ref="D53:E53"/>
    <mergeCell ref="C141:C142"/>
    <mergeCell ref="D149:E149"/>
    <mergeCell ref="D152:E152"/>
    <mergeCell ref="D155:E155"/>
    <mergeCell ref="D111:E111"/>
    <mergeCell ref="D135:E135"/>
    <mergeCell ref="D136:E136"/>
    <mergeCell ref="D79:E79"/>
    <mergeCell ref="D85:E85"/>
    <mergeCell ref="D88:E88"/>
    <mergeCell ref="D91:E91"/>
    <mergeCell ref="D82:E82"/>
    <mergeCell ref="D94:E94"/>
    <mergeCell ref="D113:E113"/>
    <mergeCell ref="D114:E114"/>
    <mergeCell ref="C101:C104"/>
    <mergeCell ref="D101:E101"/>
    <mergeCell ref="C105:C106"/>
    <mergeCell ref="D105:E105"/>
    <mergeCell ref="C107:C108"/>
    <mergeCell ref="D107:E107"/>
    <mergeCell ref="C143:C145"/>
    <mergeCell ref="D144:D145"/>
    <mergeCell ref="C149:C151"/>
    <mergeCell ref="F9:F10"/>
    <mergeCell ref="D12:E12"/>
    <mergeCell ref="D13:E13"/>
    <mergeCell ref="D55:E55"/>
    <mergeCell ref="D56:E56"/>
    <mergeCell ref="D59:E59"/>
    <mergeCell ref="D61:E61"/>
    <mergeCell ref="D63:E63"/>
    <mergeCell ref="F18:F19"/>
    <mergeCell ref="D20:E20"/>
    <mergeCell ref="F20:F21"/>
    <mergeCell ref="D22:E22"/>
    <mergeCell ref="F22:F23"/>
    <mergeCell ref="D24:E24"/>
    <mergeCell ref="F24:F25"/>
    <mergeCell ref="D26:E26"/>
    <mergeCell ref="F26:F27"/>
    <mergeCell ref="F28:F29"/>
    <mergeCell ref="F30:F31"/>
    <mergeCell ref="F32:F33"/>
    <mergeCell ref="F34:F35"/>
    <mergeCell ref="F36:F37"/>
    <mergeCell ref="F38:F39"/>
    <mergeCell ref="F40:F4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25</vt:i4>
      </vt:variant>
    </vt:vector>
  </HeadingPairs>
  <TitlesOfParts>
    <vt:vector size="30" baseType="lpstr">
      <vt:lpstr>Հավելված 3 Մաս 1</vt:lpstr>
      <vt:lpstr>Հավելված 3 Մաս 2</vt:lpstr>
      <vt:lpstr>Հավելված 3 Մաս 3</vt:lpstr>
      <vt:lpstr>Հավելված 3 Մաս 4</vt:lpstr>
      <vt:lpstr>Աղյուսակ Ա. (կատարողի բացվածք)</vt:lpstr>
      <vt:lpstr>'Հավելված 3 Մաս 2'!_ftn12</vt:lpstr>
      <vt:lpstr>'Հավելված 3 Մաս 2'!_ftn13</vt:lpstr>
      <vt:lpstr>'Հավելված 3 Մաս 2'!_ftn14</vt:lpstr>
      <vt:lpstr>'Հավելված 3 Մաս 2'!_ftn15</vt:lpstr>
      <vt:lpstr>'Հավելված 3 Մաս 2'!_ftn16</vt:lpstr>
      <vt:lpstr>'Հավելված 3 Մաս 2'!_ftn17</vt:lpstr>
      <vt:lpstr>'Հավելված 3 Մաս 2'!_ftn18</vt:lpstr>
      <vt:lpstr>'Հավելված 3 Մաս 2'!_ftn19</vt:lpstr>
      <vt:lpstr>'Հավելված 3 Մաս 2'!_ftn20</vt:lpstr>
      <vt:lpstr>'Հավելված 3 Մաս 2'!_ftn21</vt:lpstr>
      <vt:lpstr>'Հավելված 3 Մաս 2'!_ftn22</vt:lpstr>
      <vt:lpstr>'Հավելված 3 Մաս 2'!_ftnref1</vt:lpstr>
      <vt:lpstr>'Հավելված 3 Մաս 4'!_ftnref1</vt:lpstr>
      <vt:lpstr>'Հավելված 3 Մաս 2'!_ftnref10</vt:lpstr>
      <vt:lpstr>'Հավելված 3 Մաս 3'!_ftnref12</vt:lpstr>
      <vt:lpstr>'Հավելված 3 Մաս 4'!_ftnref13</vt:lpstr>
      <vt:lpstr>'Հավելված 3 Մաս 4'!_ftnref14</vt:lpstr>
      <vt:lpstr>'Հավելված 3 Մաս 4'!_ftnref20</vt:lpstr>
      <vt:lpstr>'Հավելված 3 Մաս 2'!_ftnref4</vt:lpstr>
      <vt:lpstr>'Հավելված 3 Մաս 2'!_ftnref5</vt:lpstr>
      <vt:lpstr>'Հավելված 3 Մաս 2'!_ftnref6</vt:lpstr>
      <vt:lpstr>'Հավելված 3 Մաս 2'!_ftnref7</vt:lpstr>
      <vt:lpstr>'Հավելված 3 Մաս 2'!_ftnref8</vt:lpstr>
      <vt:lpstr>'Հավելված 3 Մաս 2'!_Toc501014755</vt:lpstr>
      <vt:lpstr>'Հավելված 3 Մաս 4'!_Toc501014755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Vahan</dc:creator>
  <cp:lastModifiedBy>h.aperyan</cp:lastModifiedBy>
  <cp:lastPrinted>2020-03-11T11:52:18Z</cp:lastPrinted>
  <dcterms:created xsi:type="dcterms:W3CDTF">2017-12-06T07:28:20Z</dcterms:created>
  <dcterms:modified xsi:type="dcterms:W3CDTF">2020-03-16T12:50:09Z</dcterms:modified>
</cp:coreProperties>
</file>