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8670" windowWidth="4110" windowHeight="2715" tabRatio="615"/>
  </bookViews>
  <sheets>
    <sheet name="Ekamut" sheetId="22" r:id="rId1"/>
  </sheets>
  <calcPr calcId="145621" iterate="1" iterateCount="1000" iterateDelta="1.0000000000000001E-5"/>
</workbook>
</file>

<file path=xl/calcChain.xml><?xml version="1.0" encoding="utf-8"?>
<calcChain xmlns="http://schemas.openxmlformats.org/spreadsheetml/2006/main">
  <c r="DT51" i="22" l="1"/>
  <c r="DT50" i="22"/>
  <c r="DT49" i="22"/>
  <c r="DT48" i="22"/>
  <c r="DT47" i="22"/>
  <c r="DT46" i="22"/>
  <c r="DT45" i="22"/>
  <c r="DT44" i="22"/>
  <c r="DT43" i="22"/>
  <c r="DT42" i="22"/>
  <c r="DT41" i="22"/>
  <c r="DT40" i="22"/>
  <c r="DT39" i="22"/>
  <c r="DT38" i="22"/>
  <c r="DT37" i="22"/>
  <c r="DT36" i="22"/>
  <c r="DT35" i="22"/>
  <c r="DT34" i="22"/>
  <c r="DT33" i="22"/>
  <c r="DT32" i="22"/>
  <c r="DT31" i="22"/>
  <c r="DT30" i="22"/>
  <c r="DT29" i="22"/>
  <c r="DT28" i="22"/>
  <c r="DT27" i="22"/>
  <c r="DT26" i="22"/>
  <c r="DT25" i="22"/>
  <c r="DT24" i="22"/>
  <c r="DT23" i="22"/>
  <c r="DT22" i="22"/>
  <c r="DT21" i="22"/>
  <c r="DT20" i="22"/>
  <c r="DT19" i="22"/>
  <c r="DT18" i="22"/>
  <c r="DT17" i="22"/>
  <c r="DT16" i="22"/>
  <c r="DT15" i="22"/>
  <c r="DT14" i="22"/>
  <c r="DT13" i="22"/>
  <c r="DT12" i="22"/>
  <c r="DT11" i="22"/>
  <c r="DT10" i="22"/>
  <c r="BC11" i="22" l="1"/>
  <c r="BC12" i="22"/>
  <c r="BC13" i="22"/>
  <c r="BC14" i="22"/>
  <c r="BC15" i="22"/>
  <c r="BC16" i="22"/>
  <c r="BC17" i="22"/>
  <c r="BC18" i="22"/>
  <c r="BC19" i="22"/>
  <c r="BC20" i="22"/>
  <c r="BC21" i="22"/>
  <c r="BC22" i="22"/>
  <c r="BC23" i="22"/>
  <c r="BC24" i="22"/>
  <c r="BC25" i="22"/>
  <c r="BC26" i="22"/>
  <c r="BC27" i="22"/>
  <c r="BC28" i="22"/>
  <c r="BC29" i="22"/>
  <c r="BC30" i="22"/>
  <c r="BC31" i="22"/>
  <c r="BC32" i="22"/>
  <c r="BC33" i="22"/>
  <c r="BC34" i="22"/>
  <c r="BC35" i="22"/>
  <c r="BC36" i="22"/>
  <c r="BC37" i="22"/>
  <c r="BC38" i="22"/>
  <c r="BC39" i="22"/>
  <c r="BC40" i="22"/>
  <c r="BC41" i="22"/>
  <c r="BC42" i="22"/>
  <c r="BC43" i="22"/>
  <c r="BC44" i="22"/>
  <c r="BC45" i="22"/>
  <c r="BC46" i="22"/>
  <c r="BC47" i="22"/>
  <c r="BC48" i="22"/>
  <c r="BC49" i="22"/>
  <c r="BC50" i="22"/>
  <c r="BC51" i="22"/>
  <c r="BC10" i="22"/>
  <c r="AK52" i="22"/>
  <c r="CM52" i="22"/>
  <c r="AZ52" i="22" l="1"/>
  <c r="D52" i="22"/>
  <c r="T52" i="22"/>
  <c r="V52" i="22"/>
  <c r="Y52" i="22"/>
  <c r="AA52" i="22"/>
  <c r="AD52" i="22"/>
  <c r="AF52" i="22"/>
  <c r="AI52" i="22"/>
  <c r="AN52" i="22"/>
  <c r="AP52" i="22"/>
  <c r="AS52" i="22"/>
  <c r="AT52" i="22"/>
  <c r="AU52" i="22"/>
  <c r="AV52" i="22"/>
  <c r="AW52" i="22"/>
  <c r="AX52" i="22"/>
  <c r="AY52" i="22"/>
  <c r="BA52" i="22"/>
  <c r="BB52" i="22"/>
  <c r="BC52" i="22"/>
  <c r="BD52" i="22"/>
  <c r="BE52" i="22"/>
  <c r="BG52" i="22"/>
  <c r="BH52" i="22"/>
  <c r="BI52" i="22"/>
  <c r="BJ52" i="22"/>
  <c r="BK52" i="22"/>
  <c r="BL52" i="22"/>
  <c r="BM52" i="22"/>
  <c r="BS52" i="22"/>
  <c r="BU52" i="22"/>
  <c r="BV52" i="22"/>
  <c r="BX52" i="22"/>
  <c r="BY52" i="22"/>
  <c r="BZ52" i="22"/>
  <c r="CA52" i="22"/>
  <c r="CB52" i="22"/>
  <c r="CD52" i="22"/>
  <c r="CE52" i="22"/>
  <c r="CF52" i="22"/>
  <c r="CG52" i="22"/>
  <c r="CH52" i="22"/>
  <c r="CJ52" i="22"/>
  <c r="CK52" i="22"/>
  <c r="CN52" i="22"/>
  <c r="CP52" i="22"/>
  <c r="CQ52" i="22"/>
  <c r="CS52" i="22"/>
  <c r="CT52" i="22"/>
  <c r="CV52" i="22"/>
  <c r="CW52" i="22"/>
  <c r="CY52" i="22"/>
  <c r="CZ52" i="22"/>
  <c r="DA52" i="22"/>
  <c r="DB52" i="22"/>
  <c r="DC52" i="22"/>
  <c r="DE52" i="22"/>
  <c r="DF52" i="22"/>
  <c r="DJ52" i="22"/>
  <c r="DK52" i="22"/>
  <c r="DL52" i="22"/>
  <c r="DM52" i="22"/>
  <c r="DN52" i="22"/>
  <c r="DO52" i="22"/>
  <c r="DP52" i="22"/>
  <c r="DQ52" i="22"/>
  <c r="DR52" i="22"/>
  <c r="DS52" i="22"/>
  <c r="DT52" i="22"/>
  <c r="DU52" i="22"/>
  <c r="DV52" i="22"/>
  <c r="DW52" i="22"/>
  <c r="DX52" i="22"/>
  <c r="DY52" i="22"/>
  <c r="DZ52" i="22"/>
  <c r="EA52" i="22"/>
  <c r="EB52" i="22"/>
  <c r="CR52" i="22"/>
  <c r="BW52" i="22"/>
  <c r="BT52" i="22"/>
  <c r="AO52" i="22"/>
  <c r="AJ52" i="22"/>
  <c r="Z52" i="22"/>
  <c r="DD52" i="22"/>
  <c r="CX52" i="22"/>
  <c r="CO52" i="22"/>
  <c r="CL52" i="22"/>
  <c r="CI52" i="22"/>
  <c r="CC52" i="22"/>
  <c r="BO35" i="22"/>
  <c r="BF52" i="22"/>
  <c r="AE52" i="22"/>
  <c r="U52" i="22"/>
  <c r="P24" i="22"/>
  <c r="O40" i="22"/>
  <c r="ED10" i="22"/>
  <c r="Q11" i="22"/>
  <c r="Q12" i="22"/>
  <c r="Q13" i="22"/>
  <c r="Q14" i="22"/>
  <c r="Q15" i="22"/>
  <c r="Q16" i="22"/>
  <c r="Q17" i="22"/>
  <c r="Q18" i="22"/>
  <c r="Q19" i="22"/>
  <c r="Q20" i="22"/>
  <c r="Q21" i="22"/>
  <c r="Q22" i="22"/>
  <c r="Q23" i="22"/>
  <c r="Q24" i="22"/>
  <c r="Q25" i="22"/>
  <c r="Q26" i="22"/>
  <c r="Q27" i="22"/>
  <c r="Q28" i="22"/>
  <c r="Q29" i="22"/>
  <c r="Q30" i="22"/>
  <c r="Q31" i="22"/>
  <c r="Q32" i="22"/>
  <c r="Q33" i="22"/>
  <c r="Q34" i="22"/>
  <c r="Q35" i="22"/>
  <c r="Q36" i="22"/>
  <c r="Q37" i="22"/>
  <c r="Q38" i="22"/>
  <c r="Q39" i="22"/>
  <c r="Q40" i="22"/>
  <c r="Q41" i="22"/>
  <c r="Q42" i="22"/>
  <c r="Q43" i="22"/>
  <c r="Q44" i="22"/>
  <c r="Q45" i="22"/>
  <c r="Q46" i="22"/>
  <c r="Q47" i="22"/>
  <c r="Q48" i="22"/>
  <c r="Q49" i="22"/>
  <c r="Q10" i="22"/>
  <c r="Q50" i="22"/>
  <c r="Q51" i="22"/>
  <c r="P11" i="22"/>
  <c r="P17" i="22"/>
  <c r="P20" i="22"/>
  <c r="P27" i="22"/>
  <c r="Q52" i="22" l="1"/>
  <c r="CU52" i="22"/>
  <c r="AQ52" i="22"/>
  <c r="AL52" i="22"/>
  <c r="AG52" i="22"/>
  <c r="AB52" i="22"/>
  <c r="W52" i="22"/>
  <c r="AR52" i="22"/>
  <c r="AM52" i="22"/>
  <c r="AH52" i="22"/>
  <c r="AC52" i="22"/>
  <c r="X52" i="22"/>
  <c r="P23" i="22"/>
  <c r="P30" i="22"/>
  <c r="P32" i="22"/>
  <c r="P33" i="22"/>
  <c r="P37" i="22"/>
  <c r="P39" i="22"/>
  <c r="P40" i="22"/>
  <c r="P44" i="22"/>
  <c r="P45" i="22"/>
  <c r="P46" i="22"/>
  <c r="P47" i="22"/>
  <c r="P49" i="22"/>
  <c r="P51" i="22"/>
  <c r="P28" i="22"/>
  <c r="P15" i="22"/>
  <c r="P16" i="22"/>
  <c r="P18" i="22"/>
  <c r="P21" i="22"/>
  <c r="P22" i="22"/>
  <c r="P25" i="22"/>
  <c r="P14" i="22"/>
  <c r="BP10" i="22"/>
  <c r="ED11" i="22"/>
  <c r="ED12" i="22"/>
  <c r="ED13" i="22"/>
  <c r="ED14" i="22"/>
  <c r="ED15" i="22"/>
  <c r="ED16" i="22"/>
  <c r="ED18" i="22"/>
  <c r="ED19" i="22"/>
  <c r="ED20" i="22"/>
  <c r="ED21" i="22"/>
  <c r="ED22" i="22"/>
  <c r="ED23" i="22"/>
  <c r="ED24" i="22"/>
  <c r="ED25" i="22"/>
  <c r="ED26" i="22"/>
  <c r="ED27" i="22"/>
  <c r="ED28" i="22"/>
  <c r="ED29" i="22"/>
  <c r="ED30" i="22"/>
  <c r="ED31" i="22"/>
  <c r="ED32" i="22"/>
  <c r="ED33" i="22"/>
  <c r="ED34" i="22"/>
  <c r="ED35" i="22"/>
  <c r="ED36" i="22"/>
  <c r="ED37" i="22"/>
  <c r="ED38" i="22"/>
  <c r="ED39" i="22"/>
  <c r="ED40" i="22"/>
  <c r="ED41" i="22"/>
  <c r="ED42" i="22"/>
  <c r="ED43" i="22"/>
  <c r="ED44" i="22"/>
  <c r="ED45" i="22"/>
  <c r="ED46" i="22"/>
  <c r="ED47" i="22"/>
  <c r="ED48" i="22"/>
  <c r="ED49" i="22"/>
  <c r="ED50" i="22"/>
  <c r="ED51" i="22"/>
  <c r="ED17" i="22"/>
  <c r="K11" i="22"/>
  <c r="BO17" i="22"/>
  <c r="K19" i="22"/>
  <c r="DH20" i="22"/>
  <c r="F20" i="22" s="1"/>
  <c r="BO22" i="22"/>
  <c r="DH24" i="22"/>
  <c r="BO25" i="22"/>
  <c r="DH26" i="22"/>
  <c r="DH28" i="22"/>
  <c r="BO29" i="22"/>
  <c r="DH30" i="22"/>
  <c r="DH32" i="22"/>
  <c r="DH34" i="22"/>
  <c r="DH36" i="22"/>
  <c r="BO37" i="22"/>
  <c r="K39" i="22"/>
  <c r="DH40" i="22"/>
  <c r="BO41" i="22"/>
  <c r="DH44" i="22"/>
  <c r="BO45" i="22"/>
  <c r="DH46" i="22"/>
  <c r="BO49" i="22"/>
  <c r="BO10" i="22"/>
  <c r="BO33" i="22"/>
  <c r="DH37" i="22"/>
  <c r="K20" i="22"/>
  <c r="DH17" i="22"/>
  <c r="K45" i="22"/>
  <c r="K51" i="22"/>
  <c r="ED52" i="22" l="1"/>
  <c r="F44" i="22"/>
  <c r="F46" i="22"/>
  <c r="F34" i="22"/>
  <c r="F24" i="22"/>
  <c r="F40" i="22"/>
  <c r="F30" i="22"/>
  <c r="DH22" i="22"/>
  <c r="F22" i="22" s="1"/>
  <c r="DH49" i="22"/>
  <c r="F49" i="22" s="1"/>
  <c r="DH41" i="22"/>
  <c r="F41" i="22" s="1"/>
  <c r="F26" i="22"/>
  <c r="F32" i="22"/>
  <c r="F28" i="22"/>
  <c r="F36" i="22"/>
  <c r="DH23" i="22"/>
  <c r="F23" i="22" s="1"/>
  <c r="DH21" i="22"/>
  <c r="F21" i="22" s="1"/>
  <c r="DH18" i="22"/>
  <c r="F18" i="22" s="1"/>
  <c r="DH14" i="22"/>
  <c r="F14" i="22" s="1"/>
  <c r="DH10" i="22"/>
  <c r="F10" i="22" s="1"/>
  <c r="BO13" i="22"/>
  <c r="P26" i="22"/>
  <c r="P19" i="22"/>
  <c r="DH12" i="22"/>
  <c r="P12" i="22"/>
  <c r="BO14" i="22"/>
  <c r="P48" i="22"/>
  <c r="R48" i="22" s="1"/>
  <c r="P42" i="22"/>
  <c r="R42" i="22" s="1"/>
  <c r="P38" i="22"/>
  <c r="P35" i="22"/>
  <c r="P31" i="22"/>
  <c r="R31" i="22" s="1"/>
  <c r="K13" i="22"/>
  <c r="P13" i="22"/>
  <c r="R13" i="22" s="1"/>
  <c r="P50" i="22"/>
  <c r="P43" i="22"/>
  <c r="R43" i="22" s="1"/>
  <c r="P41" i="22"/>
  <c r="P36" i="22"/>
  <c r="P34" i="22"/>
  <c r="P29" i="22"/>
  <c r="R29" i="22" s="1"/>
  <c r="F37" i="22"/>
  <c r="F17" i="22"/>
  <c r="DH38" i="22"/>
  <c r="F38" i="22" s="1"/>
  <c r="DH50" i="22"/>
  <c r="F50" i="22" s="1"/>
  <c r="DH48" i="22"/>
  <c r="F48" i="22" s="1"/>
  <c r="DH42" i="22"/>
  <c r="F42" i="22" s="1"/>
  <c r="DH35" i="22"/>
  <c r="F35" i="22" s="1"/>
  <c r="DH33" i="22"/>
  <c r="F33" i="22" s="1"/>
  <c r="DH31" i="22"/>
  <c r="F31" i="22" s="1"/>
  <c r="DH29" i="22"/>
  <c r="F29" i="22" s="1"/>
  <c r="DH27" i="22"/>
  <c r="F27" i="22" s="1"/>
  <c r="DH25" i="22"/>
  <c r="F25" i="22" s="1"/>
  <c r="DH16" i="22"/>
  <c r="F16" i="22" s="1"/>
  <c r="BO23" i="22"/>
  <c r="DH11" i="22"/>
  <c r="F11" i="22" s="1"/>
  <c r="BO21" i="22"/>
  <c r="K37" i="22"/>
  <c r="K29" i="22"/>
  <c r="K21" i="22"/>
  <c r="K33" i="22"/>
  <c r="K25" i="22"/>
  <c r="P10" i="22"/>
  <c r="K10" i="22"/>
  <c r="K35" i="22"/>
  <c r="K31" i="22"/>
  <c r="K27" i="22"/>
  <c r="K23" i="22"/>
  <c r="BO51" i="22"/>
  <c r="BO47" i="22"/>
  <c r="BO43" i="22"/>
  <c r="BO39" i="22"/>
  <c r="BO31" i="22"/>
  <c r="BO27" i="22"/>
  <c r="BO19" i="22"/>
  <c r="BO15" i="22"/>
  <c r="K49" i="22"/>
  <c r="K47" i="22"/>
  <c r="K43" i="22"/>
  <c r="K41" i="22"/>
  <c r="K17" i="22"/>
  <c r="K15" i="22"/>
  <c r="K50" i="22"/>
  <c r="K48" i="22"/>
  <c r="K46" i="22"/>
  <c r="K44" i="22"/>
  <c r="K42" i="22"/>
  <c r="K40" i="22"/>
  <c r="K38" i="22"/>
  <c r="K36" i="22"/>
  <c r="K34" i="22"/>
  <c r="K32" i="22"/>
  <c r="K30" i="22"/>
  <c r="K28" i="22"/>
  <c r="K26" i="22"/>
  <c r="K24" i="22"/>
  <c r="K22" i="22"/>
  <c r="K18" i="22"/>
  <c r="K16" i="22"/>
  <c r="K14" i="22"/>
  <c r="BO11" i="22"/>
  <c r="DH51" i="22"/>
  <c r="F51" i="22" s="1"/>
  <c r="DH47" i="22"/>
  <c r="F47" i="22" s="1"/>
  <c r="DH45" i="22"/>
  <c r="F45" i="22" s="1"/>
  <c r="DH43" i="22"/>
  <c r="F43" i="22" s="1"/>
  <c r="DH39" i="22"/>
  <c r="F39" i="22" s="1"/>
  <c r="DH19" i="22"/>
  <c r="F19" i="22" s="1"/>
  <c r="DH15" i="22"/>
  <c r="F15" i="22" s="1"/>
  <c r="DH13" i="22"/>
  <c r="F13" i="22" s="1"/>
  <c r="BO50" i="22"/>
  <c r="BO48" i="22"/>
  <c r="BO46" i="22"/>
  <c r="BO44" i="22"/>
  <c r="BO42" i="22"/>
  <c r="BO40" i="22"/>
  <c r="BO38" i="22"/>
  <c r="BO36" i="22"/>
  <c r="BO34" i="22"/>
  <c r="BO32" i="22"/>
  <c r="BO30" i="22"/>
  <c r="BO28" i="22"/>
  <c r="BO26" i="22"/>
  <c r="BO24" i="22"/>
  <c r="BO20" i="22"/>
  <c r="BO18" i="22"/>
  <c r="BO16" i="22"/>
  <c r="BO12" i="22"/>
  <c r="K12" i="22"/>
  <c r="AR11" i="22"/>
  <c r="AR12" i="22"/>
  <c r="AR13" i="22"/>
  <c r="AR14" i="22"/>
  <c r="AR15" i="22"/>
  <c r="AR16" i="22"/>
  <c r="AR17" i="22"/>
  <c r="AR18" i="22"/>
  <c r="AR19" i="22"/>
  <c r="AR20" i="22"/>
  <c r="AR21" i="22"/>
  <c r="AR22" i="22"/>
  <c r="AR23" i="22"/>
  <c r="AR24" i="22"/>
  <c r="AR25" i="22"/>
  <c r="AR26" i="22"/>
  <c r="AR27" i="22"/>
  <c r="AR28" i="22"/>
  <c r="AR29" i="22"/>
  <c r="AR30" i="22"/>
  <c r="AR31" i="22"/>
  <c r="AR32" i="22"/>
  <c r="AR33" i="22"/>
  <c r="AR34" i="22"/>
  <c r="AR35" i="22"/>
  <c r="AR36" i="22"/>
  <c r="AR37" i="22"/>
  <c r="AR38" i="22"/>
  <c r="AR39" i="22"/>
  <c r="AR40" i="22"/>
  <c r="AR41" i="22"/>
  <c r="AR42" i="22"/>
  <c r="AR43" i="22"/>
  <c r="AR44" i="22"/>
  <c r="AR45" i="22"/>
  <c r="AR46" i="22"/>
  <c r="AR47" i="22"/>
  <c r="AR48" i="22"/>
  <c r="AR49" i="22"/>
  <c r="AR50" i="22"/>
  <c r="AR51" i="22"/>
  <c r="AQ11" i="22"/>
  <c r="AQ12" i="22"/>
  <c r="AQ13" i="22"/>
  <c r="AQ14" i="22"/>
  <c r="AQ15" i="22"/>
  <c r="AQ16" i="22"/>
  <c r="AQ17" i="22"/>
  <c r="AQ18" i="22"/>
  <c r="AQ19" i="22"/>
  <c r="AQ20" i="22"/>
  <c r="AQ21" i="22"/>
  <c r="AQ22" i="22"/>
  <c r="AQ23" i="22"/>
  <c r="AQ24" i="22"/>
  <c r="AQ25" i="22"/>
  <c r="AQ26" i="22"/>
  <c r="AQ27" i="22"/>
  <c r="AQ28" i="22"/>
  <c r="AQ29" i="22"/>
  <c r="AQ30" i="22"/>
  <c r="AQ31" i="22"/>
  <c r="AQ32" i="22"/>
  <c r="AQ33" i="22"/>
  <c r="AQ34" i="22"/>
  <c r="AQ35" i="22"/>
  <c r="AQ36" i="22"/>
  <c r="AQ37" i="22"/>
  <c r="AQ38" i="22"/>
  <c r="AQ39" i="22"/>
  <c r="AQ40" i="22"/>
  <c r="AQ41" i="22"/>
  <c r="AQ42" i="22"/>
  <c r="AQ43" i="22"/>
  <c r="AQ44" i="22"/>
  <c r="AQ45" i="22"/>
  <c r="AQ46" i="22"/>
  <c r="AQ47" i="22"/>
  <c r="AQ48" i="22"/>
  <c r="AQ49" i="22"/>
  <c r="AQ50" i="22"/>
  <c r="AQ51" i="22"/>
  <c r="AR10" i="22"/>
  <c r="AQ10" i="22"/>
  <c r="AM11" i="22"/>
  <c r="AM12" i="22"/>
  <c r="AM13" i="22"/>
  <c r="AM14" i="22"/>
  <c r="AM15" i="22"/>
  <c r="AM16" i="22"/>
  <c r="AM17" i="22"/>
  <c r="AM18" i="22"/>
  <c r="AM19" i="22"/>
  <c r="AM20" i="22"/>
  <c r="AM21" i="22"/>
  <c r="AM22" i="22"/>
  <c r="AM23" i="22"/>
  <c r="AM24" i="22"/>
  <c r="AM25" i="22"/>
  <c r="AM26" i="22"/>
  <c r="AM27" i="22"/>
  <c r="AM28" i="22"/>
  <c r="AM29" i="22"/>
  <c r="AM30" i="22"/>
  <c r="AM31" i="22"/>
  <c r="AM32" i="22"/>
  <c r="AM33" i="22"/>
  <c r="AM34" i="22"/>
  <c r="AM35" i="22"/>
  <c r="AM36" i="22"/>
  <c r="AM37" i="22"/>
  <c r="AM38" i="22"/>
  <c r="AM39" i="22"/>
  <c r="AM40" i="22"/>
  <c r="AM41" i="22"/>
  <c r="AM42" i="22"/>
  <c r="AM43" i="22"/>
  <c r="AM44" i="22"/>
  <c r="AM45" i="22"/>
  <c r="AM46" i="22"/>
  <c r="AM47" i="22"/>
  <c r="AM48" i="22"/>
  <c r="AM49" i="22"/>
  <c r="AM50" i="22"/>
  <c r="AM51" i="22"/>
  <c r="AL11" i="22"/>
  <c r="AL12" i="22"/>
  <c r="AL13" i="22"/>
  <c r="AL14" i="22"/>
  <c r="AL15" i="22"/>
  <c r="AL16" i="22"/>
  <c r="AL17" i="22"/>
  <c r="AL18" i="22"/>
  <c r="AL19" i="22"/>
  <c r="AL20" i="22"/>
  <c r="AL21" i="22"/>
  <c r="AL22" i="22"/>
  <c r="AL23" i="22"/>
  <c r="AL24" i="22"/>
  <c r="AL25" i="22"/>
  <c r="AL26" i="22"/>
  <c r="AL27" i="22"/>
  <c r="AL28" i="22"/>
  <c r="AL29" i="22"/>
  <c r="AL30" i="22"/>
  <c r="AL31" i="22"/>
  <c r="AL32" i="22"/>
  <c r="AL33" i="22"/>
  <c r="AL34" i="22"/>
  <c r="AL35" i="22"/>
  <c r="AL36" i="22"/>
  <c r="AL37" i="22"/>
  <c r="AL38" i="22"/>
  <c r="AL39" i="22"/>
  <c r="AL40" i="22"/>
  <c r="AL41" i="22"/>
  <c r="AL42" i="22"/>
  <c r="AL43" i="22"/>
  <c r="AL44" i="22"/>
  <c r="AL45" i="22"/>
  <c r="AL46" i="22"/>
  <c r="AL47" i="22"/>
  <c r="AL48" i="22"/>
  <c r="AL49" i="22"/>
  <c r="AL50" i="22"/>
  <c r="AL51" i="22"/>
  <c r="AM10" i="22"/>
  <c r="AL10" i="22"/>
  <c r="AH11" i="22"/>
  <c r="AH12" i="22"/>
  <c r="AH13" i="22"/>
  <c r="AH14" i="22"/>
  <c r="AH15" i="22"/>
  <c r="AH16" i="22"/>
  <c r="AH17" i="22"/>
  <c r="AH18" i="22"/>
  <c r="AH19" i="22"/>
  <c r="AH20" i="22"/>
  <c r="AH21" i="22"/>
  <c r="AH22" i="22"/>
  <c r="AH23" i="22"/>
  <c r="AH24" i="22"/>
  <c r="AH25" i="22"/>
  <c r="AH26" i="22"/>
  <c r="AH27" i="22"/>
  <c r="AH28" i="22"/>
  <c r="AH29" i="22"/>
  <c r="AH30" i="22"/>
  <c r="AH31" i="22"/>
  <c r="AH32" i="22"/>
  <c r="AH33" i="22"/>
  <c r="AH34" i="22"/>
  <c r="AH35" i="22"/>
  <c r="AH36" i="22"/>
  <c r="AH37" i="22"/>
  <c r="AH38" i="22"/>
  <c r="AH39" i="22"/>
  <c r="AH40" i="22"/>
  <c r="AH41" i="22"/>
  <c r="AH42" i="22"/>
  <c r="AH43" i="22"/>
  <c r="AH44" i="22"/>
  <c r="AH45" i="22"/>
  <c r="AH46" i="22"/>
  <c r="AH47" i="22"/>
  <c r="AH48" i="22"/>
  <c r="AH49" i="22"/>
  <c r="AH50" i="22"/>
  <c r="AH51" i="22"/>
  <c r="AG11" i="22"/>
  <c r="AG12" i="22"/>
  <c r="AG13" i="22"/>
  <c r="AG14" i="22"/>
  <c r="AG15" i="22"/>
  <c r="AG16" i="22"/>
  <c r="AG17" i="22"/>
  <c r="AG18" i="22"/>
  <c r="AG19" i="22"/>
  <c r="AG20" i="22"/>
  <c r="AG21" i="22"/>
  <c r="AG22" i="22"/>
  <c r="AG23" i="22"/>
  <c r="AG24" i="22"/>
  <c r="AG25" i="22"/>
  <c r="AG26" i="22"/>
  <c r="AG27" i="22"/>
  <c r="AG28" i="22"/>
  <c r="AG29" i="22"/>
  <c r="AG30" i="22"/>
  <c r="AG31" i="22"/>
  <c r="AG32" i="22"/>
  <c r="AG33" i="22"/>
  <c r="AG34" i="22"/>
  <c r="AG35" i="22"/>
  <c r="AG36" i="22"/>
  <c r="AG37" i="22"/>
  <c r="AG38" i="22"/>
  <c r="AG39" i="22"/>
  <c r="AG40" i="22"/>
  <c r="AG41" i="22"/>
  <c r="AG42" i="22"/>
  <c r="AG43" i="22"/>
  <c r="AG44" i="22"/>
  <c r="AG45" i="22"/>
  <c r="AG46" i="22"/>
  <c r="AG47" i="22"/>
  <c r="AG48" i="22"/>
  <c r="AG49" i="22"/>
  <c r="AG50" i="22"/>
  <c r="AG51" i="22"/>
  <c r="AH10" i="22"/>
  <c r="AG10" i="22"/>
  <c r="AC11" i="22"/>
  <c r="AC12" i="22"/>
  <c r="AC13" i="22"/>
  <c r="AC14" i="22"/>
  <c r="AC15" i="22"/>
  <c r="AC16" i="22"/>
  <c r="AC17" i="22"/>
  <c r="AC18" i="22"/>
  <c r="AC19" i="22"/>
  <c r="AC20" i="22"/>
  <c r="AC21" i="22"/>
  <c r="AC22" i="22"/>
  <c r="AC23" i="22"/>
  <c r="AC24" i="22"/>
  <c r="AC25" i="22"/>
  <c r="AC26" i="22"/>
  <c r="AC27" i="22"/>
  <c r="AC28" i="22"/>
  <c r="AC29" i="22"/>
  <c r="AC30" i="22"/>
  <c r="AC31" i="22"/>
  <c r="AC32" i="22"/>
  <c r="AC33" i="22"/>
  <c r="AC34" i="22"/>
  <c r="AC35" i="22"/>
  <c r="AC36" i="22"/>
  <c r="AC37" i="22"/>
  <c r="AC38" i="22"/>
  <c r="AC39" i="22"/>
  <c r="AC40" i="22"/>
  <c r="AC41" i="22"/>
  <c r="AC42" i="22"/>
  <c r="AC43" i="22"/>
  <c r="AC44" i="22"/>
  <c r="AC45" i="22"/>
  <c r="AC46" i="22"/>
  <c r="AC47" i="22"/>
  <c r="AC48" i="22"/>
  <c r="AC49" i="22"/>
  <c r="AC50" i="22"/>
  <c r="AC51" i="22"/>
  <c r="AB11" i="22"/>
  <c r="AB12" i="22"/>
  <c r="AB13" i="22"/>
  <c r="AB14" i="22"/>
  <c r="AB15" i="22"/>
  <c r="AB16" i="22"/>
  <c r="AB17" i="22"/>
  <c r="AB18" i="22"/>
  <c r="AB19" i="22"/>
  <c r="AB20" i="22"/>
  <c r="AB21" i="22"/>
  <c r="AB22" i="22"/>
  <c r="AB23" i="22"/>
  <c r="AB24" i="22"/>
  <c r="AB25" i="22"/>
  <c r="AB26" i="22"/>
  <c r="AB27" i="22"/>
  <c r="AB28" i="22"/>
  <c r="AB29" i="22"/>
  <c r="AB30" i="22"/>
  <c r="AB31" i="22"/>
  <c r="AB32" i="22"/>
  <c r="AB33" i="22"/>
  <c r="AB34" i="22"/>
  <c r="AB35" i="22"/>
  <c r="AB36" i="22"/>
  <c r="AB37" i="22"/>
  <c r="AB38" i="22"/>
  <c r="AB39" i="22"/>
  <c r="AB40" i="22"/>
  <c r="AB41" i="22"/>
  <c r="AB42" i="22"/>
  <c r="AB43" i="22"/>
  <c r="AB44" i="22"/>
  <c r="AB45" i="22"/>
  <c r="AB46" i="22"/>
  <c r="AB47" i="22"/>
  <c r="AB48" i="22"/>
  <c r="AB49" i="22"/>
  <c r="AB50" i="22"/>
  <c r="AB51" i="22"/>
  <c r="AC10" i="22"/>
  <c r="AB10" i="22"/>
  <c r="X11" i="22"/>
  <c r="X12" i="22"/>
  <c r="X13" i="22"/>
  <c r="X14" i="22"/>
  <c r="X15" i="22"/>
  <c r="X16" i="22"/>
  <c r="X17" i="22"/>
  <c r="X18" i="22"/>
  <c r="X19" i="22"/>
  <c r="X20" i="22"/>
  <c r="X21" i="22"/>
  <c r="X22" i="22"/>
  <c r="X23" i="22"/>
  <c r="X24" i="22"/>
  <c r="X25" i="22"/>
  <c r="X26" i="22"/>
  <c r="X27" i="22"/>
  <c r="X28" i="22"/>
  <c r="X29" i="22"/>
  <c r="X30" i="22"/>
  <c r="X31" i="22"/>
  <c r="X32" i="22"/>
  <c r="X33" i="22"/>
  <c r="X34" i="22"/>
  <c r="X35" i="22"/>
  <c r="X36" i="22"/>
  <c r="X37" i="22"/>
  <c r="X38" i="22"/>
  <c r="X39" i="22"/>
  <c r="X40" i="22"/>
  <c r="X41" i="22"/>
  <c r="X42" i="22"/>
  <c r="X43" i="22"/>
  <c r="X44" i="22"/>
  <c r="X45" i="22"/>
  <c r="X46" i="22"/>
  <c r="X47" i="22"/>
  <c r="X48" i="22"/>
  <c r="X49" i="22"/>
  <c r="X50" i="22"/>
  <c r="X51" i="22"/>
  <c r="W11" i="22"/>
  <c r="W12" i="22"/>
  <c r="W13" i="22"/>
  <c r="W14" i="22"/>
  <c r="W15" i="22"/>
  <c r="W16" i="22"/>
  <c r="W17" i="22"/>
  <c r="W18" i="22"/>
  <c r="W19" i="22"/>
  <c r="W20" i="22"/>
  <c r="W21" i="22"/>
  <c r="W22" i="22"/>
  <c r="W23" i="22"/>
  <c r="W24" i="22"/>
  <c r="W25" i="22"/>
  <c r="W26" i="22"/>
  <c r="W27" i="22"/>
  <c r="W28" i="22"/>
  <c r="W29" i="22"/>
  <c r="W30" i="22"/>
  <c r="W31" i="22"/>
  <c r="W32" i="22"/>
  <c r="W33" i="22"/>
  <c r="W34" i="22"/>
  <c r="W35" i="22"/>
  <c r="W36" i="22"/>
  <c r="W37" i="22"/>
  <c r="W38" i="22"/>
  <c r="W39" i="22"/>
  <c r="W40" i="22"/>
  <c r="W41" i="22"/>
  <c r="W42" i="22"/>
  <c r="W43" i="22"/>
  <c r="W44" i="22"/>
  <c r="W45" i="22"/>
  <c r="W46" i="22"/>
  <c r="W47" i="22"/>
  <c r="W48" i="22"/>
  <c r="W49" i="22"/>
  <c r="W50" i="22"/>
  <c r="W51" i="22"/>
  <c r="X10" i="22"/>
  <c r="W10" i="22"/>
  <c r="R45" i="22"/>
  <c r="R47" i="22"/>
  <c r="R49" i="22"/>
  <c r="R51" i="22"/>
  <c r="EE11" i="22"/>
  <c r="EE12" i="22"/>
  <c r="EE13" i="22"/>
  <c r="EE14" i="22"/>
  <c r="EE15" i="22"/>
  <c r="EE16" i="22"/>
  <c r="EE17" i="22"/>
  <c r="EE18" i="22"/>
  <c r="EE19" i="22"/>
  <c r="EE20" i="22"/>
  <c r="EE21" i="22"/>
  <c r="EE22" i="22"/>
  <c r="EE23" i="22"/>
  <c r="EE24" i="22"/>
  <c r="EE25" i="22"/>
  <c r="EE26" i="22"/>
  <c r="EE27" i="22"/>
  <c r="EE28" i="22"/>
  <c r="EE29" i="22"/>
  <c r="EE30" i="22"/>
  <c r="EE31" i="22"/>
  <c r="EE32" i="22"/>
  <c r="EE33" i="22"/>
  <c r="EE34" i="22"/>
  <c r="EE35" i="22"/>
  <c r="EE36" i="22"/>
  <c r="EE37" i="22"/>
  <c r="EE38" i="22"/>
  <c r="EE39" i="22"/>
  <c r="EE40" i="22"/>
  <c r="EE41" i="22"/>
  <c r="EE42" i="22"/>
  <c r="EE43" i="22"/>
  <c r="EE44" i="22"/>
  <c r="EE45" i="22"/>
  <c r="EE46" i="22"/>
  <c r="EE47" i="22"/>
  <c r="EE48" i="22"/>
  <c r="EE49" i="22"/>
  <c r="EE50" i="22"/>
  <c r="EE51" i="22"/>
  <c r="C52" i="22"/>
  <c r="EC51" i="22"/>
  <c r="DI51" i="22"/>
  <c r="DG51" i="22"/>
  <c r="BP51" i="22"/>
  <c r="BN51" i="22"/>
  <c r="O51" i="22"/>
  <c r="S51" i="22" s="1"/>
  <c r="L51" i="22"/>
  <c r="J51" i="22"/>
  <c r="EC50" i="22"/>
  <c r="DI50" i="22"/>
  <c r="DG50" i="22"/>
  <c r="BP50" i="22"/>
  <c r="BN50" i="22"/>
  <c r="O50" i="22"/>
  <c r="L50" i="22"/>
  <c r="J50" i="22"/>
  <c r="EC49" i="22"/>
  <c r="DI49" i="22"/>
  <c r="DG49" i="22"/>
  <c r="BP49" i="22"/>
  <c r="BQ49" i="22" s="1"/>
  <c r="BN49" i="22"/>
  <c r="O49" i="22"/>
  <c r="L49" i="22"/>
  <c r="J49" i="22"/>
  <c r="EC48" i="22"/>
  <c r="DI48" i="22"/>
  <c r="G48" i="22" s="1"/>
  <c r="DG48" i="22"/>
  <c r="BP48" i="22"/>
  <c r="BN48" i="22"/>
  <c r="O48" i="22"/>
  <c r="L48" i="22"/>
  <c r="J48" i="22"/>
  <c r="EC47" i="22"/>
  <c r="DI47" i="22"/>
  <c r="DG47" i="22"/>
  <c r="BP47" i="22"/>
  <c r="BN47" i="22"/>
  <c r="O47" i="22"/>
  <c r="S47" i="22" s="1"/>
  <c r="L47" i="22"/>
  <c r="J47" i="22"/>
  <c r="EC46" i="22"/>
  <c r="DI46" i="22"/>
  <c r="DG46" i="22"/>
  <c r="BP46" i="22"/>
  <c r="BN46" i="22"/>
  <c r="O46" i="22"/>
  <c r="L46" i="22"/>
  <c r="J46" i="22"/>
  <c r="EC45" i="22"/>
  <c r="DI45" i="22"/>
  <c r="DG45" i="22"/>
  <c r="BP45" i="22"/>
  <c r="BQ45" i="22" s="1"/>
  <c r="BN45" i="22"/>
  <c r="O45" i="22"/>
  <c r="L45" i="22"/>
  <c r="J45" i="22"/>
  <c r="EC44" i="22"/>
  <c r="DI44" i="22"/>
  <c r="DG44" i="22"/>
  <c r="BP44" i="22"/>
  <c r="BN44" i="22"/>
  <c r="O44" i="22"/>
  <c r="L44" i="22"/>
  <c r="J44" i="22"/>
  <c r="EC43" i="22"/>
  <c r="DI43" i="22"/>
  <c r="DG43" i="22"/>
  <c r="BP43" i="22"/>
  <c r="BN43" i="22"/>
  <c r="O43" i="22"/>
  <c r="L43" i="22"/>
  <c r="J43" i="22"/>
  <c r="EC42" i="22"/>
  <c r="DI42" i="22"/>
  <c r="DG42" i="22"/>
  <c r="BP42" i="22"/>
  <c r="BN42" i="22"/>
  <c r="O42" i="22"/>
  <c r="S42" i="22" s="1"/>
  <c r="L42" i="22"/>
  <c r="J42" i="22"/>
  <c r="EC41" i="22"/>
  <c r="DI41" i="22"/>
  <c r="DG41" i="22"/>
  <c r="BP41" i="22"/>
  <c r="BQ41" i="22" s="1"/>
  <c r="BN41" i="22"/>
  <c r="O41" i="22"/>
  <c r="S41" i="22" s="1"/>
  <c r="L41" i="22"/>
  <c r="J41" i="22"/>
  <c r="EC40" i="22"/>
  <c r="DI40" i="22"/>
  <c r="G40" i="22" s="1"/>
  <c r="DG40" i="22"/>
  <c r="BP40" i="22"/>
  <c r="BN40" i="22"/>
  <c r="L40" i="22"/>
  <c r="J40" i="22"/>
  <c r="EC39" i="22"/>
  <c r="DI39" i="22"/>
  <c r="DG39" i="22"/>
  <c r="BP39" i="22"/>
  <c r="BN39" i="22"/>
  <c r="O39" i="22"/>
  <c r="L39" i="22"/>
  <c r="J39" i="22"/>
  <c r="EC38" i="22"/>
  <c r="DI38" i="22"/>
  <c r="DG38" i="22"/>
  <c r="BP38" i="22"/>
  <c r="BN38" i="22"/>
  <c r="O38" i="22"/>
  <c r="S38" i="22" s="1"/>
  <c r="L38" i="22"/>
  <c r="J38" i="22"/>
  <c r="EC37" i="22"/>
  <c r="DI37" i="22"/>
  <c r="DG37" i="22"/>
  <c r="BP37" i="22"/>
  <c r="BQ37" i="22" s="1"/>
  <c r="BN37" i="22"/>
  <c r="O37" i="22"/>
  <c r="S37" i="22" s="1"/>
  <c r="L37" i="22"/>
  <c r="J37" i="22"/>
  <c r="EC36" i="22"/>
  <c r="DI36" i="22"/>
  <c r="DG36" i="22"/>
  <c r="BP36" i="22"/>
  <c r="BN36" i="22"/>
  <c r="O36" i="22"/>
  <c r="L36" i="22"/>
  <c r="J36" i="22"/>
  <c r="EC35" i="22"/>
  <c r="DI35" i="22"/>
  <c r="DG35" i="22"/>
  <c r="BP35" i="22"/>
  <c r="BN35" i="22"/>
  <c r="O35" i="22"/>
  <c r="L35" i="22"/>
  <c r="J35" i="22"/>
  <c r="EC34" i="22"/>
  <c r="DI34" i="22"/>
  <c r="DG34" i="22"/>
  <c r="BP34" i="22"/>
  <c r="BN34" i="22"/>
  <c r="O34" i="22"/>
  <c r="S34" i="22" s="1"/>
  <c r="L34" i="22"/>
  <c r="J34" i="22"/>
  <c r="EC33" i="22"/>
  <c r="DI33" i="22"/>
  <c r="DG33" i="22"/>
  <c r="BP33" i="22"/>
  <c r="BQ33" i="22" s="1"/>
  <c r="BN33" i="22"/>
  <c r="O33" i="22"/>
  <c r="S33" i="22" s="1"/>
  <c r="L33" i="22"/>
  <c r="J33" i="22"/>
  <c r="EC32" i="22"/>
  <c r="DI32" i="22"/>
  <c r="DG32" i="22"/>
  <c r="BP32" i="22"/>
  <c r="BN32" i="22"/>
  <c r="O32" i="22"/>
  <c r="L32" i="22"/>
  <c r="J32" i="22"/>
  <c r="EC31" i="22"/>
  <c r="DI31" i="22"/>
  <c r="DG31" i="22"/>
  <c r="BP31" i="22"/>
  <c r="BN31" i="22"/>
  <c r="O31" i="22"/>
  <c r="L31" i="22"/>
  <c r="J31" i="22"/>
  <c r="EC30" i="22"/>
  <c r="DI30" i="22"/>
  <c r="DG30" i="22"/>
  <c r="BP30" i="22"/>
  <c r="BN30" i="22"/>
  <c r="O30" i="22"/>
  <c r="S30" i="22" s="1"/>
  <c r="L30" i="22"/>
  <c r="J30" i="22"/>
  <c r="EC29" i="22"/>
  <c r="DI29" i="22"/>
  <c r="DG29" i="22"/>
  <c r="BP29" i="22"/>
  <c r="BQ29" i="22" s="1"/>
  <c r="BN29" i="22"/>
  <c r="O29" i="22"/>
  <c r="S29" i="22" s="1"/>
  <c r="L29" i="22"/>
  <c r="J29" i="22"/>
  <c r="EC28" i="22"/>
  <c r="DI28" i="22"/>
  <c r="DG28" i="22"/>
  <c r="BP28" i="22"/>
  <c r="BN28" i="22"/>
  <c r="O28" i="22"/>
  <c r="L28" i="22"/>
  <c r="J28" i="22"/>
  <c r="EC27" i="22"/>
  <c r="DI27" i="22"/>
  <c r="DG27" i="22"/>
  <c r="BP27" i="22"/>
  <c r="BN27" i="22"/>
  <c r="O27" i="22"/>
  <c r="L27" i="22"/>
  <c r="J27" i="22"/>
  <c r="EC26" i="22"/>
  <c r="DI26" i="22"/>
  <c r="DG26" i="22"/>
  <c r="BP26" i="22"/>
  <c r="BN26" i="22"/>
  <c r="O26" i="22"/>
  <c r="L26" i="22"/>
  <c r="J26" i="22"/>
  <c r="EC25" i="22"/>
  <c r="DI25" i="22"/>
  <c r="DG25" i="22"/>
  <c r="BP25" i="22"/>
  <c r="BN25" i="22"/>
  <c r="O25" i="22"/>
  <c r="L25" i="22"/>
  <c r="J25" i="22"/>
  <c r="EC24" i="22"/>
  <c r="DI24" i="22"/>
  <c r="DG24" i="22"/>
  <c r="BP24" i="22"/>
  <c r="BN24" i="22"/>
  <c r="O24" i="22"/>
  <c r="L24" i="22"/>
  <c r="J24" i="22"/>
  <c r="EC23" i="22"/>
  <c r="DI23" i="22"/>
  <c r="DG23" i="22"/>
  <c r="BP23" i="22"/>
  <c r="BN23" i="22"/>
  <c r="O23" i="22"/>
  <c r="L23" i="22"/>
  <c r="J23" i="22"/>
  <c r="EC22" i="22"/>
  <c r="DI22" i="22"/>
  <c r="DG22" i="22"/>
  <c r="BP22" i="22"/>
  <c r="BQ22" i="22" s="1"/>
  <c r="BN22" i="22"/>
  <c r="O22" i="22"/>
  <c r="L22" i="22"/>
  <c r="J22" i="22"/>
  <c r="EC21" i="22"/>
  <c r="DI21" i="22"/>
  <c r="DG21" i="22"/>
  <c r="BP21" i="22"/>
  <c r="BN21" i="22"/>
  <c r="O21" i="22"/>
  <c r="L21" i="22"/>
  <c r="J21" i="22"/>
  <c r="EC20" i="22"/>
  <c r="DI20" i="22"/>
  <c r="DG20" i="22"/>
  <c r="BP20" i="22"/>
  <c r="BN20" i="22"/>
  <c r="O20" i="22"/>
  <c r="L20" i="22"/>
  <c r="J20" i="22"/>
  <c r="EC19" i="22"/>
  <c r="DI19" i="22"/>
  <c r="DG19" i="22"/>
  <c r="BP19" i="22"/>
  <c r="BN19" i="22"/>
  <c r="O19" i="22"/>
  <c r="L19" i="22"/>
  <c r="J19" i="22"/>
  <c r="EC18" i="22"/>
  <c r="DI18" i="22"/>
  <c r="DG18" i="22"/>
  <c r="BP18" i="22"/>
  <c r="BN18" i="22"/>
  <c r="O18" i="22"/>
  <c r="L18" i="22"/>
  <c r="J18" i="22"/>
  <c r="EC17" i="22"/>
  <c r="DI17" i="22"/>
  <c r="DG17" i="22"/>
  <c r="BP17" i="22"/>
  <c r="BN17" i="22"/>
  <c r="O17" i="22"/>
  <c r="L17" i="22"/>
  <c r="J17" i="22"/>
  <c r="EC16" i="22"/>
  <c r="DI16" i="22"/>
  <c r="DG16" i="22"/>
  <c r="BP16" i="22"/>
  <c r="BN16" i="22"/>
  <c r="O16" i="22"/>
  <c r="L16" i="22"/>
  <c r="J16" i="22"/>
  <c r="EC15" i="22"/>
  <c r="DI15" i="22"/>
  <c r="DG15" i="22"/>
  <c r="BP15" i="22"/>
  <c r="BN15" i="22"/>
  <c r="O15" i="22"/>
  <c r="L15" i="22"/>
  <c r="J15" i="22"/>
  <c r="EC14" i="22"/>
  <c r="DI14" i="22"/>
  <c r="DG14" i="22"/>
  <c r="BP14" i="22"/>
  <c r="BN14" i="22"/>
  <c r="O14" i="22"/>
  <c r="L14" i="22"/>
  <c r="J14" i="22"/>
  <c r="EC13" i="22"/>
  <c r="DI13" i="22"/>
  <c r="DG13" i="22"/>
  <c r="BP13" i="22"/>
  <c r="BN13" i="22"/>
  <c r="O13" i="22"/>
  <c r="L13" i="22"/>
  <c r="J13" i="22"/>
  <c r="EC12" i="22"/>
  <c r="DI12" i="22"/>
  <c r="DG12" i="22"/>
  <c r="BP12" i="22"/>
  <c r="BN12" i="22"/>
  <c r="O12" i="22"/>
  <c r="L12" i="22"/>
  <c r="J12" i="22"/>
  <c r="EC11" i="22"/>
  <c r="DI11" i="22"/>
  <c r="DG11" i="22"/>
  <c r="BP11" i="22"/>
  <c r="BN11" i="22"/>
  <c r="O11" i="22"/>
  <c r="L11" i="22"/>
  <c r="J11" i="22"/>
  <c r="EE10" i="22"/>
  <c r="EC10" i="22"/>
  <c r="DI10" i="22"/>
  <c r="DG10" i="22"/>
  <c r="BN10" i="22"/>
  <c r="O10" i="22"/>
  <c r="L10" i="22"/>
  <c r="J10" i="22"/>
  <c r="R46" i="22"/>
  <c r="R44" i="22"/>
  <c r="R40" i="22"/>
  <c r="R32" i="22"/>
  <c r="R30" i="22"/>
  <c r="R28" i="22"/>
  <c r="R24" i="22"/>
  <c r="R22" i="22"/>
  <c r="R20" i="22"/>
  <c r="R18" i="22"/>
  <c r="R16" i="22"/>
  <c r="R14" i="22"/>
  <c r="R39" i="22"/>
  <c r="R37" i="22"/>
  <c r="R33" i="22"/>
  <c r="R27" i="22"/>
  <c r="R25" i="22"/>
  <c r="R23" i="22"/>
  <c r="R21" i="22"/>
  <c r="R17" i="22"/>
  <c r="R15" i="22"/>
  <c r="R11" i="22"/>
  <c r="G44" i="22" l="1"/>
  <c r="G12" i="22"/>
  <c r="BQ14" i="22"/>
  <c r="BN52" i="22"/>
  <c r="EE52" i="22"/>
  <c r="M23" i="22"/>
  <c r="G16" i="22"/>
  <c r="O52" i="22"/>
  <c r="S52" i="22" s="1"/>
  <c r="EC52" i="22"/>
  <c r="J52" i="22"/>
  <c r="BO52" i="22"/>
  <c r="R12" i="22"/>
  <c r="P52" i="22"/>
  <c r="R52" i="22" s="1"/>
  <c r="G20" i="22"/>
  <c r="G24" i="22"/>
  <c r="G28" i="22"/>
  <c r="G32" i="22"/>
  <c r="G36" i="22"/>
  <c r="DG52" i="22"/>
  <c r="K52" i="22"/>
  <c r="L52" i="22"/>
  <c r="BP52" i="22"/>
  <c r="F12" i="22"/>
  <c r="F52" i="22" s="1"/>
  <c r="DH52" i="22"/>
  <c r="DI52" i="22"/>
  <c r="R50" i="22"/>
  <c r="R41" i="22"/>
  <c r="R38" i="22"/>
  <c r="R36" i="22"/>
  <c r="R35" i="22"/>
  <c r="R34" i="22"/>
  <c r="R26" i="22"/>
  <c r="R19" i="22"/>
  <c r="R10" i="22"/>
  <c r="G14" i="22"/>
  <c r="G18" i="22"/>
  <c r="G22" i="22"/>
  <c r="G26" i="22"/>
  <c r="G30" i="22"/>
  <c r="G34" i="22"/>
  <c r="G38" i="22"/>
  <c r="G46" i="22"/>
  <c r="G50" i="22"/>
  <c r="G42" i="22"/>
  <c r="E48" i="22"/>
  <c r="I48" i="22" s="1"/>
  <c r="BR49" i="22"/>
  <c r="BQ32" i="22"/>
  <c r="BQ36" i="22"/>
  <c r="BQ40" i="22"/>
  <c r="BQ44" i="22"/>
  <c r="BQ48" i="22"/>
  <c r="M11" i="22"/>
  <c r="M13" i="22"/>
  <c r="M15" i="22"/>
  <c r="M19" i="22"/>
  <c r="M20" i="22"/>
  <c r="M21" i="22"/>
  <c r="M24" i="22"/>
  <c r="M31" i="22"/>
  <c r="M32" i="22"/>
  <c r="M37" i="22"/>
  <c r="M39" i="22"/>
  <c r="M40" i="22"/>
  <c r="M41" i="22"/>
  <c r="M44" i="22"/>
  <c r="M45" i="22"/>
  <c r="M51" i="22"/>
  <c r="E10" i="22"/>
  <c r="BR51" i="22"/>
  <c r="N48" i="22"/>
  <c r="BR41" i="22"/>
  <c r="M33" i="22"/>
  <c r="S10" i="22"/>
  <c r="S11" i="22"/>
  <c r="S12" i="22"/>
  <c r="S13" i="22"/>
  <c r="S14" i="22"/>
  <c r="S15" i="22"/>
  <c r="S16" i="22"/>
  <c r="S17" i="22"/>
  <c r="S18" i="22"/>
  <c r="S19" i="22"/>
  <c r="S20" i="22"/>
  <c r="S21" i="22"/>
  <c r="S22" i="22"/>
  <c r="S23" i="22"/>
  <c r="S24" i="22"/>
  <c r="S25" i="22"/>
  <c r="S26" i="22"/>
  <c r="S27" i="22"/>
  <c r="S28" i="22"/>
  <c r="S31" i="22"/>
  <c r="S32" i="22"/>
  <c r="S35" i="22"/>
  <c r="S36" i="22"/>
  <c r="S39" i="22"/>
  <c r="S40" i="22"/>
  <c r="S43" i="22"/>
  <c r="S44" i="22"/>
  <c r="S45" i="22"/>
  <c r="S49" i="22"/>
  <c r="E29" i="22"/>
  <c r="M48" i="22"/>
  <c r="BQ13" i="22"/>
  <c r="BQ15" i="22"/>
  <c r="BQ21" i="22"/>
  <c r="BQ35" i="22"/>
  <c r="BQ51" i="22"/>
  <c r="N24" i="22"/>
  <c r="BQ42" i="22"/>
  <c r="H40" i="22"/>
  <c r="H44" i="22"/>
  <c r="G11" i="22"/>
  <c r="G13" i="22"/>
  <c r="G15" i="22"/>
  <c r="G17" i="22"/>
  <c r="G19" i="22"/>
  <c r="G21" i="22"/>
  <c r="E50" i="22"/>
  <c r="E11" i="22"/>
  <c r="E12" i="22"/>
  <c r="E15" i="22"/>
  <c r="E20" i="22"/>
  <c r="BQ43" i="22"/>
  <c r="N38" i="22"/>
  <c r="E16" i="22"/>
  <c r="E51" i="22"/>
  <c r="E32" i="22"/>
  <c r="G23" i="22"/>
  <c r="G25" i="22"/>
  <c r="G27" i="22"/>
  <c r="G29" i="22"/>
  <c r="E17" i="22"/>
  <c r="E18" i="22"/>
  <c r="E19" i="22"/>
  <c r="E49" i="22"/>
  <c r="E44" i="22"/>
  <c r="G31" i="22"/>
  <c r="G33" i="22"/>
  <c r="G35" i="22"/>
  <c r="G37" i="22"/>
  <c r="N51" i="22"/>
  <c r="N32" i="22"/>
  <c r="N39" i="22"/>
  <c r="N46" i="22"/>
  <c r="M49" i="22"/>
  <c r="M16" i="22"/>
  <c r="M22" i="22"/>
  <c r="M26" i="22"/>
  <c r="M27" i="22"/>
  <c r="M29" i="22"/>
  <c r="M35" i="22"/>
  <c r="M43" i="22"/>
  <c r="BR42" i="22"/>
  <c r="BR43" i="22"/>
  <c r="BR40" i="22"/>
  <c r="N28" i="22"/>
  <c r="N30" i="22"/>
  <c r="N34" i="22"/>
  <c r="N36" i="22"/>
  <c r="N41" i="22"/>
  <c r="N42" i="22"/>
  <c r="N44" i="22"/>
  <c r="N47" i="22"/>
  <c r="N49" i="22"/>
  <c r="N50" i="22"/>
  <c r="M47" i="22"/>
  <c r="N45" i="22"/>
  <c r="N43" i="22"/>
  <c r="N40" i="22"/>
  <c r="N35" i="22"/>
  <c r="N37" i="22"/>
  <c r="N22" i="22"/>
  <c r="N26" i="22"/>
  <c r="G43" i="22"/>
  <c r="M17" i="22"/>
  <c r="M18" i="22"/>
  <c r="M28" i="22"/>
  <c r="M36" i="22"/>
  <c r="M25" i="22"/>
  <c r="M30" i="22"/>
  <c r="M34" i="22"/>
  <c r="M38" i="22"/>
  <c r="M42" i="22"/>
  <c r="M46" i="22"/>
  <c r="M50" i="22"/>
  <c r="BQ16" i="22"/>
  <c r="BQ31" i="22"/>
  <c r="BQ34" i="22"/>
  <c r="BQ38" i="22"/>
  <c r="BQ39" i="22"/>
  <c r="BQ46" i="22"/>
  <c r="BQ47" i="22"/>
  <c r="H48" i="22"/>
  <c r="BQ50" i="22"/>
  <c r="M14" i="22"/>
  <c r="M10" i="22"/>
  <c r="BR38" i="22"/>
  <c r="BR36" i="22"/>
  <c r="BR39" i="22"/>
  <c r="BR33" i="22"/>
  <c r="BR37" i="22"/>
  <c r="BR31" i="22"/>
  <c r="BR34" i="22"/>
  <c r="BR32" i="22"/>
  <c r="BR10" i="22"/>
  <c r="BR11" i="22"/>
  <c r="BR12" i="22"/>
  <c r="BR17" i="22"/>
  <c r="BR18" i="22"/>
  <c r="BR19" i="22"/>
  <c r="BR20" i="22"/>
  <c r="BR23" i="22"/>
  <c r="BR24" i="22"/>
  <c r="BR25" i="22"/>
  <c r="BR26" i="22"/>
  <c r="BR27" i="22"/>
  <c r="BR28" i="22"/>
  <c r="BR29" i="22"/>
  <c r="BR30" i="22"/>
  <c r="BR35" i="22"/>
  <c r="G47" i="22"/>
  <c r="G51" i="22"/>
  <c r="N13" i="22"/>
  <c r="BQ30" i="22"/>
  <c r="BQ26" i="22"/>
  <c r="BQ17" i="22"/>
  <c r="BQ28" i="22"/>
  <c r="BQ24" i="22"/>
  <c r="BQ19" i="22"/>
  <c r="BQ27" i="22"/>
  <c r="BQ25" i="22"/>
  <c r="BQ23" i="22"/>
  <c r="BQ20" i="22"/>
  <c r="BQ18" i="22"/>
  <c r="BQ12" i="22"/>
  <c r="BQ11" i="22"/>
  <c r="BR15" i="22"/>
  <c r="BR16" i="22"/>
  <c r="BR47" i="22"/>
  <c r="BR50" i="22"/>
  <c r="BR48" i="22"/>
  <c r="BR45" i="22"/>
  <c r="BR46" i="22"/>
  <c r="BR44" i="22"/>
  <c r="M12" i="22"/>
  <c r="N14" i="22"/>
  <c r="N21" i="22"/>
  <c r="N23" i="22"/>
  <c r="N25" i="22"/>
  <c r="N27" i="22"/>
  <c r="N29" i="22"/>
  <c r="N31" i="22"/>
  <c r="N33" i="22"/>
  <c r="G39" i="22"/>
  <c r="G41" i="22"/>
  <c r="G45" i="22"/>
  <c r="G49" i="22"/>
  <c r="BQ10" i="22"/>
  <c r="N15" i="22"/>
  <c r="N10" i="22"/>
  <c r="G10" i="22"/>
  <c r="N11" i="22"/>
  <c r="N12" i="22"/>
  <c r="BR13" i="22"/>
  <c r="BR14" i="22"/>
  <c r="N16" i="22"/>
  <c r="N17" i="22"/>
  <c r="N18" i="22"/>
  <c r="N19" i="22"/>
  <c r="N20" i="22"/>
  <c r="BR21" i="22"/>
  <c r="BR22" i="22"/>
  <c r="E28" i="22"/>
  <c r="E31" i="22"/>
  <c r="E33" i="22"/>
  <c r="E30" i="22"/>
  <c r="E24" i="22"/>
  <c r="E13" i="22"/>
  <c r="E25" i="22"/>
  <c r="E34" i="22"/>
  <c r="E37" i="22"/>
  <c r="E43" i="22"/>
  <c r="E45" i="22"/>
  <c r="E14" i="22"/>
  <c r="E21" i="22"/>
  <c r="E22" i="22"/>
  <c r="E23" i="22"/>
  <c r="E26" i="22"/>
  <c r="E27" i="22"/>
  <c r="E35" i="22"/>
  <c r="E36" i="22"/>
  <c r="E38" i="22"/>
  <c r="E39" i="22"/>
  <c r="E40" i="22"/>
  <c r="E41" i="22"/>
  <c r="E42" i="22"/>
  <c r="E46" i="22"/>
  <c r="E47" i="22"/>
  <c r="S50" i="22"/>
  <c r="S48" i="22"/>
  <c r="S46" i="22"/>
  <c r="BR52" i="22" l="1"/>
  <c r="H28" i="22"/>
  <c r="H12" i="22"/>
  <c r="H16" i="22"/>
  <c r="H50" i="22"/>
  <c r="H38" i="22"/>
  <c r="H30" i="22"/>
  <c r="H22" i="22"/>
  <c r="H14" i="22"/>
  <c r="H32" i="22"/>
  <c r="H24" i="22"/>
  <c r="H42" i="22"/>
  <c r="H46" i="22"/>
  <c r="H34" i="22"/>
  <c r="H26" i="22"/>
  <c r="H18" i="22"/>
  <c r="H36" i="22"/>
  <c r="H20" i="22"/>
  <c r="BQ52" i="22"/>
  <c r="N52" i="22"/>
  <c r="M52" i="22"/>
  <c r="E52" i="22"/>
  <c r="G52" i="22"/>
  <c r="H49" i="22"/>
  <c r="H51" i="22"/>
  <c r="H10" i="22"/>
  <c r="H45" i="22"/>
  <c r="H39" i="22"/>
  <c r="H47" i="22"/>
  <c r="H43" i="22"/>
  <c r="H37" i="22"/>
  <c r="H33" i="22"/>
  <c r="H27" i="22"/>
  <c r="H23" i="22"/>
  <c r="H19" i="22"/>
  <c r="H15" i="22"/>
  <c r="H11" i="22"/>
  <c r="H41" i="22"/>
  <c r="H35" i="22"/>
  <c r="H31" i="22"/>
  <c r="H29" i="22"/>
  <c r="H25" i="22"/>
  <c r="H21" i="22"/>
  <c r="H17" i="22"/>
  <c r="H13" i="22"/>
  <c r="I28" i="22"/>
  <c r="I44" i="22"/>
  <c r="I20" i="22"/>
  <c r="I12" i="22"/>
  <c r="I50" i="22"/>
  <c r="I18" i="22"/>
  <c r="I32" i="22"/>
  <c r="I16" i="22"/>
  <c r="I17" i="22"/>
  <c r="I11" i="22"/>
  <c r="I15" i="22"/>
  <c r="I19" i="22"/>
  <c r="I51" i="22"/>
  <c r="I29" i="22"/>
  <c r="I46" i="22"/>
  <c r="I23" i="22"/>
  <c r="I38" i="22"/>
  <c r="I35" i="22"/>
  <c r="I26" i="22"/>
  <c r="I22" i="22"/>
  <c r="I14" i="22"/>
  <c r="I13" i="22"/>
  <c r="I31" i="22"/>
  <c r="I21" i="22"/>
  <c r="I25" i="22"/>
  <c r="I45" i="22"/>
  <c r="I49" i="22"/>
  <c r="I10" i="22"/>
  <c r="I24" i="22"/>
  <c r="I27" i="22"/>
  <c r="I36" i="22"/>
  <c r="I33" i="22"/>
  <c r="I41" i="22"/>
  <c r="I39" i="22"/>
  <c r="I47" i="22"/>
  <c r="I42" i="22"/>
  <c r="I40" i="22"/>
  <c r="I43" i="22"/>
  <c r="I34" i="22"/>
  <c r="I30" i="22"/>
  <c r="I37" i="22"/>
  <c r="H52" i="22" l="1"/>
  <c r="I52" i="22"/>
</calcChain>
</file>

<file path=xl/sharedStrings.xml><?xml version="1.0" encoding="utf-8"?>
<sst xmlns="http://schemas.openxmlformats.org/spreadsheetml/2006/main" count="262" uniqueCount="101">
  <si>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</si>
  <si>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</si>
  <si>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2. ՊԱՇՏՈՆԱԿԱՆ ԴՐԱՄԱՇՆՈՐՀՆԵՐ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</si>
  <si>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</si>
  <si>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</si>
  <si>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</si>
  <si>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Հ/հ</t>
  </si>
  <si>
    <t>1. ՀԱՐԿԵՐ ԵՎ ՏՈՒՐՔԵՐ</t>
  </si>
  <si>
    <t xml:space="preserve">տող 1320 Շահաբաժիններ </t>
  </si>
  <si>
    <t xml:space="preserve">փաստ.                                                                            </t>
  </si>
  <si>
    <t>Համայնքի անվանումը</t>
  </si>
  <si>
    <t>հազար դրամ</t>
  </si>
  <si>
    <t>տող 1000ԸՆԴԱՄԵՆԸ  ԵԿԱՄՈՒՏՆԵՐ     (տող 1100 + տող 1200+տող 1300)</t>
  </si>
  <si>
    <t>ԴԱՀԿ    Վ/Բ</t>
  </si>
  <si>
    <t xml:space="preserve"> տող 1000  Ընդամենը վարչական մաս</t>
  </si>
  <si>
    <t>ԴԱՀԿ                     Ֆ/Բ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</si>
  <si>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</si>
  <si>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</si>
  <si>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</si>
  <si>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</si>
  <si>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</si>
  <si>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</si>
  <si>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գույքահարկ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</si>
  <si>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</si>
  <si>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</si>
  <si>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</si>
  <si>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</si>
  <si>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</si>
  <si>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</si>
  <si>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</si>
  <si>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</si>
  <si>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</si>
  <si>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</si>
  <si>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</si>
  <si>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</si>
  <si>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</si>
  <si>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</si>
  <si>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</si>
  <si>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</si>
  <si>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</si>
  <si>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</si>
  <si>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</si>
  <si>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t xml:space="preserve">ծրագիր    տարեկան </t>
  </si>
  <si>
    <t>Ընդամենը</t>
  </si>
  <si>
    <t>կատ. %-ը տարեկան ծրագրի նկատմամբ</t>
  </si>
  <si>
    <t>կատ. %-ը 1-ին եռամսյակի, 1-ին կիսամյակի, 9 ամսվա նկատմամբ</t>
  </si>
  <si>
    <t>Հաշվետու ժամանակաշրջան</t>
  </si>
  <si>
    <t>ք.Հրազդան</t>
  </si>
  <si>
    <t>ք.Ծաղկաձոր</t>
  </si>
  <si>
    <t>Ջրառատ</t>
  </si>
  <si>
    <t>Լեռնանիստ</t>
  </si>
  <si>
    <t>Մեղրաձոր</t>
  </si>
  <si>
    <t>Քաղսի</t>
  </si>
  <si>
    <t>Սոլակ</t>
  </si>
  <si>
    <t>ք.Չարենցավան</t>
  </si>
  <si>
    <t>ք.Աբովյան</t>
  </si>
  <si>
    <t>Ակունք</t>
  </si>
  <si>
    <t>Առինջ</t>
  </si>
  <si>
    <t>Արամուս</t>
  </si>
  <si>
    <t>Արզնի</t>
  </si>
  <si>
    <t>Բալահովիտ</t>
  </si>
  <si>
    <t>ք.Բյուրեղավան</t>
  </si>
  <si>
    <t>Գառնի</t>
  </si>
  <si>
    <t>Գեղարդ</t>
  </si>
  <si>
    <t>Գեղաշեն</t>
  </si>
  <si>
    <t>Գեղադիր</t>
  </si>
  <si>
    <t>Գողթ</t>
  </si>
  <si>
    <t>Կամարիս</t>
  </si>
  <si>
    <t>Կաթնաղբյուր</t>
  </si>
  <si>
    <t>Հացավան</t>
  </si>
  <si>
    <t>Մայակովսկի</t>
  </si>
  <si>
    <t>Ողջաբերդ</t>
  </si>
  <si>
    <t>Պտղնի</t>
  </si>
  <si>
    <t>Ջրվեժ</t>
  </si>
  <si>
    <t>Գետարգել</t>
  </si>
  <si>
    <t>Վերին Պտղնի</t>
  </si>
  <si>
    <t>ք.Եղվարդ</t>
  </si>
  <si>
    <t>Արգել</t>
  </si>
  <si>
    <t>Գետամեջ</t>
  </si>
  <si>
    <t>Թեղենիք</t>
  </si>
  <si>
    <t>Մրգաշեն</t>
  </si>
  <si>
    <t>Նոր Արտամետ</t>
  </si>
  <si>
    <t>Նոր Գեղի</t>
  </si>
  <si>
    <t>Նոր Երզնկա</t>
  </si>
  <si>
    <t>ք.Նոր Հաճըն</t>
  </si>
  <si>
    <t>Պռոշյան</t>
  </si>
  <si>
    <t>Քանաքեռավան</t>
  </si>
  <si>
    <t>Քասախ</t>
  </si>
  <si>
    <t>Քարաշամբ</t>
  </si>
  <si>
    <r>
      <t>որից` Սեփական եկամուտներ</t>
    </r>
    <r>
      <rPr>
        <sz val="11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</si>
  <si>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r>
      <rPr>
        <b/>
        <sz val="11"/>
        <rFont val="GHEA Grapalat"/>
        <family val="3"/>
      </rPr>
      <t>տող 1341</t>
    </r>
    <r>
      <rPr>
        <sz val="11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</si>
  <si>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1"/>
        <rFont val="GHEA Grapalat"/>
        <family val="3"/>
      </rPr>
      <t xml:space="preserve"> տող 1342</t>
    </r>
    <r>
      <rPr>
        <sz val="11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</si>
  <si>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1"/>
        <rFont val="GHEA Grapalat"/>
        <family val="3"/>
      </rPr>
      <t xml:space="preserve"> տող 1352</t>
    </r>
    <r>
      <rPr>
        <sz val="11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</si>
  <si>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1"/>
        <rFont val="GHEA Grapalat"/>
        <family val="3"/>
      </rPr>
      <t xml:space="preserve">տող 1220+1240     </t>
    </r>
    <r>
      <rPr>
        <sz val="11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</si>
  <si>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1"/>
        <rFont val="GHEA Grapalat"/>
        <family val="3"/>
      </rPr>
      <t xml:space="preserve"> տող 1260   </t>
    </r>
    <r>
      <rPr>
        <sz val="11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</si>
  <si>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1"/>
        <rFont val="GHEA Grapalat"/>
        <family val="3"/>
      </rPr>
      <t xml:space="preserve"> տող 1381+տող 1382</t>
    </r>
    <r>
      <rPr>
        <sz val="11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</si>
  <si>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1"/>
        <rFont val="GHEA Grapalat"/>
        <family val="3"/>
      </rPr>
      <t xml:space="preserve">տող 1391+1393   </t>
    </r>
    <r>
      <rPr>
        <sz val="11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</si>
  <si>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1"/>
        <rFont val="GHEA Grapalat"/>
        <family val="3"/>
      </rPr>
      <t>տող 1392</t>
    </r>
    <r>
      <rPr>
        <sz val="11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</si>
  <si>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ծրագիր 1-ին եռամսյակ</t>
  </si>
  <si>
    <r>
      <t xml:space="preserve"> ՀՀ  ԿՈՏԱՅՔԻ  ՄԱՐԶԻ  ՀԱՄԱՅՆՔՆԵՐԻ   ԿԱՏԱՐՈՂԱԿԱՆԻ   ՎԵՐԱԲԵՐՅԱԼ   2021թ. ապրիլի  «01» -ի դրությամբ </t>
    </r>
    <r>
      <rPr>
        <b/>
        <sz val="11"/>
        <rFont val="GHEA Grapalat"/>
        <family val="3"/>
      </rPr>
      <t xml:space="preserve">                                           </t>
    </r>
  </si>
  <si>
    <t xml:space="preserve">փաստ 01.04.21թ.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</si>
</sst>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8" x14ac:knownFonts="1">
    <font>
      <sz val="12"/>
      <name val="Times Armenian"/>
    </font>
    <font>
      <sz val="10"/>
      <name val="Arial Armenian"/>
      <family val="2"/>
    </font>
    <font>
      <sz val="9"/>
      <name val="Arial Armenian"/>
      <family val="2"/>
    </font>
    <font>
      <sz val="12"/>
      <name val="Times Armenian"/>
      <family val="1"/>
    </font>
    <font>
      <sz val="11"/>
      <name val="GHEA Grapalat"/>
      <family val="3"/>
    </font>
    <font>
      <b/>
      <sz val="11"/>
      <name val="GHEA Grapalat"/>
      <family val="3"/>
    </font>
    <font>
      <sz val="11"/>
      <color rgb="FFFF0000"/>
      <name val="GHEA Grapalat"/>
      <family val="3"/>
    </font>
    <font>
      <b/>
      <sz val="11"/>
      <color rgb="FFFF0000"/>
      <name val="GHEA Grapalat"/>
      <family val="3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5999938962981048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56">
    <xf numFmtId="0" fontId="0" fillId="0" borderId="0" xfId="0"/>
    <xf numFmtId="0" fontId="4" fillId="2" borderId="0" xfId="0" applyFont="1" applyFill="1" applyProtection="1">
      <protection locked="0"/>
    </xf>
    <xf numFmtId="0" fontId="4" fillId="7" borderId="0" xfId="0" applyFont="1" applyFill="1" applyProtection="1"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protection locked="0"/>
    </xf>
    <xf numFmtId="14" fontId="4" fillId="2" borderId="0" xfId="0" applyNumberFormat="1" applyFont="1" applyFill="1" applyProtection="1">
      <protection locked="0"/>
    </xf>
    <xf numFmtId="0" fontId="4" fillId="2" borderId="0" xfId="0" applyFont="1" applyFill="1" applyBorder="1" applyAlignment="1" applyProtection="1">
      <alignment horizontal="center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Protection="1"/>
    <xf numFmtId="0" fontId="4" fillId="2" borderId="0" xfId="0" applyFont="1" applyFill="1" applyProtection="1"/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4" fillId="2" borderId="4" xfId="0" applyNumberFormat="1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/>
    </xf>
    <xf numFmtId="0" fontId="5" fillId="7" borderId="2" xfId="0" applyFont="1" applyFill="1" applyBorder="1" applyAlignment="1" applyProtection="1">
      <alignment horizontal="center" vertical="center"/>
    </xf>
    <xf numFmtId="0" fontId="5" fillId="2" borderId="4" xfId="0" applyFont="1" applyFill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</xf>
    <xf numFmtId="1" fontId="4" fillId="7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7" borderId="8" xfId="0" applyNumberFormat="1" applyFont="1" applyFill="1" applyBorder="1" applyAlignment="1">
      <alignment horizontal="left" vertical="center" wrapText="1"/>
    </xf>
    <xf numFmtId="165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2" xfId="0" applyNumberFormat="1" applyFont="1" applyFill="1" applyBorder="1" applyAlignment="1">
      <alignment horizontal="center" vertical="center" wrapText="1"/>
    </xf>
    <xf numFmtId="165" fontId="4" fillId="8" borderId="2" xfId="0" applyNumberFormat="1" applyFont="1" applyFill="1" applyBorder="1" applyAlignment="1" applyProtection="1">
      <alignment horizontal="center" vertical="center" wrapText="1"/>
    </xf>
    <xf numFmtId="165" fontId="4" fillId="7" borderId="2" xfId="0" applyNumberFormat="1" applyFont="1" applyFill="1" applyBorder="1" applyAlignment="1" applyProtection="1">
      <alignment horizontal="center" vertical="center" wrapText="1"/>
    </xf>
    <xf numFmtId="165" fontId="4" fillId="2" borderId="2" xfId="0" applyNumberFormat="1" applyFont="1" applyFill="1" applyBorder="1" applyAlignment="1" applyProtection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/>
    </xf>
    <xf numFmtId="165" fontId="4" fillId="2" borderId="2" xfId="0" applyNumberFormat="1" applyFont="1" applyFill="1" applyBorder="1" applyAlignment="1">
      <alignment horizontal="center" vertical="center" wrapText="1"/>
    </xf>
    <xf numFmtId="165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3" xfId="0" applyNumberFormat="1" applyFont="1" applyFill="1" applyBorder="1" applyAlignment="1">
      <alignment horizontal="center" vertical="center"/>
    </xf>
    <xf numFmtId="164" fontId="5" fillId="2" borderId="0" xfId="0" applyNumberFormat="1" applyFont="1" applyFill="1" applyAlignment="1" applyProtection="1">
      <alignment horizontal="center" vertical="center" wrapText="1"/>
      <protection locked="0"/>
    </xf>
    <xf numFmtId="164" fontId="4" fillId="0" borderId="2" xfId="0" applyNumberFormat="1" applyFont="1" applyFill="1" applyBorder="1" applyAlignment="1">
      <alignment horizontal="center" vertical="center"/>
    </xf>
    <xf numFmtId="164" fontId="4" fillId="2" borderId="0" xfId="0" applyNumberFormat="1" applyFont="1" applyFill="1" applyAlignment="1" applyProtection="1">
      <alignment horizontal="center" vertical="center" wrapText="1"/>
      <protection locked="0"/>
    </xf>
    <xf numFmtId="0" fontId="4" fillId="2" borderId="2" xfId="1" applyFont="1" applyFill="1" applyBorder="1"/>
    <xf numFmtId="0" fontId="5" fillId="7" borderId="2" xfId="0" applyFont="1" applyFill="1" applyBorder="1" applyAlignment="1">
      <alignment horizontal="center" vertical="center"/>
    </xf>
    <xf numFmtId="165" fontId="5" fillId="2" borderId="2" xfId="0" applyNumberFormat="1" applyFont="1" applyFill="1" applyBorder="1" applyAlignment="1" applyProtection="1">
      <alignment horizontal="center" vertical="center" wrapText="1"/>
    </xf>
    <xf numFmtId="164" fontId="4" fillId="2" borderId="0" xfId="0" applyNumberFormat="1" applyFont="1" applyFill="1" applyAlignment="1" applyProtection="1">
      <alignment horizontal="center" vertical="center" wrapText="1"/>
    </xf>
    <xf numFmtId="165" fontId="4" fillId="2" borderId="0" xfId="0" applyNumberFormat="1" applyFont="1" applyFill="1" applyProtection="1">
      <protection locked="0"/>
    </xf>
    <xf numFmtId="165" fontId="4" fillId="7" borderId="0" xfId="0" applyNumberFormat="1" applyFont="1" applyFill="1" applyProtection="1">
      <protection locked="0"/>
    </xf>
    <xf numFmtId="165" fontId="4" fillId="2" borderId="0" xfId="0" applyNumberFormat="1" applyFont="1" applyFill="1" applyBorder="1" applyAlignment="1" applyProtection="1">
      <alignment horizontal="left" wrapText="1"/>
      <protection locked="0"/>
    </xf>
    <xf numFmtId="0" fontId="4" fillId="0" borderId="0" xfId="0" applyFont="1" applyFill="1" applyProtection="1">
      <protection locked="0"/>
    </xf>
    <xf numFmtId="1" fontId="6" fillId="7" borderId="2" xfId="0" applyNumberFormat="1" applyFont="1" applyFill="1" applyBorder="1" applyAlignment="1" applyProtection="1">
      <alignment horizontal="center" vertical="center" wrapText="1"/>
      <protection locked="0"/>
    </xf>
    <xf numFmtId="164" fontId="6" fillId="7" borderId="8" xfId="0" applyNumberFormat="1" applyFont="1" applyFill="1" applyBorder="1" applyAlignment="1">
      <alignment horizontal="left" vertical="center" wrapText="1"/>
    </xf>
    <xf numFmtId="165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6" fillId="2" borderId="2" xfId="0" applyNumberFormat="1" applyFont="1" applyFill="1" applyBorder="1" applyAlignment="1">
      <alignment horizontal="center" vertical="center"/>
    </xf>
    <xf numFmtId="165" fontId="6" fillId="8" borderId="2" xfId="0" applyNumberFormat="1" applyFont="1" applyFill="1" applyBorder="1" applyAlignment="1" applyProtection="1">
      <alignment horizontal="center" vertical="center" wrapText="1"/>
    </xf>
    <xf numFmtId="165" fontId="6" fillId="7" borderId="2" xfId="0" applyNumberFormat="1" applyFont="1" applyFill="1" applyBorder="1" applyAlignment="1" applyProtection="1">
      <alignment horizontal="center" vertical="center" wrapText="1"/>
    </xf>
    <xf numFmtId="165" fontId="6" fillId="2" borderId="2" xfId="0" applyNumberFormat="1" applyFont="1" applyFill="1" applyBorder="1" applyAlignment="1" applyProtection="1">
      <alignment horizontal="center" vertical="center" wrapText="1"/>
    </xf>
    <xf numFmtId="165" fontId="6" fillId="2" borderId="2" xfId="0" applyNumberFormat="1" applyFont="1" applyFill="1" applyBorder="1" applyAlignment="1">
      <alignment horizontal="center" vertical="center" wrapText="1"/>
    </xf>
    <xf numFmtId="165" fontId="6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6" fillId="2" borderId="3" xfId="0" applyNumberFormat="1" applyFont="1" applyFill="1" applyBorder="1" applyAlignment="1">
      <alignment horizontal="center" vertical="center"/>
    </xf>
    <xf numFmtId="164" fontId="6" fillId="2" borderId="0" xfId="0" applyNumberFormat="1" applyFont="1" applyFill="1" applyAlignment="1" applyProtection="1">
      <alignment horizontal="center" vertical="center" wrapText="1"/>
      <protection locked="0"/>
    </xf>
    <xf numFmtId="164" fontId="7" fillId="2" borderId="0" xfId="0" applyNumberFormat="1" applyFont="1" applyFill="1" applyAlignment="1" applyProtection="1">
      <alignment horizontal="center" vertical="center" wrapText="1"/>
      <protection locked="0"/>
    </xf>
    <xf numFmtId="4" fontId="4" fillId="3" borderId="4" xfId="0" applyNumberFormat="1" applyFont="1" applyFill="1" applyBorder="1" applyAlignment="1" applyProtection="1">
      <alignment horizontal="center" vertical="center" wrapText="1"/>
    </xf>
    <xf numFmtId="4" fontId="4" fillId="3" borderId="5" xfId="0" applyNumberFormat="1" applyFont="1" applyFill="1" applyBorder="1" applyAlignment="1" applyProtection="1">
      <alignment horizontal="center" vertical="center" wrapText="1"/>
    </xf>
    <xf numFmtId="4" fontId="4" fillId="0" borderId="6" xfId="0" applyNumberFormat="1" applyFont="1" applyFill="1" applyBorder="1" applyAlignment="1" applyProtection="1">
      <alignment horizontal="center" vertical="center" wrapText="1"/>
    </xf>
    <xf numFmtId="4" fontId="4" fillId="0" borderId="7" xfId="0" applyNumberFormat="1" applyFont="1" applyFill="1" applyBorder="1" applyAlignment="1" applyProtection="1">
      <alignment horizontal="center" vertical="center" wrapText="1"/>
    </xf>
    <xf numFmtId="4" fontId="4" fillId="2" borderId="2" xfId="0" applyNumberFormat="1" applyFont="1" applyFill="1" applyBorder="1" applyAlignment="1" applyProtection="1">
      <alignment horizontal="center" vertical="center" wrapText="1"/>
    </xf>
    <xf numFmtId="0" fontId="4" fillId="7" borderId="4" xfId="0" applyFont="1" applyFill="1" applyBorder="1" applyAlignment="1" applyProtection="1">
      <alignment horizontal="center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5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11" xfId="0" applyFont="1" applyFill="1" applyBorder="1" applyAlignment="1" applyProtection="1">
      <alignment horizontal="center" vertical="center" textRotation="90" wrapText="1"/>
    </xf>
    <xf numFmtId="0" fontId="4" fillId="2" borderId="5" xfId="0" applyFont="1" applyFill="1" applyBorder="1" applyAlignment="1" applyProtection="1">
      <alignment horizontal="center" vertical="center" textRotation="90" wrapText="1"/>
    </xf>
    <xf numFmtId="4" fontId="5" fillId="4" borderId="6" xfId="0" applyNumberFormat="1" applyFont="1" applyFill="1" applyBorder="1" applyAlignment="1" applyProtection="1">
      <alignment horizontal="center" vertical="center" wrapText="1"/>
    </xf>
    <xf numFmtId="4" fontId="5" fillId="4" borderId="10" xfId="0" applyNumberFormat="1" applyFont="1" applyFill="1" applyBorder="1" applyAlignment="1" applyProtection="1">
      <alignment horizontal="center" vertical="center" wrapText="1"/>
    </xf>
    <xf numFmtId="4" fontId="5" fillId="4" borderId="7" xfId="0" applyNumberFormat="1" applyFont="1" applyFill="1" applyBorder="1" applyAlignment="1" applyProtection="1">
      <alignment horizontal="center" vertical="center" wrapText="1"/>
    </xf>
    <xf numFmtId="4" fontId="5" fillId="4" borderId="12" xfId="0" applyNumberFormat="1" applyFont="1" applyFill="1" applyBorder="1" applyAlignment="1" applyProtection="1">
      <alignment horizontal="center" vertical="center" wrapText="1"/>
    </xf>
    <xf numFmtId="4" fontId="5" fillId="4" borderId="0" xfId="0" applyNumberFormat="1" applyFont="1" applyFill="1" applyBorder="1" applyAlignment="1" applyProtection="1">
      <alignment horizontal="center" vertical="center" wrapText="1"/>
    </xf>
    <xf numFmtId="4" fontId="5" fillId="4" borderId="13" xfId="0" applyNumberFormat="1" applyFont="1" applyFill="1" applyBorder="1" applyAlignment="1" applyProtection="1">
      <alignment horizontal="center" vertical="center" wrapText="1"/>
    </xf>
    <xf numFmtId="4" fontId="5" fillId="4" borderId="14" xfId="0" applyNumberFormat="1" applyFont="1" applyFill="1" applyBorder="1" applyAlignment="1" applyProtection="1">
      <alignment horizontal="center" vertical="center" wrapText="1"/>
    </xf>
    <xf numFmtId="4" fontId="5" fillId="4" borderId="1" xfId="0" applyNumberFormat="1" applyFont="1" applyFill="1" applyBorder="1" applyAlignment="1" applyProtection="1">
      <alignment horizontal="center" vertical="center" wrapText="1"/>
    </xf>
    <xf numFmtId="4" fontId="5" fillId="4" borderId="15" xfId="0" applyNumberFormat="1" applyFont="1" applyFill="1" applyBorder="1" applyAlignment="1" applyProtection="1">
      <alignment horizontal="center" vertical="center" wrapText="1"/>
    </xf>
    <xf numFmtId="4" fontId="4" fillId="0" borderId="8" xfId="0" applyNumberFormat="1" applyFont="1" applyFill="1" applyBorder="1" applyAlignment="1" applyProtection="1">
      <alignment horizontal="center" vertical="center" wrapText="1"/>
    </xf>
    <xf numFmtId="4" fontId="4" fillId="0" borderId="9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Fill="1" applyBorder="1" applyAlignment="1" applyProtection="1">
      <alignment horizontal="center" vertical="center" wrapText="1"/>
    </xf>
    <xf numFmtId="0" fontId="5" fillId="4" borderId="6" xfId="0" applyNumberFormat="1" applyFont="1" applyFill="1" applyBorder="1" applyAlignment="1" applyProtection="1">
      <alignment horizontal="center" vertical="center" wrapText="1"/>
    </xf>
    <xf numFmtId="0" fontId="5" fillId="4" borderId="10" xfId="0" applyNumberFormat="1" applyFont="1" applyFill="1" applyBorder="1" applyAlignment="1" applyProtection="1">
      <alignment horizontal="center" vertical="center" wrapText="1"/>
    </xf>
    <xf numFmtId="0" fontId="5" fillId="4" borderId="7" xfId="0" applyNumberFormat="1" applyFont="1" applyFill="1" applyBorder="1" applyAlignment="1" applyProtection="1">
      <alignment horizontal="center" vertical="center" wrapText="1"/>
    </xf>
    <xf numFmtId="0" fontId="5" fillId="4" borderId="12" xfId="0" applyNumberFormat="1" applyFont="1" applyFill="1" applyBorder="1" applyAlignment="1" applyProtection="1">
      <alignment horizontal="center" vertical="center" wrapText="1"/>
    </xf>
    <xf numFmtId="0" fontId="5" fillId="4" borderId="0" xfId="0" applyNumberFormat="1" applyFont="1" applyFill="1" applyBorder="1" applyAlignment="1" applyProtection="1">
      <alignment horizontal="center" vertical="center" wrapText="1"/>
    </xf>
    <xf numFmtId="0" fontId="5" fillId="4" borderId="13" xfId="0" applyNumberFormat="1" applyFont="1" applyFill="1" applyBorder="1" applyAlignment="1" applyProtection="1">
      <alignment horizontal="center" vertical="center" wrapText="1"/>
    </xf>
    <xf numFmtId="0" fontId="5" fillId="4" borderId="14" xfId="0" applyNumberFormat="1" applyFont="1" applyFill="1" applyBorder="1" applyAlignment="1" applyProtection="1">
      <alignment horizontal="center" vertical="center" wrapText="1"/>
    </xf>
    <xf numFmtId="0" fontId="5" fillId="4" borderId="1" xfId="0" applyNumberFormat="1" applyFont="1" applyFill="1" applyBorder="1" applyAlignment="1" applyProtection="1">
      <alignment horizontal="center" vertical="center" wrapText="1"/>
    </xf>
    <xf numFmtId="0" fontId="5" fillId="4" borderId="15" xfId="0" applyNumberFormat="1" applyFont="1" applyFill="1" applyBorder="1" applyAlignment="1" applyProtection="1">
      <alignment horizontal="center" vertical="center" wrapText="1"/>
    </xf>
    <xf numFmtId="0" fontId="5" fillId="4" borderId="8" xfId="0" applyNumberFormat="1" applyFont="1" applyFill="1" applyBorder="1" applyAlignment="1" applyProtection="1">
      <alignment horizontal="center" vertical="center" wrapText="1"/>
    </xf>
    <xf numFmtId="0" fontId="5" fillId="4" borderId="9" xfId="0" applyNumberFormat="1" applyFont="1" applyFill="1" applyBorder="1" applyAlignment="1" applyProtection="1">
      <alignment horizontal="center" vertical="center" wrapText="1"/>
    </xf>
    <xf numFmtId="0" fontId="5" fillId="4" borderId="3" xfId="0" applyNumberFormat="1" applyFont="1" applyFill="1" applyBorder="1" applyAlignment="1" applyProtection="1">
      <alignment horizontal="center" vertical="center" wrapText="1"/>
    </xf>
    <xf numFmtId="0" fontId="5" fillId="2" borderId="8" xfId="0" applyNumberFormat="1" applyFont="1" applyFill="1" applyBorder="1" applyAlignment="1" applyProtection="1">
      <alignment horizontal="center" vertical="center" wrapText="1"/>
    </xf>
    <xf numFmtId="0" fontId="5" fillId="2" borderId="9" xfId="0" applyNumberFormat="1" applyFont="1" applyFill="1" applyBorder="1" applyAlignment="1" applyProtection="1">
      <alignment horizontal="center" vertical="center" wrapText="1"/>
    </xf>
    <xf numFmtId="0" fontId="5" fillId="2" borderId="3" xfId="0" applyNumberFormat="1" applyFont="1" applyFill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4" borderId="6" xfId="0" applyFont="1" applyFill="1" applyBorder="1" applyAlignment="1" applyProtection="1">
      <alignment horizontal="center" vertical="center" wrapText="1"/>
    </xf>
    <xf numFmtId="0" fontId="4" fillId="4" borderId="10" xfId="0" applyFont="1" applyFill="1" applyBorder="1" applyAlignment="1" applyProtection="1">
      <alignment horizontal="center" vertical="center" wrapText="1"/>
    </xf>
    <xf numFmtId="0" fontId="4" fillId="4" borderId="7" xfId="0" applyFont="1" applyFill="1" applyBorder="1" applyAlignment="1" applyProtection="1">
      <alignment horizontal="center" vertical="center" wrapText="1"/>
    </xf>
    <xf numFmtId="0" fontId="4" fillId="4" borderId="12" xfId="0" applyFont="1" applyFill="1" applyBorder="1" applyAlignment="1" applyProtection="1">
      <alignment horizontal="center" vertical="center" wrapText="1"/>
    </xf>
    <xf numFmtId="0" fontId="4" fillId="4" borderId="0" xfId="0" applyFont="1" applyFill="1" applyBorder="1" applyAlignment="1" applyProtection="1">
      <alignment horizontal="center" vertical="center" wrapText="1"/>
    </xf>
    <xf numFmtId="0" fontId="4" fillId="4" borderId="13" xfId="0" applyFont="1" applyFill="1" applyBorder="1" applyAlignment="1" applyProtection="1">
      <alignment horizontal="center" vertical="center" wrapText="1"/>
    </xf>
    <xf numFmtId="0" fontId="4" fillId="4" borderId="14" xfId="0" applyFont="1" applyFill="1" applyBorder="1" applyAlignment="1" applyProtection="1">
      <alignment horizontal="center" vertical="center" wrapText="1"/>
    </xf>
    <xf numFmtId="0" fontId="4" fillId="4" borderId="1" xfId="0" applyFont="1" applyFill="1" applyBorder="1" applyAlignment="1" applyProtection="1">
      <alignment horizontal="center" vertical="center" wrapText="1"/>
    </xf>
    <xf numFmtId="0" fontId="4" fillId="4" borderId="15" xfId="0" applyFont="1" applyFill="1" applyBorder="1" applyAlignment="1" applyProtection="1">
      <alignment horizontal="center" vertical="center" wrapText="1"/>
    </xf>
    <xf numFmtId="4" fontId="5" fillId="0" borderId="12" xfId="0" applyNumberFormat="1" applyFont="1" applyBorder="1" applyAlignment="1" applyProtection="1">
      <alignment horizontal="center" vertical="center" wrapText="1"/>
    </xf>
    <xf numFmtId="4" fontId="5" fillId="0" borderId="0" xfId="0" applyNumberFormat="1" applyFont="1" applyBorder="1" applyAlignment="1" applyProtection="1">
      <alignment horizontal="center" vertical="center" wrapText="1"/>
    </xf>
    <xf numFmtId="4" fontId="5" fillId="0" borderId="13" xfId="0" applyNumberFormat="1" applyFont="1" applyBorder="1" applyAlignment="1" applyProtection="1">
      <alignment horizontal="center" vertical="center" wrapText="1"/>
    </xf>
    <xf numFmtId="4" fontId="4" fillId="0" borderId="2" xfId="0" applyNumberFormat="1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4" fontId="4" fillId="0" borderId="6" xfId="0" applyNumberFormat="1" applyFont="1" applyBorder="1" applyAlignment="1" applyProtection="1">
      <alignment horizontal="center" vertical="center" wrapText="1"/>
    </xf>
    <xf numFmtId="4" fontId="4" fillId="0" borderId="10" xfId="0" applyNumberFormat="1" applyFont="1" applyBorder="1" applyAlignment="1" applyProtection="1">
      <alignment horizontal="center" vertical="center" wrapText="1"/>
    </xf>
    <xf numFmtId="4" fontId="4" fillId="0" borderId="7" xfId="0" applyNumberFormat="1" applyFont="1" applyBorder="1" applyAlignment="1" applyProtection="1">
      <alignment horizontal="center" vertical="center" wrapText="1"/>
    </xf>
    <xf numFmtId="4" fontId="4" fillId="9" borderId="6" xfId="0" applyNumberFormat="1" applyFont="1" applyFill="1" applyBorder="1" applyAlignment="1" applyProtection="1">
      <alignment horizontal="center" vertical="center" wrapText="1"/>
    </xf>
    <xf numFmtId="4" fontId="4" fillId="9" borderId="10" xfId="0" applyNumberFormat="1" applyFont="1" applyFill="1" applyBorder="1" applyAlignment="1" applyProtection="1">
      <alignment horizontal="center" vertical="center" wrapText="1"/>
    </xf>
    <xf numFmtId="4" fontId="4" fillId="5" borderId="7" xfId="0" applyNumberFormat="1" applyFont="1" applyFill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 wrapText="1"/>
    </xf>
    <xf numFmtId="4" fontId="4" fillId="4" borderId="6" xfId="0" applyNumberFormat="1" applyFont="1" applyFill="1" applyBorder="1" applyAlignment="1" applyProtection="1">
      <alignment horizontal="center" vertical="center" wrapText="1"/>
    </xf>
    <xf numFmtId="4" fontId="4" fillId="4" borderId="10" xfId="0" applyNumberFormat="1" applyFont="1" applyFill="1" applyBorder="1" applyAlignment="1" applyProtection="1">
      <alignment horizontal="center" vertical="center" wrapText="1"/>
    </xf>
    <xf numFmtId="4" fontId="4" fillId="4" borderId="7" xfId="0" applyNumberFormat="1" applyFont="1" applyFill="1" applyBorder="1" applyAlignment="1" applyProtection="1">
      <alignment horizontal="center" vertical="center" wrapText="1"/>
    </xf>
    <xf numFmtId="4" fontId="4" fillId="4" borderId="12" xfId="0" applyNumberFormat="1" applyFont="1" applyFill="1" applyBorder="1" applyAlignment="1" applyProtection="1">
      <alignment horizontal="center" vertical="center" wrapText="1"/>
    </xf>
    <xf numFmtId="4" fontId="4" fillId="4" borderId="0" xfId="0" applyNumberFormat="1" applyFont="1" applyFill="1" applyBorder="1" applyAlignment="1" applyProtection="1">
      <alignment horizontal="center" vertical="center" wrapText="1"/>
    </xf>
    <xf numFmtId="4" fontId="4" fillId="4" borderId="13" xfId="0" applyNumberFormat="1" applyFont="1" applyFill="1" applyBorder="1" applyAlignment="1" applyProtection="1">
      <alignment horizontal="center" vertical="center" wrapText="1"/>
    </xf>
    <xf numFmtId="4" fontId="4" fillId="4" borderId="14" xfId="0" applyNumberFormat="1" applyFont="1" applyFill="1" applyBorder="1" applyAlignment="1" applyProtection="1">
      <alignment horizontal="center" vertical="center" wrapText="1"/>
    </xf>
    <xf numFmtId="4" fontId="4" fillId="4" borderId="1" xfId="0" applyNumberFormat="1" applyFont="1" applyFill="1" applyBorder="1" applyAlignment="1" applyProtection="1">
      <alignment horizontal="center" vertical="center" wrapText="1"/>
    </xf>
    <xf numFmtId="4" fontId="4" fillId="4" borderId="15" xfId="0" applyNumberFormat="1" applyFont="1" applyFill="1" applyBorder="1" applyAlignment="1" applyProtection="1">
      <alignment horizontal="center" vertical="center" wrapText="1"/>
    </xf>
    <xf numFmtId="4" fontId="4" fillId="5" borderId="9" xfId="0" applyNumberFormat="1" applyFont="1" applyFill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4" fontId="4" fillId="0" borderId="8" xfId="0" applyNumberFormat="1" applyFont="1" applyBorder="1" applyAlignment="1" applyProtection="1">
      <alignment horizontal="center" vertical="center" wrapText="1"/>
    </xf>
    <xf numFmtId="4" fontId="4" fillId="0" borderId="9" xfId="0" applyNumberFormat="1" applyFont="1" applyBorder="1" applyAlignment="1" applyProtection="1">
      <alignment horizontal="center" vertical="center" wrapText="1"/>
    </xf>
    <xf numFmtId="0" fontId="5" fillId="0" borderId="8" xfId="0" applyFont="1" applyBorder="1" applyAlignment="1" applyProtection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</xf>
    <xf numFmtId="4" fontId="4" fillId="0" borderId="14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 wrapText="1"/>
    </xf>
    <xf numFmtId="0" fontId="4" fillId="6" borderId="8" xfId="0" applyFont="1" applyFill="1" applyBorder="1" applyAlignment="1" applyProtection="1">
      <alignment horizontal="center" vertical="center" wrapText="1"/>
    </xf>
    <xf numFmtId="0" fontId="4" fillId="6" borderId="9" xfId="0" applyFont="1" applyFill="1" applyBorder="1" applyAlignment="1" applyProtection="1">
      <alignment horizontal="center" vertical="center" wrapText="1"/>
    </xf>
    <xf numFmtId="0" fontId="4" fillId="6" borderId="3" xfId="0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4" fillId="2" borderId="8" xfId="0" applyNumberFormat="1" applyFont="1" applyFill="1" applyBorder="1" applyAlignment="1" applyProtection="1">
      <alignment horizontal="center" vertical="center" wrapText="1"/>
    </xf>
    <xf numFmtId="0" fontId="4" fillId="2" borderId="9" xfId="0" applyNumberFormat="1" applyFont="1" applyFill="1" applyBorder="1" applyAlignment="1" applyProtection="1">
      <alignment horizontal="center" vertical="center" wrapText="1"/>
    </xf>
    <xf numFmtId="0" fontId="4" fillId="2" borderId="3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center" vertical="center" wrapText="1"/>
    </xf>
    <xf numFmtId="4" fontId="4" fillId="2" borderId="14" xfId="0" applyNumberFormat="1" applyFont="1" applyFill="1" applyBorder="1" applyAlignment="1" applyProtection="1">
      <alignment horizontal="center" vertical="center" wrapText="1"/>
    </xf>
    <xf numFmtId="4" fontId="4" fillId="2" borderId="1" xfId="0" applyNumberFormat="1" applyFont="1" applyFill="1" applyBorder="1" applyAlignment="1" applyProtection="1">
      <alignment horizontal="center" vertical="center" wrapText="1"/>
    </xf>
    <xf numFmtId="4" fontId="5" fillId="0" borderId="8" xfId="0" applyNumberFormat="1" applyFont="1" applyBorder="1" applyAlignment="1" applyProtection="1">
      <alignment horizontal="center" vertical="center" wrapText="1"/>
    </xf>
    <xf numFmtId="4" fontId="5" fillId="0" borderId="9" xfId="0" applyNumberFormat="1" applyFont="1" applyBorder="1" applyAlignment="1" applyProtection="1">
      <alignment horizontal="center" vertical="center" wrapText="1"/>
    </xf>
    <xf numFmtId="4" fontId="5" fillId="0" borderId="3" xfId="0" applyNumberFormat="1" applyFont="1" applyBorder="1" applyAlignment="1" applyProtection="1">
      <alignment horizontal="center" vertical="center" wrapText="1"/>
    </xf>
    <xf numFmtId="4" fontId="5" fillId="0" borderId="2" xfId="0" applyNumberFormat="1" applyFont="1" applyBorder="1" applyAlignment="1" applyProtection="1">
      <alignment horizontal="center" vertical="center" wrapText="1"/>
    </xf>
    <xf numFmtId="165" fontId="4" fillId="2" borderId="0" xfId="0" applyNumberFormat="1" applyFont="1" applyFill="1" applyBorder="1" applyAlignment="1" applyProtection="1">
      <alignment horizontal="left" wrapText="1"/>
      <protection locked="0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4" fontId="4" fillId="0" borderId="10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M55"/>
  <sheetViews>
    <sheetView tabSelected="1" zoomScale="90" zoomScaleNormal="90" workbookViewId="0">
      <pane xSplit="2" ySplit="9" topLeftCell="O49" activePane="bottomRight" state="frozen"/>
      <selection pane="topRight" activeCell="C1" sqref="C1"/>
      <selection pane="bottomLeft" activeCell="A10" sqref="A10"/>
      <selection pane="bottomRight" activeCell="O55" sqref="O55:R55"/>
    </sheetView>
  </sheetViews>
  <sheetFormatPr defaultColWidth="7.25" defaultRowHeight="16.5" x14ac:dyDescent="0.3"/>
  <cols>
    <col min="1" max="1" width="4.375" style="1" customWidth="1"/>
    <col min="2" max="2" width="14.375" style="2" customWidth="1"/>
    <col min="3" max="3" width="13.375" style="1" customWidth="1"/>
    <col min="4" max="4" width="11.875" style="1" customWidth="1"/>
    <col min="5" max="5" width="13.75" style="1" customWidth="1"/>
    <col min="6" max="6" width="12.625" style="40" customWidth="1"/>
    <col min="7" max="7" width="15.5" style="1" customWidth="1"/>
    <col min="8" max="8" width="11.75" style="1" customWidth="1"/>
    <col min="9" max="9" width="9.5" style="1" customWidth="1"/>
    <col min="10" max="10" width="13.125" style="1" customWidth="1"/>
    <col min="11" max="11" width="12" style="1" customWidth="1"/>
    <col min="12" max="12" width="12.625" style="1" customWidth="1"/>
    <col min="13" max="13" width="12.875" style="1" customWidth="1"/>
    <col min="14" max="14" width="9.5" style="1" customWidth="1"/>
    <col min="15" max="15" width="11.75" style="1" customWidth="1"/>
    <col min="16" max="16" width="12.875" style="1" customWidth="1"/>
    <col min="17" max="18" width="13" style="1" customWidth="1"/>
    <col min="19" max="19" width="8.875" style="1" customWidth="1"/>
    <col min="20" max="21" width="12.5" style="1" customWidth="1"/>
    <col min="22" max="23" width="11.75" style="1" customWidth="1"/>
    <col min="24" max="24" width="11.875" style="1" customWidth="1"/>
    <col min="25" max="25" width="12.125" style="1" customWidth="1"/>
    <col min="26" max="26" width="11.375" style="1" customWidth="1"/>
    <col min="27" max="28" width="10.25" style="1" customWidth="1"/>
    <col min="29" max="29" width="11.5" style="1" customWidth="1"/>
    <col min="30" max="31" width="11.625" style="1" customWidth="1"/>
    <col min="32" max="32" width="12.625" style="1" customWidth="1"/>
    <col min="33" max="34" width="10.875" style="1" customWidth="1"/>
    <col min="35" max="35" width="14.125" style="1" customWidth="1"/>
    <col min="36" max="36" width="10.375" style="1" customWidth="1"/>
    <col min="37" max="37" width="12.375" style="1" customWidth="1"/>
    <col min="38" max="38" width="11.375" style="1" customWidth="1"/>
    <col min="39" max="39" width="10.75" style="1" customWidth="1"/>
    <col min="40" max="41" width="10.375" style="1" customWidth="1"/>
    <col min="42" max="42" width="10" style="1" customWidth="1"/>
    <col min="43" max="43" width="10.75" style="1" customWidth="1"/>
    <col min="44" max="44" width="9.625" style="1" customWidth="1"/>
    <col min="45" max="45" width="8.25" style="1" customWidth="1"/>
    <col min="46" max="46" width="9.625" style="1" customWidth="1"/>
    <col min="47" max="47" width="7.25" style="1" customWidth="1"/>
    <col min="48" max="49" width="9" style="1" customWidth="1"/>
    <col min="50" max="50" width="7.875" style="1" customWidth="1"/>
    <col min="51" max="51" width="14.125" style="1" customWidth="1"/>
    <col min="52" max="52" width="12.125" style="1" customWidth="1"/>
    <col min="53" max="53" width="13.5" style="1" customWidth="1"/>
    <col min="54" max="54" width="9.875" style="1" customWidth="1"/>
    <col min="55" max="56" width="8.25" style="1" customWidth="1"/>
    <col min="57" max="57" width="14.375" style="1" customWidth="1"/>
    <col min="58" max="58" width="9.875" style="1" customWidth="1"/>
    <col min="59" max="59" width="10.875" style="1" customWidth="1"/>
    <col min="60" max="61" width="8" style="1" customWidth="1"/>
    <col min="62" max="62" width="8.75" style="1" customWidth="1"/>
    <col min="63" max="64" width="8.125" style="1" customWidth="1"/>
    <col min="65" max="65" width="8.25" style="1" customWidth="1"/>
    <col min="66" max="70" width="10.75" style="1" customWidth="1"/>
    <col min="71" max="71" width="13.125" style="1" customWidth="1"/>
    <col min="72" max="72" width="10.75" style="1" customWidth="1"/>
    <col min="73" max="73" width="10.5" style="1" customWidth="1"/>
    <col min="74" max="74" width="11.375" style="1" customWidth="1"/>
    <col min="75" max="75" width="10.875" style="1" customWidth="1"/>
    <col min="76" max="76" width="11.625" style="1" customWidth="1"/>
    <col min="77" max="77" width="8.25" style="1" customWidth="1"/>
    <col min="78" max="78" width="9.625" style="1" customWidth="1"/>
    <col min="79" max="79" width="8.875" style="1" customWidth="1"/>
    <col min="80" max="80" width="13.5" style="1" customWidth="1"/>
    <col min="81" max="81" width="11.375" style="1" customWidth="1"/>
    <col min="82" max="82" width="10.125" style="1" customWidth="1"/>
    <col min="83" max="84" width="8.125" style="1" customWidth="1"/>
    <col min="85" max="85" width="7.875" style="1" customWidth="1"/>
    <col min="86" max="87" width="9.875" style="1" customWidth="1"/>
    <col min="88" max="88" width="11.25" style="1" customWidth="1"/>
    <col min="89" max="89" width="9.375" style="1" customWidth="1"/>
    <col min="90" max="90" width="12.25" style="1" customWidth="1"/>
    <col min="91" max="91" width="11.25" style="1" customWidth="1"/>
    <col min="92" max="92" width="14.75" style="1" customWidth="1"/>
    <col min="93" max="93" width="11.75" style="1" customWidth="1"/>
    <col min="94" max="94" width="11.625" style="1" customWidth="1"/>
    <col min="95" max="96" width="11" style="1" customWidth="1"/>
    <col min="97" max="97" width="11.75" style="1" customWidth="1"/>
    <col min="98" max="98" width="12.375" style="1" customWidth="1"/>
    <col min="99" max="99" width="13.75" style="1" customWidth="1"/>
    <col min="100" max="100" width="10.5" style="1" customWidth="1"/>
    <col min="101" max="101" width="12.5" style="1" customWidth="1"/>
    <col min="102" max="102" width="9.75" style="1" customWidth="1"/>
    <col min="103" max="103" width="10.5" style="1" customWidth="1"/>
    <col min="104" max="105" width="8" style="1" customWidth="1"/>
    <col min="106" max="106" width="9.5" style="1" customWidth="1"/>
    <col min="107" max="107" width="13.875" style="1" customWidth="1"/>
    <col min="108" max="108" width="12.5" style="1" customWidth="1"/>
    <col min="109" max="109" width="10.375" style="1" customWidth="1"/>
    <col min="110" max="110" width="9.875" style="1" customWidth="1"/>
    <col min="111" max="112" width="13.125" style="1" customWidth="1"/>
    <col min="113" max="113" width="14.25" style="1" customWidth="1"/>
    <col min="114" max="115" width="8.375" style="1" customWidth="1"/>
    <col min="116" max="116" width="8.875" style="1" customWidth="1"/>
    <col min="117" max="117" width="12.875" style="1" customWidth="1"/>
    <col min="118" max="118" width="10.75" style="1" customWidth="1"/>
    <col min="119" max="119" width="10" style="1" customWidth="1"/>
    <col min="120" max="121" width="8" style="1" customWidth="1"/>
    <col min="122" max="122" width="8.875" style="1" customWidth="1"/>
    <col min="123" max="124" width="8.625" style="1" customWidth="1"/>
    <col min="125" max="125" width="9.25" style="1" customWidth="1"/>
    <col min="126" max="126" width="9.125" style="1" customWidth="1"/>
    <col min="127" max="127" width="10.625" style="1" customWidth="1"/>
    <col min="128" max="128" width="8.75" style="1" customWidth="1"/>
    <col min="129" max="130" width="11.875" style="1" customWidth="1"/>
    <col min="131" max="131" width="10" style="1" customWidth="1"/>
    <col min="132" max="132" width="9.5" style="1" customWidth="1"/>
    <col min="133" max="133" width="12.125" style="1" customWidth="1"/>
    <col min="134" max="134" width="11.875" style="1" customWidth="1"/>
    <col min="135" max="135" width="12.75" style="1" customWidth="1"/>
    <col min="136" max="137" width="7.25" style="1"/>
    <col min="138" max="138" width="10.125" style="1" customWidth="1"/>
    <col min="139" max="16384" width="7.25" style="1"/>
  </cols>
  <sheetData>
    <row r="1" spans="1:135" ht="27.75" customHeight="1" x14ac:dyDescent="0.3"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3"/>
      <c r="P1" s="3"/>
      <c r="Q1" s="3"/>
      <c r="R1" s="3"/>
      <c r="S1" s="3"/>
      <c r="T1" s="3"/>
      <c r="U1" s="3"/>
      <c r="V1" s="3"/>
      <c r="W1" s="3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</row>
    <row r="2" spans="1:135" ht="34.5" customHeight="1" x14ac:dyDescent="0.3">
      <c r="C2" s="92" t="s">
        <v>99</v>
      </c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Q2" s="6"/>
      <c r="R2" s="6"/>
      <c r="T2" s="93"/>
      <c r="U2" s="93"/>
      <c r="V2" s="93"/>
      <c r="W2" s="7"/>
      <c r="X2" s="7"/>
      <c r="AA2" s="8"/>
      <c r="AB2" s="7"/>
      <c r="AC2" s="7"/>
      <c r="AD2" s="7"/>
      <c r="AE2" s="7"/>
      <c r="AF2" s="8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5" ht="18" customHeight="1" x14ac:dyDescent="0.3">
      <c r="C3" s="9"/>
      <c r="D3" s="9"/>
      <c r="E3" s="9"/>
      <c r="F3" s="10"/>
      <c r="G3" s="9"/>
      <c r="H3" s="9"/>
      <c r="I3" s="9"/>
      <c r="J3" s="9"/>
      <c r="K3" s="9"/>
      <c r="L3" s="92" t="s">
        <v>11</v>
      </c>
      <c r="M3" s="92"/>
      <c r="N3" s="92"/>
      <c r="O3" s="92"/>
      <c r="P3" s="9"/>
      <c r="Q3" s="6"/>
      <c r="R3" s="6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5" s="11" customFormat="1" ht="18" customHeight="1" x14ac:dyDescent="0.3">
      <c r="A4" s="58" t="s">
        <v>6</v>
      </c>
      <c r="B4" s="58" t="s">
        <v>10</v>
      </c>
      <c r="C4" s="61" t="s">
        <v>4</v>
      </c>
      <c r="D4" s="61" t="s">
        <v>5</v>
      </c>
      <c r="E4" s="64" t="s">
        <v>12</v>
      </c>
      <c r="F4" s="65"/>
      <c r="G4" s="65"/>
      <c r="H4" s="65"/>
      <c r="I4" s="66"/>
      <c r="J4" s="76" t="s">
        <v>89</v>
      </c>
      <c r="K4" s="77"/>
      <c r="L4" s="77"/>
      <c r="M4" s="77"/>
      <c r="N4" s="78"/>
      <c r="O4" s="114"/>
      <c r="P4" s="115"/>
      <c r="Q4" s="115"/>
      <c r="R4" s="115"/>
      <c r="S4" s="115"/>
      <c r="T4" s="115"/>
      <c r="U4" s="115"/>
      <c r="V4" s="115"/>
      <c r="W4" s="115"/>
      <c r="X4" s="115"/>
      <c r="Y4" s="115"/>
      <c r="Z4" s="115"/>
      <c r="AA4" s="115"/>
      <c r="AB4" s="115"/>
      <c r="AC4" s="115"/>
      <c r="AD4" s="115"/>
      <c r="AE4" s="115"/>
      <c r="AF4" s="115"/>
      <c r="AG4" s="115"/>
      <c r="AH4" s="115"/>
      <c r="AI4" s="115"/>
      <c r="AJ4" s="115"/>
      <c r="AK4" s="115"/>
      <c r="AL4" s="115"/>
      <c r="AM4" s="115"/>
      <c r="AN4" s="115"/>
      <c r="AO4" s="115"/>
      <c r="AP4" s="115"/>
      <c r="AQ4" s="115"/>
      <c r="AR4" s="115"/>
      <c r="AS4" s="115"/>
      <c r="AT4" s="115"/>
      <c r="AU4" s="115"/>
      <c r="AV4" s="115"/>
      <c r="AW4" s="115"/>
      <c r="AX4" s="115"/>
      <c r="AY4" s="115"/>
      <c r="AZ4" s="115"/>
      <c r="BA4" s="115"/>
      <c r="BB4" s="115"/>
      <c r="BC4" s="115"/>
      <c r="BD4" s="115"/>
      <c r="BE4" s="115"/>
      <c r="BF4" s="115"/>
      <c r="BG4" s="115"/>
      <c r="BH4" s="115"/>
      <c r="BI4" s="115"/>
      <c r="BJ4" s="115"/>
      <c r="BK4" s="115"/>
      <c r="BL4" s="115"/>
      <c r="BM4" s="115"/>
      <c r="BN4" s="115"/>
      <c r="BO4" s="115"/>
      <c r="BP4" s="115"/>
      <c r="BQ4" s="115"/>
      <c r="BR4" s="115"/>
      <c r="BS4" s="115"/>
      <c r="BT4" s="115"/>
      <c r="BU4" s="115"/>
      <c r="BV4" s="115"/>
      <c r="BW4" s="115"/>
      <c r="BX4" s="115"/>
      <c r="BY4" s="115"/>
      <c r="BZ4" s="115"/>
      <c r="CA4" s="115"/>
      <c r="CB4" s="115"/>
      <c r="CC4" s="115"/>
      <c r="CD4" s="115"/>
      <c r="CE4" s="115"/>
      <c r="CF4" s="115"/>
      <c r="CG4" s="115"/>
      <c r="CH4" s="115"/>
      <c r="CI4" s="115"/>
      <c r="CJ4" s="115"/>
      <c r="CK4" s="115"/>
      <c r="CL4" s="115"/>
      <c r="CM4" s="115"/>
      <c r="CN4" s="115"/>
      <c r="CO4" s="115"/>
      <c r="CP4" s="115"/>
      <c r="CQ4" s="115"/>
      <c r="CR4" s="115"/>
      <c r="CS4" s="115"/>
      <c r="CT4" s="115"/>
      <c r="CU4" s="115"/>
      <c r="CV4" s="115"/>
      <c r="CW4" s="115"/>
      <c r="CX4" s="115"/>
      <c r="CY4" s="115"/>
      <c r="CZ4" s="115"/>
      <c r="DA4" s="115"/>
      <c r="DB4" s="115"/>
      <c r="DC4" s="115"/>
      <c r="DD4" s="115"/>
      <c r="DE4" s="116"/>
      <c r="DF4" s="57" t="s">
        <v>13</v>
      </c>
      <c r="DG4" s="122" t="s">
        <v>14</v>
      </c>
      <c r="DH4" s="123"/>
      <c r="DI4" s="124"/>
      <c r="DJ4" s="131" t="s">
        <v>3</v>
      </c>
      <c r="DK4" s="131"/>
      <c r="DL4" s="131"/>
      <c r="DM4" s="131"/>
      <c r="DN4" s="131"/>
      <c r="DO4" s="131"/>
      <c r="DP4" s="131"/>
      <c r="DQ4" s="131"/>
      <c r="DR4" s="131"/>
      <c r="DS4" s="131"/>
      <c r="DT4" s="131"/>
      <c r="DU4" s="131"/>
      <c r="DV4" s="131"/>
      <c r="DW4" s="131"/>
      <c r="DX4" s="131"/>
      <c r="DY4" s="131"/>
      <c r="DZ4" s="131"/>
      <c r="EA4" s="131"/>
      <c r="EB4" s="57" t="s">
        <v>15</v>
      </c>
      <c r="EC4" s="94" t="s">
        <v>16</v>
      </c>
      <c r="ED4" s="95"/>
      <c r="EE4" s="96"/>
    </row>
    <row r="5" spans="1:135" s="11" customFormat="1" ht="15" customHeight="1" x14ac:dyDescent="0.3">
      <c r="A5" s="59"/>
      <c r="B5" s="59"/>
      <c r="C5" s="62"/>
      <c r="D5" s="62"/>
      <c r="E5" s="67"/>
      <c r="F5" s="68"/>
      <c r="G5" s="68"/>
      <c r="H5" s="68"/>
      <c r="I5" s="69"/>
      <c r="J5" s="79"/>
      <c r="K5" s="80"/>
      <c r="L5" s="80"/>
      <c r="M5" s="80"/>
      <c r="N5" s="81"/>
      <c r="O5" s="103" t="s">
        <v>7</v>
      </c>
      <c r="P5" s="104"/>
      <c r="Q5" s="104"/>
      <c r="R5" s="104"/>
      <c r="S5" s="104"/>
      <c r="T5" s="104"/>
      <c r="U5" s="104"/>
      <c r="V5" s="104"/>
      <c r="W5" s="104"/>
      <c r="X5" s="104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  <c r="AN5" s="104"/>
      <c r="AO5" s="104"/>
      <c r="AP5" s="104"/>
      <c r="AQ5" s="104"/>
      <c r="AR5" s="104"/>
      <c r="AS5" s="104"/>
      <c r="AT5" s="104"/>
      <c r="AU5" s="105"/>
      <c r="AV5" s="106" t="s">
        <v>2</v>
      </c>
      <c r="AW5" s="106"/>
      <c r="AX5" s="106"/>
      <c r="AY5" s="106"/>
      <c r="AZ5" s="106"/>
      <c r="BA5" s="106"/>
      <c r="BB5" s="106"/>
      <c r="BC5" s="106"/>
      <c r="BD5" s="106"/>
      <c r="BE5" s="106"/>
      <c r="BF5" s="106"/>
      <c r="BG5" s="106"/>
      <c r="BH5" s="106"/>
      <c r="BI5" s="106"/>
      <c r="BJ5" s="106"/>
      <c r="BK5" s="107" t="s">
        <v>8</v>
      </c>
      <c r="BL5" s="108"/>
      <c r="BM5" s="108"/>
      <c r="BN5" s="111" t="s">
        <v>17</v>
      </c>
      <c r="BO5" s="112"/>
      <c r="BP5" s="112"/>
      <c r="BQ5" s="112"/>
      <c r="BR5" s="112"/>
      <c r="BS5" s="112"/>
      <c r="BT5" s="112"/>
      <c r="BU5" s="112"/>
      <c r="BV5" s="112"/>
      <c r="BW5" s="112"/>
      <c r="BX5" s="112"/>
      <c r="BY5" s="112"/>
      <c r="BZ5" s="112"/>
      <c r="CA5" s="112"/>
      <c r="CB5" s="112"/>
      <c r="CC5" s="112"/>
      <c r="CD5" s="113"/>
      <c r="CE5" s="117" t="s">
        <v>0</v>
      </c>
      <c r="CF5" s="118"/>
      <c r="CG5" s="118"/>
      <c r="CH5" s="118"/>
      <c r="CI5" s="118"/>
      <c r="CJ5" s="118"/>
      <c r="CK5" s="118"/>
      <c r="CL5" s="118"/>
      <c r="CM5" s="119"/>
      <c r="CN5" s="111" t="s">
        <v>1</v>
      </c>
      <c r="CO5" s="112"/>
      <c r="CP5" s="112"/>
      <c r="CQ5" s="112"/>
      <c r="CR5" s="112"/>
      <c r="CS5" s="112"/>
      <c r="CT5" s="112"/>
      <c r="CU5" s="112"/>
      <c r="CV5" s="112"/>
      <c r="CW5" s="106" t="s">
        <v>18</v>
      </c>
      <c r="CX5" s="106"/>
      <c r="CY5" s="106"/>
      <c r="CZ5" s="107" t="s">
        <v>19</v>
      </c>
      <c r="DA5" s="108"/>
      <c r="DB5" s="121"/>
      <c r="DC5" s="107" t="s">
        <v>20</v>
      </c>
      <c r="DD5" s="108"/>
      <c r="DE5" s="121"/>
      <c r="DF5" s="57"/>
      <c r="DG5" s="125"/>
      <c r="DH5" s="126"/>
      <c r="DI5" s="127"/>
      <c r="DJ5" s="151"/>
      <c r="DK5" s="151"/>
      <c r="DL5" s="152"/>
      <c r="DM5" s="152"/>
      <c r="DN5" s="152"/>
      <c r="DO5" s="152"/>
      <c r="DP5" s="107" t="s">
        <v>21</v>
      </c>
      <c r="DQ5" s="108"/>
      <c r="DR5" s="121"/>
      <c r="DS5" s="149"/>
      <c r="DT5" s="150"/>
      <c r="DU5" s="150"/>
      <c r="DV5" s="150"/>
      <c r="DW5" s="150"/>
      <c r="DX5" s="150"/>
      <c r="DY5" s="150"/>
      <c r="DZ5" s="150"/>
      <c r="EA5" s="150"/>
      <c r="EB5" s="57"/>
      <c r="EC5" s="97"/>
      <c r="ED5" s="98"/>
      <c r="EE5" s="99"/>
    </row>
    <row r="6" spans="1:135" s="11" customFormat="1" ht="119.25" customHeight="1" x14ac:dyDescent="0.3">
      <c r="A6" s="59"/>
      <c r="B6" s="59"/>
      <c r="C6" s="62"/>
      <c r="D6" s="62"/>
      <c r="E6" s="70"/>
      <c r="F6" s="71"/>
      <c r="G6" s="71"/>
      <c r="H6" s="71"/>
      <c r="I6" s="72"/>
      <c r="J6" s="82"/>
      <c r="K6" s="83"/>
      <c r="L6" s="83"/>
      <c r="M6" s="83"/>
      <c r="N6" s="84"/>
      <c r="O6" s="85" t="s">
        <v>22</v>
      </c>
      <c r="P6" s="86"/>
      <c r="Q6" s="86"/>
      <c r="R6" s="86"/>
      <c r="S6" s="87"/>
      <c r="T6" s="88" t="s">
        <v>23</v>
      </c>
      <c r="U6" s="89"/>
      <c r="V6" s="89"/>
      <c r="W6" s="89"/>
      <c r="X6" s="90"/>
      <c r="Y6" s="88" t="s">
        <v>24</v>
      </c>
      <c r="Z6" s="89"/>
      <c r="AA6" s="89"/>
      <c r="AB6" s="89"/>
      <c r="AC6" s="90"/>
      <c r="AD6" s="88" t="s">
        <v>25</v>
      </c>
      <c r="AE6" s="89"/>
      <c r="AF6" s="89"/>
      <c r="AG6" s="89"/>
      <c r="AH6" s="90"/>
      <c r="AI6" s="88" t="s">
        <v>26</v>
      </c>
      <c r="AJ6" s="89"/>
      <c r="AK6" s="89"/>
      <c r="AL6" s="89"/>
      <c r="AM6" s="90"/>
      <c r="AN6" s="88" t="s">
        <v>27</v>
      </c>
      <c r="AO6" s="89"/>
      <c r="AP6" s="89"/>
      <c r="AQ6" s="89"/>
      <c r="AR6" s="90"/>
      <c r="AS6" s="142" t="s">
        <v>28</v>
      </c>
      <c r="AT6" s="142"/>
      <c r="AU6" s="142"/>
      <c r="AV6" s="143" t="s">
        <v>29</v>
      </c>
      <c r="AW6" s="144"/>
      <c r="AX6" s="144"/>
      <c r="AY6" s="143" t="s">
        <v>30</v>
      </c>
      <c r="AZ6" s="144"/>
      <c r="BA6" s="145"/>
      <c r="BB6" s="133" t="s">
        <v>31</v>
      </c>
      <c r="BC6" s="134"/>
      <c r="BD6" s="146"/>
      <c r="BE6" s="133" t="s">
        <v>32</v>
      </c>
      <c r="BF6" s="134"/>
      <c r="BG6" s="134"/>
      <c r="BH6" s="137" t="s">
        <v>33</v>
      </c>
      <c r="BI6" s="138"/>
      <c r="BJ6" s="138"/>
      <c r="BK6" s="109"/>
      <c r="BL6" s="110"/>
      <c r="BM6" s="110"/>
      <c r="BN6" s="139" t="s">
        <v>34</v>
      </c>
      <c r="BO6" s="140"/>
      <c r="BP6" s="140"/>
      <c r="BQ6" s="140"/>
      <c r="BR6" s="141"/>
      <c r="BS6" s="120" t="s">
        <v>35</v>
      </c>
      <c r="BT6" s="120"/>
      <c r="BU6" s="120"/>
      <c r="BV6" s="120" t="s">
        <v>36</v>
      </c>
      <c r="BW6" s="120"/>
      <c r="BX6" s="120"/>
      <c r="BY6" s="120" t="s">
        <v>37</v>
      </c>
      <c r="BZ6" s="120"/>
      <c r="CA6" s="120"/>
      <c r="CB6" s="120" t="s">
        <v>38</v>
      </c>
      <c r="CC6" s="120"/>
      <c r="CD6" s="120"/>
      <c r="CE6" s="120" t="s">
        <v>90</v>
      </c>
      <c r="CF6" s="120"/>
      <c r="CG6" s="120"/>
      <c r="CH6" s="117" t="s">
        <v>91</v>
      </c>
      <c r="CI6" s="118"/>
      <c r="CJ6" s="118"/>
      <c r="CK6" s="120" t="s">
        <v>39</v>
      </c>
      <c r="CL6" s="120"/>
      <c r="CM6" s="120"/>
      <c r="CN6" s="135" t="s">
        <v>40</v>
      </c>
      <c r="CO6" s="136"/>
      <c r="CP6" s="118"/>
      <c r="CQ6" s="120" t="s">
        <v>41</v>
      </c>
      <c r="CR6" s="120"/>
      <c r="CS6" s="120"/>
      <c r="CT6" s="117" t="s">
        <v>92</v>
      </c>
      <c r="CU6" s="118"/>
      <c r="CV6" s="118"/>
      <c r="CW6" s="106"/>
      <c r="CX6" s="106"/>
      <c r="CY6" s="106"/>
      <c r="CZ6" s="109"/>
      <c r="DA6" s="110"/>
      <c r="DB6" s="132"/>
      <c r="DC6" s="109"/>
      <c r="DD6" s="110"/>
      <c r="DE6" s="132"/>
      <c r="DF6" s="57"/>
      <c r="DG6" s="128"/>
      <c r="DH6" s="129"/>
      <c r="DI6" s="130"/>
      <c r="DJ6" s="107" t="s">
        <v>93</v>
      </c>
      <c r="DK6" s="108"/>
      <c r="DL6" s="121"/>
      <c r="DM6" s="107" t="s">
        <v>94</v>
      </c>
      <c r="DN6" s="108"/>
      <c r="DO6" s="121"/>
      <c r="DP6" s="109"/>
      <c r="DQ6" s="110"/>
      <c r="DR6" s="132"/>
      <c r="DS6" s="107" t="s">
        <v>95</v>
      </c>
      <c r="DT6" s="108"/>
      <c r="DU6" s="121"/>
      <c r="DV6" s="107" t="s">
        <v>96</v>
      </c>
      <c r="DW6" s="108"/>
      <c r="DX6" s="121"/>
      <c r="DY6" s="147" t="s">
        <v>97</v>
      </c>
      <c r="DZ6" s="148"/>
      <c r="EA6" s="148"/>
      <c r="EB6" s="57"/>
      <c r="EC6" s="100"/>
      <c r="ED6" s="101"/>
      <c r="EE6" s="102"/>
    </row>
    <row r="7" spans="1:135" s="12" customFormat="1" ht="36" customHeight="1" x14ac:dyDescent="0.3">
      <c r="A7" s="59"/>
      <c r="B7" s="59"/>
      <c r="C7" s="62"/>
      <c r="D7" s="62"/>
      <c r="E7" s="53" t="s">
        <v>42</v>
      </c>
      <c r="F7" s="73" t="s">
        <v>46</v>
      </c>
      <c r="G7" s="74"/>
      <c r="H7" s="74"/>
      <c r="I7" s="75"/>
      <c r="J7" s="53" t="s">
        <v>42</v>
      </c>
      <c r="K7" s="73" t="s">
        <v>46</v>
      </c>
      <c r="L7" s="74"/>
      <c r="M7" s="74"/>
      <c r="N7" s="75"/>
      <c r="O7" s="53" t="s">
        <v>42</v>
      </c>
      <c r="P7" s="73" t="s">
        <v>46</v>
      </c>
      <c r="Q7" s="74"/>
      <c r="R7" s="74"/>
      <c r="S7" s="75"/>
      <c r="T7" s="53" t="s">
        <v>42</v>
      </c>
      <c r="U7" s="73" t="s">
        <v>46</v>
      </c>
      <c r="V7" s="74"/>
      <c r="W7" s="74"/>
      <c r="X7" s="75"/>
      <c r="Y7" s="53" t="s">
        <v>42</v>
      </c>
      <c r="Z7" s="73" t="s">
        <v>46</v>
      </c>
      <c r="AA7" s="74"/>
      <c r="AB7" s="74"/>
      <c r="AC7" s="75"/>
      <c r="AD7" s="53" t="s">
        <v>42</v>
      </c>
      <c r="AE7" s="73" t="s">
        <v>46</v>
      </c>
      <c r="AF7" s="74"/>
      <c r="AG7" s="74"/>
      <c r="AH7" s="75"/>
      <c r="AI7" s="53" t="s">
        <v>42</v>
      </c>
      <c r="AJ7" s="73" t="s">
        <v>46</v>
      </c>
      <c r="AK7" s="74"/>
      <c r="AL7" s="74"/>
      <c r="AM7" s="75"/>
      <c r="AN7" s="53" t="s">
        <v>42</v>
      </c>
      <c r="AO7" s="73" t="s">
        <v>46</v>
      </c>
      <c r="AP7" s="74"/>
      <c r="AQ7" s="74"/>
      <c r="AR7" s="75"/>
      <c r="AS7" s="53" t="s">
        <v>42</v>
      </c>
      <c r="AT7" s="55" t="s">
        <v>46</v>
      </c>
      <c r="AU7" s="56"/>
      <c r="AV7" s="53" t="s">
        <v>42</v>
      </c>
      <c r="AW7" s="55" t="s">
        <v>46</v>
      </c>
      <c r="AX7" s="56"/>
      <c r="AY7" s="53" t="s">
        <v>42</v>
      </c>
      <c r="AZ7" s="55" t="s">
        <v>46</v>
      </c>
      <c r="BA7" s="56"/>
      <c r="BB7" s="53" t="s">
        <v>42</v>
      </c>
      <c r="BC7" s="55" t="s">
        <v>46</v>
      </c>
      <c r="BD7" s="56"/>
      <c r="BE7" s="53" t="s">
        <v>42</v>
      </c>
      <c r="BF7" s="55" t="s">
        <v>46</v>
      </c>
      <c r="BG7" s="56"/>
      <c r="BH7" s="53" t="s">
        <v>42</v>
      </c>
      <c r="BI7" s="55" t="s">
        <v>46</v>
      </c>
      <c r="BJ7" s="56"/>
      <c r="BK7" s="53" t="s">
        <v>42</v>
      </c>
      <c r="BL7" s="55" t="s">
        <v>46</v>
      </c>
      <c r="BM7" s="56"/>
      <c r="BN7" s="53" t="s">
        <v>42</v>
      </c>
      <c r="BO7" s="55" t="s">
        <v>46</v>
      </c>
      <c r="BP7" s="155"/>
      <c r="BQ7" s="155"/>
      <c r="BR7" s="56"/>
      <c r="BS7" s="53" t="s">
        <v>42</v>
      </c>
      <c r="BT7" s="55" t="s">
        <v>46</v>
      </c>
      <c r="BU7" s="56"/>
      <c r="BV7" s="53" t="s">
        <v>42</v>
      </c>
      <c r="BW7" s="55" t="s">
        <v>46</v>
      </c>
      <c r="BX7" s="56"/>
      <c r="BY7" s="53" t="s">
        <v>42</v>
      </c>
      <c r="BZ7" s="55" t="s">
        <v>46</v>
      </c>
      <c r="CA7" s="56"/>
      <c r="CB7" s="53" t="s">
        <v>42</v>
      </c>
      <c r="CC7" s="55" t="s">
        <v>46</v>
      </c>
      <c r="CD7" s="56"/>
      <c r="CE7" s="53" t="s">
        <v>42</v>
      </c>
      <c r="CF7" s="55" t="s">
        <v>46</v>
      </c>
      <c r="CG7" s="56"/>
      <c r="CH7" s="53" t="s">
        <v>42</v>
      </c>
      <c r="CI7" s="55" t="s">
        <v>46</v>
      </c>
      <c r="CJ7" s="56"/>
      <c r="CK7" s="53" t="s">
        <v>42</v>
      </c>
      <c r="CL7" s="55" t="s">
        <v>46</v>
      </c>
      <c r="CM7" s="56"/>
      <c r="CN7" s="53" t="s">
        <v>42</v>
      </c>
      <c r="CO7" s="55" t="s">
        <v>46</v>
      </c>
      <c r="CP7" s="56"/>
      <c r="CQ7" s="53" t="s">
        <v>42</v>
      </c>
      <c r="CR7" s="55" t="s">
        <v>46</v>
      </c>
      <c r="CS7" s="56"/>
      <c r="CT7" s="53" t="s">
        <v>42</v>
      </c>
      <c r="CU7" s="55" t="s">
        <v>46</v>
      </c>
      <c r="CV7" s="56"/>
      <c r="CW7" s="53" t="s">
        <v>42</v>
      </c>
      <c r="CX7" s="55" t="s">
        <v>46</v>
      </c>
      <c r="CY7" s="56"/>
      <c r="CZ7" s="53" t="s">
        <v>42</v>
      </c>
      <c r="DA7" s="55" t="s">
        <v>46</v>
      </c>
      <c r="DB7" s="56"/>
      <c r="DC7" s="53" t="s">
        <v>42</v>
      </c>
      <c r="DD7" s="55" t="s">
        <v>46</v>
      </c>
      <c r="DE7" s="56"/>
      <c r="DF7" s="154" t="s">
        <v>9</v>
      </c>
      <c r="DG7" s="53" t="s">
        <v>42</v>
      </c>
      <c r="DH7" s="55" t="s">
        <v>46</v>
      </c>
      <c r="DI7" s="56"/>
      <c r="DJ7" s="53" t="s">
        <v>42</v>
      </c>
      <c r="DK7" s="55" t="s">
        <v>46</v>
      </c>
      <c r="DL7" s="56"/>
      <c r="DM7" s="53" t="s">
        <v>42</v>
      </c>
      <c r="DN7" s="55" t="s">
        <v>46</v>
      </c>
      <c r="DO7" s="56"/>
      <c r="DP7" s="53" t="s">
        <v>42</v>
      </c>
      <c r="DQ7" s="55" t="s">
        <v>46</v>
      </c>
      <c r="DR7" s="56"/>
      <c r="DS7" s="53" t="s">
        <v>42</v>
      </c>
      <c r="DT7" s="55" t="s">
        <v>46</v>
      </c>
      <c r="DU7" s="56"/>
      <c r="DV7" s="53" t="s">
        <v>42</v>
      </c>
      <c r="DW7" s="55" t="s">
        <v>46</v>
      </c>
      <c r="DX7" s="56"/>
      <c r="DY7" s="53" t="s">
        <v>42</v>
      </c>
      <c r="DZ7" s="55" t="s">
        <v>46</v>
      </c>
      <c r="EA7" s="56"/>
      <c r="EB7" s="57" t="s">
        <v>9</v>
      </c>
      <c r="EC7" s="53" t="s">
        <v>42</v>
      </c>
      <c r="ED7" s="55" t="s">
        <v>46</v>
      </c>
      <c r="EE7" s="56"/>
    </row>
    <row r="8" spans="1:135" s="12" customFormat="1" ht="101.25" customHeight="1" x14ac:dyDescent="0.3">
      <c r="A8" s="60"/>
      <c r="B8" s="60"/>
      <c r="C8" s="63"/>
      <c r="D8" s="63"/>
      <c r="E8" s="54"/>
      <c r="F8" s="13" t="s">
        <v>98</v>
      </c>
      <c r="G8" s="14" t="s">
        <v>100</v>
      </c>
      <c r="H8" s="14" t="s">
        <v>45</v>
      </c>
      <c r="I8" s="14" t="s">
        <v>44</v>
      </c>
      <c r="J8" s="54"/>
      <c r="K8" s="13" t="s">
        <v>98</v>
      </c>
      <c r="L8" s="14" t="s">
        <v>100</v>
      </c>
      <c r="M8" s="14" t="s">
        <v>45</v>
      </c>
      <c r="N8" s="14" t="s">
        <v>44</v>
      </c>
      <c r="O8" s="54"/>
      <c r="P8" s="13" t="s">
        <v>98</v>
      </c>
      <c r="Q8" s="14" t="s">
        <v>100</v>
      </c>
      <c r="R8" s="14" t="s">
        <v>45</v>
      </c>
      <c r="S8" s="14" t="s">
        <v>44</v>
      </c>
      <c r="T8" s="54"/>
      <c r="U8" s="13" t="s">
        <v>98</v>
      </c>
      <c r="V8" s="14" t="s">
        <v>100</v>
      </c>
      <c r="W8" s="14" t="s">
        <v>45</v>
      </c>
      <c r="X8" s="14" t="s">
        <v>44</v>
      </c>
      <c r="Y8" s="54"/>
      <c r="Z8" s="13" t="s">
        <v>98</v>
      </c>
      <c r="AA8" s="14" t="s">
        <v>100</v>
      </c>
      <c r="AB8" s="14" t="s">
        <v>45</v>
      </c>
      <c r="AC8" s="14" t="s">
        <v>44</v>
      </c>
      <c r="AD8" s="54"/>
      <c r="AE8" s="13" t="s">
        <v>98</v>
      </c>
      <c r="AF8" s="14" t="s">
        <v>100</v>
      </c>
      <c r="AG8" s="14" t="s">
        <v>45</v>
      </c>
      <c r="AH8" s="14" t="s">
        <v>44</v>
      </c>
      <c r="AI8" s="54"/>
      <c r="AJ8" s="13" t="s">
        <v>98</v>
      </c>
      <c r="AK8" s="14" t="s">
        <v>100</v>
      </c>
      <c r="AL8" s="14" t="s">
        <v>45</v>
      </c>
      <c r="AM8" s="14" t="s">
        <v>44</v>
      </c>
      <c r="AN8" s="54"/>
      <c r="AO8" s="13" t="s">
        <v>98</v>
      </c>
      <c r="AP8" s="14" t="s">
        <v>100</v>
      </c>
      <c r="AQ8" s="14" t="s">
        <v>45</v>
      </c>
      <c r="AR8" s="14" t="s">
        <v>44</v>
      </c>
      <c r="AS8" s="54"/>
      <c r="AT8" s="13" t="s">
        <v>98</v>
      </c>
      <c r="AU8" s="14" t="s">
        <v>100</v>
      </c>
      <c r="AV8" s="54"/>
      <c r="AW8" s="13" t="s">
        <v>98</v>
      </c>
      <c r="AX8" s="14" t="s">
        <v>100</v>
      </c>
      <c r="AY8" s="54"/>
      <c r="AZ8" s="13" t="s">
        <v>98</v>
      </c>
      <c r="BA8" s="14" t="s">
        <v>100</v>
      </c>
      <c r="BB8" s="54"/>
      <c r="BC8" s="13" t="s">
        <v>98</v>
      </c>
      <c r="BD8" s="14" t="s">
        <v>100</v>
      </c>
      <c r="BE8" s="54"/>
      <c r="BF8" s="13" t="s">
        <v>98</v>
      </c>
      <c r="BG8" s="14" t="s">
        <v>100</v>
      </c>
      <c r="BH8" s="54"/>
      <c r="BI8" s="13" t="s">
        <v>98</v>
      </c>
      <c r="BJ8" s="14" t="s">
        <v>100</v>
      </c>
      <c r="BK8" s="54"/>
      <c r="BL8" s="13" t="s">
        <v>98</v>
      </c>
      <c r="BM8" s="14" t="s">
        <v>100</v>
      </c>
      <c r="BN8" s="54"/>
      <c r="BO8" s="13" t="s">
        <v>98</v>
      </c>
      <c r="BP8" s="14" t="s">
        <v>100</v>
      </c>
      <c r="BQ8" s="14" t="s">
        <v>45</v>
      </c>
      <c r="BR8" s="14" t="s">
        <v>44</v>
      </c>
      <c r="BS8" s="54"/>
      <c r="BT8" s="13" t="s">
        <v>98</v>
      </c>
      <c r="BU8" s="14" t="s">
        <v>100</v>
      </c>
      <c r="BV8" s="54"/>
      <c r="BW8" s="13" t="s">
        <v>98</v>
      </c>
      <c r="BX8" s="14" t="s">
        <v>100</v>
      </c>
      <c r="BY8" s="54"/>
      <c r="BZ8" s="13" t="s">
        <v>98</v>
      </c>
      <c r="CA8" s="14" t="s">
        <v>100</v>
      </c>
      <c r="CB8" s="54"/>
      <c r="CC8" s="13" t="s">
        <v>98</v>
      </c>
      <c r="CD8" s="14" t="s">
        <v>100</v>
      </c>
      <c r="CE8" s="54"/>
      <c r="CF8" s="13" t="s">
        <v>98</v>
      </c>
      <c r="CG8" s="14" t="s">
        <v>100</v>
      </c>
      <c r="CH8" s="54"/>
      <c r="CI8" s="13" t="s">
        <v>98</v>
      </c>
      <c r="CJ8" s="14" t="s">
        <v>100</v>
      </c>
      <c r="CK8" s="54"/>
      <c r="CL8" s="13" t="s">
        <v>98</v>
      </c>
      <c r="CM8" s="14" t="s">
        <v>100</v>
      </c>
      <c r="CN8" s="54"/>
      <c r="CO8" s="13" t="s">
        <v>98</v>
      </c>
      <c r="CP8" s="14" t="s">
        <v>100</v>
      </c>
      <c r="CQ8" s="54"/>
      <c r="CR8" s="13" t="s">
        <v>98</v>
      </c>
      <c r="CS8" s="14" t="s">
        <v>100</v>
      </c>
      <c r="CT8" s="54"/>
      <c r="CU8" s="13" t="s">
        <v>98</v>
      </c>
      <c r="CV8" s="14" t="s">
        <v>100</v>
      </c>
      <c r="CW8" s="54"/>
      <c r="CX8" s="13" t="s">
        <v>98</v>
      </c>
      <c r="CY8" s="14" t="s">
        <v>100</v>
      </c>
      <c r="CZ8" s="54"/>
      <c r="DA8" s="13" t="s">
        <v>98</v>
      </c>
      <c r="DB8" s="14" t="s">
        <v>100</v>
      </c>
      <c r="DC8" s="54"/>
      <c r="DD8" s="13" t="s">
        <v>98</v>
      </c>
      <c r="DE8" s="14" t="s">
        <v>100</v>
      </c>
      <c r="DF8" s="154"/>
      <c r="DG8" s="54"/>
      <c r="DH8" s="13" t="s">
        <v>98</v>
      </c>
      <c r="DI8" s="14" t="s">
        <v>100</v>
      </c>
      <c r="DJ8" s="54"/>
      <c r="DK8" s="13" t="s">
        <v>98</v>
      </c>
      <c r="DL8" s="14" t="s">
        <v>100</v>
      </c>
      <c r="DM8" s="54"/>
      <c r="DN8" s="13" t="s">
        <v>98</v>
      </c>
      <c r="DO8" s="14" t="s">
        <v>100</v>
      </c>
      <c r="DP8" s="54"/>
      <c r="DQ8" s="13" t="s">
        <v>98</v>
      </c>
      <c r="DR8" s="14" t="s">
        <v>100</v>
      </c>
      <c r="DS8" s="54"/>
      <c r="DT8" s="13" t="s">
        <v>98</v>
      </c>
      <c r="DU8" s="14" t="s">
        <v>100</v>
      </c>
      <c r="DV8" s="54"/>
      <c r="DW8" s="13" t="s">
        <v>98</v>
      </c>
      <c r="DX8" s="14" t="s">
        <v>100</v>
      </c>
      <c r="DY8" s="54"/>
      <c r="DZ8" s="13" t="s">
        <v>98</v>
      </c>
      <c r="EA8" s="14" t="s">
        <v>100</v>
      </c>
      <c r="EB8" s="57"/>
      <c r="EC8" s="54"/>
      <c r="ED8" s="13" t="s">
        <v>98</v>
      </c>
      <c r="EE8" s="14" t="s">
        <v>100</v>
      </c>
    </row>
    <row r="9" spans="1:135" s="18" customFormat="1" ht="15.6" customHeight="1" x14ac:dyDescent="0.2">
      <c r="A9" s="15"/>
      <c r="B9" s="16">
        <v>1</v>
      </c>
      <c r="C9" s="17">
        <v>2</v>
      </c>
      <c r="D9" s="16">
        <v>3</v>
      </c>
      <c r="E9" s="17">
        <v>4</v>
      </c>
      <c r="F9" s="16">
        <v>5</v>
      </c>
      <c r="G9" s="17">
        <v>6</v>
      </c>
      <c r="H9" s="16">
        <v>7</v>
      </c>
      <c r="I9" s="17">
        <v>8</v>
      </c>
      <c r="J9" s="16">
        <v>9</v>
      </c>
      <c r="K9" s="17">
        <v>10</v>
      </c>
      <c r="L9" s="16">
        <v>11</v>
      </c>
      <c r="M9" s="17">
        <v>12</v>
      </c>
      <c r="N9" s="16">
        <v>13</v>
      </c>
      <c r="O9" s="17">
        <v>14</v>
      </c>
      <c r="P9" s="16">
        <v>15</v>
      </c>
      <c r="Q9" s="17">
        <v>16</v>
      </c>
      <c r="R9" s="16">
        <v>17</v>
      </c>
      <c r="S9" s="17">
        <v>18</v>
      </c>
      <c r="T9" s="16">
        <v>19</v>
      </c>
      <c r="U9" s="17">
        <v>20</v>
      </c>
      <c r="V9" s="16">
        <v>21</v>
      </c>
      <c r="W9" s="17">
        <v>22</v>
      </c>
      <c r="X9" s="16">
        <v>23</v>
      </c>
      <c r="Y9" s="17">
        <v>24</v>
      </c>
      <c r="Z9" s="16">
        <v>25</v>
      </c>
      <c r="AA9" s="17">
        <v>26</v>
      </c>
      <c r="AB9" s="16">
        <v>27</v>
      </c>
      <c r="AC9" s="17">
        <v>28</v>
      </c>
      <c r="AD9" s="16">
        <v>29</v>
      </c>
      <c r="AE9" s="17">
        <v>30</v>
      </c>
      <c r="AF9" s="16">
        <v>31</v>
      </c>
      <c r="AG9" s="17">
        <v>32</v>
      </c>
      <c r="AH9" s="16">
        <v>33</v>
      </c>
      <c r="AI9" s="17">
        <v>34</v>
      </c>
      <c r="AJ9" s="16">
        <v>35</v>
      </c>
      <c r="AK9" s="17">
        <v>36</v>
      </c>
      <c r="AL9" s="16">
        <v>37</v>
      </c>
      <c r="AM9" s="17">
        <v>38</v>
      </c>
      <c r="AN9" s="16">
        <v>39</v>
      </c>
      <c r="AO9" s="17">
        <v>40</v>
      </c>
      <c r="AP9" s="16">
        <v>41</v>
      </c>
      <c r="AQ9" s="17">
        <v>42</v>
      </c>
      <c r="AR9" s="16">
        <v>43</v>
      </c>
      <c r="AS9" s="17">
        <v>44</v>
      </c>
      <c r="AT9" s="16">
        <v>45</v>
      </c>
      <c r="AU9" s="17">
        <v>46</v>
      </c>
      <c r="AV9" s="16">
        <v>47</v>
      </c>
      <c r="AW9" s="17">
        <v>48</v>
      </c>
      <c r="AX9" s="16">
        <v>49</v>
      </c>
      <c r="AY9" s="17">
        <v>50</v>
      </c>
      <c r="AZ9" s="16">
        <v>51</v>
      </c>
      <c r="BA9" s="17">
        <v>52</v>
      </c>
      <c r="BB9" s="16">
        <v>53</v>
      </c>
      <c r="BC9" s="17">
        <v>54</v>
      </c>
      <c r="BD9" s="16">
        <v>55</v>
      </c>
      <c r="BE9" s="17">
        <v>56</v>
      </c>
      <c r="BF9" s="16">
        <v>57</v>
      </c>
      <c r="BG9" s="17">
        <v>58</v>
      </c>
      <c r="BH9" s="16">
        <v>59</v>
      </c>
      <c r="BI9" s="17">
        <v>60</v>
      </c>
      <c r="BJ9" s="16">
        <v>61</v>
      </c>
      <c r="BK9" s="17">
        <v>62</v>
      </c>
      <c r="BL9" s="16">
        <v>63</v>
      </c>
      <c r="BM9" s="17">
        <v>64</v>
      </c>
      <c r="BN9" s="16">
        <v>65</v>
      </c>
      <c r="BO9" s="17">
        <v>66</v>
      </c>
      <c r="BP9" s="16">
        <v>67</v>
      </c>
      <c r="BQ9" s="17">
        <v>68</v>
      </c>
      <c r="BR9" s="16">
        <v>69</v>
      </c>
      <c r="BS9" s="17">
        <v>70</v>
      </c>
      <c r="BT9" s="16">
        <v>71</v>
      </c>
      <c r="BU9" s="17">
        <v>72</v>
      </c>
      <c r="BV9" s="16">
        <v>73</v>
      </c>
      <c r="BW9" s="17">
        <v>74</v>
      </c>
      <c r="BX9" s="16">
        <v>75</v>
      </c>
      <c r="BY9" s="17">
        <v>76</v>
      </c>
      <c r="BZ9" s="16">
        <v>77</v>
      </c>
      <c r="CA9" s="17">
        <v>78</v>
      </c>
      <c r="CB9" s="16">
        <v>79</v>
      </c>
      <c r="CC9" s="17">
        <v>80</v>
      </c>
      <c r="CD9" s="16">
        <v>81</v>
      </c>
      <c r="CE9" s="17">
        <v>82</v>
      </c>
      <c r="CF9" s="16">
        <v>83</v>
      </c>
      <c r="CG9" s="17">
        <v>84</v>
      </c>
      <c r="CH9" s="16">
        <v>85</v>
      </c>
      <c r="CI9" s="17">
        <v>86</v>
      </c>
      <c r="CJ9" s="16">
        <v>87</v>
      </c>
      <c r="CK9" s="17">
        <v>88</v>
      </c>
      <c r="CL9" s="16">
        <v>89</v>
      </c>
      <c r="CM9" s="17">
        <v>90</v>
      </c>
      <c r="CN9" s="16">
        <v>91</v>
      </c>
      <c r="CO9" s="17">
        <v>92</v>
      </c>
      <c r="CP9" s="16">
        <v>93</v>
      </c>
      <c r="CQ9" s="17">
        <v>94</v>
      </c>
      <c r="CR9" s="16">
        <v>95</v>
      </c>
      <c r="CS9" s="17">
        <v>96</v>
      </c>
      <c r="CT9" s="16">
        <v>97</v>
      </c>
      <c r="CU9" s="17">
        <v>98</v>
      </c>
      <c r="CV9" s="16">
        <v>99</v>
      </c>
      <c r="CW9" s="17">
        <v>100</v>
      </c>
      <c r="CX9" s="16">
        <v>101</v>
      </c>
      <c r="CY9" s="17">
        <v>102</v>
      </c>
      <c r="CZ9" s="16">
        <v>103</v>
      </c>
      <c r="DA9" s="17">
        <v>104</v>
      </c>
      <c r="DB9" s="16">
        <v>105</v>
      </c>
      <c r="DC9" s="17">
        <v>106</v>
      </c>
      <c r="DD9" s="16">
        <v>107</v>
      </c>
      <c r="DE9" s="17">
        <v>108</v>
      </c>
      <c r="DF9" s="16">
        <v>109</v>
      </c>
      <c r="DG9" s="17">
        <v>110</v>
      </c>
      <c r="DH9" s="16">
        <v>111</v>
      </c>
      <c r="DI9" s="17">
        <v>112</v>
      </c>
      <c r="DJ9" s="16">
        <v>113</v>
      </c>
      <c r="DK9" s="17">
        <v>114</v>
      </c>
      <c r="DL9" s="16">
        <v>115</v>
      </c>
      <c r="DM9" s="17">
        <v>116</v>
      </c>
      <c r="DN9" s="16">
        <v>117</v>
      </c>
      <c r="DO9" s="17">
        <v>118</v>
      </c>
      <c r="DP9" s="16">
        <v>119</v>
      </c>
      <c r="DQ9" s="17">
        <v>120</v>
      </c>
      <c r="DR9" s="16">
        <v>121</v>
      </c>
      <c r="DS9" s="17">
        <v>122</v>
      </c>
      <c r="DT9" s="16">
        <v>123</v>
      </c>
      <c r="DU9" s="17">
        <v>124</v>
      </c>
      <c r="DV9" s="16">
        <v>125</v>
      </c>
      <c r="DW9" s="17">
        <v>126</v>
      </c>
      <c r="DX9" s="16">
        <v>127</v>
      </c>
      <c r="DY9" s="17">
        <v>128</v>
      </c>
      <c r="DZ9" s="16">
        <v>129</v>
      </c>
      <c r="EA9" s="17">
        <v>130</v>
      </c>
      <c r="EB9" s="16">
        <v>131</v>
      </c>
      <c r="EC9" s="17">
        <v>132</v>
      </c>
      <c r="ED9" s="16">
        <v>133</v>
      </c>
      <c r="EE9" s="17">
        <v>134</v>
      </c>
    </row>
    <row r="10" spans="1:135" s="30" customFormat="1" ht="20.25" customHeight="1" x14ac:dyDescent="0.2">
      <c r="A10" s="19">
        <v>1</v>
      </c>
      <c r="B10" s="20" t="s">
        <v>47</v>
      </c>
      <c r="C10" s="21">
        <v>11062.3794</v>
      </c>
      <c r="D10" s="22">
        <v>330423.9803</v>
      </c>
      <c r="E10" s="23">
        <f t="shared" ref="E10:E51" si="0">DG10+EC10-DY10</f>
        <v>1532067</v>
      </c>
      <c r="F10" s="24">
        <f t="shared" ref="F10:F51" si="1">DH10+ED10-DZ10</f>
        <v>391078.68750000006</v>
      </c>
      <c r="G10" s="25">
        <f t="shared" ref="G10:G51" si="2">DI10+EE10-EA10</f>
        <v>394832.90820000006</v>
      </c>
      <c r="H10" s="25">
        <f t="shared" ref="H10:H52" si="3">G10/F10*100</f>
        <v>100.95996555680371</v>
      </c>
      <c r="I10" s="25">
        <f t="shared" ref="I10:I52" si="4">G10/E10*100</f>
        <v>25.771255969875995</v>
      </c>
      <c r="J10" s="25">
        <f t="shared" ref="J10:J51" si="5">T10+Y10+AD10+AI10+AN10+AS10+BK10+BS10+BV10+BY10+CB10+CE10+CK10+CN10+CT10+CW10+DC10</f>
        <v>537325.5</v>
      </c>
      <c r="K10" s="25">
        <f t="shared" ref="K10:K51" si="6">U10+Z10+AE10+AJ10+AO10+AT10+BL10+BT10+BW10+BZ10+CC10+CF10+CL10+CO10+CU10+CX10+DD10</f>
        <v>142393.3125</v>
      </c>
      <c r="L10" s="25">
        <f t="shared" ref="L10:L51" si="7">V10+AA10+AF10+AK10+AP10+AU10+BM10+BU10+BX10+CA10+CD10+CG10+CM10+CP10+CV10+CY10+DE10</f>
        <v>147790.68819999998</v>
      </c>
      <c r="M10" s="25">
        <f t="shared" ref="M10:M52" si="8">L10/K10*100</f>
        <v>103.79046993516636</v>
      </c>
      <c r="N10" s="25">
        <f t="shared" ref="N10:N52" si="9">L10/J10*100</f>
        <v>27.5048714792058</v>
      </c>
      <c r="O10" s="25">
        <f t="shared" ref="O10:O51" si="10">T10+AD10</f>
        <v>190000</v>
      </c>
      <c r="P10" s="25">
        <f t="shared" ref="P10:P51" si="11">U10+AE10</f>
        <v>51582.0625</v>
      </c>
      <c r="Q10" s="25">
        <f t="shared" ref="Q10:Q51" si="12">V10+AF10</f>
        <v>61713.3416</v>
      </c>
      <c r="R10" s="25">
        <f t="shared" ref="R10:R52" si="13">Q10/P10*100</f>
        <v>119.64108957450084</v>
      </c>
      <c r="S10" s="21">
        <f t="shared" ref="S10:S52" si="14">Q10/O10*100</f>
        <v>32.48070610526316</v>
      </c>
      <c r="T10" s="26">
        <v>43000</v>
      </c>
      <c r="U10" s="25">
        <v>22375</v>
      </c>
      <c r="V10" s="25">
        <v>31243.8056</v>
      </c>
      <c r="W10" s="25">
        <f>V10/U10*100</f>
        <v>139.63711999999998</v>
      </c>
      <c r="X10" s="21">
        <f>V10/T10*100</f>
        <v>72.660013023255814</v>
      </c>
      <c r="Y10" s="26">
        <v>19000</v>
      </c>
      <c r="Z10" s="26">
        <v>12250</v>
      </c>
      <c r="AA10" s="25">
        <v>9184.3035999999993</v>
      </c>
      <c r="AB10" s="25">
        <f t="shared" ref="AB10:AB52" si="15">AA10/Z10*100</f>
        <v>74.973906938775499</v>
      </c>
      <c r="AC10" s="21">
        <f t="shared" ref="AC10:AC52" si="16">AA10/Y10*100</f>
        <v>48.338439999999991</v>
      </c>
      <c r="AD10" s="26">
        <v>147000</v>
      </c>
      <c r="AE10" s="26">
        <v>29207.0625</v>
      </c>
      <c r="AF10" s="25">
        <v>30469.536</v>
      </c>
      <c r="AG10" s="25">
        <f>AF10/AE10*100</f>
        <v>104.32249391735304</v>
      </c>
      <c r="AH10" s="21">
        <f>AF10/AD10*100</f>
        <v>20.727575510204083</v>
      </c>
      <c r="AI10" s="26">
        <v>30810</v>
      </c>
      <c r="AJ10" s="26">
        <v>7940</v>
      </c>
      <c r="AK10" s="25">
        <v>13927.24</v>
      </c>
      <c r="AL10" s="25">
        <f t="shared" ref="AL10:AL52" si="17">AK10/AJ10*100</f>
        <v>175.40604534005038</v>
      </c>
      <c r="AM10" s="21">
        <f t="shared" ref="AM10:AM52" si="18">AK10/AI10*100</f>
        <v>45.203635183382019</v>
      </c>
      <c r="AN10" s="27">
        <v>15000</v>
      </c>
      <c r="AO10" s="27">
        <v>3750</v>
      </c>
      <c r="AP10" s="25">
        <v>2767.2</v>
      </c>
      <c r="AQ10" s="25">
        <f t="shared" ref="AQ10:AQ52" si="19">AP10/AO10*100</f>
        <v>73.791999999999987</v>
      </c>
      <c r="AR10" s="21">
        <f t="shared" ref="AR10:AR52" si="20">AP10/AN10*100</f>
        <v>18.447999999999997</v>
      </c>
      <c r="AS10" s="27">
        <v>0</v>
      </c>
      <c r="AT10" s="27">
        <v>0</v>
      </c>
      <c r="AU10" s="21">
        <v>0</v>
      </c>
      <c r="AV10" s="21">
        <v>0</v>
      </c>
      <c r="AW10" s="21">
        <v>0</v>
      </c>
      <c r="AX10" s="21">
        <v>0</v>
      </c>
      <c r="AY10" s="21">
        <v>973864.9</v>
      </c>
      <c r="AZ10" s="21">
        <v>243466.22500000003</v>
      </c>
      <c r="BA10" s="21">
        <v>243466.2</v>
      </c>
      <c r="BB10" s="28">
        <v>0</v>
      </c>
      <c r="BC10" s="28">
        <f>BB10/12*2</f>
        <v>0</v>
      </c>
      <c r="BD10" s="28">
        <v>0</v>
      </c>
      <c r="BE10" s="29">
        <v>15402.3</v>
      </c>
      <c r="BF10" s="29">
        <v>3850.5749999999998</v>
      </c>
      <c r="BG10" s="21">
        <v>2484</v>
      </c>
      <c r="BH10" s="21">
        <v>0</v>
      </c>
      <c r="BI10" s="21">
        <v>0</v>
      </c>
      <c r="BJ10" s="21">
        <v>0</v>
      </c>
      <c r="BK10" s="21">
        <v>0</v>
      </c>
      <c r="BL10" s="21">
        <v>0</v>
      </c>
      <c r="BM10" s="21">
        <v>0</v>
      </c>
      <c r="BN10" s="25">
        <f t="shared" ref="BN10:BO41" si="21">BS10+BV10+BY10+CB10</f>
        <v>29883.5</v>
      </c>
      <c r="BO10" s="25">
        <f t="shared" si="21"/>
        <v>7470.875</v>
      </c>
      <c r="BP10" s="25">
        <f>BU10+BX10+CA10+CD10</f>
        <v>5149.49</v>
      </c>
      <c r="BQ10" s="25">
        <f t="shared" ref="BQ10:BQ52" si="22">BP10/BO10*100</f>
        <v>68.927535261933841</v>
      </c>
      <c r="BR10" s="21">
        <f t="shared" ref="BR10:BR52" si="23">BP10/BN10*100</f>
        <v>17.23188381548346</v>
      </c>
      <c r="BS10" s="26">
        <v>13500</v>
      </c>
      <c r="BT10" s="26">
        <v>3375</v>
      </c>
      <c r="BU10" s="25">
        <v>4373.4799999999996</v>
      </c>
      <c r="BV10" s="21">
        <v>0</v>
      </c>
      <c r="BW10" s="21">
        <v>0</v>
      </c>
      <c r="BX10" s="25">
        <v>0</v>
      </c>
      <c r="BY10" s="21">
        <v>3000</v>
      </c>
      <c r="BZ10" s="21">
        <v>750</v>
      </c>
      <c r="CA10" s="21">
        <v>360</v>
      </c>
      <c r="CB10" s="26">
        <v>13383.5</v>
      </c>
      <c r="CC10" s="26">
        <v>3345.875</v>
      </c>
      <c r="CD10" s="21">
        <v>416.01</v>
      </c>
      <c r="CE10" s="21">
        <v>0</v>
      </c>
      <c r="CF10" s="21">
        <v>0</v>
      </c>
      <c r="CG10" s="21">
        <v>0</v>
      </c>
      <c r="CH10" s="21">
        <v>5474.3</v>
      </c>
      <c r="CI10" s="21">
        <v>1368.575</v>
      </c>
      <c r="CJ10" s="21">
        <v>1092.02</v>
      </c>
      <c r="CK10" s="26">
        <v>0</v>
      </c>
      <c r="CL10" s="26">
        <v>0</v>
      </c>
      <c r="CM10" s="21">
        <v>0</v>
      </c>
      <c r="CN10" s="26">
        <v>221401.5</v>
      </c>
      <c r="CO10" s="26">
        <v>55350.375</v>
      </c>
      <c r="CP10" s="21">
        <v>43765.813000000002</v>
      </c>
      <c r="CQ10" s="21">
        <v>90500</v>
      </c>
      <c r="CR10" s="21">
        <v>22625</v>
      </c>
      <c r="CS10" s="21">
        <v>20204.852999999999</v>
      </c>
      <c r="CT10" s="26">
        <v>0</v>
      </c>
      <c r="CU10" s="26">
        <v>0</v>
      </c>
      <c r="CV10" s="21">
        <v>0</v>
      </c>
      <c r="CW10" s="21">
        <v>1000</v>
      </c>
      <c r="CX10" s="21">
        <v>250</v>
      </c>
      <c r="CY10" s="21">
        <v>15</v>
      </c>
      <c r="CZ10" s="21">
        <v>0</v>
      </c>
      <c r="DA10" s="21">
        <v>0</v>
      </c>
      <c r="DB10" s="21">
        <v>0</v>
      </c>
      <c r="DC10" s="21">
        <v>30230.5</v>
      </c>
      <c r="DD10" s="21">
        <v>3800</v>
      </c>
      <c r="DE10" s="21">
        <v>11268.3</v>
      </c>
      <c r="DF10" s="21">
        <v>0</v>
      </c>
      <c r="DG10" s="25">
        <f t="shared" ref="DG10:DG51" si="24">T10+Y10+AD10+AI10+AN10+AS10+AV10+AY10+BB10+BE10+BH10+BK10+BS10+BV10+BY10+CB10+CE10+CH10+CK10+CN10+CT10+CW10+CZ10+DC10</f>
        <v>1532067</v>
      </c>
      <c r="DH10" s="25">
        <f t="shared" ref="DH10:DH51" si="25">U10+Z10+AE10+AJ10+AO10+AT10+AW10+AZ10+BC10+BF10+BI10+BL10+BT10+BW10+BZ10+CC10+CF10+CI10+CL10+CO10+CU10+CX10+DA10+DD10</f>
        <v>391078.68750000006</v>
      </c>
      <c r="DI10" s="25">
        <f t="shared" ref="DI10:DI51" si="26">V10+AA10+AF10+AK10+AP10+AU10+AX10+BA10+BD10+BG10+BJ10+BM10+BU10+BX10+CA10+CD10+CG10+CJ10+CM10+CP10+CV10+CY10+DB10+DE10+DF10</f>
        <v>394832.90820000006</v>
      </c>
      <c r="DJ10" s="21">
        <v>0</v>
      </c>
      <c r="DK10" s="21">
        <v>0</v>
      </c>
      <c r="DL10" s="21">
        <v>0</v>
      </c>
      <c r="DM10" s="21">
        <v>0</v>
      </c>
      <c r="DN10" s="21">
        <v>0</v>
      </c>
      <c r="DO10" s="21">
        <v>0</v>
      </c>
      <c r="DP10" s="21">
        <v>0</v>
      </c>
      <c r="DQ10" s="21">
        <v>0</v>
      </c>
      <c r="DR10" s="21">
        <v>0</v>
      </c>
      <c r="DS10" s="21">
        <v>0</v>
      </c>
      <c r="DT10" s="21">
        <f>DS10/12*3</f>
        <v>0</v>
      </c>
      <c r="DU10" s="21">
        <v>0</v>
      </c>
      <c r="DV10" s="21">
        <v>0</v>
      </c>
      <c r="DW10" s="21">
        <v>0</v>
      </c>
      <c r="DX10" s="21">
        <v>0</v>
      </c>
      <c r="DY10" s="21">
        <v>145300</v>
      </c>
      <c r="DZ10" s="21">
        <v>0</v>
      </c>
      <c r="EA10" s="21">
        <v>0</v>
      </c>
      <c r="EB10" s="21">
        <v>0</v>
      </c>
      <c r="EC10" s="25">
        <f t="shared" ref="EC10:ED41" si="27">DJ10+DM10+DP10+DS10+DV10+DY10</f>
        <v>145300</v>
      </c>
      <c r="ED10" s="25">
        <f t="shared" si="27"/>
        <v>0</v>
      </c>
      <c r="EE10" s="25">
        <f t="shared" ref="EE10:EE51" si="28">DL10+DO10+DR10+DU10+DX10+EA10+EB10</f>
        <v>0</v>
      </c>
    </row>
    <row r="11" spans="1:135" s="30" customFormat="1" ht="20.25" customHeight="1" x14ac:dyDescent="0.2">
      <c r="A11" s="19">
        <v>2</v>
      </c>
      <c r="B11" s="20" t="s">
        <v>48</v>
      </c>
      <c r="C11" s="21">
        <v>342389.83429999999</v>
      </c>
      <c r="D11" s="26">
        <v>43067.641499999998</v>
      </c>
      <c r="E11" s="23">
        <f t="shared" si="0"/>
        <v>125138.19999999998</v>
      </c>
      <c r="F11" s="24">
        <f t="shared" si="1"/>
        <v>48534.55</v>
      </c>
      <c r="G11" s="25">
        <f t="shared" si="2"/>
        <v>77620.003199999992</v>
      </c>
      <c r="H11" s="25">
        <f t="shared" si="3"/>
        <v>159.92731610780359</v>
      </c>
      <c r="I11" s="25">
        <f t="shared" si="4"/>
        <v>62.027425038877013</v>
      </c>
      <c r="J11" s="25">
        <f t="shared" si="5"/>
        <v>114333.9</v>
      </c>
      <c r="K11" s="25">
        <f t="shared" si="6"/>
        <v>45833.474999999999</v>
      </c>
      <c r="L11" s="25">
        <f t="shared" si="7"/>
        <v>75021.303199999995</v>
      </c>
      <c r="M11" s="25">
        <f t="shared" si="8"/>
        <v>163.68233741822979</v>
      </c>
      <c r="N11" s="25">
        <f t="shared" si="9"/>
        <v>65.615974964555562</v>
      </c>
      <c r="O11" s="25">
        <f t="shared" si="10"/>
        <v>11000</v>
      </c>
      <c r="P11" s="25">
        <f t="shared" si="11"/>
        <v>17250</v>
      </c>
      <c r="Q11" s="25">
        <f t="shared" si="12"/>
        <v>22416.752199999999</v>
      </c>
      <c r="R11" s="25">
        <f t="shared" si="13"/>
        <v>129.95218666666665</v>
      </c>
      <c r="S11" s="21">
        <f t="shared" si="14"/>
        <v>203.78865636363636</v>
      </c>
      <c r="T11" s="26">
        <v>0</v>
      </c>
      <c r="U11" s="25">
        <v>14500</v>
      </c>
      <c r="V11" s="25">
        <v>19378.718199999999</v>
      </c>
      <c r="W11" s="25">
        <f t="shared" ref="W11:W52" si="29">V11/U11*100</f>
        <v>133.64633241379309</v>
      </c>
      <c r="X11" s="21" t="e">
        <f t="shared" ref="X11:X52" si="30">V11/T11*100</f>
        <v>#DIV/0!</v>
      </c>
      <c r="Y11" s="26">
        <v>0</v>
      </c>
      <c r="Z11" s="26">
        <v>2750</v>
      </c>
      <c r="AA11" s="25">
        <v>2427.2130000000002</v>
      </c>
      <c r="AB11" s="25">
        <f t="shared" si="15"/>
        <v>88.262290909090908</v>
      </c>
      <c r="AC11" s="21" t="e">
        <f t="shared" si="16"/>
        <v>#DIV/0!</v>
      </c>
      <c r="AD11" s="26">
        <v>11000</v>
      </c>
      <c r="AE11" s="26">
        <v>2750</v>
      </c>
      <c r="AF11" s="25">
        <v>3038.0340000000001</v>
      </c>
      <c r="AG11" s="25">
        <f t="shared" ref="AG11:AG52" si="31">AF11/AE11*100</f>
        <v>110.47396363636364</v>
      </c>
      <c r="AH11" s="21">
        <f t="shared" ref="AH11:AH52" si="32">AF11/AD11*100</f>
        <v>27.618490909090909</v>
      </c>
      <c r="AI11" s="26">
        <v>25000</v>
      </c>
      <c r="AJ11" s="26">
        <v>6250</v>
      </c>
      <c r="AK11" s="25">
        <v>24037.06</v>
      </c>
      <c r="AL11" s="25">
        <f t="shared" si="17"/>
        <v>384.59296000000001</v>
      </c>
      <c r="AM11" s="21">
        <f t="shared" si="18"/>
        <v>96.148240000000001</v>
      </c>
      <c r="AN11" s="27">
        <v>0</v>
      </c>
      <c r="AO11" s="27">
        <v>0</v>
      </c>
      <c r="AP11" s="25">
        <v>0</v>
      </c>
      <c r="AQ11" s="25" t="e">
        <f t="shared" si="19"/>
        <v>#DIV/0!</v>
      </c>
      <c r="AR11" s="21" t="e">
        <f t="shared" si="20"/>
        <v>#DIV/0!</v>
      </c>
      <c r="AS11" s="27">
        <v>0</v>
      </c>
      <c r="AT11" s="27">
        <v>0</v>
      </c>
      <c r="AU11" s="21">
        <v>0</v>
      </c>
      <c r="AV11" s="21">
        <v>0</v>
      </c>
      <c r="AW11" s="21">
        <v>0</v>
      </c>
      <c r="AX11" s="21">
        <v>0</v>
      </c>
      <c r="AY11" s="21">
        <v>9170.7000000000007</v>
      </c>
      <c r="AZ11" s="21">
        <v>2292.6750000000002</v>
      </c>
      <c r="BA11" s="21">
        <v>2292.6999999999998</v>
      </c>
      <c r="BB11" s="28">
        <v>0</v>
      </c>
      <c r="BC11" s="28">
        <f t="shared" ref="BC11:BC51" si="33">BB11/12*2</f>
        <v>0</v>
      </c>
      <c r="BD11" s="28">
        <v>0</v>
      </c>
      <c r="BE11" s="29">
        <v>1633.6</v>
      </c>
      <c r="BF11" s="29">
        <v>408.4</v>
      </c>
      <c r="BG11" s="21">
        <v>306</v>
      </c>
      <c r="BH11" s="21">
        <v>0</v>
      </c>
      <c r="BI11" s="21">
        <v>0</v>
      </c>
      <c r="BJ11" s="21">
        <v>0</v>
      </c>
      <c r="BK11" s="21">
        <v>0</v>
      </c>
      <c r="BL11" s="21">
        <v>0</v>
      </c>
      <c r="BM11" s="21">
        <v>0</v>
      </c>
      <c r="BN11" s="25">
        <f t="shared" si="21"/>
        <v>7633.9</v>
      </c>
      <c r="BO11" s="25">
        <f t="shared" si="21"/>
        <v>1908.4749999999997</v>
      </c>
      <c r="BP11" s="25">
        <f t="shared" ref="BP11:BP41" si="34">BU11+BX11+CA11+CD11</f>
        <v>2233.5419999999999</v>
      </c>
      <c r="BQ11" s="25">
        <f t="shared" si="22"/>
        <v>117.03281415790097</v>
      </c>
      <c r="BR11" s="21">
        <f t="shared" si="23"/>
        <v>29.258203539475236</v>
      </c>
      <c r="BS11" s="26">
        <v>7332.7</v>
      </c>
      <c r="BT11" s="26">
        <v>1833.1749999999997</v>
      </c>
      <c r="BU11" s="25">
        <v>2193.3420000000001</v>
      </c>
      <c r="BV11" s="21">
        <v>0</v>
      </c>
      <c r="BW11" s="21">
        <v>0</v>
      </c>
      <c r="BX11" s="25">
        <v>0</v>
      </c>
      <c r="BY11" s="21">
        <v>0</v>
      </c>
      <c r="BZ11" s="21">
        <v>0</v>
      </c>
      <c r="CA11" s="21">
        <v>0</v>
      </c>
      <c r="CB11" s="26">
        <v>301.2</v>
      </c>
      <c r="CC11" s="26">
        <v>75.3</v>
      </c>
      <c r="CD11" s="21">
        <v>40.200000000000003</v>
      </c>
      <c r="CE11" s="21">
        <v>0</v>
      </c>
      <c r="CF11" s="21">
        <v>0</v>
      </c>
      <c r="CG11" s="21">
        <v>0</v>
      </c>
      <c r="CH11" s="21">
        <v>0</v>
      </c>
      <c r="CI11" s="21">
        <v>0</v>
      </c>
      <c r="CJ11" s="21">
        <v>0</v>
      </c>
      <c r="CK11" s="26">
        <v>0</v>
      </c>
      <c r="CL11" s="26">
        <v>0</v>
      </c>
      <c r="CM11" s="21">
        <v>0</v>
      </c>
      <c r="CN11" s="26">
        <v>64700</v>
      </c>
      <c r="CO11" s="26">
        <v>16175</v>
      </c>
      <c r="CP11" s="21">
        <v>23651.736000000001</v>
      </c>
      <c r="CQ11" s="21">
        <v>20000</v>
      </c>
      <c r="CR11" s="21">
        <v>5000</v>
      </c>
      <c r="CS11" s="21">
        <v>7773.2</v>
      </c>
      <c r="CT11" s="26">
        <v>0</v>
      </c>
      <c r="CU11" s="26">
        <v>0</v>
      </c>
      <c r="CV11" s="21">
        <v>0</v>
      </c>
      <c r="CW11" s="21">
        <v>1000</v>
      </c>
      <c r="CX11" s="21">
        <v>250</v>
      </c>
      <c r="CY11" s="21">
        <v>90</v>
      </c>
      <c r="CZ11" s="21">
        <v>0</v>
      </c>
      <c r="DA11" s="21">
        <v>0</v>
      </c>
      <c r="DB11" s="21">
        <v>0</v>
      </c>
      <c r="DC11" s="21">
        <v>5000</v>
      </c>
      <c r="DD11" s="21">
        <v>1250</v>
      </c>
      <c r="DE11" s="21">
        <v>165</v>
      </c>
      <c r="DF11" s="21">
        <v>0</v>
      </c>
      <c r="DG11" s="25">
        <f t="shared" si="24"/>
        <v>125138.19999999998</v>
      </c>
      <c r="DH11" s="25">
        <f t="shared" si="25"/>
        <v>48534.55</v>
      </c>
      <c r="DI11" s="25">
        <f t="shared" si="26"/>
        <v>77620.003199999992</v>
      </c>
      <c r="DJ11" s="21">
        <v>0</v>
      </c>
      <c r="DK11" s="21">
        <v>0</v>
      </c>
      <c r="DL11" s="21">
        <v>0</v>
      </c>
      <c r="DM11" s="21">
        <v>0</v>
      </c>
      <c r="DN11" s="21">
        <v>0</v>
      </c>
      <c r="DO11" s="21">
        <v>0</v>
      </c>
      <c r="DP11" s="21">
        <v>0</v>
      </c>
      <c r="DQ11" s="21">
        <v>0</v>
      </c>
      <c r="DR11" s="21">
        <v>0</v>
      </c>
      <c r="DS11" s="21">
        <v>0</v>
      </c>
      <c r="DT11" s="21">
        <f t="shared" ref="DT11:DT51" si="35">DS11/12*3</f>
        <v>0</v>
      </c>
      <c r="DU11" s="21">
        <v>0</v>
      </c>
      <c r="DV11" s="21">
        <v>0</v>
      </c>
      <c r="DW11" s="21">
        <v>0</v>
      </c>
      <c r="DX11" s="21">
        <v>0</v>
      </c>
      <c r="DY11" s="21">
        <v>0</v>
      </c>
      <c r="DZ11" s="21">
        <v>0</v>
      </c>
      <c r="EA11" s="21">
        <v>0</v>
      </c>
      <c r="EB11" s="21">
        <v>0</v>
      </c>
      <c r="EC11" s="25">
        <f t="shared" si="27"/>
        <v>0</v>
      </c>
      <c r="ED11" s="25">
        <f t="shared" si="27"/>
        <v>0</v>
      </c>
      <c r="EE11" s="25">
        <f t="shared" si="28"/>
        <v>0</v>
      </c>
    </row>
    <row r="12" spans="1:135" s="30" customFormat="1" ht="20.25" customHeight="1" x14ac:dyDescent="0.2">
      <c r="A12" s="19">
        <v>3</v>
      </c>
      <c r="B12" s="20" t="s">
        <v>49</v>
      </c>
      <c r="C12" s="21">
        <v>2474.3957999999998</v>
      </c>
      <c r="D12" s="26">
        <v>3286.9274</v>
      </c>
      <c r="E12" s="23">
        <f t="shared" si="0"/>
        <v>16833.599999999999</v>
      </c>
      <c r="F12" s="24">
        <f t="shared" si="1"/>
        <v>4408.3999999999996</v>
      </c>
      <c r="G12" s="25">
        <f t="shared" si="2"/>
        <v>4381.2509999999993</v>
      </c>
      <c r="H12" s="25">
        <f t="shared" si="3"/>
        <v>99.384152980673264</v>
      </c>
      <c r="I12" s="25">
        <f t="shared" si="4"/>
        <v>26.026821357285428</v>
      </c>
      <c r="J12" s="25">
        <f t="shared" si="5"/>
        <v>485.6</v>
      </c>
      <c r="K12" s="25">
        <f t="shared" si="6"/>
        <v>321.39999999999998</v>
      </c>
      <c r="L12" s="25">
        <f t="shared" si="7"/>
        <v>294.25099999999998</v>
      </c>
      <c r="M12" s="25">
        <f t="shared" si="8"/>
        <v>91.552893590541387</v>
      </c>
      <c r="N12" s="25">
        <f t="shared" si="9"/>
        <v>60.595345963756174</v>
      </c>
      <c r="O12" s="25">
        <f t="shared" si="10"/>
        <v>0</v>
      </c>
      <c r="P12" s="25">
        <f t="shared" si="11"/>
        <v>125</v>
      </c>
      <c r="Q12" s="25">
        <f t="shared" si="12"/>
        <v>123.267</v>
      </c>
      <c r="R12" s="25">
        <f t="shared" si="13"/>
        <v>98.613600000000005</v>
      </c>
      <c r="S12" s="21" t="e">
        <f t="shared" si="14"/>
        <v>#DIV/0!</v>
      </c>
      <c r="T12" s="26">
        <v>0</v>
      </c>
      <c r="U12" s="25">
        <v>0</v>
      </c>
      <c r="V12" s="25">
        <v>0</v>
      </c>
      <c r="W12" s="25" t="e">
        <f t="shared" si="29"/>
        <v>#DIV/0!</v>
      </c>
      <c r="X12" s="21" t="e">
        <f t="shared" si="30"/>
        <v>#DIV/0!</v>
      </c>
      <c r="Y12" s="26">
        <v>0</v>
      </c>
      <c r="Z12" s="26">
        <v>75</v>
      </c>
      <c r="AA12" s="25">
        <v>21.334</v>
      </c>
      <c r="AB12" s="25">
        <f t="shared" si="15"/>
        <v>28.445333333333334</v>
      </c>
      <c r="AC12" s="21" t="e">
        <f t="shared" si="16"/>
        <v>#DIV/0!</v>
      </c>
      <c r="AD12" s="26">
        <v>0</v>
      </c>
      <c r="AE12" s="26">
        <v>125</v>
      </c>
      <c r="AF12" s="25">
        <v>123.267</v>
      </c>
      <c r="AG12" s="25">
        <f t="shared" si="31"/>
        <v>98.613600000000005</v>
      </c>
      <c r="AH12" s="21" t="e">
        <f t="shared" si="32"/>
        <v>#DIV/0!</v>
      </c>
      <c r="AI12" s="26">
        <v>32</v>
      </c>
      <c r="AJ12" s="26">
        <v>8</v>
      </c>
      <c r="AK12" s="25">
        <v>32</v>
      </c>
      <c r="AL12" s="25">
        <f t="shared" si="17"/>
        <v>400</v>
      </c>
      <c r="AM12" s="21">
        <f t="shared" si="18"/>
        <v>100</v>
      </c>
      <c r="AN12" s="27">
        <v>0</v>
      </c>
      <c r="AO12" s="27">
        <v>0</v>
      </c>
      <c r="AP12" s="25">
        <v>0</v>
      </c>
      <c r="AQ12" s="25" t="e">
        <f t="shared" si="19"/>
        <v>#DIV/0!</v>
      </c>
      <c r="AR12" s="21" t="e">
        <f t="shared" si="20"/>
        <v>#DIV/0!</v>
      </c>
      <c r="AS12" s="27">
        <v>0</v>
      </c>
      <c r="AT12" s="27">
        <v>0</v>
      </c>
      <c r="AU12" s="21">
        <v>0</v>
      </c>
      <c r="AV12" s="21">
        <v>0</v>
      </c>
      <c r="AW12" s="21">
        <v>0</v>
      </c>
      <c r="AX12" s="21">
        <v>0</v>
      </c>
      <c r="AY12" s="21">
        <v>16348</v>
      </c>
      <c r="AZ12" s="21">
        <v>4087</v>
      </c>
      <c r="BA12" s="21">
        <v>4087</v>
      </c>
      <c r="BB12" s="28">
        <v>0</v>
      </c>
      <c r="BC12" s="28">
        <f t="shared" si="33"/>
        <v>0</v>
      </c>
      <c r="BD12" s="28">
        <v>0</v>
      </c>
      <c r="BE12" s="29">
        <v>0</v>
      </c>
      <c r="BF12" s="29">
        <v>0</v>
      </c>
      <c r="BG12" s="21">
        <v>0</v>
      </c>
      <c r="BH12" s="21">
        <v>0</v>
      </c>
      <c r="BI12" s="21">
        <v>0</v>
      </c>
      <c r="BJ12" s="21">
        <v>0</v>
      </c>
      <c r="BK12" s="21">
        <v>0</v>
      </c>
      <c r="BL12" s="21">
        <v>0</v>
      </c>
      <c r="BM12" s="21">
        <v>0</v>
      </c>
      <c r="BN12" s="25">
        <f t="shared" si="21"/>
        <v>3.6</v>
      </c>
      <c r="BO12" s="25">
        <f t="shared" si="21"/>
        <v>0.89999999999999991</v>
      </c>
      <c r="BP12" s="25">
        <f t="shared" si="34"/>
        <v>0</v>
      </c>
      <c r="BQ12" s="25">
        <f t="shared" si="22"/>
        <v>0</v>
      </c>
      <c r="BR12" s="21">
        <f t="shared" si="23"/>
        <v>0</v>
      </c>
      <c r="BS12" s="26">
        <v>3.6</v>
      </c>
      <c r="BT12" s="26">
        <v>0.89999999999999991</v>
      </c>
      <c r="BU12" s="25">
        <v>0</v>
      </c>
      <c r="BV12" s="21">
        <v>0</v>
      </c>
      <c r="BW12" s="21">
        <v>0</v>
      </c>
      <c r="BX12" s="25">
        <v>0</v>
      </c>
      <c r="BY12" s="21">
        <v>0</v>
      </c>
      <c r="BZ12" s="21">
        <v>0</v>
      </c>
      <c r="CA12" s="21">
        <v>0</v>
      </c>
      <c r="CB12" s="26">
        <v>0</v>
      </c>
      <c r="CC12" s="26">
        <v>0</v>
      </c>
      <c r="CD12" s="21">
        <v>0</v>
      </c>
      <c r="CE12" s="21">
        <v>0</v>
      </c>
      <c r="CF12" s="21">
        <v>0</v>
      </c>
      <c r="CG12" s="21">
        <v>0</v>
      </c>
      <c r="CH12" s="21">
        <v>0</v>
      </c>
      <c r="CI12" s="21">
        <v>0</v>
      </c>
      <c r="CJ12" s="21">
        <v>0</v>
      </c>
      <c r="CK12" s="26">
        <v>0</v>
      </c>
      <c r="CL12" s="26">
        <v>0</v>
      </c>
      <c r="CM12" s="21">
        <v>0</v>
      </c>
      <c r="CN12" s="26">
        <v>450</v>
      </c>
      <c r="CO12" s="26">
        <v>112.5</v>
      </c>
      <c r="CP12" s="21">
        <v>117.65</v>
      </c>
      <c r="CQ12" s="21">
        <v>450</v>
      </c>
      <c r="CR12" s="21">
        <v>112.5</v>
      </c>
      <c r="CS12" s="21">
        <v>117.65</v>
      </c>
      <c r="CT12" s="26">
        <v>0</v>
      </c>
      <c r="CU12" s="26">
        <v>0</v>
      </c>
      <c r="CV12" s="21">
        <v>0</v>
      </c>
      <c r="CW12" s="21">
        <v>0</v>
      </c>
      <c r="CX12" s="21">
        <v>0</v>
      </c>
      <c r="CY12" s="21">
        <v>0</v>
      </c>
      <c r="CZ12" s="21">
        <v>0</v>
      </c>
      <c r="DA12" s="21">
        <v>0</v>
      </c>
      <c r="DB12" s="21">
        <v>0</v>
      </c>
      <c r="DC12" s="21">
        <v>0</v>
      </c>
      <c r="DD12" s="21">
        <v>0</v>
      </c>
      <c r="DE12" s="21">
        <v>0</v>
      </c>
      <c r="DF12" s="21">
        <v>0</v>
      </c>
      <c r="DG12" s="25">
        <f t="shared" si="24"/>
        <v>16833.599999999999</v>
      </c>
      <c r="DH12" s="25">
        <f t="shared" si="25"/>
        <v>4408.3999999999996</v>
      </c>
      <c r="DI12" s="25">
        <f t="shared" si="26"/>
        <v>4381.2509999999993</v>
      </c>
      <c r="DJ12" s="21">
        <v>0</v>
      </c>
      <c r="DK12" s="21">
        <v>0</v>
      </c>
      <c r="DL12" s="21">
        <v>0</v>
      </c>
      <c r="DM12" s="21">
        <v>0</v>
      </c>
      <c r="DN12" s="21">
        <v>0</v>
      </c>
      <c r="DO12" s="21">
        <v>0</v>
      </c>
      <c r="DP12" s="21">
        <v>0</v>
      </c>
      <c r="DQ12" s="21">
        <v>0</v>
      </c>
      <c r="DR12" s="21">
        <v>0</v>
      </c>
      <c r="DS12" s="21">
        <v>0</v>
      </c>
      <c r="DT12" s="21">
        <f t="shared" si="35"/>
        <v>0</v>
      </c>
      <c r="DU12" s="21">
        <v>0</v>
      </c>
      <c r="DV12" s="21">
        <v>0</v>
      </c>
      <c r="DW12" s="21">
        <v>0</v>
      </c>
      <c r="DX12" s="21">
        <v>0</v>
      </c>
      <c r="DY12" s="21">
        <v>0</v>
      </c>
      <c r="DZ12" s="21">
        <v>0</v>
      </c>
      <c r="EA12" s="21">
        <v>0</v>
      </c>
      <c r="EB12" s="21">
        <v>0</v>
      </c>
      <c r="EC12" s="25">
        <f t="shared" si="27"/>
        <v>0</v>
      </c>
      <c r="ED12" s="25">
        <f t="shared" si="27"/>
        <v>0</v>
      </c>
      <c r="EE12" s="25">
        <f t="shared" si="28"/>
        <v>0</v>
      </c>
    </row>
    <row r="13" spans="1:135" s="30" customFormat="1" ht="20.25" customHeight="1" x14ac:dyDescent="0.2">
      <c r="A13" s="19">
        <v>4</v>
      </c>
      <c r="B13" s="20" t="s">
        <v>50</v>
      </c>
      <c r="C13" s="21">
        <v>525.33879999999999</v>
      </c>
      <c r="D13" s="26">
        <v>4283.0454</v>
      </c>
      <c r="E13" s="23">
        <f t="shared" si="0"/>
        <v>83298.600000000006</v>
      </c>
      <c r="F13" s="24">
        <f t="shared" si="1"/>
        <v>22274.65</v>
      </c>
      <c r="G13" s="25">
        <f t="shared" si="2"/>
        <v>19585.911000000004</v>
      </c>
      <c r="H13" s="25">
        <f t="shared" si="3"/>
        <v>87.929152646618476</v>
      </c>
      <c r="I13" s="25">
        <f t="shared" si="4"/>
        <v>23.512893373958267</v>
      </c>
      <c r="J13" s="25">
        <f t="shared" si="5"/>
        <v>17760</v>
      </c>
      <c r="K13" s="25">
        <f t="shared" si="6"/>
        <v>5890</v>
      </c>
      <c r="L13" s="25">
        <f t="shared" si="7"/>
        <v>3201.2109999999998</v>
      </c>
      <c r="M13" s="25">
        <f t="shared" si="8"/>
        <v>54.349932088285222</v>
      </c>
      <c r="N13" s="25">
        <f t="shared" si="9"/>
        <v>18.024836711711711</v>
      </c>
      <c r="O13" s="25">
        <f t="shared" si="10"/>
        <v>10900</v>
      </c>
      <c r="P13" s="25">
        <f t="shared" si="11"/>
        <v>2750</v>
      </c>
      <c r="Q13" s="25">
        <f t="shared" si="12"/>
        <v>2771.931</v>
      </c>
      <c r="R13" s="25">
        <f t="shared" si="13"/>
        <v>100.79749090909091</v>
      </c>
      <c r="S13" s="21">
        <f t="shared" si="14"/>
        <v>25.430559633027521</v>
      </c>
      <c r="T13" s="26">
        <v>0</v>
      </c>
      <c r="U13" s="25">
        <v>0</v>
      </c>
      <c r="V13" s="25">
        <v>0.25</v>
      </c>
      <c r="W13" s="25" t="e">
        <f t="shared" si="29"/>
        <v>#DIV/0!</v>
      </c>
      <c r="X13" s="21" t="e">
        <f t="shared" si="30"/>
        <v>#DIV/0!</v>
      </c>
      <c r="Y13" s="26">
        <v>0</v>
      </c>
      <c r="Z13" s="26">
        <v>1425</v>
      </c>
      <c r="AA13" s="25">
        <v>247.39</v>
      </c>
      <c r="AB13" s="25">
        <f t="shared" si="15"/>
        <v>17.360701754385964</v>
      </c>
      <c r="AC13" s="21" t="e">
        <f t="shared" si="16"/>
        <v>#DIV/0!</v>
      </c>
      <c r="AD13" s="26">
        <v>10900</v>
      </c>
      <c r="AE13" s="26">
        <v>2750</v>
      </c>
      <c r="AF13" s="25">
        <v>2771.681</v>
      </c>
      <c r="AG13" s="25">
        <f t="shared" si="31"/>
        <v>100.7884</v>
      </c>
      <c r="AH13" s="21">
        <f t="shared" si="32"/>
        <v>25.428266055045874</v>
      </c>
      <c r="AI13" s="26">
        <v>260</v>
      </c>
      <c r="AJ13" s="26">
        <v>65</v>
      </c>
      <c r="AK13" s="25">
        <v>106.4</v>
      </c>
      <c r="AL13" s="25">
        <f t="shared" si="17"/>
        <v>163.69230769230768</v>
      </c>
      <c r="AM13" s="21">
        <f t="shared" si="18"/>
        <v>40.92307692307692</v>
      </c>
      <c r="AN13" s="27">
        <v>0</v>
      </c>
      <c r="AO13" s="27">
        <v>0</v>
      </c>
      <c r="AP13" s="25">
        <v>0</v>
      </c>
      <c r="AQ13" s="25" t="e">
        <f t="shared" si="19"/>
        <v>#DIV/0!</v>
      </c>
      <c r="AR13" s="21" t="e">
        <f t="shared" si="20"/>
        <v>#DIV/0!</v>
      </c>
      <c r="AS13" s="27">
        <v>0</v>
      </c>
      <c r="AT13" s="27">
        <v>0</v>
      </c>
      <c r="AU13" s="21">
        <v>0</v>
      </c>
      <c r="AV13" s="21">
        <v>0</v>
      </c>
      <c r="AW13" s="21">
        <v>0</v>
      </c>
      <c r="AX13" s="21">
        <v>0</v>
      </c>
      <c r="AY13" s="21">
        <v>65538.600000000006</v>
      </c>
      <c r="AZ13" s="21">
        <v>16384.650000000001</v>
      </c>
      <c r="BA13" s="21">
        <v>16384.7</v>
      </c>
      <c r="BB13" s="28">
        <v>0</v>
      </c>
      <c r="BC13" s="28">
        <f t="shared" si="33"/>
        <v>0</v>
      </c>
      <c r="BD13" s="28">
        <v>0</v>
      </c>
      <c r="BE13" s="29">
        <v>0</v>
      </c>
      <c r="BF13" s="29">
        <v>0</v>
      </c>
      <c r="BG13" s="21">
        <v>0</v>
      </c>
      <c r="BH13" s="21">
        <v>0</v>
      </c>
      <c r="BI13" s="21">
        <v>0</v>
      </c>
      <c r="BJ13" s="21">
        <v>0</v>
      </c>
      <c r="BK13" s="21">
        <v>0</v>
      </c>
      <c r="BL13" s="21">
        <v>0</v>
      </c>
      <c r="BM13" s="21">
        <v>0</v>
      </c>
      <c r="BN13" s="25">
        <f t="shared" si="21"/>
        <v>1600</v>
      </c>
      <c r="BO13" s="25">
        <f t="shared" si="21"/>
        <v>400</v>
      </c>
      <c r="BP13" s="25">
        <f t="shared" si="34"/>
        <v>40</v>
      </c>
      <c r="BQ13" s="25">
        <f t="shared" si="22"/>
        <v>10</v>
      </c>
      <c r="BR13" s="21">
        <f t="shared" si="23"/>
        <v>2.5</v>
      </c>
      <c r="BS13" s="26">
        <v>1600</v>
      </c>
      <c r="BT13" s="26">
        <v>400</v>
      </c>
      <c r="BU13" s="25">
        <v>40</v>
      </c>
      <c r="BV13" s="21">
        <v>0</v>
      </c>
      <c r="BW13" s="21">
        <v>0</v>
      </c>
      <c r="BX13" s="25">
        <v>0</v>
      </c>
      <c r="BY13" s="21">
        <v>0</v>
      </c>
      <c r="BZ13" s="21">
        <v>0</v>
      </c>
      <c r="CA13" s="21">
        <v>0</v>
      </c>
      <c r="CB13" s="26">
        <v>0</v>
      </c>
      <c r="CC13" s="26">
        <v>0</v>
      </c>
      <c r="CD13" s="21">
        <v>0</v>
      </c>
      <c r="CE13" s="21">
        <v>0</v>
      </c>
      <c r="CF13" s="21">
        <v>0</v>
      </c>
      <c r="CG13" s="21">
        <v>0</v>
      </c>
      <c r="CH13" s="21">
        <v>0</v>
      </c>
      <c r="CI13" s="21">
        <v>0</v>
      </c>
      <c r="CJ13" s="21">
        <v>0</v>
      </c>
      <c r="CK13" s="26">
        <v>0</v>
      </c>
      <c r="CL13" s="26">
        <v>0</v>
      </c>
      <c r="CM13" s="21">
        <v>0</v>
      </c>
      <c r="CN13" s="26">
        <v>5000</v>
      </c>
      <c r="CO13" s="26">
        <v>1250</v>
      </c>
      <c r="CP13" s="21">
        <v>35.49</v>
      </c>
      <c r="CQ13" s="21">
        <v>1200</v>
      </c>
      <c r="CR13" s="21">
        <v>300</v>
      </c>
      <c r="CS13" s="21">
        <v>35.49</v>
      </c>
      <c r="CT13" s="26">
        <v>0</v>
      </c>
      <c r="CU13" s="26">
        <v>0</v>
      </c>
      <c r="CV13" s="21">
        <v>0</v>
      </c>
      <c r="CW13" s="21">
        <v>0</v>
      </c>
      <c r="CX13" s="21">
        <v>0</v>
      </c>
      <c r="CY13" s="21">
        <v>0</v>
      </c>
      <c r="CZ13" s="21">
        <v>0</v>
      </c>
      <c r="DA13" s="21">
        <v>0</v>
      </c>
      <c r="DB13" s="21">
        <v>0</v>
      </c>
      <c r="DC13" s="21">
        <v>0</v>
      </c>
      <c r="DD13" s="21">
        <v>0</v>
      </c>
      <c r="DE13" s="21">
        <v>0</v>
      </c>
      <c r="DF13" s="21">
        <v>0</v>
      </c>
      <c r="DG13" s="25">
        <f t="shared" si="24"/>
        <v>83298.600000000006</v>
      </c>
      <c r="DH13" s="25">
        <f t="shared" si="25"/>
        <v>22274.65</v>
      </c>
      <c r="DI13" s="25">
        <f t="shared" si="26"/>
        <v>19585.911000000004</v>
      </c>
      <c r="DJ13" s="21">
        <v>0</v>
      </c>
      <c r="DK13" s="21">
        <v>0</v>
      </c>
      <c r="DL13" s="21">
        <v>0</v>
      </c>
      <c r="DM13" s="21">
        <v>0</v>
      </c>
      <c r="DN13" s="21">
        <v>0</v>
      </c>
      <c r="DO13" s="21">
        <v>0</v>
      </c>
      <c r="DP13" s="21">
        <v>0</v>
      </c>
      <c r="DQ13" s="21">
        <v>0</v>
      </c>
      <c r="DR13" s="21">
        <v>0</v>
      </c>
      <c r="DS13" s="21">
        <v>0</v>
      </c>
      <c r="DT13" s="21">
        <f t="shared" si="35"/>
        <v>0</v>
      </c>
      <c r="DU13" s="21">
        <v>0</v>
      </c>
      <c r="DV13" s="21">
        <v>0</v>
      </c>
      <c r="DW13" s="21">
        <v>0</v>
      </c>
      <c r="DX13" s="21">
        <v>0</v>
      </c>
      <c r="DY13" s="21">
        <v>0</v>
      </c>
      <c r="DZ13" s="21">
        <v>0</v>
      </c>
      <c r="EA13" s="21">
        <v>0</v>
      </c>
      <c r="EB13" s="21">
        <v>0</v>
      </c>
      <c r="EC13" s="25">
        <f t="shared" si="27"/>
        <v>0</v>
      </c>
      <c r="ED13" s="25">
        <f t="shared" si="27"/>
        <v>0</v>
      </c>
      <c r="EE13" s="25">
        <f t="shared" si="28"/>
        <v>0</v>
      </c>
    </row>
    <row r="14" spans="1:135" s="30" customFormat="1" ht="20.25" customHeight="1" x14ac:dyDescent="0.2">
      <c r="A14" s="19">
        <v>5</v>
      </c>
      <c r="B14" s="20" t="s">
        <v>51</v>
      </c>
      <c r="C14" s="21">
        <v>103763.0797</v>
      </c>
      <c r="D14" s="26">
        <v>14063.5635</v>
      </c>
      <c r="E14" s="23">
        <f t="shared" si="0"/>
        <v>266048.65000000002</v>
      </c>
      <c r="F14" s="24">
        <f t="shared" si="1"/>
        <v>66352.087499999994</v>
      </c>
      <c r="G14" s="25">
        <f t="shared" si="2"/>
        <v>63853.594800000006</v>
      </c>
      <c r="H14" s="25">
        <f t="shared" si="3"/>
        <v>96.23449269776178</v>
      </c>
      <c r="I14" s="25">
        <f t="shared" si="4"/>
        <v>24.000721221475846</v>
      </c>
      <c r="J14" s="25">
        <f t="shared" si="5"/>
        <v>90793.5</v>
      </c>
      <c r="K14" s="25">
        <f t="shared" si="6"/>
        <v>22538.3</v>
      </c>
      <c r="L14" s="25">
        <f t="shared" si="7"/>
        <v>19704.524799999999</v>
      </c>
      <c r="M14" s="25">
        <f t="shared" si="8"/>
        <v>87.426845857939597</v>
      </c>
      <c r="N14" s="25">
        <f t="shared" si="9"/>
        <v>21.702572100425691</v>
      </c>
      <c r="O14" s="25">
        <f t="shared" si="10"/>
        <v>31811</v>
      </c>
      <c r="P14" s="25">
        <f t="shared" si="11"/>
        <v>7868.75</v>
      </c>
      <c r="Q14" s="25">
        <f t="shared" si="12"/>
        <v>6655.3958000000002</v>
      </c>
      <c r="R14" s="25">
        <f t="shared" si="13"/>
        <v>84.580089594916615</v>
      </c>
      <c r="S14" s="21">
        <f t="shared" si="14"/>
        <v>20.921680550752885</v>
      </c>
      <c r="T14" s="26">
        <v>6941</v>
      </c>
      <c r="U14" s="25">
        <v>1108.25</v>
      </c>
      <c r="V14" s="25">
        <v>1079.7028</v>
      </c>
      <c r="W14" s="25">
        <f t="shared" si="29"/>
        <v>97.424119106699763</v>
      </c>
      <c r="X14" s="21">
        <f t="shared" si="30"/>
        <v>15.555435816164817</v>
      </c>
      <c r="Y14" s="26">
        <v>14907.5</v>
      </c>
      <c r="Z14" s="26">
        <v>3650.8</v>
      </c>
      <c r="AA14" s="25">
        <v>3232.808</v>
      </c>
      <c r="AB14" s="25">
        <f t="shared" si="15"/>
        <v>88.55067382491508</v>
      </c>
      <c r="AC14" s="21">
        <f t="shared" si="16"/>
        <v>21.685782324333388</v>
      </c>
      <c r="AD14" s="26">
        <v>24870</v>
      </c>
      <c r="AE14" s="26">
        <v>6760.5</v>
      </c>
      <c r="AF14" s="25">
        <v>5575.6930000000002</v>
      </c>
      <c r="AG14" s="25">
        <f t="shared" si="31"/>
        <v>82.474565490718149</v>
      </c>
      <c r="AH14" s="21">
        <f t="shared" si="32"/>
        <v>22.419352633695215</v>
      </c>
      <c r="AI14" s="26">
        <v>1273.5999999999999</v>
      </c>
      <c r="AJ14" s="26">
        <v>318.39999999999998</v>
      </c>
      <c r="AK14" s="25">
        <v>559.39599999999996</v>
      </c>
      <c r="AL14" s="25">
        <f t="shared" si="17"/>
        <v>175.68969849246233</v>
      </c>
      <c r="AM14" s="21">
        <f t="shared" si="18"/>
        <v>43.922424623115582</v>
      </c>
      <c r="AN14" s="27">
        <v>0</v>
      </c>
      <c r="AO14" s="27">
        <v>0</v>
      </c>
      <c r="AP14" s="25">
        <v>0</v>
      </c>
      <c r="AQ14" s="25" t="e">
        <f t="shared" si="19"/>
        <v>#DIV/0!</v>
      </c>
      <c r="AR14" s="21" t="e">
        <f t="shared" si="20"/>
        <v>#DIV/0!</v>
      </c>
      <c r="AS14" s="27">
        <v>0</v>
      </c>
      <c r="AT14" s="27">
        <v>0</v>
      </c>
      <c r="AU14" s="21">
        <v>0</v>
      </c>
      <c r="AV14" s="21">
        <v>0</v>
      </c>
      <c r="AW14" s="21">
        <v>0</v>
      </c>
      <c r="AX14" s="21">
        <v>0</v>
      </c>
      <c r="AY14" s="21">
        <v>141895.4</v>
      </c>
      <c r="AZ14" s="21">
        <v>35473.85</v>
      </c>
      <c r="BA14" s="21">
        <v>35473.9</v>
      </c>
      <c r="BB14" s="28">
        <v>0</v>
      </c>
      <c r="BC14" s="28">
        <f t="shared" si="33"/>
        <v>0</v>
      </c>
      <c r="BD14" s="28">
        <v>0</v>
      </c>
      <c r="BE14" s="29">
        <v>0</v>
      </c>
      <c r="BF14" s="29">
        <v>0</v>
      </c>
      <c r="BG14" s="21">
        <v>0</v>
      </c>
      <c r="BH14" s="21">
        <v>0</v>
      </c>
      <c r="BI14" s="21">
        <v>0</v>
      </c>
      <c r="BJ14" s="21">
        <v>0</v>
      </c>
      <c r="BK14" s="21">
        <v>0</v>
      </c>
      <c r="BL14" s="21">
        <v>0</v>
      </c>
      <c r="BM14" s="21">
        <v>0</v>
      </c>
      <c r="BN14" s="25">
        <f t="shared" si="21"/>
        <v>28448.400000000001</v>
      </c>
      <c r="BO14" s="25">
        <f t="shared" si="21"/>
        <v>7112.1</v>
      </c>
      <c r="BP14" s="25">
        <f t="shared" si="34"/>
        <v>6714.8680000000004</v>
      </c>
      <c r="BQ14" s="25">
        <f t="shared" si="22"/>
        <v>94.414701705544076</v>
      </c>
      <c r="BR14" s="21">
        <f t="shared" si="23"/>
        <v>23.603675426386019</v>
      </c>
      <c r="BS14" s="26">
        <v>1549.5</v>
      </c>
      <c r="BT14" s="26">
        <v>387.375</v>
      </c>
      <c r="BU14" s="25">
        <v>267.10000000000002</v>
      </c>
      <c r="BV14" s="21">
        <v>26898.9</v>
      </c>
      <c r="BW14" s="21">
        <v>6724.7250000000004</v>
      </c>
      <c r="BX14" s="25">
        <v>6447.768</v>
      </c>
      <c r="BY14" s="21">
        <v>0</v>
      </c>
      <c r="BZ14" s="21">
        <v>0</v>
      </c>
      <c r="CA14" s="21">
        <v>0</v>
      </c>
      <c r="CB14" s="26">
        <v>0</v>
      </c>
      <c r="CC14" s="26">
        <v>0</v>
      </c>
      <c r="CD14" s="21">
        <v>0</v>
      </c>
      <c r="CE14" s="21">
        <v>0</v>
      </c>
      <c r="CF14" s="21">
        <v>0</v>
      </c>
      <c r="CG14" s="21">
        <v>0</v>
      </c>
      <c r="CH14" s="21">
        <v>0</v>
      </c>
      <c r="CI14" s="21">
        <v>0</v>
      </c>
      <c r="CJ14" s="21">
        <v>0</v>
      </c>
      <c r="CK14" s="26">
        <v>0</v>
      </c>
      <c r="CL14" s="26">
        <v>0</v>
      </c>
      <c r="CM14" s="21">
        <v>0</v>
      </c>
      <c r="CN14" s="26">
        <v>8183</v>
      </c>
      <c r="CO14" s="26">
        <v>2045.75</v>
      </c>
      <c r="CP14" s="21">
        <v>668.98500000000001</v>
      </c>
      <c r="CQ14" s="21">
        <v>8123</v>
      </c>
      <c r="CR14" s="21">
        <v>2030.75</v>
      </c>
      <c r="CS14" s="21">
        <v>285.98500000000001</v>
      </c>
      <c r="CT14" s="26">
        <v>0</v>
      </c>
      <c r="CU14" s="26">
        <v>0</v>
      </c>
      <c r="CV14" s="21">
        <v>209.595</v>
      </c>
      <c r="CW14" s="21">
        <v>0</v>
      </c>
      <c r="CX14" s="21">
        <v>0</v>
      </c>
      <c r="CY14" s="21">
        <v>0</v>
      </c>
      <c r="CZ14" s="21">
        <v>0</v>
      </c>
      <c r="DA14" s="21">
        <v>0</v>
      </c>
      <c r="DB14" s="21">
        <v>0</v>
      </c>
      <c r="DC14" s="21">
        <v>6170</v>
      </c>
      <c r="DD14" s="21">
        <v>1542.5</v>
      </c>
      <c r="DE14" s="21">
        <v>1663.4770000000001</v>
      </c>
      <c r="DF14" s="21">
        <v>0</v>
      </c>
      <c r="DG14" s="25">
        <f t="shared" si="24"/>
        <v>232688.9</v>
      </c>
      <c r="DH14" s="25">
        <f t="shared" si="25"/>
        <v>58012.149999999994</v>
      </c>
      <c r="DI14" s="25">
        <f t="shared" si="26"/>
        <v>55178.424800000008</v>
      </c>
      <c r="DJ14" s="21">
        <v>0</v>
      </c>
      <c r="DK14" s="21">
        <v>0</v>
      </c>
      <c r="DL14" s="21">
        <v>0</v>
      </c>
      <c r="DM14" s="21">
        <v>33359.75</v>
      </c>
      <c r="DN14" s="21">
        <v>8339.9375</v>
      </c>
      <c r="DO14" s="21">
        <v>0</v>
      </c>
      <c r="DP14" s="21">
        <v>0</v>
      </c>
      <c r="DQ14" s="21">
        <v>0</v>
      </c>
      <c r="DR14" s="21">
        <v>0</v>
      </c>
      <c r="DS14" s="21">
        <v>0</v>
      </c>
      <c r="DT14" s="21">
        <f t="shared" si="35"/>
        <v>0</v>
      </c>
      <c r="DU14" s="21">
        <v>8675.17</v>
      </c>
      <c r="DV14" s="21">
        <v>0</v>
      </c>
      <c r="DW14" s="21">
        <v>0</v>
      </c>
      <c r="DX14" s="21">
        <v>0</v>
      </c>
      <c r="DY14" s="21">
        <v>0</v>
      </c>
      <c r="DZ14" s="21">
        <v>0</v>
      </c>
      <c r="EA14" s="21">
        <v>0</v>
      </c>
      <c r="EB14" s="21">
        <v>0</v>
      </c>
      <c r="EC14" s="25">
        <f t="shared" si="27"/>
        <v>33359.75</v>
      </c>
      <c r="ED14" s="25">
        <f t="shared" si="27"/>
        <v>8339.9375</v>
      </c>
      <c r="EE14" s="25">
        <f t="shared" si="28"/>
        <v>8675.17</v>
      </c>
    </row>
    <row r="15" spans="1:135" s="30" customFormat="1" ht="20.25" customHeight="1" x14ac:dyDescent="0.2">
      <c r="A15" s="19">
        <v>6</v>
      </c>
      <c r="B15" s="20" t="s">
        <v>52</v>
      </c>
      <c r="C15" s="21">
        <v>1058.9167</v>
      </c>
      <c r="D15" s="26">
        <v>1068.9109000000001</v>
      </c>
      <c r="E15" s="23">
        <f t="shared" si="0"/>
        <v>69029.5</v>
      </c>
      <c r="F15" s="24">
        <f t="shared" si="1"/>
        <v>19763.924999999999</v>
      </c>
      <c r="G15" s="25">
        <f t="shared" si="2"/>
        <v>16053.454999999998</v>
      </c>
      <c r="H15" s="25">
        <f t="shared" si="3"/>
        <v>81.226046951706195</v>
      </c>
      <c r="I15" s="25">
        <f t="shared" si="4"/>
        <v>23.25593405717845</v>
      </c>
      <c r="J15" s="25">
        <f t="shared" si="5"/>
        <v>19230</v>
      </c>
      <c r="K15" s="25">
        <f t="shared" si="6"/>
        <v>7314.0499999999993</v>
      </c>
      <c r="L15" s="25">
        <f t="shared" si="7"/>
        <v>3603.5550000000003</v>
      </c>
      <c r="M15" s="25">
        <f t="shared" si="8"/>
        <v>49.268941284240611</v>
      </c>
      <c r="N15" s="25">
        <f t="shared" si="9"/>
        <v>18.739235569422778</v>
      </c>
      <c r="O15" s="25">
        <f t="shared" si="10"/>
        <v>7300</v>
      </c>
      <c r="P15" s="25">
        <f t="shared" si="11"/>
        <v>2200.9749999999999</v>
      </c>
      <c r="Q15" s="25">
        <f t="shared" si="12"/>
        <v>1381.4569999999999</v>
      </c>
      <c r="R15" s="25">
        <f t="shared" si="13"/>
        <v>62.765683390315651</v>
      </c>
      <c r="S15" s="21">
        <f t="shared" si="14"/>
        <v>18.924068493150685</v>
      </c>
      <c r="T15" s="26">
        <v>0</v>
      </c>
      <c r="U15" s="25">
        <v>200.97499999999997</v>
      </c>
      <c r="V15" s="25">
        <v>1.6830000000000001</v>
      </c>
      <c r="W15" s="25">
        <f t="shared" si="29"/>
        <v>0.83741758925239485</v>
      </c>
      <c r="X15" s="21" t="e">
        <f t="shared" si="30"/>
        <v>#DIV/0!</v>
      </c>
      <c r="Y15" s="26">
        <v>0</v>
      </c>
      <c r="Z15" s="26">
        <v>2130.5749999999998</v>
      </c>
      <c r="AA15" s="25">
        <v>370.1</v>
      </c>
      <c r="AB15" s="25">
        <f t="shared" si="15"/>
        <v>17.370897527662724</v>
      </c>
      <c r="AC15" s="21" t="e">
        <f t="shared" si="16"/>
        <v>#DIV/0!</v>
      </c>
      <c r="AD15" s="26">
        <v>7300</v>
      </c>
      <c r="AE15" s="26">
        <v>2000</v>
      </c>
      <c r="AF15" s="25">
        <v>1379.7739999999999</v>
      </c>
      <c r="AG15" s="25">
        <f t="shared" si="31"/>
        <v>68.988699999999994</v>
      </c>
      <c r="AH15" s="21">
        <f t="shared" si="32"/>
        <v>18.901013698630134</v>
      </c>
      <c r="AI15" s="26">
        <v>2730</v>
      </c>
      <c r="AJ15" s="26">
        <v>682.5</v>
      </c>
      <c r="AK15" s="25">
        <v>914.8</v>
      </c>
      <c r="AL15" s="25">
        <f t="shared" si="17"/>
        <v>134.03663003663002</v>
      </c>
      <c r="AM15" s="21">
        <f t="shared" si="18"/>
        <v>33.509157509157504</v>
      </c>
      <c r="AN15" s="27">
        <v>0</v>
      </c>
      <c r="AO15" s="27">
        <v>0</v>
      </c>
      <c r="AP15" s="25">
        <v>0</v>
      </c>
      <c r="AQ15" s="25" t="e">
        <f t="shared" si="19"/>
        <v>#DIV/0!</v>
      </c>
      <c r="AR15" s="21" t="e">
        <f t="shared" si="20"/>
        <v>#DIV/0!</v>
      </c>
      <c r="AS15" s="27">
        <v>0</v>
      </c>
      <c r="AT15" s="27">
        <v>0</v>
      </c>
      <c r="AU15" s="21">
        <v>0</v>
      </c>
      <c r="AV15" s="21">
        <v>0</v>
      </c>
      <c r="AW15" s="21">
        <v>0</v>
      </c>
      <c r="AX15" s="21">
        <v>0</v>
      </c>
      <c r="AY15" s="21">
        <v>49799.5</v>
      </c>
      <c r="AZ15" s="21">
        <v>12449.875</v>
      </c>
      <c r="BA15" s="21">
        <v>12449.9</v>
      </c>
      <c r="BB15" s="28">
        <v>0</v>
      </c>
      <c r="BC15" s="28">
        <f t="shared" si="33"/>
        <v>0</v>
      </c>
      <c r="BD15" s="28">
        <v>0</v>
      </c>
      <c r="BE15" s="29">
        <v>0</v>
      </c>
      <c r="BF15" s="29">
        <v>0</v>
      </c>
      <c r="BG15" s="21">
        <v>0</v>
      </c>
      <c r="BH15" s="21">
        <v>0</v>
      </c>
      <c r="BI15" s="21">
        <v>0</v>
      </c>
      <c r="BJ15" s="21">
        <v>0</v>
      </c>
      <c r="BK15" s="21">
        <v>0</v>
      </c>
      <c r="BL15" s="21">
        <v>0</v>
      </c>
      <c r="BM15" s="21">
        <v>0</v>
      </c>
      <c r="BN15" s="25">
        <f t="shared" si="21"/>
        <v>2500</v>
      </c>
      <c r="BO15" s="25">
        <f t="shared" si="21"/>
        <v>625</v>
      </c>
      <c r="BP15" s="25">
        <f t="shared" si="34"/>
        <v>523.29999999999995</v>
      </c>
      <c r="BQ15" s="25">
        <f t="shared" si="22"/>
        <v>83.727999999999994</v>
      </c>
      <c r="BR15" s="21">
        <f t="shared" si="23"/>
        <v>20.931999999999999</v>
      </c>
      <c r="BS15" s="26">
        <v>0</v>
      </c>
      <c r="BT15" s="26">
        <v>0</v>
      </c>
      <c r="BU15" s="25">
        <v>100</v>
      </c>
      <c r="BV15" s="21">
        <v>2500</v>
      </c>
      <c r="BW15" s="21">
        <v>625</v>
      </c>
      <c r="BX15" s="25">
        <v>423.3</v>
      </c>
      <c r="BY15" s="21">
        <v>0</v>
      </c>
      <c r="BZ15" s="21">
        <v>0</v>
      </c>
      <c r="CA15" s="21">
        <v>0</v>
      </c>
      <c r="CB15" s="26">
        <v>0</v>
      </c>
      <c r="CC15" s="26">
        <v>0</v>
      </c>
      <c r="CD15" s="21">
        <v>0</v>
      </c>
      <c r="CE15" s="21">
        <v>0</v>
      </c>
      <c r="CF15" s="21">
        <v>0</v>
      </c>
      <c r="CG15" s="21">
        <v>0</v>
      </c>
      <c r="CH15" s="21">
        <v>0</v>
      </c>
      <c r="CI15" s="21">
        <v>0</v>
      </c>
      <c r="CJ15" s="21">
        <v>0</v>
      </c>
      <c r="CK15" s="26">
        <v>0</v>
      </c>
      <c r="CL15" s="26">
        <v>0</v>
      </c>
      <c r="CM15" s="21">
        <v>0</v>
      </c>
      <c r="CN15" s="26">
        <v>2700</v>
      </c>
      <c r="CO15" s="26">
        <v>675</v>
      </c>
      <c r="CP15" s="21">
        <v>413.89800000000002</v>
      </c>
      <c r="CQ15" s="21">
        <v>2700</v>
      </c>
      <c r="CR15" s="21">
        <v>675</v>
      </c>
      <c r="CS15" s="21">
        <v>0</v>
      </c>
      <c r="CT15" s="26">
        <v>0</v>
      </c>
      <c r="CU15" s="26">
        <v>0</v>
      </c>
      <c r="CV15" s="21">
        <v>0</v>
      </c>
      <c r="CW15" s="21">
        <v>0</v>
      </c>
      <c r="CX15" s="21">
        <v>0</v>
      </c>
      <c r="CY15" s="21">
        <v>0</v>
      </c>
      <c r="CZ15" s="21">
        <v>0</v>
      </c>
      <c r="DA15" s="21">
        <v>0</v>
      </c>
      <c r="DB15" s="21">
        <v>0</v>
      </c>
      <c r="DC15" s="21">
        <v>4000</v>
      </c>
      <c r="DD15" s="21">
        <v>1000</v>
      </c>
      <c r="DE15" s="21">
        <v>0</v>
      </c>
      <c r="DF15" s="21">
        <v>0</v>
      </c>
      <c r="DG15" s="25">
        <f t="shared" si="24"/>
        <v>69029.5</v>
      </c>
      <c r="DH15" s="25">
        <f t="shared" si="25"/>
        <v>19763.924999999999</v>
      </c>
      <c r="DI15" s="25">
        <f t="shared" si="26"/>
        <v>16053.454999999998</v>
      </c>
      <c r="DJ15" s="21">
        <v>0</v>
      </c>
      <c r="DK15" s="21">
        <v>0</v>
      </c>
      <c r="DL15" s="21">
        <v>0</v>
      </c>
      <c r="DM15" s="21">
        <v>0</v>
      </c>
      <c r="DN15" s="21">
        <v>0</v>
      </c>
      <c r="DO15" s="21">
        <v>0</v>
      </c>
      <c r="DP15" s="21">
        <v>0</v>
      </c>
      <c r="DQ15" s="21">
        <v>0</v>
      </c>
      <c r="DR15" s="21">
        <v>0</v>
      </c>
      <c r="DS15" s="21">
        <v>0</v>
      </c>
      <c r="DT15" s="21">
        <f t="shared" si="35"/>
        <v>0</v>
      </c>
      <c r="DU15" s="21">
        <v>0</v>
      </c>
      <c r="DV15" s="21">
        <v>0</v>
      </c>
      <c r="DW15" s="21">
        <v>0</v>
      </c>
      <c r="DX15" s="21">
        <v>0</v>
      </c>
      <c r="DY15" s="21">
        <v>0</v>
      </c>
      <c r="DZ15" s="21">
        <v>0</v>
      </c>
      <c r="EA15" s="21">
        <v>0</v>
      </c>
      <c r="EB15" s="21">
        <v>0</v>
      </c>
      <c r="EC15" s="25">
        <f t="shared" si="27"/>
        <v>0</v>
      </c>
      <c r="ED15" s="25">
        <f t="shared" si="27"/>
        <v>0</v>
      </c>
      <c r="EE15" s="25">
        <f t="shared" si="28"/>
        <v>0</v>
      </c>
    </row>
    <row r="16" spans="1:135" s="30" customFormat="1" ht="20.25" customHeight="1" x14ac:dyDescent="0.2">
      <c r="A16" s="19">
        <v>7</v>
      </c>
      <c r="B16" s="20" t="s">
        <v>53</v>
      </c>
      <c r="C16" s="21">
        <v>789.64670000000001</v>
      </c>
      <c r="D16" s="26">
        <v>8554.3032999999996</v>
      </c>
      <c r="E16" s="23">
        <f t="shared" si="0"/>
        <v>65651.899999999994</v>
      </c>
      <c r="F16" s="24">
        <f t="shared" si="1"/>
        <v>18310.850000000002</v>
      </c>
      <c r="G16" s="25">
        <f t="shared" si="2"/>
        <v>15137.644999999999</v>
      </c>
      <c r="H16" s="25">
        <f t="shared" si="3"/>
        <v>82.670356646469159</v>
      </c>
      <c r="I16" s="25">
        <f t="shared" si="4"/>
        <v>23.057436266124821</v>
      </c>
      <c r="J16" s="25">
        <f t="shared" si="5"/>
        <v>20964.599999999999</v>
      </c>
      <c r="K16" s="25">
        <f t="shared" si="6"/>
        <v>7139.0250000000005</v>
      </c>
      <c r="L16" s="25">
        <f t="shared" si="7"/>
        <v>3965.8450000000003</v>
      </c>
      <c r="M16" s="25">
        <f t="shared" si="8"/>
        <v>55.551633451346646</v>
      </c>
      <c r="N16" s="25">
        <f t="shared" si="9"/>
        <v>18.916864619406049</v>
      </c>
      <c r="O16" s="25">
        <f t="shared" si="10"/>
        <v>10592.9</v>
      </c>
      <c r="P16" s="25">
        <f t="shared" si="11"/>
        <v>2295.625</v>
      </c>
      <c r="Q16" s="25">
        <f t="shared" si="12"/>
        <v>2128.2719999999999</v>
      </c>
      <c r="R16" s="25">
        <f t="shared" si="13"/>
        <v>92.70991560032671</v>
      </c>
      <c r="S16" s="21">
        <f t="shared" si="14"/>
        <v>20.091495246816262</v>
      </c>
      <c r="T16" s="26">
        <v>0</v>
      </c>
      <c r="U16" s="25">
        <v>0</v>
      </c>
      <c r="V16" s="25">
        <v>0.40400000000000003</v>
      </c>
      <c r="W16" s="25" t="e">
        <f t="shared" si="29"/>
        <v>#DIV/0!</v>
      </c>
      <c r="X16" s="21" t="e">
        <f t="shared" si="30"/>
        <v>#DIV/0!</v>
      </c>
      <c r="Y16" s="26">
        <v>1000</v>
      </c>
      <c r="Z16" s="26">
        <v>2500.4749999999999</v>
      </c>
      <c r="AA16" s="25">
        <v>818.23800000000006</v>
      </c>
      <c r="AB16" s="25">
        <f t="shared" si="15"/>
        <v>32.723302572511223</v>
      </c>
      <c r="AC16" s="21">
        <f t="shared" si="16"/>
        <v>81.823800000000006</v>
      </c>
      <c r="AD16" s="26">
        <v>10592.9</v>
      </c>
      <c r="AE16" s="26">
        <v>2295.625</v>
      </c>
      <c r="AF16" s="25">
        <v>2127.8679999999999</v>
      </c>
      <c r="AG16" s="25">
        <f t="shared" si="31"/>
        <v>92.692316907160361</v>
      </c>
      <c r="AH16" s="21">
        <f t="shared" si="32"/>
        <v>20.087681371484674</v>
      </c>
      <c r="AI16" s="26">
        <v>1000</v>
      </c>
      <c r="AJ16" s="26">
        <v>250</v>
      </c>
      <c r="AK16" s="25">
        <v>253</v>
      </c>
      <c r="AL16" s="25">
        <f t="shared" si="17"/>
        <v>101.2</v>
      </c>
      <c r="AM16" s="21">
        <f t="shared" si="18"/>
        <v>25.3</v>
      </c>
      <c r="AN16" s="27">
        <v>0</v>
      </c>
      <c r="AO16" s="27">
        <v>0</v>
      </c>
      <c r="AP16" s="25">
        <v>0</v>
      </c>
      <c r="AQ16" s="25" t="e">
        <f t="shared" si="19"/>
        <v>#DIV/0!</v>
      </c>
      <c r="AR16" s="21" t="e">
        <f t="shared" si="20"/>
        <v>#DIV/0!</v>
      </c>
      <c r="AS16" s="27">
        <v>0</v>
      </c>
      <c r="AT16" s="27">
        <v>0</v>
      </c>
      <c r="AU16" s="21">
        <v>0</v>
      </c>
      <c r="AV16" s="21">
        <v>0</v>
      </c>
      <c r="AW16" s="21">
        <v>0</v>
      </c>
      <c r="AX16" s="21">
        <v>0</v>
      </c>
      <c r="AY16" s="21">
        <v>44687.3</v>
      </c>
      <c r="AZ16" s="21">
        <v>11171.825000000001</v>
      </c>
      <c r="BA16" s="21">
        <v>11171.8</v>
      </c>
      <c r="BB16" s="28">
        <v>0</v>
      </c>
      <c r="BC16" s="28">
        <f t="shared" si="33"/>
        <v>0</v>
      </c>
      <c r="BD16" s="28">
        <v>0</v>
      </c>
      <c r="BE16" s="29">
        <v>0</v>
      </c>
      <c r="BF16" s="29">
        <v>0</v>
      </c>
      <c r="BG16" s="21">
        <v>0</v>
      </c>
      <c r="BH16" s="21">
        <v>0</v>
      </c>
      <c r="BI16" s="21">
        <v>0</v>
      </c>
      <c r="BJ16" s="21">
        <v>0</v>
      </c>
      <c r="BK16" s="21">
        <v>0</v>
      </c>
      <c r="BL16" s="21">
        <v>0</v>
      </c>
      <c r="BM16" s="21">
        <v>0</v>
      </c>
      <c r="BN16" s="25">
        <f t="shared" si="21"/>
        <v>2871.7</v>
      </c>
      <c r="BO16" s="25">
        <f t="shared" si="21"/>
        <v>717.92499999999995</v>
      </c>
      <c r="BP16" s="25">
        <f t="shared" si="34"/>
        <v>257.32499999999999</v>
      </c>
      <c r="BQ16" s="25">
        <f t="shared" si="22"/>
        <v>35.842880523731594</v>
      </c>
      <c r="BR16" s="21">
        <f t="shared" si="23"/>
        <v>8.9607201309328985</v>
      </c>
      <c r="BS16" s="26">
        <v>2471.6999999999998</v>
      </c>
      <c r="BT16" s="26">
        <v>617.92499999999995</v>
      </c>
      <c r="BU16" s="25">
        <v>164.32499999999999</v>
      </c>
      <c r="BV16" s="21">
        <v>0</v>
      </c>
      <c r="BW16" s="21">
        <v>0</v>
      </c>
      <c r="BX16" s="25">
        <v>0</v>
      </c>
      <c r="BY16" s="21">
        <v>0</v>
      </c>
      <c r="BZ16" s="21">
        <v>0</v>
      </c>
      <c r="CA16" s="21">
        <v>0</v>
      </c>
      <c r="CB16" s="26">
        <v>400</v>
      </c>
      <c r="CC16" s="26">
        <v>100</v>
      </c>
      <c r="CD16" s="21">
        <v>93</v>
      </c>
      <c r="CE16" s="21">
        <v>0</v>
      </c>
      <c r="CF16" s="21">
        <v>0</v>
      </c>
      <c r="CG16" s="21">
        <v>0</v>
      </c>
      <c r="CH16" s="21">
        <v>0</v>
      </c>
      <c r="CI16" s="21">
        <v>0</v>
      </c>
      <c r="CJ16" s="21">
        <v>0</v>
      </c>
      <c r="CK16" s="26">
        <v>0</v>
      </c>
      <c r="CL16" s="26">
        <v>0</v>
      </c>
      <c r="CM16" s="21">
        <v>0</v>
      </c>
      <c r="CN16" s="26">
        <v>1350</v>
      </c>
      <c r="CO16" s="26">
        <v>337.5</v>
      </c>
      <c r="CP16" s="21">
        <v>344.71</v>
      </c>
      <c r="CQ16" s="21">
        <v>1300</v>
      </c>
      <c r="CR16" s="21">
        <v>325</v>
      </c>
      <c r="CS16" s="21">
        <v>324.70999999999998</v>
      </c>
      <c r="CT16" s="26">
        <v>0</v>
      </c>
      <c r="CU16" s="26">
        <v>0</v>
      </c>
      <c r="CV16" s="21">
        <v>0</v>
      </c>
      <c r="CW16" s="21">
        <v>100</v>
      </c>
      <c r="CX16" s="21">
        <v>25</v>
      </c>
      <c r="CY16" s="21">
        <v>0</v>
      </c>
      <c r="CZ16" s="21">
        <v>0</v>
      </c>
      <c r="DA16" s="21">
        <v>0</v>
      </c>
      <c r="DB16" s="21">
        <v>0</v>
      </c>
      <c r="DC16" s="21">
        <v>4050</v>
      </c>
      <c r="DD16" s="21">
        <v>1012.5</v>
      </c>
      <c r="DE16" s="21">
        <v>164.3</v>
      </c>
      <c r="DF16" s="21">
        <v>0</v>
      </c>
      <c r="DG16" s="25">
        <f t="shared" si="24"/>
        <v>65651.899999999994</v>
      </c>
      <c r="DH16" s="25">
        <f t="shared" si="25"/>
        <v>18310.850000000002</v>
      </c>
      <c r="DI16" s="25">
        <f t="shared" si="26"/>
        <v>15137.644999999999</v>
      </c>
      <c r="DJ16" s="21">
        <v>0</v>
      </c>
      <c r="DK16" s="21">
        <v>0</v>
      </c>
      <c r="DL16" s="21">
        <v>0</v>
      </c>
      <c r="DM16" s="21">
        <v>0</v>
      </c>
      <c r="DN16" s="21">
        <v>0</v>
      </c>
      <c r="DO16" s="21">
        <v>0</v>
      </c>
      <c r="DP16" s="21">
        <v>0</v>
      </c>
      <c r="DQ16" s="21">
        <v>0</v>
      </c>
      <c r="DR16" s="21">
        <v>0</v>
      </c>
      <c r="DS16" s="21">
        <v>0</v>
      </c>
      <c r="DT16" s="21">
        <f t="shared" si="35"/>
        <v>0</v>
      </c>
      <c r="DU16" s="21">
        <v>0</v>
      </c>
      <c r="DV16" s="21">
        <v>0</v>
      </c>
      <c r="DW16" s="21">
        <v>0</v>
      </c>
      <c r="DX16" s="21">
        <v>0</v>
      </c>
      <c r="DY16" s="31">
        <v>0</v>
      </c>
      <c r="DZ16" s="21">
        <v>0</v>
      </c>
      <c r="EA16" s="21">
        <v>0</v>
      </c>
      <c r="EB16" s="21">
        <v>0</v>
      </c>
      <c r="EC16" s="25">
        <f t="shared" si="27"/>
        <v>0</v>
      </c>
      <c r="ED16" s="25">
        <f t="shared" si="27"/>
        <v>0</v>
      </c>
      <c r="EE16" s="25">
        <f t="shared" si="28"/>
        <v>0</v>
      </c>
    </row>
    <row r="17" spans="1:143" s="30" customFormat="1" ht="20.25" customHeight="1" x14ac:dyDescent="0.2">
      <c r="A17" s="19">
        <v>8</v>
      </c>
      <c r="B17" s="20" t="s">
        <v>54</v>
      </c>
      <c r="C17" s="21">
        <v>26747.681400000001</v>
      </c>
      <c r="D17" s="26">
        <v>6498.5569999999998</v>
      </c>
      <c r="E17" s="23">
        <f t="shared" si="0"/>
        <v>1277535</v>
      </c>
      <c r="F17" s="24">
        <f t="shared" si="1"/>
        <v>312500</v>
      </c>
      <c r="G17" s="25">
        <f t="shared" si="2"/>
        <v>335982.95929999999</v>
      </c>
      <c r="H17" s="25">
        <f t="shared" si="3"/>
        <v>107.51454697600001</v>
      </c>
      <c r="I17" s="25">
        <f t="shared" si="4"/>
        <v>26.299315423843574</v>
      </c>
      <c r="J17" s="25">
        <f t="shared" si="5"/>
        <v>413878.2</v>
      </c>
      <c r="K17" s="25">
        <f t="shared" si="6"/>
        <v>103163.55</v>
      </c>
      <c r="L17" s="25">
        <f t="shared" si="7"/>
        <v>102087.49930000001</v>
      </c>
      <c r="M17" s="25">
        <f t="shared" si="8"/>
        <v>98.95694680921703</v>
      </c>
      <c r="N17" s="25">
        <f t="shared" si="9"/>
        <v>24.666073086236484</v>
      </c>
      <c r="O17" s="25">
        <f t="shared" si="10"/>
        <v>181050</v>
      </c>
      <c r="P17" s="25">
        <f t="shared" si="11"/>
        <v>45262.5</v>
      </c>
      <c r="Q17" s="25">
        <f t="shared" si="12"/>
        <v>48982.490999999995</v>
      </c>
      <c r="R17" s="25">
        <f t="shared" si="13"/>
        <v>108.2187042253521</v>
      </c>
      <c r="S17" s="21">
        <f t="shared" si="14"/>
        <v>27.054676056338025</v>
      </c>
      <c r="T17" s="26">
        <v>62050</v>
      </c>
      <c r="U17" s="25">
        <v>15512.5</v>
      </c>
      <c r="V17" s="25">
        <v>12317.918</v>
      </c>
      <c r="W17" s="25">
        <f t="shared" si="29"/>
        <v>79.40640128928284</v>
      </c>
      <c r="X17" s="21">
        <f t="shared" si="30"/>
        <v>19.85160032232071</v>
      </c>
      <c r="Y17" s="26">
        <v>46000</v>
      </c>
      <c r="Z17" s="26">
        <v>11500</v>
      </c>
      <c r="AA17" s="25">
        <v>5185.0733</v>
      </c>
      <c r="AB17" s="25">
        <f t="shared" si="15"/>
        <v>45.087593913043477</v>
      </c>
      <c r="AC17" s="21">
        <f t="shared" si="16"/>
        <v>11.271898478260869</v>
      </c>
      <c r="AD17" s="26">
        <v>119000</v>
      </c>
      <c r="AE17" s="26">
        <v>29750</v>
      </c>
      <c r="AF17" s="25">
        <v>36664.572999999997</v>
      </c>
      <c r="AG17" s="25">
        <f t="shared" si="31"/>
        <v>123.24226218487394</v>
      </c>
      <c r="AH17" s="21">
        <f t="shared" si="32"/>
        <v>30.810565546218484</v>
      </c>
      <c r="AI17" s="26">
        <v>14270</v>
      </c>
      <c r="AJ17" s="26">
        <v>3567.5</v>
      </c>
      <c r="AK17" s="25">
        <v>6011.74</v>
      </c>
      <c r="AL17" s="25">
        <f t="shared" si="17"/>
        <v>168.51408549404343</v>
      </c>
      <c r="AM17" s="21">
        <f t="shared" si="18"/>
        <v>42.128521373510857</v>
      </c>
      <c r="AN17" s="27">
        <v>6000</v>
      </c>
      <c r="AO17" s="27">
        <v>1500</v>
      </c>
      <c r="AP17" s="25">
        <v>1898.1</v>
      </c>
      <c r="AQ17" s="25">
        <f t="shared" si="19"/>
        <v>126.53999999999999</v>
      </c>
      <c r="AR17" s="21">
        <f t="shared" si="20"/>
        <v>31.634999999999998</v>
      </c>
      <c r="AS17" s="27">
        <v>0</v>
      </c>
      <c r="AT17" s="27">
        <v>0</v>
      </c>
      <c r="AU17" s="21">
        <v>0</v>
      </c>
      <c r="AV17" s="21">
        <v>0</v>
      </c>
      <c r="AW17" s="21">
        <v>0</v>
      </c>
      <c r="AX17" s="21">
        <v>0</v>
      </c>
      <c r="AY17" s="21">
        <v>813209.4</v>
      </c>
      <c r="AZ17" s="21">
        <v>203302.34999999998</v>
      </c>
      <c r="BA17" s="21">
        <v>203302.3</v>
      </c>
      <c r="BB17" s="28">
        <v>0</v>
      </c>
      <c r="BC17" s="28">
        <f t="shared" si="33"/>
        <v>0</v>
      </c>
      <c r="BD17" s="28">
        <v>90</v>
      </c>
      <c r="BE17" s="29">
        <v>18158.099999999999</v>
      </c>
      <c r="BF17" s="29">
        <v>4665.5249999999996</v>
      </c>
      <c r="BG17" s="21">
        <v>3583.3</v>
      </c>
      <c r="BH17" s="21">
        <v>0</v>
      </c>
      <c r="BI17" s="21">
        <v>0</v>
      </c>
      <c r="BJ17" s="21">
        <v>0</v>
      </c>
      <c r="BK17" s="21">
        <v>0</v>
      </c>
      <c r="BL17" s="21">
        <v>0</v>
      </c>
      <c r="BM17" s="21">
        <v>0</v>
      </c>
      <c r="BN17" s="25">
        <f t="shared" si="21"/>
        <v>25584</v>
      </c>
      <c r="BO17" s="25">
        <f t="shared" si="21"/>
        <v>6396</v>
      </c>
      <c r="BP17" s="25">
        <f t="shared" si="34"/>
        <v>4462.1610000000001</v>
      </c>
      <c r="BQ17" s="25">
        <f t="shared" si="22"/>
        <v>69.76486866791744</v>
      </c>
      <c r="BR17" s="21">
        <f t="shared" si="23"/>
        <v>17.44121716697936</v>
      </c>
      <c r="BS17" s="26">
        <v>21840</v>
      </c>
      <c r="BT17" s="26">
        <v>5460</v>
      </c>
      <c r="BU17" s="25">
        <v>3888.3679999999999</v>
      </c>
      <c r="BV17" s="21">
        <v>0</v>
      </c>
      <c r="BW17" s="21">
        <v>0</v>
      </c>
      <c r="BX17" s="25">
        <v>157.19300000000001</v>
      </c>
      <c r="BY17" s="21">
        <v>0</v>
      </c>
      <c r="BZ17" s="21">
        <v>0</v>
      </c>
      <c r="CA17" s="21">
        <v>0</v>
      </c>
      <c r="CB17" s="26">
        <v>3744</v>
      </c>
      <c r="CC17" s="26">
        <v>936</v>
      </c>
      <c r="CD17" s="21">
        <v>416.6</v>
      </c>
      <c r="CE17" s="21">
        <v>0</v>
      </c>
      <c r="CF17" s="21">
        <v>0</v>
      </c>
      <c r="CG17" s="21">
        <v>0</v>
      </c>
      <c r="CH17" s="21">
        <v>5474.3</v>
      </c>
      <c r="CI17" s="21">
        <v>1368.575</v>
      </c>
      <c r="CJ17" s="21">
        <v>1094.8599999999999</v>
      </c>
      <c r="CK17" s="26">
        <v>0</v>
      </c>
      <c r="CL17" s="26">
        <v>0</v>
      </c>
      <c r="CM17" s="21">
        <v>0</v>
      </c>
      <c r="CN17" s="26">
        <v>139974.20000000001</v>
      </c>
      <c r="CO17" s="26">
        <v>34687.550000000003</v>
      </c>
      <c r="CP17" s="21">
        <v>29825.25</v>
      </c>
      <c r="CQ17" s="21">
        <v>64000</v>
      </c>
      <c r="CR17" s="21">
        <v>16000</v>
      </c>
      <c r="CS17" s="21">
        <v>13631.61</v>
      </c>
      <c r="CT17" s="26">
        <v>0</v>
      </c>
      <c r="CU17" s="26">
        <v>0</v>
      </c>
      <c r="CV17" s="21">
        <v>5282.68</v>
      </c>
      <c r="CW17" s="21">
        <v>1000</v>
      </c>
      <c r="CX17" s="21">
        <v>250</v>
      </c>
      <c r="CY17" s="21">
        <v>440</v>
      </c>
      <c r="CZ17" s="21">
        <v>26815</v>
      </c>
      <c r="DA17" s="21">
        <v>0</v>
      </c>
      <c r="DB17" s="21">
        <v>25825</v>
      </c>
      <c r="DC17" s="21">
        <v>0</v>
      </c>
      <c r="DD17" s="21">
        <v>0</v>
      </c>
      <c r="DE17" s="21">
        <v>4.0000000000000001E-3</v>
      </c>
      <c r="DF17" s="21">
        <v>0</v>
      </c>
      <c r="DG17" s="25">
        <f t="shared" si="24"/>
        <v>1277535</v>
      </c>
      <c r="DH17" s="25">
        <f t="shared" si="25"/>
        <v>312500</v>
      </c>
      <c r="DI17" s="25">
        <f t="shared" si="26"/>
        <v>335982.95929999999</v>
      </c>
      <c r="DJ17" s="21">
        <v>0</v>
      </c>
      <c r="DK17" s="21">
        <v>0</v>
      </c>
      <c r="DL17" s="21">
        <v>0</v>
      </c>
      <c r="DM17" s="21">
        <v>0</v>
      </c>
      <c r="DN17" s="21">
        <v>0</v>
      </c>
      <c r="DO17" s="21">
        <v>0</v>
      </c>
      <c r="DP17" s="21">
        <v>0</v>
      </c>
      <c r="DQ17" s="21">
        <v>0</v>
      </c>
      <c r="DR17" s="21">
        <v>0</v>
      </c>
      <c r="DS17" s="21">
        <v>0</v>
      </c>
      <c r="DT17" s="21">
        <f t="shared" si="35"/>
        <v>0</v>
      </c>
      <c r="DU17" s="21">
        <v>0</v>
      </c>
      <c r="DV17" s="21">
        <v>0</v>
      </c>
      <c r="DW17" s="21">
        <v>0</v>
      </c>
      <c r="DX17" s="21">
        <v>0</v>
      </c>
      <c r="DY17" s="21">
        <v>25000</v>
      </c>
      <c r="DZ17" s="21">
        <v>0</v>
      </c>
      <c r="EA17" s="21">
        <v>25000</v>
      </c>
      <c r="EB17" s="21">
        <v>0</v>
      </c>
      <c r="EC17" s="25">
        <f t="shared" si="27"/>
        <v>25000</v>
      </c>
      <c r="ED17" s="25">
        <f t="shared" si="27"/>
        <v>0</v>
      </c>
      <c r="EE17" s="25">
        <f t="shared" si="28"/>
        <v>25000</v>
      </c>
    </row>
    <row r="18" spans="1:143" s="30" customFormat="1" ht="20.25" customHeight="1" x14ac:dyDescent="0.2">
      <c r="A18" s="19">
        <v>9</v>
      </c>
      <c r="B18" s="20" t="s">
        <v>55</v>
      </c>
      <c r="C18" s="21">
        <v>277948.26049999997</v>
      </c>
      <c r="D18" s="26">
        <v>167187.40729999999</v>
      </c>
      <c r="E18" s="23">
        <f t="shared" si="0"/>
        <v>1893694.3</v>
      </c>
      <c r="F18" s="24">
        <f t="shared" si="1"/>
        <v>467048.57500000001</v>
      </c>
      <c r="G18" s="25">
        <f t="shared" si="2"/>
        <v>458576.43620000005</v>
      </c>
      <c r="H18" s="25">
        <f t="shared" si="3"/>
        <v>98.186026196525717</v>
      </c>
      <c r="I18" s="25">
        <f t="shared" si="4"/>
        <v>24.215969610300885</v>
      </c>
      <c r="J18" s="25">
        <f t="shared" si="5"/>
        <v>862501</v>
      </c>
      <c r="K18" s="25">
        <f t="shared" si="6"/>
        <v>209250.25</v>
      </c>
      <c r="L18" s="25">
        <f t="shared" si="7"/>
        <v>201576.27620000002</v>
      </c>
      <c r="M18" s="25">
        <f t="shared" si="8"/>
        <v>96.332633389924268</v>
      </c>
      <c r="N18" s="25">
        <f t="shared" si="9"/>
        <v>23.37113536100248</v>
      </c>
      <c r="O18" s="25">
        <f t="shared" si="10"/>
        <v>335000</v>
      </c>
      <c r="P18" s="25">
        <f t="shared" si="11"/>
        <v>77500</v>
      </c>
      <c r="Q18" s="25">
        <f t="shared" si="12"/>
        <v>86181.632200000007</v>
      </c>
      <c r="R18" s="25">
        <f t="shared" si="13"/>
        <v>111.20210606451614</v>
      </c>
      <c r="S18" s="21">
        <f t="shared" si="14"/>
        <v>25.725860358208958</v>
      </c>
      <c r="T18" s="26">
        <v>69000</v>
      </c>
      <c r="U18" s="25">
        <v>16500</v>
      </c>
      <c r="V18" s="25">
        <v>17774.547200000001</v>
      </c>
      <c r="W18" s="25">
        <f t="shared" si="29"/>
        <v>107.72452848484848</v>
      </c>
      <c r="X18" s="21">
        <f t="shared" si="30"/>
        <v>25.760213333333336</v>
      </c>
      <c r="Y18" s="26">
        <v>24700</v>
      </c>
      <c r="Z18" s="26">
        <v>6050</v>
      </c>
      <c r="AA18" s="25">
        <v>4801.8209999999999</v>
      </c>
      <c r="AB18" s="25">
        <f t="shared" si="15"/>
        <v>79.368942148760325</v>
      </c>
      <c r="AC18" s="21">
        <f t="shared" si="16"/>
        <v>19.44057085020243</v>
      </c>
      <c r="AD18" s="26">
        <v>266000</v>
      </c>
      <c r="AE18" s="26">
        <v>61000</v>
      </c>
      <c r="AF18" s="25">
        <v>68407.085000000006</v>
      </c>
      <c r="AG18" s="25">
        <f t="shared" si="31"/>
        <v>112.14276229508198</v>
      </c>
      <c r="AH18" s="21">
        <f t="shared" si="32"/>
        <v>25.716949248120301</v>
      </c>
      <c r="AI18" s="26">
        <v>31640</v>
      </c>
      <c r="AJ18" s="26">
        <v>7910</v>
      </c>
      <c r="AK18" s="25">
        <v>14924.087</v>
      </c>
      <c r="AL18" s="25">
        <f t="shared" si="17"/>
        <v>188.67366624525917</v>
      </c>
      <c r="AM18" s="21">
        <f t="shared" si="18"/>
        <v>47.168416561314793</v>
      </c>
      <c r="AN18" s="27">
        <v>29500</v>
      </c>
      <c r="AO18" s="27">
        <v>7375</v>
      </c>
      <c r="AP18" s="25">
        <v>10568.6</v>
      </c>
      <c r="AQ18" s="25">
        <f t="shared" si="19"/>
        <v>143.30305084745763</v>
      </c>
      <c r="AR18" s="21">
        <f t="shared" si="20"/>
        <v>35.825762711864407</v>
      </c>
      <c r="AS18" s="27">
        <v>0</v>
      </c>
      <c r="AT18" s="27">
        <v>0</v>
      </c>
      <c r="AU18" s="21">
        <v>0</v>
      </c>
      <c r="AV18" s="21">
        <v>0</v>
      </c>
      <c r="AW18" s="21">
        <v>0</v>
      </c>
      <c r="AX18" s="21">
        <v>0</v>
      </c>
      <c r="AY18" s="21">
        <v>1017525.1</v>
      </c>
      <c r="AZ18" s="21">
        <v>254381.27499999999</v>
      </c>
      <c r="BA18" s="21">
        <v>254381.3</v>
      </c>
      <c r="BB18" s="28">
        <v>0</v>
      </c>
      <c r="BC18" s="28">
        <f t="shared" si="33"/>
        <v>0</v>
      </c>
      <c r="BD18" s="28">
        <v>0</v>
      </c>
      <c r="BE18" s="29">
        <v>8168.2</v>
      </c>
      <c r="BF18" s="29">
        <v>2042.0499999999997</v>
      </c>
      <c r="BG18" s="21">
        <v>1524</v>
      </c>
      <c r="BH18" s="21">
        <v>0</v>
      </c>
      <c r="BI18" s="21">
        <v>0</v>
      </c>
      <c r="BJ18" s="21">
        <v>0</v>
      </c>
      <c r="BK18" s="21">
        <v>0</v>
      </c>
      <c r="BL18" s="21">
        <v>0</v>
      </c>
      <c r="BM18" s="21">
        <v>0</v>
      </c>
      <c r="BN18" s="25">
        <f t="shared" si="21"/>
        <v>24000</v>
      </c>
      <c r="BO18" s="25">
        <f t="shared" si="21"/>
        <v>6000</v>
      </c>
      <c r="BP18" s="25">
        <f t="shared" si="34"/>
        <v>7060.2450000000008</v>
      </c>
      <c r="BQ18" s="25">
        <f t="shared" si="22"/>
        <v>117.67075000000003</v>
      </c>
      <c r="BR18" s="21">
        <f t="shared" si="23"/>
        <v>29.417687500000007</v>
      </c>
      <c r="BS18" s="26">
        <v>12000</v>
      </c>
      <c r="BT18" s="26">
        <v>3000</v>
      </c>
      <c r="BU18" s="25">
        <v>4023.5030000000002</v>
      </c>
      <c r="BV18" s="21">
        <v>0</v>
      </c>
      <c r="BW18" s="21">
        <v>0</v>
      </c>
      <c r="BX18" s="25">
        <v>0</v>
      </c>
      <c r="BY18" s="21">
        <v>0</v>
      </c>
      <c r="BZ18" s="21">
        <v>0</v>
      </c>
      <c r="CA18" s="21">
        <v>0</v>
      </c>
      <c r="CB18" s="26">
        <v>12000</v>
      </c>
      <c r="CC18" s="26">
        <v>3000</v>
      </c>
      <c r="CD18" s="21">
        <v>3036.7420000000002</v>
      </c>
      <c r="CE18" s="21">
        <v>0</v>
      </c>
      <c r="CF18" s="21">
        <v>0</v>
      </c>
      <c r="CG18" s="21">
        <v>0</v>
      </c>
      <c r="CH18" s="21">
        <v>5500</v>
      </c>
      <c r="CI18" s="21">
        <v>1375</v>
      </c>
      <c r="CJ18" s="21">
        <v>1094.8599999999999</v>
      </c>
      <c r="CK18" s="26">
        <v>0</v>
      </c>
      <c r="CL18" s="26">
        <v>0</v>
      </c>
      <c r="CM18" s="21">
        <v>0</v>
      </c>
      <c r="CN18" s="26">
        <v>315661</v>
      </c>
      <c r="CO18" s="26">
        <v>78915.25</v>
      </c>
      <c r="CP18" s="21">
        <v>58357.648000000001</v>
      </c>
      <c r="CQ18" s="21">
        <v>162351</v>
      </c>
      <c r="CR18" s="21">
        <v>40587.75</v>
      </c>
      <c r="CS18" s="21">
        <v>39257.428</v>
      </c>
      <c r="CT18" s="26">
        <v>25000</v>
      </c>
      <c r="CU18" s="26">
        <v>6250</v>
      </c>
      <c r="CV18" s="21">
        <v>2666.34</v>
      </c>
      <c r="CW18" s="21">
        <v>5000</v>
      </c>
      <c r="CX18" s="21">
        <v>1250</v>
      </c>
      <c r="CY18" s="21">
        <v>3529.7</v>
      </c>
      <c r="CZ18" s="21">
        <v>0</v>
      </c>
      <c r="DA18" s="21">
        <v>0</v>
      </c>
      <c r="DB18" s="21">
        <v>0</v>
      </c>
      <c r="DC18" s="21">
        <v>72000</v>
      </c>
      <c r="DD18" s="21">
        <v>18000</v>
      </c>
      <c r="DE18" s="21">
        <v>13486.203</v>
      </c>
      <c r="DF18" s="21">
        <v>0</v>
      </c>
      <c r="DG18" s="25">
        <f t="shared" si="24"/>
        <v>1893694.3</v>
      </c>
      <c r="DH18" s="25">
        <f t="shared" si="25"/>
        <v>467048.57500000001</v>
      </c>
      <c r="DI18" s="25">
        <f t="shared" si="26"/>
        <v>458576.43620000005</v>
      </c>
      <c r="DJ18" s="21">
        <v>0</v>
      </c>
      <c r="DK18" s="21">
        <v>0</v>
      </c>
      <c r="DL18" s="21">
        <v>0</v>
      </c>
      <c r="DM18" s="21">
        <v>0</v>
      </c>
      <c r="DN18" s="21">
        <v>0</v>
      </c>
      <c r="DO18" s="21">
        <v>0</v>
      </c>
      <c r="DP18" s="21">
        <v>0</v>
      </c>
      <c r="DQ18" s="21">
        <v>0</v>
      </c>
      <c r="DR18" s="21">
        <v>0</v>
      </c>
      <c r="DS18" s="21">
        <v>0</v>
      </c>
      <c r="DT18" s="21">
        <f t="shared" si="35"/>
        <v>0</v>
      </c>
      <c r="DU18" s="21">
        <v>0</v>
      </c>
      <c r="DV18" s="21">
        <v>0</v>
      </c>
      <c r="DW18" s="21">
        <v>0</v>
      </c>
      <c r="DX18" s="21">
        <v>0</v>
      </c>
      <c r="DY18" s="21">
        <v>0</v>
      </c>
      <c r="DZ18" s="21">
        <v>0</v>
      </c>
      <c r="EA18" s="21">
        <v>0</v>
      </c>
      <c r="EB18" s="21">
        <v>0</v>
      </c>
      <c r="EC18" s="25">
        <f t="shared" si="27"/>
        <v>0</v>
      </c>
      <c r="ED18" s="25">
        <f t="shared" si="27"/>
        <v>0</v>
      </c>
      <c r="EE18" s="25">
        <f t="shared" si="28"/>
        <v>0</v>
      </c>
    </row>
    <row r="19" spans="1:143" s="30" customFormat="1" ht="20.25" customHeight="1" x14ac:dyDescent="0.2">
      <c r="A19" s="19">
        <v>10</v>
      </c>
      <c r="B19" s="20" t="s">
        <v>56</v>
      </c>
      <c r="C19" s="21">
        <v>44198.358699999997</v>
      </c>
      <c r="D19" s="26">
        <v>15198.6602</v>
      </c>
      <c r="E19" s="23">
        <f t="shared" si="0"/>
        <v>362488.71300000005</v>
      </c>
      <c r="F19" s="24">
        <f t="shared" si="1"/>
        <v>92697.178250000012</v>
      </c>
      <c r="G19" s="25">
        <f t="shared" si="2"/>
        <v>85070.869000000006</v>
      </c>
      <c r="H19" s="25">
        <f t="shared" si="3"/>
        <v>91.772878749952667</v>
      </c>
      <c r="I19" s="25">
        <f t="shared" si="4"/>
        <v>23.468556660962847</v>
      </c>
      <c r="J19" s="25">
        <f t="shared" si="5"/>
        <v>100450</v>
      </c>
      <c r="K19" s="25">
        <f t="shared" si="6"/>
        <v>27187.5</v>
      </c>
      <c r="L19" s="25">
        <f t="shared" si="7"/>
        <v>28165.569</v>
      </c>
      <c r="M19" s="25">
        <f t="shared" si="8"/>
        <v>103.59749517241379</v>
      </c>
      <c r="N19" s="25">
        <f t="shared" si="9"/>
        <v>28.03939173718268</v>
      </c>
      <c r="O19" s="25">
        <f t="shared" si="10"/>
        <v>34600</v>
      </c>
      <c r="P19" s="25">
        <f t="shared" si="11"/>
        <v>10725</v>
      </c>
      <c r="Q19" s="25">
        <f t="shared" si="12"/>
        <v>12575.237999999999</v>
      </c>
      <c r="R19" s="25">
        <f t="shared" si="13"/>
        <v>117.25163636363635</v>
      </c>
      <c r="S19" s="21">
        <f t="shared" si="14"/>
        <v>36.344618497109828</v>
      </c>
      <c r="T19" s="26">
        <v>4600</v>
      </c>
      <c r="U19" s="25">
        <v>1150</v>
      </c>
      <c r="V19" s="25">
        <v>505.83699999999999</v>
      </c>
      <c r="W19" s="25">
        <f t="shared" si="29"/>
        <v>43.985826086956521</v>
      </c>
      <c r="X19" s="21">
        <f t="shared" si="30"/>
        <v>10.99645652173913</v>
      </c>
      <c r="Y19" s="26">
        <v>29000</v>
      </c>
      <c r="Z19" s="26">
        <v>7250</v>
      </c>
      <c r="AA19" s="25">
        <v>4555.3459999999995</v>
      </c>
      <c r="AB19" s="25">
        <f t="shared" si="15"/>
        <v>62.832358620689654</v>
      </c>
      <c r="AC19" s="21">
        <f t="shared" si="16"/>
        <v>15.708089655172413</v>
      </c>
      <c r="AD19" s="26">
        <v>30000</v>
      </c>
      <c r="AE19" s="26">
        <v>9575</v>
      </c>
      <c r="AF19" s="25">
        <v>12069.401</v>
      </c>
      <c r="AG19" s="25">
        <f t="shared" si="31"/>
        <v>126.05118537859008</v>
      </c>
      <c r="AH19" s="21">
        <f t="shared" si="32"/>
        <v>40.231336666666664</v>
      </c>
      <c r="AI19" s="26">
        <v>1700</v>
      </c>
      <c r="AJ19" s="26">
        <v>425</v>
      </c>
      <c r="AK19" s="25">
        <v>893.15</v>
      </c>
      <c r="AL19" s="25">
        <f t="shared" si="17"/>
        <v>210.15294117647056</v>
      </c>
      <c r="AM19" s="21">
        <f t="shared" si="18"/>
        <v>52.538235294117641</v>
      </c>
      <c r="AN19" s="27">
        <v>0</v>
      </c>
      <c r="AO19" s="27">
        <v>0</v>
      </c>
      <c r="AP19" s="25">
        <v>0</v>
      </c>
      <c r="AQ19" s="25" t="e">
        <f t="shared" si="19"/>
        <v>#DIV/0!</v>
      </c>
      <c r="AR19" s="21" t="e">
        <f t="shared" si="20"/>
        <v>#DIV/0!</v>
      </c>
      <c r="AS19" s="27">
        <v>0</v>
      </c>
      <c r="AT19" s="27">
        <v>0</v>
      </c>
      <c r="AU19" s="21">
        <v>0</v>
      </c>
      <c r="AV19" s="21">
        <v>0</v>
      </c>
      <c r="AW19" s="21">
        <v>0</v>
      </c>
      <c r="AX19" s="21">
        <v>0</v>
      </c>
      <c r="AY19" s="21">
        <v>222430.9</v>
      </c>
      <c r="AZ19" s="21">
        <v>55607.724999999999</v>
      </c>
      <c r="BA19" s="21">
        <v>55607.8</v>
      </c>
      <c r="BB19" s="28">
        <v>0</v>
      </c>
      <c r="BC19" s="28">
        <f t="shared" si="33"/>
        <v>0</v>
      </c>
      <c r="BD19" s="28">
        <v>0</v>
      </c>
      <c r="BE19" s="29">
        <v>0</v>
      </c>
      <c r="BF19" s="29">
        <v>0</v>
      </c>
      <c r="BG19" s="21">
        <v>0</v>
      </c>
      <c r="BH19" s="21">
        <v>0</v>
      </c>
      <c r="BI19" s="21">
        <v>0</v>
      </c>
      <c r="BJ19" s="21">
        <v>0</v>
      </c>
      <c r="BK19" s="21">
        <v>0</v>
      </c>
      <c r="BL19" s="21">
        <v>0</v>
      </c>
      <c r="BM19" s="21">
        <v>0</v>
      </c>
      <c r="BN19" s="25">
        <f t="shared" si="21"/>
        <v>8700</v>
      </c>
      <c r="BO19" s="25">
        <f t="shared" si="21"/>
        <v>2175</v>
      </c>
      <c r="BP19" s="25">
        <f t="shared" si="34"/>
        <v>2696.85</v>
      </c>
      <c r="BQ19" s="25">
        <f t="shared" si="22"/>
        <v>123.99310344827586</v>
      </c>
      <c r="BR19" s="21">
        <f t="shared" si="23"/>
        <v>30.998275862068965</v>
      </c>
      <c r="BS19" s="26">
        <v>8200</v>
      </c>
      <c r="BT19" s="26">
        <v>2050</v>
      </c>
      <c r="BU19" s="25">
        <v>2696.85</v>
      </c>
      <c r="BV19" s="21">
        <v>0</v>
      </c>
      <c r="BW19" s="21">
        <v>0</v>
      </c>
      <c r="BX19" s="25">
        <v>0</v>
      </c>
      <c r="BY19" s="21">
        <v>0</v>
      </c>
      <c r="BZ19" s="21">
        <v>0</v>
      </c>
      <c r="CA19" s="21">
        <v>0</v>
      </c>
      <c r="CB19" s="26">
        <v>500</v>
      </c>
      <c r="CC19" s="26">
        <v>125</v>
      </c>
      <c r="CD19" s="21">
        <v>0</v>
      </c>
      <c r="CE19" s="21">
        <v>0</v>
      </c>
      <c r="CF19" s="21">
        <v>0</v>
      </c>
      <c r="CG19" s="21">
        <v>0</v>
      </c>
      <c r="CH19" s="21">
        <v>0</v>
      </c>
      <c r="CI19" s="21">
        <v>0</v>
      </c>
      <c r="CJ19" s="21">
        <v>0</v>
      </c>
      <c r="CK19" s="26">
        <v>0</v>
      </c>
      <c r="CL19" s="26">
        <v>0</v>
      </c>
      <c r="CM19" s="21">
        <v>0</v>
      </c>
      <c r="CN19" s="26">
        <v>18300</v>
      </c>
      <c r="CO19" s="26">
        <v>4575</v>
      </c>
      <c r="CP19" s="21">
        <v>2838.8220000000001</v>
      </c>
      <c r="CQ19" s="21">
        <v>9000</v>
      </c>
      <c r="CR19" s="21">
        <v>2250</v>
      </c>
      <c r="CS19" s="21">
        <v>1169.472</v>
      </c>
      <c r="CT19" s="26">
        <v>6000</v>
      </c>
      <c r="CU19" s="26">
        <v>1500</v>
      </c>
      <c r="CV19" s="21">
        <v>4296.1629999999996</v>
      </c>
      <c r="CW19" s="21">
        <v>1450</v>
      </c>
      <c r="CX19" s="21">
        <v>362.5</v>
      </c>
      <c r="CY19" s="21">
        <v>100</v>
      </c>
      <c r="CZ19" s="21">
        <v>0</v>
      </c>
      <c r="DA19" s="21">
        <v>0</v>
      </c>
      <c r="DB19" s="21">
        <v>0</v>
      </c>
      <c r="DC19" s="21">
        <v>700</v>
      </c>
      <c r="DD19" s="21">
        <v>175</v>
      </c>
      <c r="DE19" s="21">
        <v>210</v>
      </c>
      <c r="DF19" s="21">
        <v>0</v>
      </c>
      <c r="DG19" s="25">
        <f t="shared" si="24"/>
        <v>322880.90000000002</v>
      </c>
      <c r="DH19" s="25">
        <f t="shared" si="25"/>
        <v>82795.225000000006</v>
      </c>
      <c r="DI19" s="25">
        <f t="shared" si="26"/>
        <v>83773.369000000006</v>
      </c>
      <c r="DJ19" s="21">
        <v>0</v>
      </c>
      <c r="DK19" s="21">
        <v>0</v>
      </c>
      <c r="DL19" s="21">
        <v>0</v>
      </c>
      <c r="DM19" s="21">
        <v>39607.813000000002</v>
      </c>
      <c r="DN19" s="21">
        <v>9901.9532500000005</v>
      </c>
      <c r="DO19" s="21">
        <v>0</v>
      </c>
      <c r="DP19" s="21">
        <v>0</v>
      </c>
      <c r="DQ19" s="21">
        <v>0</v>
      </c>
      <c r="DR19" s="21">
        <v>0</v>
      </c>
      <c r="DS19" s="21">
        <v>0</v>
      </c>
      <c r="DT19" s="21">
        <f t="shared" si="35"/>
        <v>0</v>
      </c>
      <c r="DU19" s="21">
        <v>1297.5</v>
      </c>
      <c r="DV19" s="21">
        <v>0</v>
      </c>
      <c r="DW19" s="21">
        <v>0</v>
      </c>
      <c r="DX19" s="21">
        <v>0</v>
      </c>
      <c r="DY19" s="21">
        <v>0</v>
      </c>
      <c r="DZ19" s="21">
        <v>0</v>
      </c>
      <c r="EA19" s="21">
        <v>0</v>
      </c>
      <c r="EB19" s="21">
        <v>0</v>
      </c>
      <c r="EC19" s="25">
        <f t="shared" si="27"/>
        <v>39607.813000000002</v>
      </c>
      <c r="ED19" s="25">
        <f t="shared" si="27"/>
        <v>9901.9532500000005</v>
      </c>
      <c r="EE19" s="25">
        <f t="shared" si="28"/>
        <v>1297.5</v>
      </c>
    </row>
    <row r="20" spans="1:143" s="30" customFormat="1" ht="20.25" customHeight="1" x14ac:dyDescent="0.2">
      <c r="A20" s="19">
        <v>11</v>
      </c>
      <c r="B20" s="20" t="s">
        <v>57</v>
      </c>
      <c r="C20" s="21">
        <v>156688.25570000001</v>
      </c>
      <c r="D20" s="26">
        <v>196526.76459999999</v>
      </c>
      <c r="E20" s="23">
        <f t="shared" si="0"/>
        <v>233210.9</v>
      </c>
      <c r="F20" s="24">
        <f t="shared" si="1"/>
        <v>56552.724999999999</v>
      </c>
      <c r="G20" s="25">
        <f t="shared" si="2"/>
        <v>94332.411999999997</v>
      </c>
      <c r="H20" s="25">
        <f t="shared" si="3"/>
        <v>166.80436177036563</v>
      </c>
      <c r="I20" s="25">
        <f t="shared" si="4"/>
        <v>40.449400949955603</v>
      </c>
      <c r="J20" s="25">
        <f t="shared" si="5"/>
        <v>162020</v>
      </c>
      <c r="K20" s="25">
        <f t="shared" si="6"/>
        <v>38755</v>
      </c>
      <c r="L20" s="25">
        <f t="shared" si="7"/>
        <v>76534.712</v>
      </c>
      <c r="M20" s="25">
        <f t="shared" si="8"/>
        <v>197.48345245774738</v>
      </c>
      <c r="N20" s="25">
        <f t="shared" si="9"/>
        <v>47.237817553388474</v>
      </c>
      <c r="O20" s="25">
        <f t="shared" si="10"/>
        <v>102500</v>
      </c>
      <c r="P20" s="25">
        <f t="shared" si="11"/>
        <v>23875</v>
      </c>
      <c r="Q20" s="25">
        <f t="shared" si="12"/>
        <v>21994.769</v>
      </c>
      <c r="R20" s="25">
        <f t="shared" si="13"/>
        <v>92.124686910994768</v>
      </c>
      <c r="S20" s="21">
        <f t="shared" si="14"/>
        <v>21.458311219512197</v>
      </c>
      <c r="T20" s="26">
        <v>60000</v>
      </c>
      <c r="U20" s="25">
        <v>13750</v>
      </c>
      <c r="V20" s="25">
        <v>12609.323</v>
      </c>
      <c r="W20" s="25">
        <f t="shared" si="29"/>
        <v>91.704167272727275</v>
      </c>
      <c r="X20" s="21">
        <f t="shared" si="30"/>
        <v>21.015538333333332</v>
      </c>
      <c r="Y20" s="26">
        <v>7400</v>
      </c>
      <c r="Z20" s="26">
        <v>1850</v>
      </c>
      <c r="AA20" s="25">
        <v>963.36199999999997</v>
      </c>
      <c r="AB20" s="25">
        <f t="shared" si="15"/>
        <v>52.073621621621626</v>
      </c>
      <c r="AC20" s="21">
        <f t="shared" si="16"/>
        <v>13.018405405405407</v>
      </c>
      <c r="AD20" s="26">
        <v>42500</v>
      </c>
      <c r="AE20" s="26">
        <v>10125</v>
      </c>
      <c r="AF20" s="25">
        <v>9385.4459999999999</v>
      </c>
      <c r="AG20" s="25">
        <f t="shared" si="31"/>
        <v>92.695762962962959</v>
      </c>
      <c r="AH20" s="21">
        <f t="shared" si="32"/>
        <v>22.083402352941174</v>
      </c>
      <c r="AI20" s="26">
        <v>5710</v>
      </c>
      <c r="AJ20" s="26">
        <v>1427.5</v>
      </c>
      <c r="AK20" s="25">
        <v>3295.1</v>
      </c>
      <c r="AL20" s="25">
        <f t="shared" si="17"/>
        <v>230.83012259194393</v>
      </c>
      <c r="AM20" s="21">
        <f t="shared" si="18"/>
        <v>57.707530647985983</v>
      </c>
      <c r="AN20" s="27">
        <v>0</v>
      </c>
      <c r="AO20" s="27">
        <v>0</v>
      </c>
      <c r="AP20" s="25">
        <v>0</v>
      </c>
      <c r="AQ20" s="25" t="e">
        <f t="shared" si="19"/>
        <v>#DIV/0!</v>
      </c>
      <c r="AR20" s="21" t="e">
        <f t="shared" si="20"/>
        <v>#DIV/0!</v>
      </c>
      <c r="AS20" s="27">
        <v>0</v>
      </c>
      <c r="AT20" s="27">
        <v>0</v>
      </c>
      <c r="AU20" s="21">
        <v>0</v>
      </c>
      <c r="AV20" s="21">
        <v>0</v>
      </c>
      <c r="AW20" s="21">
        <v>0</v>
      </c>
      <c r="AX20" s="21">
        <v>0</v>
      </c>
      <c r="AY20" s="21">
        <v>71190.899999999994</v>
      </c>
      <c r="AZ20" s="21">
        <v>17797.724999999999</v>
      </c>
      <c r="BA20" s="21">
        <v>17797.7</v>
      </c>
      <c r="BB20" s="28">
        <v>0</v>
      </c>
      <c r="BC20" s="28">
        <f t="shared" si="33"/>
        <v>0</v>
      </c>
      <c r="BD20" s="28">
        <v>0</v>
      </c>
      <c r="BE20" s="29">
        <v>0</v>
      </c>
      <c r="BF20" s="29">
        <v>0</v>
      </c>
      <c r="BG20" s="21">
        <v>0</v>
      </c>
      <c r="BH20" s="21">
        <v>0</v>
      </c>
      <c r="BI20" s="21">
        <v>0</v>
      </c>
      <c r="BJ20" s="21">
        <v>0</v>
      </c>
      <c r="BK20" s="21">
        <v>0</v>
      </c>
      <c r="BL20" s="21">
        <v>0</v>
      </c>
      <c r="BM20" s="21">
        <v>0</v>
      </c>
      <c r="BN20" s="25">
        <f t="shared" si="21"/>
        <v>1000</v>
      </c>
      <c r="BO20" s="25">
        <f t="shared" si="21"/>
        <v>250</v>
      </c>
      <c r="BP20" s="25">
        <f t="shared" si="34"/>
        <v>200.9</v>
      </c>
      <c r="BQ20" s="25">
        <f t="shared" si="22"/>
        <v>80.36</v>
      </c>
      <c r="BR20" s="21">
        <f t="shared" si="23"/>
        <v>20.09</v>
      </c>
      <c r="BS20" s="26">
        <v>1000</v>
      </c>
      <c r="BT20" s="26">
        <v>250</v>
      </c>
      <c r="BU20" s="25">
        <v>200.9</v>
      </c>
      <c r="BV20" s="21">
        <v>0</v>
      </c>
      <c r="BW20" s="21">
        <v>0</v>
      </c>
      <c r="BX20" s="25">
        <v>0</v>
      </c>
      <c r="BY20" s="21">
        <v>0</v>
      </c>
      <c r="BZ20" s="21">
        <v>0</v>
      </c>
      <c r="CA20" s="21">
        <v>0</v>
      </c>
      <c r="CB20" s="26">
        <v>0</v>
      </c>
      <c r="CC20" s="26">
        <v>0</v>
      </c>
      <c r="CD20" s="21">
        <v>0</v>
      </c>
      <c r="CE20" s="21">
        <v>0</v>
      </c>
      <c r="CF20" s="21">
        <v>0</v>
      </c>
      <c r="CG20" s="21">
        <v>0</v>
      </c>
      <c r="CH20" s="21">
        <v>0</v>
      </c>
      <c r="CI20" s="21">
        <v>0</v>
      </c>
      <c r="CJ20" s="21">
        <v>0</v>
      </c>
      <c r="CK20" s="26">
        <v>0</v>
      </c>
      <c r="CL20" s="26">
        <v>0</v>
      </c>
      <c r="CM20" s="21">
        <v>0</v>
      </c>
      <c r="CN20" s="26">
        <v>12010</v>
      </c>
      <c r="CO20" s="26">
        <v>3002.5</v>
      </c>
      <c r="CP20" s="21">
        <v>3645.1</v>
      </c>
      <c r="CQ20" s="21">
        <v>11000</v>
      </c>
      <c r="CR20" s="21">
        <v>2750</v>
      </c>
      <c r="CS20" s="21">
        <v>2849.5</v>
      </c>
      <c r="CT20" s="26">
        <v>24000</v>
      </c>
      <c r="CU20" s="26">
        <v>6000</v>
      </c>
      <c r="CV20" s="21">
        <v>41275.481</v>
      </c>
      <c r="CW20" s="21">
        <v>9400</v>
      </c>
      <c r="CX20" s="21">
        <v>2350</v>
      </c>
      <c r="CY20" s="21">
        <v>5160</v>
      </c>
      <c r="CZ20" s="21">
        <v>0</v>
      </c>
      <c r="DA20" s="21">
        <v>0</v>
      </c>
      <c r="DB20" s="21">
        <v>0</v>
      </c>
      <c r="DC20" s="21">
        <v>0</v>
      </c>
      <c r="DD20" s="21">
        <v>0</v>
      </c>
      <c r="DE20" s="21">
        <v>0</v>
      </c>
      <c r="DF20" s="21">
        <v>0</v>
      </c>
      <c r="DG20" s="25">
        <f t="shared" si="24"/>
        <v>233210.9</v>
      </c>
      <c r="DH20" s="25">
        <f t="shared" si="25"/>
        <v>56552.724999999999</v>
      </c>
      <c r="DI20" s="25">
        <f t="shared" si="26"/>
        <v>94332.411999999997</v>
      </c>
      <c r="DJ20" s="21">
        <v>0</v>
      </c>
      <c r="DK20" s="21">
        <v>0</v>
      </c>
      <c r="DL20" s="21">
        <v>0</v>
      </c>
      <c r="DM20" s="21">
        <v>0</v>
      </c>
      <c r="DN20" s="21">
        <v>0</v>
      </c>
      <c r="DO20" s="21">
        <v>0</v>
      </c>
      <c r="DP20" s="21">
        <v>0</v>
      </c>
      <c r="DQ20" s="21">
        <v>0</v>
      </c>
      <c r="DR20" s="21">
        <v>0</v>
      </c>
      <c r="DS20" s="21">
        <v>0</v>
      </c>
      <c r="DT20" s="21">
        <f t="shared" si="35"/>
        <v>0</v>
      </c>
      <c r="DU20" s="21">
        <v>0</v>
      </c>
      <c r="DV20" s="21">
        <v>0</v>
      </c>
      <c r="DW20" s="21">
        <v>0</v>
      </c>
      <c r="DX20" s="21">
        <v>0</v>
      </c>
      <c r="DY20" s="21">
        <v>0</v>
      </c>
      <c r="DZ20" s="21">
        <v>0</v>
      </c>
      <c r="EA20" s="21">
        <v>0</v>
      </c>
      <c r="EB20" s="21">
        <v>0</v>
      </c>
      <c r="EC20" s="25">
        <f t="shared" si="27"/>
        <v>0</v>
      </c>
      <c r="ED20" s="25">
        <f t="shared" si="27"/>
        <v>0</v>
      </c>
      <c r="EE20" s="25">
        <f t="shared" si="28"/>
        <v>0</v>
      </c>
    </row>
    <row r="21" spans="1:143" s="30" customFormat="1" ht="20.25" customHeight="1" x14ac:dyDescent="0.2">
      <c r="A21" s="19">
        <v>12</v>
      </c>
      <c r="B21" s="20" t="s">
        <v>58</v>
      </c>
      <c r="C21" s="21">
        <v>53534.4323</v>
      </c>
      <c r="D21" s="26">
        <v>19086.692200000001</v>
      </c>
      <c r="E21" s="23">
        <f t="shared" si="0"/>
        <v>142667.5</v>
      </c>
      <c r="F21" s="24">
        <f t="shared" si="1"/>
        <v>35306.125</v>
      </c>
      <c r="G21" s="25">
        <f t="shared" si="2"/>
        <v>36866.164700000008</v>
      </c>
      <c r="H21" s="25">
        <f t="shared" si="3"/>
        <v>104.41860923564965</v>
      </c>
      <c r="I21" s="25">
        <f t="shared" si="4"/>
        <v>25.840618711339307</v>
      </c>
      <c r="J21" s="25">
        <f t="shared" si="5"/>
        <v>45836.1</v>
      </c>
      <c r="K21" s="25">
        <f t="shared" si="6"/>
        <v>11098.275</v>
      </c>
      <c r="L21" s="25">
        <f t="shared" si="7"/>
        <v>12658.2647</v>
      </c>
      <c r="M21" s="25">
        <f t="shared" si="8"/>
        <v>114.05614566227635</v>
      </c>
      <c r="N21" s="25">
        <f t="shared" si="9"/>
        <v>27.616365048509799</v>
      </c>
      <c r="O21" s="25">
        <f t="shared" si="10"/>
        <v>19543</v>
      </c>
      <c r="P21" s="25">
        <f t="shared" si="11"/>
        <v>4525</v>
      </c>
      <c r="Q21" s="25">
        <f t="shared" si="12"/>
        <v>5370.8369999999995</v>
      </c>
      <c r="R21" s="25">
        <f t="shared" si="13"/>
        <v>118.69253038674033</v>
      </c>
      <c r="S21" s="21">
        <f t="shared" si="14"/>
        <v>27.482152177250164</v>
      </c>
      <c r="T21" s="26">
        <v>2700</v>
      </c>
      <c r="U21" s="25">
        <v>625</v>
      </c>
      <c r="V21" s="25">
        <v>1651.1559999999999</v>
      </c>
      <c r="W21" s="25">
        <f t="shared" si="29"/>
        <v>264.18495999999999</v>
      </c>
      <c r="X21" s="21">
        <f t="shared" si="30"/>
        <v>61.153925925925925</v>
      </c>
      <c r="Y21" s="26">
        <v>6700</v>
      </c>
      <c r="Z21" s="26">
        <v>1675</v>
      </c>
      <c r="AA21" s="25">
        <v>1100.9670000000001</v>
      </c>
      <c r="AB21" s="25">
        <f t="shared" si="15"/>
        <v>65.729373134328355</v>
      </c>
      <c r="AC21" s="21">
        <f t="shared" si="16"/>
        <v>16.432343283582089</v>
      </c>
      <c r="AD21" s="26">
        <v>16843</v>
      </c>
      <c r="AE21" s="26">
        <v>3900</v>
      </c>
      <c r="AF21" s="25">
        <v>3719.681</v>
      </c>
      <c r="AG21" s="25">
        <f t="shared" si="31"/>
        <v>95.376435897435897</v>
      </c>
      <c r="AH21" s="21">
        <f t="shared" si="32"/>
        <v>22.084432702012705</v>
      </c>
      <c r="AI21" s="26">
        <v>1500</v>
      </c>
      <c r="AJ21" s="26">
        <v>375</v>
      </c>
      <c r="AK21" s="25">
        <v>617.70000000000005</v>
      </c>
      <c r="AL21" s="25">
        <f t="shared" si="17"/>
        <v>164.72000000000003</v>
      </c>
      <c r="AM21" s="21">
        <f t="shared" si="18"/>
        <v>41.180000000000007</v>
      </c>
      <c r="AN21" s="27">
        <v>0</v>
      </c>
      <c r="AO21" s="27">
        <v>0</v>
      </c>
      <c r="AP21" s="25">
        <v>0</v>
      </c>
      <c r="AQ21" s="25" t="e">
        <f t="shared" si="19"/>
        <v>#DIV/0!</v>
      </c>
      <c r="AR21" s="21" t="e">
        <f t="shared" si="20"/>
        <v>#DIV/0!</v>
      </c>
      <c r="AS21" s="27">
        <v>0</v>
      </c>
      <c r="AT21" s="27">
        <v>0</v>
      </c>
      <c r="AU21" s="21">
        <v>0</v>
      </c>
      <c r="AV21" s="21">
        <v>0</v>
      </c>
      <c r="AW21" s="21">
        <v>0</v>
      </c>
      <c r="AX21" s="21">
        <v>0</v>
      </c>
      <c r="AY21" s="21">
        <v>96831.4</v>
      </c>
      <c r="AZ21" s="21">
        <v>24207.85</v>
      </c>
      <c r="BA21" s="21">
        <v>24207.9</v>
      </c>
      <c r="BB21" s="28">
        <v>0</v>
      </c>
      <c r="BC21" s="28">
        <f t="shared" si="33"/>
        <v>0</v>
      </c>
      <c r="BD21" s="28">
        <v>0</v>
      </c>
      <c r="BE21" s="29">
        <v>0</v>
      </c>
      <c r="BF21" s="29">
        <v>0</v>
      </c>
      <c r="BG21" s="21">
        <v>0</v>
      </c>
      <c r="BH21" s="21">
        <v>0</v>
      </c>
      <c r="BI21" s="21">
        <v>0</v>
      </c>
      <c r="BJ21" s="21">
        <v>0</v>
      </c>
      <c r="BK21" s="21">
        <v>0</v>
      </c>
      <c r="BL21" s="21">
        <v>0</v>
      </c>
      <c r="BM21" s="21">
        <v>0</v>
      </c>
      <c r="BN21" s="25">
        <f t="shared" si="21"/>
        <v>8543.1</v>
      </c>
      <c r="BO21" s="25">
        <f t="shared" si="21"/>
        <v>2135.7750000000001</v>
      </c>
      <c r="BP21" s="25">
        <f t="shared" si="34"/>
        <v>1385.2</v>
      </c>
      <c r="BQ21" s="25">
        <f t="shared" si="22"/>
        <v>64.857019114841222</v>
      </c>
      <c r="BR21" s="21">
        <f t="shared" si="23"/>
        <v>16.214254778710306</v>
      </c>
      <c r="BS21" s="26">
        <v>8543.1</v>
      </c>
      <c r="BT21" s="26">
        <v>2135.7750000000001</v>
      </c>
      <c r="BU21" s="25">
        <v>1385.2</v>
      </c>
      <c r="BV21" s="21">
        <v>0</v>
      </c>
      <c r="BW21" s="21">
        <v>0</v>
      </c>
      <c r="BX21" s="25">
        <v>0</v>
      </c>
      <c r="BY21" s="21">
        <v>0</v>
      </c>
      <c r="BZ21" s="21">
        <v>0</v>
      </c>
      <c r="CA21" s="21">
        <v>0</v>
      </c>
      <c r="CB21" s="26">
        <v>0</v>
      </c>
      <c r="CC21" s="26">
        <v>0</v>
      </c>
      <c r="CD21" s="21">
        <v>0</v>
      </c>
      <c r="CE21" s="21">
        <v>0</v>
      </c>
      <c r="CF21" s="21">
        <v>0</v>
      </c>
      <c r="CG21" s="21">
        <v>0</v>
      </c>
      <c r="CH21" s="21">
        <v>0</v>
      </c>
      <c r="CI21" s="21">
        <v>0</v>
      </c>
      <c r="CJ21" s="21">
        <v>0</v>
      </c>
      <c r="CK21" s="26">
        <v>850</v>
      </c>
      <c r="CL21" s="26">
        <v>212.5</v>
      </c>
      <c r="CM21" s="21">
        <v>369.5</v>
      </c>
      <c r="CN21" s="26">
        <v>5100</v>
      </c>
      <c r="CO21" s="26">
        <v>1275</v>
      </c>
      <c r="CP21" s="21">
        <v>701.5</v>
      </c>
      <c r="CQ21" s="21">
        <v>5000</v>
      </c>
      <c r="CR21" s="21">
        <v>1250</v>
      </c>
      <c r="CS21" s="21">
        <v>646.5</v>
      </c>
      <c r="CT21" s="26">
        <v>3000</v>
      </c>
      <c r="CU21" s="26">
        <v>750</v>
      </c>
      <c r="CV21" s="21">
        <v>2376.2849999999999</v>
      </c>
      <c r="CW21" s="21">
        <v>0</v>
      </c>
      <c r="CX21" s="21">
        <v>0</v>
      </c>
      <c r="CY21" s="21">
        <v>0</v>
      </c>
      <c r="CZ21" s="21">
        <v>0</v>
      </c>
      <c r="DA21" s="21">
        <v>0</v>
      </c>
      <c r="DB21" s="21">
        <v>0</v>
      </c>
      <c r="DC21" s="21">
        <v>600</v>
      </c>
      <c r="DD21" s="21">
        <v>150</v>
      </c>
      <c r="DE21" s="21">
        <v>736.27570000000003</v>
      </c>
      <c r="DF21" s="21">
        <v>0</v>
      </c>
      <c r="DG21" s="25">
        <f t="shared" si="24"/>
        <v>142667.5</v>
      </c>
      <c r="DH21" s="25">
        <f t="shared" si="25"/>
        <v>35306.125</v>
      </c>
      <c r="DI21" s="25">
        <f t="shared" si="26"/>
        <v>36866.164700000008</v>
      </c>
      <c r="DJ21" s="21">
        <v>0</v>
      </c>
      <c r="DK21" s="21">
        <v>0</v>
      </c>
      <c r="DL21" s="21">
        <v>0</v>
      </c>
      <c r="DM21" s="21">
        <v>0</v>
      </c>
      <c r="DN21" s="21">
        <v>0</v>
      </c>
      <c r="DO21" s="21">
        <v>0</v>
      </c>
      <c r="DP21" s="21">
        <v>0</v>
      </c>
      <c r="DQ21" s="21">
        <v>0</v>
      </c>
      <c r="DR21" s="21">
        <v>0</v>
      </c>
      <c r="DS21" s="21">
        <v>0</v>
      </c>
      <c r="DT21" s="21">
        <f t="shared" si="35"/>
        <v>0</v>
      </c>
      <c r="DU21" s="21">
        <v>0</v>
      </c>
      <c r="DV21" s="21">
        <v>0</v>
      </c>
      <c r="DW21" s="21">
        <v>0</v>
      </c>
      <c r="DX21" s="21">
        <v>0</v>
      </c>
      <c r="DY21" s="21">
        <v>0</v>
      </c>
      <c r="DZ21" s="21">
        <v>0</v>
      </c>
      <c r="EA21" s="21">
        <v>0</v>
      </c>
      <c r="EB21" s="21">
        <v>0</v>
      </c>
      <c r="EC21" s="25">
        <f t="shared" si="27"/>
        <v>0</v>
      </c>
      <c r="ED21" s="25">
        <f t="shared" si="27"/>
        <v>0</v>
      </c>
      <c r="EE21" s="25">
        <f t="shared" si="28"/>
        <v>0</v>
      </c>
    </row>
    <row r="22" spans="1:143" s="32" customFormat="1" ht="20.25" customHeight="1" x14ac:dyDescent="0.2">
      <c r="A22" s="19">
        <v>13</v>
      </c>
      <c r="B22" s="20" t="s">
        <v>59</v>
      </c>
      <c r="C22" s="21">
        <v>203357.6728</v>
      </c>
      <c r="D22" s="26">
        <v>7209.0523000000003</v>
      </c>
      <c r="E22" s="23">
        <f t="shared" si="0"/>
        <v>66500</v>
      </c>
      <c r="F22" s="24">
        <f t="shared" si="1"/>
        <v>21750</v>
      </c>
      <c r="G22" s="25">
        <f t="shared" si="2"/>
        <v>25404.848000000002</v>
      </c>
      <c r="H22" s="25">
        <f t="shared" si="3"/>
        <v>116.80389885057471</v>
      </c>
      <c r="I22" s="25">
        <f t="shared" si="4"/>
        <v>38.202778947368422</v>
      </c>
      <c r="J22" s="25">
        <f t="shared" si="5"/>
        <v>29186</v>
      </c>
      <c r="K22" s="25">
        <f t="shared" si="6"/>
        <v>12421.5</v>
      </c>
      <c r="L22" s="25">
        <f t="shared" si="7"/>
        <v>15661.548000000001</v>
      </c>
      <c r="M22" s="25">
        <f t="shared" si="8"/>
        <v>126.08419273034659</v>
      </c>
      <c r="N22" s="25">
        <f t="shared" si="9"/>
        <v>53.661166312615634</v>
      </c>
      <c r="O22" s="25">
        <f t="shared" si="10"/>
        <v>13200</v>
      </c>
      <c r="P22" s="25">
        <f t="shared" si="11"/>
        <v>5425</v>
      </c>
      <c r="Q22" s="25">
        <f t="shared" si="12"/>
        <v>8128.1815999999999</v>
      </c>
      <c r="R22" s="25">
        <f t="shared" si="13"/>
        <v>149.82823225806453</v>
      </c>
      <c r="S22" s="21">
        <f t="shared" si="14"/>
        <v>61.577133333333336</v>
      </c>
      <c r="T22" s="26">
        <v>0</v>
      </c>
      <c r="U22" s="25">
        <v>2125</v>
      </c>
      <c r="V22" s="25">
        <v>1654.7696000000001</v>
      </c>
      <c r="W22" s="25">
        <f t="shared" si="29"/>
        <v>77.871510588235296</v>
      </c>
      <c r="X22" s="21" t="e">
        <f t="shared" si="30"/>
        <v>#DIV/0!</v>
      </c>
      <c r="Y22" s="26">
        <v>0</v>
      </c>
      <c r="Z22" s="26">
        <v>3000</v>
      </c>
      <c r="AA22" s="25">
        <v>2492.4720000000002</v>
      </c>
      <c r="AB22" s="25">
        <f t="shared" si="15"/>
        <v>83.082400000000007</v>
      </c>
      <c r="AC22" s="21" t="e">
        <f t="shared" si="16"/>
        <v>#DIV/0!</v>
      </c>
      <c r="AD22" s="26">
        <v>13200</v>
      </c>
      <c r="AE22" s="26">
        <v>3300</v>
      </c>
      <c r="AF22" s="25">
        <v>6473.4120000000003</v>
      </c>
      <c r="AG22" s="25">
        <f t="shared" si="31"/>
        <v>196.16400000000002</v>
      </c>
      <c r="AH22" s="21">
        <f t="shared" si="32"/>
        <v>49.041000000000004</v>
      </c>
      <c r="AI22" s="26">
        <v>2886</v>
      </c>
      <c r="AJ22" s="26">
        <v>721.5</v>
      </c>
      <c r="AK22" s="25">
        <v>613</v>
      </c>
      <c r="AL22" s="25">
        <f t="shared" si="17"/>
        <v>84.961884961884962</v>
      </c>
      <c r="AM22" s="21">
        <f t="shared" si="18"/>
        <v>21.240471240471241</v>
      </c>
      <c r="AN22" s="27">
        <v>0</v>
      </c>
      <c r="AO22" s="27">
        <v>0</v>
      </c>
      <c r="AP22" s="25">
        <v>0</v>
      </c>
      <c r="AQ22" s="25" t="e">
        <f t="shared" si="19"/>
        <v>#DIV/0!</v>
      </c>
      <c r="AR22" s="21" t="e">
        <f t="shared" si="20"/>
        <v>#DIV/0!</v>
      </c>
      <c r="AS22" s="27">
        <v>0</v>
      </c>
      <c r="AT22" s="27">
        <v>0</v>
      </c>
      <c r="AU22" s="21">
        <v>0</v>
      </c>
      <c r="AV22" s="21">
        <v>0</v>
      </c>
      <c r="AW22" s="21">
        <v>0</v>
      </c>
      <c r="AX22" s="21">
        <v>0</v>
      </c>
      <c r="AY22" s="21">
        <v>37314</v>
      </c>
      <c r="AZ22" s="21">
        <v>9328.5</v>
      </c>
      <c r="BA22" s="21">
        <v>9743.2999999999993</v>
      </c>
      <c r="BB22" s="28">
        <v>0</v>
      </c>
      <c r="BC22" s="28">
        <f t="shared" si="33"/>
        <v>0</v>
      </c>
      <c r="BD22" s="28">
        <v>0</v>
      </c>
      <c r="BE22" s="29">
        <v>0</v>
      </c>
      <c r="BF22" s="29">
        <v>0</v>
      </c>
      <c r="BG22" s="21">
        <v>0</v>
      </c>
      <c r="BH22" s="21">
        <v>0</v>
      </c>
      <c r="BI22" s="21">
        <v>0</v>
      </c>
      <c r="BJ22" s="21">
        <v>0</v>
      </c>
      <c r="BK22" s="21">
        <v>0</v>
      </c>
      <c r="BL22" s="21">
        <v>0</v>
      </c>
      <c r="BM22" s="21">
        <v>0</v>
      </c>
      <c r="BN22" s="25">
        <f t="shared" si="21"/>
        <v>4600</v>
      </c>
      <c r="BO22" s="25">
        <f t="shared" si="21"/>
        <v>1150</v>
      </c>
      <c r="BP22" s="25">
        <f t="shared" si="34"/>
        <v>1781.2740000000001</v>
      </c>
      <c r="BQ22" s="25">
        <f t="shared" si="22"/>
        <v>154.89339130434783</v>
      </c>
      <c r="BR22" s="21">
        <f t="shared" si="23"/>
        <v>38.723347826086957</v>
      </c>
      <c r="BS22" s="26">
        <v>4600</v>
      </c>
      <c r="BT22" s="26">
        <v>1150</v>
      </c>
      <c r="BU22" s="25">
        <v>1751.874</v>
      </c>
      <c r="BV22" s="21">
        <v>0</v>
      </c>
      <c r="BW22" s="21">
        <v>0</v>
      </c>
      <c r="BX22" s="25">
        <v>0</v>
      </c>
      <c r="BY22" s="21">
        <v>0</v>
      </c>
      <c r="BZ22" s="21">
        <v>0</v>
      </c>
      <c r="CA22" s="21">
        <v>0</v>
      </c>
      <c r="CB22" s="26">
        <v>0</v>
      </c>
      <c r="CC22" s="26">
        <v>0</v>
      </c>
      <c r="CD22" s="21">
        <v>29.4</v>
      </c>
      <c r="CE22" s="21">
        <v>0</v>
      </c>
      <c r="CF22" s="21">
        <v>0</v>
      </c>
      <c r="CG22" s="21">
        <v>0</v>
      </c>
      <c r="CH22" s="21">
        <v>0</v>
      </c>
      <c r="CI22" s="21">
        <v>0</v>
      </c>
      <c r="CJ22" s="21">
        <v>0</v>
      </c>
      <c r="CK22" s="26">
        <v>0</v>
      </c>
      <c r="CL22" s="26">
        <v>0</v>
      </c>
      <c r="CM22" s="21">
        <v>0</v>
      </c>
      <c r="CN22" s="26">
        <v>8500</v>
      </c>
      <c r="CO22" s="26">
        <v>2125</v>
      </c>
      <c r="CP22" s="21">
        <v>838.11800000000005</v>
      </c>
      <c r="CQ22" s="21">
        <v>0</v>
      </c>
      <c r="CR22" s="21">
        <v>0</v>
      </c>
      <c r="CS22" s="21">
        <v>650.95000000000005</v>
      </c>
      <c r="CT22" s="26">
        <v>0</v>
      </c>
      <c r="CU22" s="26">
        <v>0</v>
      </c>
      <c r="CV22" s="21">
        <v>1808.5024000000001</v>
      </c>
      <c r="CW22" s="21">
        <v>0</v>
      </c>
      <c r="CX22" s="21">
        <v>0</v>
      </c>
      <c r="CY22" s="21">
        <v>0</v>
      </c>
      <c r="CZ22" s="21">
        <v>0</v>
      </c>
      <c r="DA22" s="21">
        <v>0</v>
      </c>
      <c r="DB22" s="21">
        <v>0</v>
      </c>
      <c r="DC22" s="21">
        <v>0</v>
      </c>
      <c r="DD22" s="21">
        <v>0</v>
      </c>
      <c r="DE22" s="21">
        <v>0</v>
      </c>
      <c r="DF22" s="21">
        <v>0</v>
      </c>
      <c r="DG22" s="25">
        <f t="shared" si="24"/>
        <v>66500</v>
      </c>
      <c r="DH22" s="25">
        <f t="shared" si="25"/>
        <v>21750</v>
      </c>
      <c r="DI22" s="25">
        <f t="shared" si="26"/>
        <v>25404.848000000002</v>
      </c>
      <c r="DJ22" s="21">
        <v>0</v>
      </c>
      <c r="DK22" s="21">
        <v>0</v>
      </c>
      <c r="DL22" s="21">
        <v>0</v>
      </c>
      <c r="DM22" s="21">
        <v>0</v>
      </c>
      <c r="DN22" s="21">
        <v>0</v>
      </c>
      <c r="DO22" s="21">
        <v>0</v>
      </c>
      <c r="DP22" s="21">
        <v>0</v>
      </c>
      <c r="DQ22" s="21">
        <v>0</v>
      </c>
      <c r="DR22" s="21">
        <v>0</v>
      </c>
      <c r="DS22" s="21">
        <v>0</v>
      </c>
      <c r="DT22" s="21">
        <f t="shared" si="35"/>
        <v>0</v>
      </c>
      <c r="DU22" s="21">
        <v>0</v>
      </c>
      <c r="DV22" s="21">
        <v>0</v>
      </c>
      <c r="DW22" s="21">
        <v>0</v>
      </c>
      <c r="DX22" s="21">
        <v>0</v>
      </c>
      <c r="DY22" s="21">
        <v>0</v>
      </c>
      <c r="DZ22" s="21">
        <v>0</v>
      </c>
      <c r="EA22" s="21">
        <v>0</v>
      </c>
      <c r="EB22" s="21">
        <v>0</v>
      </c>
      <c r="EC22" s="25">
        <f t="shared" si="27"/>
        <v>0</v>
      </c>
      <c r="ED22" s="25">
        <f t="shared" si="27"/>
        <v>0</v>
      </c>
      <c r="EE22" s="25">
        <f t="shared" si="28"/>
        <v>0</v>
      </c>
      <c r="EH22" s="30"/>
      <c r="EJ22" s="30"/>
      <c r="EK22" s="30"/>
      <c r="EM22" s="30"/>
    </row>
    <row r="23" spans="1:143" s="32" customFormat="1" ht="20.25" customHeight="1" x14ac:dyDescent="0.2">
      <c r="A23" s="19">
        <v>14</v>
      </c>
      <c r="B23" s="20" t="s">
        <v>60</v>
      </c>
      <c r="C23" s="21">
        <v>271529.11790000001</v>
      </c>
      <c r="D23" s="26">
        <v>12632.914500000001</v>
      </c>
      <c r="E23" s="23">
        <f t="shared" si="0"/>
        <v>119595.7</v>
      </c>
      <c r="F23" s="24">
        <f t="shared" si="1"/>
        <v>32404.924999999996</v>
      </c>
      <c r="G23" s="25">
        <f t="shared" si="2"/>
        <v>31179.177</v>
      </c>
      <c r="H23" s="25">
        <f t="shared" si="3"/>
        <v>96.217402138718128</v>
      </c>
      <c r="I23" s="25">
        <f t="shared" si="4"/>
        <v>26.070483303329468</v>
      </c>
      <c r="J23" s="25">
        <f t="shared" si="5"/>
        <v>43148.3</v>
      </c>
      <c r="K23" s="25">
        <f t="shared" si="6"/>
        <v>13293.074999999997</v>
      </c>
      <c r="L23" s="25">
        <f t="shared" si="7"/>
        <v>12067.277000000002</v>
      </c>
      <c r="M23" s="25">
        <f t="shared" si="8"/>
        <v>90.778672353838402</v>
      </c>
      <c r="N23" s="25">
        <f t="shared" si="9"/>
        <v>27.966981317919824</v>
      </c>
      <c r="O23" s="25">
        <f t="shared" si="10"/>
        <v>27920</v>
      </c>
      <c r="P23" s="25">
        <f t="shared" si="11"/>
        <v>9110.0499999999993</v>
      </c>
      <c r="Q23" s="25">
        <f t="shared" si="12"/>
        <v>7238.5240000000003</v>
      </c>
      <c r="R23" s="25">
        <f t="shared" si="13"/>
        <v>79.456468405771659</v>
      </c>
      <c r="S23" s="21">
        <f t="shared" si="14"/>
        <v>25.925945558739254</v>
      </c>
      <c r="T23" s="26">
        <v>17246.099999999999</v>
      </c>
      <c r="U23" s="25">
        <v>2466.2249999999999</v>
      </c>
      <c r="V23" s="25">
        <v>4855.6350000000002</v>
      </c>
      <c r="W23" s="25">
        <f t="shared" si="29"/>
        <v>196.88532068241952</v>
      </c>
      <c r="X23" s="21">
        <f t="shared" si="30"/>
        <v>28.154974168072783</v>
      </c>
      <c r="Y23" s="26">
        <v>0</v>
      </c>
      <c r="Z23" s="26">
        <v>375.95</v>
      </c>
      <c r="AA23" s="25">
        <v>165.78299999999999</v>
      </c>
      <c r="AB23" s="25">
        <f t="shared" si="15"/>
        <v>44.097087378640779</v>
      </c>
      <c r="AC23" s="21" t="e">
        <f t="shared" si="16"/>
        <v>#DIV/0!</v>
      </c>
      <c r="AD23" s="26">
        <v>10673.9</v>
      </c>
      <c r="AE23" s="26">
        <v>6643.8249999999989</v>
      </c>
      <c r="AF23" s="25">
        <v>2382.8890000000001</v>
      </c>
      <c r="AG23" s="25">
        <f t="shared" si="31"/>
        <v>35.866221641900573</v>
      </c>
      <c r="AH23" s="21">
        <f t="shared" si="32"/>
        <v>22.324445610320502</v>
      </c>
      <c r="AI23" s="26">
        <v>3551.6</v>
      </c>
      <c r="AJ23" s="26">
        <v>887.89999999999986</v>
      </c>
      <c r="AK23" s="25">
        <v>1539.41</v>
      </c>
      <c r="AL23" s="25">
        <f t="shared" si="17"/>
        <v>173.37650636332924</v>
      </c>
      <c r="AM23" s="21">
        <f t="shared" si="18"/>
        <v>43.344126590832303</v>
      </c>
      <c r="AN23" s="27">
        <v>0</v>
      </c>
      <c r="AO23" s="27">
        <v>0</v>
      </c>
      <c r="AP23" s="25">
        <v>0</v>
      </c>
      <c r="AQ23" s="25" t="e">
        <f t="shared" si="19"/>
        <v>#DIV/0!</v>
      </c>
      <c r="AR23" s="21" t="e">
        <f t="shared" si="20"/>
        <v>#DIV/0!</v>
      </c>
      <c r="AS23" s="27">
        <v>0</v>
      </c>
      <c r="AT23" s="27">
        <v>0</v>
      </c>
      <c r="AU23" s="21">
        <v>0</v>
      </c>
      <c r="AV23" s="21">
        <v>0</v>
      </c>
      <c r="AW23" s="21">
        <v>0</v>
      </c>
      <c r="AX23" s="21">
        <v>0</v>
      </c>
      <c r="AY23" s="21">
        <v>76447.399999999994</v>
      </c>
      <c r="AZ23" s="21">
        <v>19111.849999999999</v>
      </c>
      <c r="BA23" s="21">
        <v>19111.900000000001</v>
      </c>
      <c r="BB23" s="28">
        <v>0</v>
      </c>
      <c r="BC23" s="28">
        <f t="shared" si="33"/>
        <v>0</v>
      </c>
      <c r="BD23" s="28">
        <v>0</v>
      </c>
      <c r="BE23" s="29">
        <v>0</v>
      </c>
      <c r="BF23" s="29">
        <v>0</v>
      </c>
      <c r="BG23" s="21">
        <v>0</v>
      </c>
      <c r="BH23" s="21">
        <v>0</v>
      </c>
      <c r="BI23" s="21">
        <v>0</v>
      </c>
      <c r="BJ23" s="21">
        <v>0</v>
      </c>
      <c r="BK23" s="21">
        <v>0</v>
      </c>
      <c r="BL23" s="21">
        <v>0</v>
      </c>
      <c r="BM23" s="21">
        <v>0</v>
      </c>
      <c r="BN23" s="25">
        <f t="shared" si="21"/>
        <v>1176.7</v>
      </c>
      <c r="BO23" s="25">
        <f t="shared" si="21"/>
        <v>294.17500000000001</v>
      </c>
      <c r="BP23" s="25">
        <f t="shared" si="34"/>
        <v>151.69999999999999</v>
      </c>
      <c r="BQ23" s="25">
        <f t="shared" si="22"/>
        <v>51.567944250871079</v>
      </c>
      <c r="BR23" s="21">
        <f t="shared" si="23"/>
        <v>12.89198606271777</v>
      </c>
      <c r="BS23" s="26">
        <v>0</v>
      </c>
      <c r="BT23" s="26">
        <v>0</v>
      </c>
      <c r="BU23" s="25">
        <v>0</v>
      </c>
      <c r="BV23" s="21">
        <v>1176.7</v>
      </c>
      <c r="BW23" s="21">
        <v>294.17500000000001</v>
      </c>
      <c r="BX23" s="25">
        <v>151.69999999999999</v>
      </c>
      <c r="BY23" s="21">
        <v>0</v>
      </c>
      <c r="BZ23" s="21">
        <v>0</v>
      </c>
      <c r="CA23" s="21">
        <v>0</v>
      </c>
      <c r="CB23" s="26">
        <v>0</v>
      </c>
      <c r="CC23" s="26">
        <v>0</v>
      </c>
      <c r="CD23" s="21">
        <v>0</v>
      </c>
      <c r="CE23" s="21">
        <v>0</v>
      </c>
      <c r="CF23" s="21">
        <v>0</v>
      </c>
      <c r="CG23" s="21">
        <v>0</v>
      </c>
      <c r="CH23" s="21">
        <v>0</v>
      </c>
      <c r="CI23" s="21">
        <v>0</v>
      </c>
      <c r="CJ23" s="21">
        <v>0</v>
      </c>
      <c r="CK23" s="26">
        <v>0</v>
      </c>
      <c r="CL23" s="26">
        <v>0</v>
      </c>
      <c r="CM23" s="21">
        <v>155</v>
      </c>
      <c r="CN23" s="26">
        <v>0</v>
      </c>
      <c r="CO23" s="26">
        <v>0</v>
      </c>
      <c r="CP23" s="21">
        <v>700.13499999999999</v>
      </c>
      <c r="CQ23" s="21">
        <v>0</v>
      </c>
      <c r="CR23" s="21">
        <v>0</v>
      </c>
      <c r="CS23" s="21">
        <v>630.13499999999999</v>
      </c>
      <c r="CT23" s="26">
        <v>3000</v>
      </c>
      <c r="CU23" s="26">
        <v>750</v>
      </c>
      <c r="CV23" s="21">
        <v>1926.2249999999999</v>
      </c>
      <c r="CW23" s="21">
        <v>0</v>
      </c>
      <c r="CX23" s="21">
        <v>0</v>
      </c>
      <c r="CY23" s="21">
        <v>0</v>
      </c>
      <c r="CZ23" s="21">
        <v>0</v>
      </c>
      <c r="DA23" s="21">
        <v>0</v>
      </c>
      <c r="DB23" s="21">
        <v>0</v>
      </c>
      <c r="DC23" s="21">
        <v>7500</v>
      </c>
      <c r="DD23" s="21">
        <v>1875</v>
      </c>
      <c r="DE23" s="21">
        <v>190.5</v>
      </c>
      <c r="DF23" s="21">
        <v>0</v>
      </c>
      <c r="DG23" s="25">
        <f t="shared" si="24"/>
        <v>119595.7</v>
      </c>
      <c r="DH23" s="25">
        <f t="shared" si="25"/>
        <v>32404.924999999996</v>
      </c>
      <c r="DI23" s="25">
        <f t="shared" si="26"/>
        <v>31179.177</v>
      </c>
      <c r="DJ23" s="21">
        <v>0</v>
      </c>
      <c r="DK23" s="21">
        <v>0</v>
      </c>
      <c r="DL23" s="21">
        <v>0</v>
      </c>
      <c r="DM23" s="21">
        <v>0</v>
      </c>
      <c r="DN23" s="21">
        <v>0</v>
      </c>
      <c r="DO23" s="21">
        <v>0</v>
      </c>
      <c r="DP23" s="21">
        <v>0</v>
      </c>
      <c r="DQ23" s="21">
        <v>0</v>
      </c>
      <c r="DR23" s="21">
        <v>0</v>
      </c>
      <c r="DS23" s="21">
        <v>0</v>
      </c>
      <c r="DT23" s="21">
        <f t="shared" si="35"/>
        <v>0</v>
      </c>
      <c r="DU23" s="21">
        <v>0</v>
      </c>
      <c r="DV23" s="21">
        <v>0</v>
      </c>
      <c r="DW23" s="21">
        <v>0</v>
      </c>
      <c r="DX23" s="21">
        <v>0</v>
      </c>
      <c r="DY23" s="21">
        <v>0</v>
      </c>
      <c r="DZ23" s="21">
        <v>0</v>
      </c>
      <c r="EA23" s="21">
        <v>0</v>
      </c>
      <c r="EB23" s="21">
        <v>0</v>
      </c>
      <c r="EC23" s="25">
        <f t="shared" si="27"/>
        <v>0</v>
      </c>
      <c r="ED23" s="25">
        <f t="shared" si="27"/>
        <v>0</v>
      </c>
      <c r="EE23" s="25">
        <f t="shared" si="28"/>
        <v>0</v>
      </c>
      <c r="EH23" s="30"/>
      <c r="EJ23" s="30"/>
      <c r="EK23" s="30"/>
      <c r="EM23" s="30"/>
    </row>
    <row r="24" spans="1:143" s="32" customFormat="1" ht="20.25" customHeight="1" x14ac:dyDescent="0.2">
      <c r="A24" s="19">
        <v>15</v>
      </c>
      <c r="B24" s="20" t="s">
        <v>61</v>
      </c>
      <c r="C24" s="21">
        <v>45568.188499999997</v>
      </c>
      <c r="D24" s="26">
        <v>16988.726600000002</v>
      </c>
      <c r="E24" s="23">
        <f t="shared" si="0"/>
        <v>403887.39999999991</v>
      </c>
      <c r="F24" s="24">
        <f t="shared" si="1"/>
        <v>100603.24999999997</v>
      </c>
      <c r="G24" s="25">
        <f t="shared" si="2"/>
        <v>104415.58749999998</v>
      </c>
      <c r="H24" s="25">
        <f t="shared" si="3"/>
        <v>103.78947747711929</v>
      </c>
      <c r="I24" s="25">
        <f t="shared" si="4"/>
        <v>25.852647916226157</v>
      </c>
      <c r="J24" s="25">
        <f t="shared" si="5"/>
        <v>110444.6</v>
      </c>
      <c r="K24" s="25">
        <f t="shared" si="6"/>
        <v>27242.55</v>
      </c>
      <c r="L24" s="25">
        <f t="shared" si="7"/>
        <v>31216.687499999996</v>
      </c>
      <c r="M24" s="25">
        <f t="shared" si="8"/>
        <v>114.58797909887288</v>
      </c>
      <c r="N24" s="25">
        <f t="shared" si="9"/>
        <v>28.264566579081276</v>
      </c>
      <c r="O24" s="25">
        <f t="shared" si="10"/>
        <v>42454.7</v>
      </c>
      <c r="P24" s="25">
        <f t="shared" si="11"/>
        <v>10242.325000000001</v>
      </c>
      <c r="Q24" s="25">
        <f t="shared" si="12"/>
        <v>8951.8850000000002</v>
      </c>
      <c r="R24" s="25">
        <f t="shared" si="13"/>
        <v>87.400907508793168</v>
      </c>
      <c r="S24" s="21">
        <f t="shared" si="14"/>
        <v>21.085733735016383</v>
      </c>
      <c r="T24" s="26">
        <v>8707.2000000000007</v>
      </c>
      <c r="U24" s="25">
        <v>2255.1750000000002</v>
      </c>
      <c r="V24" s="25">
        <v>890.45399999999995</v>
      </c>
      <c r="W24" s="25">
        <f t="shared" si="29"/>
        <v>39.484918021882997</v>
      </c>
      <c r="X24" s="21">
        <f t="shared" si="30"/>
        <v>10.226640022050715</v>
      </c>
      <c r="Y24" s="26">
        <v>7642.3</v>
      </c>
      <c r="Z24" s="26">
        <v>1913.3249999999998</v>
      </c>
      <c r="AA24" s="25">
        <v>887.42200000000003</v>
      </c>
      <c r="AB24" s="25">
        <f t="shared" si="15"/>
        <v>46.381142775012094</v>
      </c>
      <c r="AC24" s="21">
        <f t="shared" si="16"/>
        <v>11.611975452416159</v>
      </c>
      <c r="AD24" s="26">
        <v>33747.5</v>
      </c>
      <c r="AE24" s="26">
        <v>7987.15</v>
      </c>
      <c r="AF24" s="25">
        <v>8061.4309999999996</v>
      </c>
      <c r="AG24" s="25">
        <f t="shared" si="31"/>
        <v>100.93000632265576</v>
      </c>
      <c r="AH24" s="21">
        <f t="shared" si="32"/>
        <v>23.887490925253722</v>
      </c>
      <c r="AI24" s="26">
        <v>2299</v>
      </c>
      <c r="AJ24" s="26">
        <v>574.75</v>
      </c>
      <c r="AK24" s="25">
        <v>944.25599999999997</v>
      </c>
      <c r="AL24" s="25">
        <f t="shared" si="17"/>
        <v>164.28986515876466</v>
      </c>
      <c r="AM24" s="21">
        <f t="shared" si="18"/>
        <v>41.072466289691164</v>
      </c>
      <c r="AN24" s="27">
        <v>0</v>
      </c>
      <c r="AO24" s="27">
        <v>0</v>
      </c>
      <c r="AP24" s="25">
        <v>0</v>
      </c>
      <c r="AQ24" s="25" t="e">
        <f t="shared" si="19"/>
        <v>#DIV/0!</v>
      </c>
      <c r="AR24" s="21" t="e">
        <f t="shared" si="20"/>
        <v>#DIV/0!</v>
      </c>
      <c r="AS24" s="27">
        <v>0</v>
      </c>
      <c r="AT24" s="27">
        <v>0</v>
      </c>
      <c r="AU24" s="21">
        <v>0</v>
      </c>
      <c r="AV24" s="21">
        <v>0</v>
      </c>
      <c r="AW24" s="21">
        <v>0</v>
      </c>
      <c r="AX24" s="21">
        <v>0</v>
      </c>
      <c r="AY24" s="21">
        <v>290875.7</v>
      </c>
      <c r="AZ24" s="21">
        <v>72718.925000000003</v>
      </c>
      <c r="BA24" s="21">
        <v>72718.899999999994</v>
      </c>
      <c r="BB24" s="28">
        <v>0</v>
      </c>
      <c r="BC24" s="28">
        <f t="shared" si="33"/>
        <v>0</v>
      </c>
      <c r="BD24" s="28">
        <v>0</v>
      </c>
      <c r="BE24" s="29">
        <v>2567.1</v>
      </c>
      <c r="BF24" s="29">
        <v>641.77499999999998</v>
      </c>
      <c r="BG24" s="21">
        <v>480</v>
      </c>
      <c r="BH24" s="21">
        <v>0</v>
      </c>
      <c r="BI24" s="21">
        <v>0</v>
      </c>
      <c r="BJ24" s="21">
        <v>0</v>
      </c>
      <c r="BK24" s="21">
        <v>0</v>
      </c>
      <c r="BL24" s="21">
        <v>0</v>
      </c>
      <c r="BM24" s="21">
        <v>0</v>
      </c>
      <c r="BN24" s="25">
        <f t="shared" si="21"/>
        <v>7550.6</v>
      </c>
      <c r="BO24" s="25">
        <f t="shared" si="21"/>
        <v>1887.65</v>
      </c>
      <c r="BP24" s="25">
        <f t="shared" si="34"/>
        <v>948.76490000000001</v>
      </c>
      <c r="BQ24" s="25">
        <f t="shared" si="22"/>
        <v>50.261695759277401</v>
      </c>
      <c r="BR24" s="21">
        <f t="shared" si="23"/>
        <v>12.56542393981935</v>
      </c>
      <c r="BS24" s="26">
        <v>7250.6</v>
      </c>
      <c r="BT24" s="26">
        <v>1812.65</v>
      </c>
      <c r="BU24" s="25">
        <v>948.76490000000001</v>
      </c>
      <c r="BV24" s="21">
        <v>0</v>
      </c>
      <c r="BW24" s="21">
        <v>0</v>
      </c>
      <c r="BX24" s="25">
        <v>0</v>
      </c>
      <c r="BY24" s="21">
        <v>0</v>
      </c>
      <c r="BZ24" s="21">
        <v>0</v>
      </c>
      <c r="CA24" s="21">
        <v>0</v>
      </c>
      <c r="CB24" s="26">
        <v>300</v>
      </c>
      <c r="CC24" s="26">
        <v>75</v>
      </c>
      <c r="CD24" s="21">
        <v>0</v>
      </c>
      <c r="CE24" s="21">
        <v>0</v>
      </c>
      <c r="CF24" s="21">
        <v>0</v>
      </c>
      <c r="CG24" s="21">
        <v>0</v>
      </c>
      <c r="CH24" s="21">
        <v>0</v>
      </c>
      <c r="CI24" s="21">
        <v>0</v>
      </c>
      <c r="CJ24" s="21">
        <v>0</v>
      </c>
      <c r="CK24" s="26">
        <v>0</v>
      </c>
      <c r="CL24" s="26">
        <v>0</v>
      </c>
      <c r="CM24" s="21">
        <v>104</v>
      </c>
      <c r="CN24" s="26">
        <v>44998</v>
      </c>
      <c r="CO24" s="26">
        <v>11249.5</v>
      </c>
      <c r="CP24" s="21">
        <v>8016.8819999999996</v>
      </c>
      <c r="CQ24" s="21">
        <v>20112</v>
      </c>
      <c r="CR24" s="21">
        <v>5028</v>
      </c>
      <c r="CS24" s="21">
        <v>4611.6819999999998</v>
      </c>
      <c r="CT24" s="26">
        <v>3000</v>
      </c>
      <c r="CU24" s="26">
        <v>750</v>
      </c>
      <c r="CV24" s="21">
        <v>9737.0198999999993</v>
      </c>
      <c r="CW24" s="21">
        <v>200</v>
      </c>
      <c r="CX24" s="21">
        <v>50</v>
      </c>
      <c r="CY24" s="21">
        <v>35</v>
      </c>
      <c r="CZ24" s="21">
        <v>0</v>
      </c>
      <c r="DA24" s="21">
        <v>0</v>
      </c>
      <c r="DB24" s="21">
        <v>0</v>
      </c>
      <c r="DC24" s="21">
        <v>2300</v>
      </c>
      <c r="DD24" s="21">
        <v>575</v>
      </c>
      <c r="DE24" s="21">
        <v>1591.4576999999999</v>
      </c>
      <c r="DF24" s="21">
        <v>0</v>
      </c>
      <c r="DG24" s="25">
        <f t="shared" si="24"/>
        <v>403887.39999999997</v>
      </c>
      <c r="DH24" s="25">
        <f t="shared" si="25"/>
        <v>100603.24999999999</v>
      </c>
      <c r="DI24" s="25">
        <f t="shared" si="26"/>
        <v>104415.58749999998</v>
      </c>
      <c r="DJ24" s="21">
        <v>0</v>
      </c>
      <c r="DK24" s="21">
        <v>0</v>
      </c>
      <c r="DL24" s="21">
        <v>0</v>
      </c>
      <c r="DM24" s="21">
        <v>0</v>
      </c>
      <c r="DN24" s="21">
        <v>0</v>
      </c>
      <c r="DO24" s="21">
        <v>0</v>
      </c>
      <c r="DP24" s="21">
        <v>0</v>
      </c>
      <c r="DQ24" s="21">
        <v>0</v>
      </c>
      <c r="DR24" s="21">
        <v>0</v>
      </c>
      <c r="DS24" s="21">
        <v>0</v>
      </c>
      <c r="DT24" s="21">
        <f t="shared" si="35"/>
        <v>0</v>
      </c>
      <c r="DU24" s="21">
        <v>0</v>
      </c>
      <c r="DV24" s="21">
        <v>0</v>
      </c>
      <c r="DW24" s="21">
        <v>0</v>
      </c>
      <c r="DX24" s="21">
        <v>0</v>
      </c>
      <c r="DY24" s="21">
        <v>80777.399999999994</v>
      </c>
      <c r="DZ24" s="21">
        <v>20194.349999999999</v>
      </c>
      <c r="EA24" s="21">
        <v>2000</v>
      </c>
      <c r="EB24" s="21">
        <v>0</v>
      </c>
      <c r="EC24" s="25">
        <f t="shared" si="27"/>
        <v>80777.399999999994</v>
      </c>
      <c r="ED24" s="25">
        <f t="shared" si="27"/>
        <v>20194.349999999999</v>
      </c>
      <c r="EE24" s="25">
        <f t="shared" si="28"/>
        <v>2000</v>
      </c>
      <c r="EH24" s="30"/>
      <c r="EJ24" s="30"/>
      <c r="EK24" s="30"/>
      <c r="EM24" s="30"/>
    </row>
    <row r="25" spans="1:143" s="32" customFormat="1" ht="20.25" customHeight="1" x14ac:dyDescent="0.2">
      <c r="A25" s="19">
        <v>16</v>
      </c>
      <c r="B25" s="20" t="s">
        <v>62</v>
      </c>
      <c r="C25" s="21">
        <v>60334.700599999996</v>
      </c>
      <c r="D25" s="26">
        <v>32172.659800000001</v>
      </c>
      <c r="E25" s="23">
        <f t="shared" si="0"/>
        <v>304528.50000000006</v>
      </c>
      <c r="F25" s="24">
        <f t="shared" si="1"/>
        <v>79001.7</v>
      </c>
      <c r="G25" s="25">
        <f t="shared" si="2"/>
        <v>70607.02459999999</v>
      </c>
      <c r="H25" s="25">
        <f t="shared" si="3"/>
        <v>89.374057267122083</v>
      </c>
      <c r="I25" s="25">
        <f t="shared" si="4"/>
        <v>23.185686922570458</v>
      </c>
      <c r="J25" s="25">
        <f t="shared" si="5"/>
        <v>82230</v>
      </c>
      <c r="K25" s="25">
        <f t="shared" si="6"/>
        <v>23177.075000000001</v>
      </c>
      <c r="L25" s="25">
        <f t="shared" si="7"/>
        <v>14828.424599999998</v>
      </c>
      <c r="M25" s="25">
        <f t="shared" si="8"/>
        <v>63.978843749696622</v>
      </c>
      <c r="N25" s="25">
        <f t="shared" si="9"/>
        <v>18.032864647938705</v>
      </c>
      <c r="O25" s="25">
        <f t="shared" si="10"/>
        <v>34684.800000000003</v>
      </c>
      <c r="P25" s="25">
        <f t="shared" si="11"/>
        <v>9158.7000000000007</v>
      </c>
      <c r="Q25" s="25">
        <f t="shared" si="12"/>
        <v>6225.1770000000006</v>
      </c>
      <c r="R25" s="25">
        <f t="shared" si="13"/>
        <v>67.970094008975082</v>
      </c>
      <c r="S25" s="21">
        <f t="shared" si="14"/>
        <v>17.947853238306116</v>
      </c>
      <c r="T25" s="26">
        <v>0</v>
      </c>
      <c r="U25" s="25">
        <v>487.5</v>
      </c>
      <c r="V25" s="25">
        <v>76.090999999999994</v>
      </c>
      <c r="W25" s="25">
        <f t="shared" si="29"/>
        <v>15.608410256410254</v>
      </c>
      <c r="X25" s="21" t="e">
        <f t="shared" si="30"/>
        <v>#DIV/0!</v>
      </c>
      <c r="Y25" s="26">
        <v>0</v>
      </c>
      <c r="Z25" s="26">
        <v>2132.0749999999998</v>
      </c>
      <c r="AA25" s="25">
        <v>738.98800000000006</v>
      </c>
      <c r="AB25" s="25">
        <f t="shared" si="15"/>
        <v>34.660506783297969</v>
      </c>
      <c r="AC25" s="21" t="e">
        <f t="shared" si="16"/>
        <v>#DIV/0!</v>
      </c>
      <c r="AD25" s="26">
        <v>34684.800000000003</v>
      </c>
      <c r="AE25" s="26">
        <v>8671.2000000000007</v>
      </c>
      <c r="AF25" s="25">
        <v>6149.0860000000002</v>
      </c>
      <c r="AG25" s="25">
        <f t="shared" si="31"/>
        <v>70.913898883660849</v>
      </c>
      <c r="AH25" s="21">
        <f t="shared" si="32"/>
        <v>17.728474720915212</v>
      </c>
      <c r="AI25" s="26">
        <v>3400</v>
      </c>
      <c r="AJ25" s="26">
        <v>850</v>
      </c>
      <c r="AK25" s="25">
        <v>895.18</v>
      </c>
      <c r="AL25" s="25">
        <f t="shared" si="17"/>
        <v>105.31529411764706</v>
      </c>
      <c r="AM25" s="21">
        <f t="shared" si="18"/>
        <v>26.328823529411764</v>
      </c>
      <c r="AN25" s="27">
        <v>0</v>
      </c>
      <c r="AO25" s="27">
        <v>0</v>
      </c>
      <c r="AP25" s="25">
        <v>0</v>
      </c>
      <c r="AQ25" s="25" t="e">
        <f t="shared" si="19"/>
        <v>#DIV/0!</v>
      </c>
      <c r="AR25" s="21" t="e">
        <f t="shared" si="20"/>
        <v>#DIV/0!</v>
      </c>
      <c r="AS25" s="27">
        <v>0</v>
      </c>
      <c r="AT25" s="27">
        <v>0</v>
      </c>
      <c r="AU25" s="21">
        <v>0</v>
      </c>
      <c r="AV25" s="21">
        <v>0</v>
      </c>
      <c r="AW25" s="21">
        <v>0</v>
      </c>
      <c r="AX25" s="21">
        <v>0</v>
      </c>
      <c r="AY25" s="21">
        <v>221598.4</v>
      </c>
      <c r="AZ25" s="21">
        <v>55399.6</v>
      </c>
      <c r="BA25" s="21">
        <v>55399.6</v>
      </c>
      <c r="BB25" s="28">
        <v>0</v>
      </c>
      <c r="BC25" s="28">
        <f t="shared" si="33"/>
        <v>0</v>
      </c>
      <c r="BD25" s="28">
        <v>0</v>
      </c>
      <c r="BE25" s="29">
        <v>700.1</v>
      </c>
      <c r="BF25" s="29">
        <v>175.02500000000001</v>
      </c>
      <c r="BG25" s="21">
        <v>129</v>
      </c>
      <c r="BH25" s="21">
        <v>0</v>
      </c>
      <c r="BI25" s="21">
        <v>0</v>
      </c>
      <c r="BJ25" s="21">
        <v>0</v>
      </c>
      <c r="BK25" s="21">
        <v>0</v>
      </c>
      <c r="BL25" s="21">
        <v>0</v>
      </c>
      <c r="BM25" s="21">
        <v>0</v>
      </c>
      <c r="BN25" s="25">
        <f t="shared" si="21"/>
        <v>2325.1999999999998</v>
      </c>
      <c r="BO25" s="25">
        <f t="shared" si="21"/>
        <v>581.29999999999995</v>
      </c>
      <c r="BP25" s="25">
        <f t="shared" si="34"/>
        <v>292.36660000000001</v>
      </c>
      <c r="BQ25" s="25">
        <f t="shared" si="22"/>
        <v>50.295303629795299</v>
      </c>
      <c r="BR25" s="21">
        <f t="shared" si="23"/>
        <v>12.573825907448825</v>
      </c>
      <c r="BS25" s="26">
        <v>2000</v>
      </c>
      <c r="BT25" s="26">
        <v>500</v>
      </c>
      <c r="BU25" s="25">
        <v>228.16659999999999</v>
      </c>
      <c r="BV25" s="21">
        <v>0</v>
      </c>
      <c r="BW25" s="21">
        <v>0</v>
      </c>
      <c r="BX25" s="25">
        <v>0</v>
      </c>
      <c r="BY25" s="21">
        <v>0</v>
      </c>
      <c r="BZ25" s="21">
        <v>0</v>
      </c>
      <c r="CA25" s="21">
        <v>0</v>
      </c>
      <c r="CB25" s="26">
        <v>325.2</v>
      </c>
      <c r="CC25" s="26">
        <v>81.3</v>
      </c>
      <c r="CD25" s="21">
        <v>64.2</v>
      </c>
      <c r="CE25" s="21">
        <v>0</v>
      </c>
      <c r="CF25" s="21">
        <v>0</v>
      </c>
      <c r="CG25" s="21">
        <v>0</v>
      </c>
      <c r="CH25" s="21">
        <v>0</v>
      </c>
      <c r="CI25" s="21">
        <v>0</v>
      </c>
      <c r="CJ25" s="21">
        <v>0</v>
      </c>
      <c r="CK25" s="26">
        <v>10400</v>
      </c>
      <c r="CL25" s="26">
        <v>2600</v>
      </c>
      <c r="CM25" s="21">
        <v>1345.5</v>
      </c>
      <c r="CN25" s="26">
        <v>10820</v>
      </c>
      <c r="CO25" s="26">
        <v>2705</v>
      </c>
      <c r="CP25" s="21">
        <v>1317.15</v>
      </c>
      <c r="CQ25" s="21">
        <v>10800</v>
      </c>
      <c r="CR25" s="21">
        <v>2700</v>
      </c>
      <c r="CS25" s="21">
        <v>1309.6500000000001</v>
      </c>
      <c r="CT25" s="26">
        <v>5000</v>
      </c>
      <c r="CU25" s="26">
        <v>1250</v>
      </c>
      <c r="CV25" s="21">
        <v>2166.3629999999998</v>
      </c>
      <c r="CW25" s="21">
        <v>0</v>
      </c>
      <c r="CX25" s="21">
        <v>0</v>
      </c>
      <c r="CY25" s="21">
        <v>0</v>
      </c>
      <c r="CZ25" s="21">
        <v>0</v>
      </c>
      <c r="DA25" s="21">
        <v>250</v>
      </c>
      <c r="DB25" s="21">
        <v>250</v>
      </c>
      <c r="DC25" s="21">
        <v>15600</v>
      </c>
      <c r="DD25" s="21">
        <v>3900</v>
      </c>
      <c r="DE25" s="21">
        <v>1847.7</v>
      </c>
      <c r="DF25" s="21">
        <v>0</v>
      </c>
      <c r="DG25" s="25">
        <f t="shared" si="24"/>
        <v>304528.50000000006</v>
      </c>
      <c r="DH25" s="25">
        <f t="shared" si="25"/>
        <v>79001.7</v>
      </c>
      <c r="DI25" s="25">
        <f t="shared" si="26"/>
        <v>70607.02459999999</v>
      </c>
      <c r="DJ25" s="21">
        <v>0</v>
      </c>
      <c r="DK25" s="21">
        <v>0</v>
      </c>
      <c r="DL25" s="21">
        <v>0</v>
      </c>
      <c r="DM25" s="21">
        <v>0</v>
      </c>
      <c r="DN25" s="21">
        <v>0</v>
      </c>
      <c r="DO25" s="21">
        <v>0</v>
      </c>
      <c r="DP25" s="21">
        <v>0</v>
      </c>
      <c r="DQ25" s="21">
        <v>0</v>
      </c>
      <c r="DR25" s="21">
        <v>0</v>
      </c>
      <c r="DS25" s="21">
        <v>0</v>
      </c>
      <c r="DT25" s="21">
        <f t="shared" si="35"/>
        <v>0</v>
      </c>
      <c r="DU25" s="21">
        <v>0</v>
      </c>
      <c r="DV25" s="21">
        <v>0</v>
      </c>
      <c r="DW25" s="21">
        <v>0</v>
      </c>
      <c r="DX25" s="21">
        <v>0</v>
      </c>
      <c r="DY25" s="21">
        <v>46400</v>
      </c>
      <c r="DZ25" s="21">
        <v>11600</v>
      </c>
      <c r="EA25" s="21">
        <v>0</v>
      </c>
      <c r="EB25" s="21">
        <v>0</v>
      </c>
      <c r="EC25" s="25">
        <f t="shared" si="27"/>
        <v>46400</v>
      </c>
      <c r="ED25" s="25">
        <f t="shared" si="27"/>
        <v>11600</v>
      </c>
      <c r="EE25" s="25">
        <f t="shared" si="28"/>
        <v>0</v>
      </c>
      <c r="EH25" s="30"/>
      <c r="EJ25" s="30"/>
      <c r="EK25" s="30"/>
      <c r="EM25" s="30"/>
    </row>
    <row r="26" spans="1:143" s="32" customFormat="1" ht="20.25" customHeight="1" x14ac:dyDescent="0.2">
      <c r="A26" s="19">
        <v>17</v>
      </c>
      <c r="B26" s="20" t="s">
        <v>63</v>
      </c>
      <c r="C26" s="21">
        <v>16043.681699999999</v>
      </c>
      <c r="D26" s="26">
        <v>25.433900000000001</v>
      </c>
      <c r="E26" s="23">
        <f t="shared" si="0"/>
        <v>27466.800000000003</v>
      </c>
      <c r="F26" s="24">
        <f t="shared" si="1"/>
        <v>6811.7</v>
      </c>
      <c r="G26" s="25">
        <f t="shared" si="2"/>
        <v>2242.1320000000001</v>
      </c>
      <c r="H26" s="25">
        <f t="shared" si="3"/>
        <v>32.915894710571521</v>
      </c>
      <c r="I26" s="25">
        <f t="shared" si="4"/>
        <v>8.1630623152314783</v>
      </c>
      <c r="J26" s="25">
        <f t="shared" si="5"/>
        <v>5070</v>
      </c>
      <c r="K26" s="25">
        <f t="shared" si="6"/>
        <v>1212.5</v>
      </c>
      <c r="L26" s="25">
        <f t="shared" si="7"/>
        <v>639.53200000000004</v>
      </c>
      <c r="M26" s="25">
        <f t="shared" si="8"/>
        <v>52.744907216494852</v>
      </c>
      <c r="N26" s="25">
        <f t="shared" si="9"/>
        <v>12.61404339250493</v>
      </c>
      <c r="O26" s="25">
        <f t="shared" si="10"/>
        <v>1150</v>
      </c>
      <c r="P26" s="25">
        <f t="shared" si="11"/>
        <v>232.5</v>
      </c>
      <c r="Q26" s="25">
        <f t="shared" si="12"/>
        <v>245.40600000000001</v>
      </c>
      <c r="R26" s="25">
        <f t="shared" si="13"/>
        <v>105.55096774193548</v>
      </c>
      <c r="S26" s="21">
        <f t="shared" si="14"/>
        <v>21.339652173913041</v>
      </c>
      <c r="T26" s="26">
        <v>150</v>
      </c>
      <c r="U26" s="25">
        <v>7.5</v>
      </c>
      <c r="V26" s="25">
        <v>0</v>
      </c>
      <c r="W26" s="25">
        <f t="shared" si="29"/>
        <v>0</v>
      </c>
      <c r="X26" s="21">
        <f t="shared" si="30"/>
        <v>0</v>
      </c>
      <c r="Y26" s="26">
        <v>1100</v>
      </c>
      <c r="Z26" s="26">
        <v>275</v>
      </c>
      <c r="AA26" s="25">
        <v>184.126</v>
      </c>
      <c r="AB26" s="25">
        <f t="shared" si="15"/>
        <v>66.954909090909084</v>
      </c>
      <c r="AC26" s="21">
        <f t="shared" si="16"/>
        <v>16.738727272727271</v>
      </c>
      <c r="AD26" s="26">
        <v>1000</v>
      </c>
      <c r="AE26" s="26">
        <v>225</v>
      </c>
      <c r="AF26" s="25">
        <v>245.40600000000001</v>
      </c>
      <c r="AG26" s="25">
        <f t="shared" si="31"/>
        <v>109.06933333333333</v>
      </c>
      <c r="AH26" s="21">
        <f t="shared" si="32"/>
        <v>24.540600000000001</v>
      </c>
      <c r="AI26" s="26">
        <v>20</v>
      </c>
      <c r="AJ26" s="26">
        <v>5</v>
      </c>
      <c r="AK26" s="25">
        <v>25</v>
      </c>
      <c r="AL26" s="25">
        <f t="shared" si="17"/>
        <v>500</v>
      </c>
      <c r="AM26" s="21">
        <f t="shared" si="18"/>
        <v>125</v>
      </c>
      <c r="AN26" s="27">
        <v>0</v>
      </c>
      <c r="AO26" s="27">
        <v>0</v>
      </c>
      <c r="AP26" s="25">
        <v>0</v>
      </c>
      <c r="AQ26" s="25" t="e">
        <f t="shared" si="19"/>
        <v>#DIV/0!</v>
      </c>
      <c r="AR26" s="21" t="e">
        <f t="shared" si="20"/>
        <v>#DIV/0!</v>
      </c>
      <c r="AS26" s="27">
        <v>0</v>
      </c>
      <c r="AT26" s="27">
        <v>0</v>
      </c>
      <c r="AU26" s="21">
        <v>0</v>
      </c>
      <c r="AV26" s="21">
        <v>0</v>
      </c>
      <c r="AW26" s="21">
        <v>0</v>
      </c>
      <c r="AX26" s="21">
        <v>0</v>
      </c>
      <c r="AY26" s="21">
        <v>6410.2</v>
      </c>
      <c r="AZ26" s="21">
        <v>1602.5499999999997</v>
      </c>
      <c r="BA26" s="21">
        <v>1602.6</v>
      </c>
      <c r="BB26" s="28">
        <v>0</v>
      </c>
      <c r="BC26" s="28">
        <f t="shared" si="33"/>
        <v>0</v>
      </c>
      <c r="BD26" s="28">
        <v>0</v>
      </c>
      <c r="BE26" s="29">
        <v>0</v>
      </c>
      <c r="BF26" s="29">
        <v>0</v>
      </c>
      <c r="BG26" s="21">
        <v>0</v>
      </c>
      <c r="BH26" s="21">
        <v>0</v>
      </c>
      <c r="BI26" s="21">
        <v>0</v>
      </c>
      <c r="BJ26" s="21">
        <v>0</v>
      </c>
      <c r="BK26" s="21">
        <v>0</v>
      </c>
      <c r="BL26" s="21">
        <v>0</v>
      </c>
      <c r="BM26" s="21">
        <v>0</v>
      </c>
      <c r="BN26" s="25">
        <f t="shared" si="21"/>
        <v>2500</v>
      </c>
      <c r="BO26" s="25">
        <f t="shared" si="21"/>
        <v>625</v>
      </c>
      <c r="BP26" s="25">
        <f t="shared" si="34"/>
        <v>185</v>
      </c>
      <c r="BQ26" s="25">
        <f t="shared" si="22"/>
        <v>29.599999999999998</v>
      </c>
      <c r="BR26" s="21">
        <f t="shared" si="23"/>
        <v>7.3999999999999995</v>
      </c>
      <c r="BS26" s="26">
        <v>2500</v>
      </c>
      <c r="BT26" s="26">
        <v>625</v>
      </c>
      <c r="BU26" s="25">
        <v>185</v>
      </c>
      <c r="BV26" s="21">
        <v>0</v>
      </c>
      <c r="BW26" s="21">
        <v>0</v>
      </c>
      <c r="BX26" s="25">
        <v>0</v>
      </c>
      <c r="BY26" s="21">
        <v>0</v>
      </c>
      <c r="BZ26" s="21">
        <v>0</v>
      </c>
      <c r="CA26" s="21">
        <v>0</v>
      </c>
      <c r="CB26" s="26">
        <v>0</v>
      </c>
      <c r="CC26" s="26">
        <v>0</v>
      </c>
      <c r="CD26" s="21">
        <v>0</v>
      </c>
      <c r="CE26" s="21">
        <v>0</v>
      </c>
      <c r="CF26" s="21">
        <v>0</v>
      </c>
      <c r="CG26" s="21">
        <v>0</v>
      </c>
      <c r="CH26" s="21">
        <v>0</v>
      </c>
      <c r="CI26" s="21">
        <v>0</v>
      </c>
      <c r="CJ26" s="21">
        <v>0</v>
      </c>
      <c r="CK26" s="26">
        <v>0</v>
      </c>
      <c r="CL26" s="26">
        <v>0</v>
      </c>
      <c r="CM26" s="21">
        <v>0</v>
      </c>
      <c r="CN26" s="26">
        <v>0</v>
      </c>
      <c r="CO26" s="26">
        <v>0</v>
      </c>
      <c r="CP26" s="21">
        <v>0</v>
      </c>
      <c r="CQ26" s="21">
        <v>0</v>
      </c>
      <c r="CR26" s="21">
        <v>0</v>
      </c>
      <c r="CS26" s="21">
        <v>0</v>
      </c>
      <c r="CT26" s="26">
        <v>300</v>
      </c>
      <c r="CU26" s="26">
        <v>75</v>
      </c>
      <c r="CV26" s="21">
        <v>0</v>
      </c>
      <c r="CW26" s="21">
        <v>0</v>
      </c>
      <c r="CX26" s="21">
        <v>0</v>
      </c>
      <c r="CY26" s="21">
        <v>0</v>
      </c>
      <c r="CZ26" s="21">
        <v>0</v>
      </c>
      <c r="DA26" s="21">
        <v>0</v>
      </c>
      <c r="DB26" s="21">
        <v>0</v>
      </c>
      <c r="DC26" s="21">
        <v>0</v>
      </c>
      <c r="DD26" s="21">
        <v>0</v>
      </c>
      <c r="DE26" s="21">
        <v>0</v>
      </c>
      <c r="DF26" s="21">
        <v>0</v>
      </c>
      <c r="DG26" s="25">
        <f t="shared" si="24"/>
        <v>11480.2</v>
      </c>
      <c r="DH26" s="25">
        <f t="shared" si="25"/>
        <v>2815.0499999999997</v>
      </c>
      <c r="DI26" s="25">
        <f t="shared" si="26"/>
        <v>2242.1320000000001</v>
      </c>
      <c r="DJ26" s="21">
        <v>0</v>
      </c>
      <c r="DK26" s="21">
        <v>0</v>
      </c>
      <c r="DL26" s="21">
        <v>0</v>
      </c>
      <c r="DM26" s="21">
        <v>15986.6</v>
      </c>
      <c r="DN26" s="21">
        <v>3996.65</v>
      </c>
      <c r="DO26" s="21">
        <v>0</v>
      </c>
      <c r="DP26" s="21">
        <v>0</v>
      </c>
      <c r="DQ26" s="21">
        <v>0</v>
      </c>
      <c r="DR26" s="21">
        <v>0</v>
      </c>
      <c r="DS26" s="21">
        <v>0</v>
      </c>
      <c r="DT26" s="21">
        <f t="shared" si="35"/>
        <v>0</v>
      </c>
      <c r="DU26" s="21">
        <v>0</v>
      </c>
      <c r="DV26" s="21">
        <v>0</v>
      </c>
      <c r="DW26" s="21">
        <v>0</v>
      </c>
      <c r="DX26" s="21">
        <v>0</v>
      </c>
      <c r="DY26" s="21">
        <v>0</v>
      </c>
      <c r="DZ26" s="21">
        <v>0</v>
      </c>
      <c r="EA26" s="21">
        <v>0</v>
      </c>
      <c r="EB26" s="21">
        <v>0</v>
      </c>
      <c r="EC26" s="25">
        <f t="shared" si="27"/>
        <v>15986.6</v>
      </c>
      <c r="ED26" s="25">
        <f t="shared" si="27"/>
        <v>3996.65</v>
      </c>
      <c r="EE26" s="25">
        <f t="shared" si="28"/>
        <v>0</v>
      </c>
      <c r="EH26" s="30"/>
      <c r="EJ26" s="30"/>
      <c r="EK26" s="30"/>
      <c r="EM26" s="30"/>
    </row>
    <row r="27" spans="1:143" s="32" customFormat="1" ht="20.25" customHeight="1" x14ac:dyDescent="0.2">
      <c r="A27" s="19">
        <v>18</v>
      </c>
      <c r="B27" s="20" t="s">
        <v>64</v>
      </c>
      <c r="C27" s="21">
        <v>34263.824399999998</v>
      </c>
      <c r="D27" s="26">
        <v>29759.298500000001</v>
      </c>
      <c r="E27" s="23">
        <f t="shared" si="0"/>
        <v>185029.16199999998</v>
      </c>
      <c r="F27" s="24">
        <f t="shared" si="1"/>
        <v>39926.744749999998</v>
      </c>
      <c r="G27" s="25">
        <f t="shared" si="2"/>
        <v>35558.591</v>
      </c>
      <c r="H27" s="25">
        <f t="shared" si="3"/>
        <v>89.059579544109965</v>
      </c>
      <c r="I27" s="25">
        <f t="shared" si="4"/>
        <v>19.217830646609102</v>
      </c>
      <c r="J27" s="25">
        <f t="shared" si="5"/>
        <v>29750</v>
      </c>
      <c r="K27" s="25">
        <f t="shared" si="6"/>
        <v>7870</v>
      </c>
      <c r="L27" s="25">
        <f t="shared" si="7"/>
        <v>4407.0909999999994</v>
      </c>
      <c r="M27" s="25">
        <f t="shared" si="8"/>
        <v>55.998614993646754</v>
      </c>
      <c r="N27" s="25">
        <f t="shared" si="9"/>
        <v>14.813751260504199</v>
      </c>
      <c r="O27" s="25">
        <f t="shared" si="10"/>
        <v>10190</v>
      </c>
      <c r="P27" s="25">
        <f t="shared" si="11"/>
        <v>2205</v>
      </c>
      <c r="Q27" s="25">
        <f t="shared" si="12"/>
        <v>1464.4119999999998</v>
      </c>
      <c r="R27" s="25">
        <f t="shared" si="13"/>
        <v>66.413242630385483</v>
      </c>
      <c r="S27" s="21">
        <f t="shared" si="14"/>
        <v>14.371069676153089</v>
      </c>
      <c r="T27" s="26">
        <v>490</v>
      </c>
      <c r="U27" s="25">
        <v>180</v>
      </c>
      <c r="V27" s="25">
        <v>100.05200000000001</v>
      </c>
      <c r="W27" s="25">
        <f t="shared" si="29"/>
        <v>55.584444444444451</v>
      </c>
      <c r="X27" s="21">
        <f t="shared" si="30"/>
        <v>20.418775510204082</v>
      </c>
      <c r="Y27" s="26">
        <v>800</v>
      </c>
      <c r="Z27" s="26">
        <v>975</v>
      </c>
      <c r="AA27" s="25">
        <v>462.41199999999998</v>
      </c>
      <c r="AB27" s="25">
        <f t="shared" si="15"/>
        <v>47.426871794871793</v>
      </c>
      <c r="AC27" s="21">
        <f t="shared" si="16"/>
        <v>57.801499999999997</v>
      </c>
      <c r="AD27" s="26">
        <v>9700</v>
      </c>
      <c r="AE27" s="26">
        <v>2025</v>
      </c>
      <c r="AF27" s="25">
        <v>1364.36</v>
      </c>
      <c r="AG27" s="25">
        <f t="shared" si="31"/>
        <v>67.375802469135792</v>
      </c>
      <c r="AH27" s="21">
        <f t="shared" si="32"/>
        <v>14.065567010309277</v>
      </c>
      <c r="AI27" s="26">
        <v>460</v>
      </c>
      <c r="AJ27" s="26">
        <v>115</v>
      </c>
      <c r="AK27" s="25">
        <v>116.6</v>
      </c>
      <c r="AL27" s="25">
        <f t="shared" si="17"/>
        <v>101.39130434782608</v>
      </c>
      <c r="AM27" s="21">
        <f t="shared" si="18"/>
        <v>25.34782608695652</v>
      </c>
      <c r="AN27" s="27">
        <v>0</v>
      </c>
      <c r="AO27" s="27">
        <v>0</v>
      </c>
      <c r="AP27" s="25">
        <v>0</v>
      </c>
      <c r="AQ27" s="25" t="e">
        <f t="shared" si="19"/>
        <v>#DIV/0!</v>
      </c>
      <c r="AR27" s="21" t="e">
        <f t="shared" si="20"/>
        <v>#DIV/0!</v>
      </c>
      <c r="AS27" s="27">
        <v>0</v>
      </c>
      <c r="AT27" s="27">
        <v>0</v>
      </c>
      <c r="AU27" s="21">
        <v>0</v>
      </c>
      <c r="AV27" s="21">
        <v>0</v>
      </c>
      <c r="AW27" s="21">
        <v>0</v>
      </c>
      <c r="AX27" s="21">
        <v>0</v>
      </c>
      <c r="AY27" s="21">
        <v>124605.9</v>
      </c>
      <c r="AZ27" s="21">
        <v>31151.474999999999</v>
      </c>
      <c r="BA27" s="21">
        <v>31151.5</v>
      </c>
      <c r="BB27" s="28">
        <v>0</v>
      </c>
      <c r="BC27" s="28">
        <f t="shared" si="33"/>
        <v>0</v>
      </c>
      <c r="BD27" s="28">
        <v>0</v>
      </c>
      <c r="BE27" s="29">
        <v>0</v>
      </c>
      <c r="BF27" s="29">
        <v>0</v>
      </c>
      <c r="BG27" s="21">
        <v>0</v>
      </c>
      <c r="BH27" s="21">
        <v>0</v>
      </c>
      <c r="BI27" s="21">
        <v>0</v>
      </c>
      <c r="BJ27" s="21">
        <v>0</v>
      </c>
      <c r="BK27" s="21">
        <v>0</v>
      </c>
      <c r="BL27" s="21">
        <v>0</v>
      </c>
      <c r="BM27" s="21">
        <v>0</v>
      </c>
      <c r="BN27" s="25">
        <f t="shared" si="21"/>
        <v>1100</v>
      </c>
      <c r="BO27" s="25">
        <f t="shared" si="21"/>
        <v>275</v>
      </c>
      <c r="BP27" s="25">
        <f t="shared" si="34"/>
        <v>29.2</v>
      </c>
      <c r="BQ27" s="25">
        <f t="shared" si="22"/>
        <v>10.618181818181819</v>
      </c>
      <c r="BR27" s="21">
        <f t="shared" si="23"/>
        <v>2.6545454545454548</v>
      </c>
      <c r="BS27" s="26">
        <v>1100</v>
      </c>
      <c r="BT27" s="26">
        <v>275</v>
      </c>
      <c r="BU27" s="25">
        <v>29.2</v>
      </c>
      <c r="BV27" s="21">
        <v>0</v>
      </c>
      <c r="BW27" s="21">
        <v>0</v>
      </c>
      <c r="BX27" s="25">
        <v>0</v>
      </c>
      <c r="BY27" s="21">
        <v>0</v>
      </c>
      <c r="BZ27" s="21">
        <v>0</v>
      </c>
      <c r="CA27" s="21">
        <v>0</v>
      </c>
      <c r="CB27" s="26">
        <v>0</v>
      </c>
      <c r="CC27" s="26">
        <v>0</v>
      </c>
      <c r="CD27" s="21">
        <v>0</v>
      </c>
      <c r="CE27" s="21">
        <v>0</v>
      </c>
      <c r="CF27" s="21">
        <v>0</v>
      </c>
      <c r="CG27" s="21">
        <v>0</v>
      </c>
      <c r="CH27" s="21">
        <v>0</v>
      </c>
      <c r="CI27" s="21">
        <v>0</v>
      </c>
      <c r="CJ27" s="21">
        <v>0</v>
      </c>
      <c r="CK27" s="26">
        <v>8400</v>
      </c>
      <c r="CL27" s="26">
        <v>2100</v>
      </c>
      <c r="CM27" s="21">
        <v>669</v>
      </c>
      <c r="CN27" s="26">
        <v>7800</v>
      </c>
      <c r="CO27" s="26">
        <v>1950</v>
      </c>
      <c r="CP27" s="21">
        <v>1624.08</v>
      </c>
      <c r="CQ27" s="21">
        <v>4200</v>
      </c>
      <c r="CR27" s="21">
        <v>1050</v>
      </c>
      <c r="CS27" s="21">
        <v>770.78</v>
      </c>
      <c r="CT27" s="26">
        <v>1000</v>
      </c>
      <c r="CU27" s="26">
        <v>250</v>
      </c>
      <c r="CV27" s="21">
        <v>1.887</v>
      </c>
      <c r="CW27" s="21">
        <v>0</v>
      </c>
      <c r="CX27" s="21">
        <v>0</v>
      </c>
      <c r="CY27" s="21">
        <v>0</v>
      </c>
      <c r="CZ27" s="21">
        <v>0</v>
      </c>
      <c r="DA27" s="21">
        <v>0</v>
      </c>
      <c r="DB27" s="21">
        <v>0</v>
      </c>
      <c r="DC27" s="21">
        <v>0</v>
      </c>
      <c r="DD27" s="21">
        <v>0</v>
      </c>
      <c r="DE27" s="21">
        <v>39.5</v>
      </c>
      <c r="DF27" s="21">
        <v>0</v>
      </c>
      <c r="DG27" s="25">
        <f t="shared" si="24"/>
        <v>154355.9</v>
      </c>
      <c r="DH27" s="25">
        <f t="shared" si="25"/>
        <v>39021.474999999999</v>
      </c>
      <c r="DI27" s="25">
        <f t="shared" si="26"/>
        <v>35558.591</v>
      </c>
      <c r="DJ27" s="21">
        <v>0</v>
      </c>
      <c r="DK27" s="21">
        <v>0</v>
      </c>
      <c r="DL27" s="21">
        <v>0</v>
      </c>
      <c r="DM27" s="21">
        <v>30673.261999999999</v>
      </c>
      <c r="DN27" s="21">
        <v>905.26975000000016</v>
      </c>
      <c r="DO27" s="21">
        <v>0</v>
      </c>
      <c r="DP27" s="21">
        <v>0</v>
      </c>
      <c r="DQ27" s="21">
        <v>0</v>
      </c>
      <c r="DR27" s="21">
        <v>0</v>
      </c>
      <c r="DS27" s="21">
        <v>0</v>
      </c>
      <c r="DT27" s="21">
        <f t="shared" si="35"/>
        <v>0</v>
      </c>
      <c r="DU27" s="21">
        <v>0</v>
      </c>
      <c r="DV27" s="21">
        <v>0</v>
      </c>
      <c r="DW27" s="21">
        <v>0</v>
      </c>
      <c r="DX27" s="21">
        <v>0</v>
      </c>
      <c r="DY27" s="21">
        <v>0</v>
      </c>
      <c r="DZ27" s="21">
        <v>0</v>
      </c>
      <c r="EA27" s="21">
        <v>0</v>
      </c>
      <c r="EB27" s="21">
        <v>0</v>
      </c>
      <c r="EC27" s="25">
        <f t="shared" si="27"/>
        <v>30673.261999999999</v>
      </c>
      <c r="ED27" s="25">
        <f t="shared" si="27"/>
        <v>905.26975000000016</v>
      </c>
      <c r="EE27" s="25">
        <f t="shared" si="28"/>
        <v>0</v>
      </c>
      <c r="EH27" s="30"/>
      <c r="EJ27" s="30"/>
      <c r="EK27" s="30"/>
      <c r="EM27" s="30"/>
    </row>
    <row r="28" spans="1:143" s="32" customFormat="1" ht="20.25" customHeight="1" x14ac:dyDescent="0.2">
      <c r="A28" s="19">
        <v>19</v>
      </c>
      <c r="B28" s="20" t="s">
        <v>65</v>
      </c>
      <c r="C28" s="21">
        <v>3744.0173</v>
      </c>
      <c r="D28" s="26">
        <v>995.00490000000002</v>
      </c>
      <c r="E28" s="23">
        <f t="shared" si="0"/>
        <v>21038.7</v>
      </c>
      <c r="F28" s="24">
        <f t="shared" si="1"/>
        <v>5720.35</v>
      </c>
      <c r="G28" s="25">
        <f t="shared" si="2"/>
        <v>5841.241</v>
      </c>
      <c r="H28" s="25">
        <f t="shared" si="3"/>
        <v>102.11334970762277</v>
      </c>
      <c r="I28" s="25">
        <f t="shared" si="4"/>
        <v>27.764267754186335</v>
      </c>
      <c r="J28" s="25">
        <f t="shared" si="5"/>
        <v>5372.2</v>
      </c>
      <c r="K28" s="25">
        <f t="shared" si="6"/>
        <v>1803.7249999999999</v>
      </c>
      <c r="L28" s="25">
        <f t="shared" si="7"/>
        <v>1924.6410000000001</v>
      </c>
      <c r="M28" s="25">
        <f t="shared" si="8"/>
        <v>106.7036826567243</v>
      </c>
      <c r="N28" s="25">
        <f t="shared" si="9"/>
        <v>35.825937232418752</v>
      </c>
      <c r="O28" s="25">
        <f t="shared" si="10"/>
        <v>3557.2</v>
      </c>
      <c r="P28" s="25">
        <f t="shared" si="11"/>
        <v>974.97499999999991</v>
      </c>
      <c r="Q28" s="25">
        <f t="shared" si="12"/>
        <v>1232.521</v>
      </c>
      <c r="R28" s="25">
        <f t="shared" si="13"/>
        <v>126.4156516833765</v>
      </c>
      <c r="S28" s="21">
        <f t="shared" si="14"/>
        <v>34.648628134487801</v>
      </c>
      <c r="T28" s="26">
        <v>0</v>
      </c>
      <c r="U28" s="25">
        <v>85.674999999999997</v>
      </c>
      <c r="V28" s="25">
        <v>70.828999999999994</v>
      </c>
      <c r="W28" s="25">
        <f t="shared" si="29"/>
        <v>82.671724540414345</v>
      </c>
      <c r="X28" s="21" t="e">
        <f t="shared" si="30"/>
        <v>#DIV/0!</v>
      </c>
      <c r="Y28" s="26">
        <v>0</v>
      </c>
      <c r="Z28" s="26">
        <v>375</v>
      </c>
      <c r="AA28" s="25">
        <v>265.137</v>
      </c>
      <c r="AB28" s="25">
        <f t="shared" si="15"/>
        <v>70.703199999999995</v>
      </c>
      <c r="AC28" s="21" t="e">
        <f t="shared" si="16"/>
        <v>#DIV/0!</v>
      </c>
      <c r="AD28" s="26">
        <v>3557.2</v>
      </c>
      <c r="AE28" s="26">
        <v>889.3</v>
      </c>
      <c r="AF28" s="25">
        <v>1161.692</v>
      </c>
      <c r="AG28" s="25">
        <f t="shared" si="31"/>
        <v>130.62993365568425</v>
      </c>
      <c r="AH28" s="21">
        <f t="shared" si="32"/>
        <v>32.657483413921064</v>
      </c>
      <c r="AI28" s="26">
        <v>610</v>
      </c>
      <c r="AJ28" s="26">
        <v>152.5</v>
      </c>
      <c r="AK28" s="25">
        <v>91.2</v>
      </c>
      <c r="AL28" s="25">
        <f t="shared" si="17"/>
        <v>59.8032786885246</v>
      </c>
      <c r="AM28" s="21">
        <f t="shared" si="18"/>
        <v>14.95081967213115</v>
      </c>
      <c r="AN28" s="27">
        <v>0</v>
      </c>
      <c r="AO28" s="27">
        <v>0</v>
      </c>
      <c r="AP28" s="25">
        <v>0</v>
      </c>
      <c r="AQ28" s="25" t="e">
        <f t="shared" si="19"/>
        <v>#DIV/0!</v>
      </c>
      <c r="AR28" s="21" t="e">
        <f t="shared" si="20"/>
        <v>#DIV/0!</v>
      </c>
      <c r="AS28" s="27">
        <v>0</v>
      </c>
      <c r="AT28" s="27">
        <v>0</v>
      </c>
      <c r="AU28" s="21">
        <v>0</v>
      </c>
      <c r="AV28" s="21">
        <v>0</v>
      </c>
      <c r="AW28" s="21">
        <v>0</v>
      </c>
      <c r="AX28" s="21">
        <v>0</v>
      </c>
      <c r="AY28" s="21">
        <v>15666.5</v>
      </c>
      <c r="AZ28" s="21">
        <v>3916.625</v>
      </c>
      <c r="BA28" s="21">
        <v>3916.6</v>
      </c>
      <c r="BB28" s="28">
        <v>0</v>
      </c>
      <c r="BC28" s="28">
        <f t="shared" si="33"/>
        <v>0</v>
      </c>
      <c r="BD28" s="28">
        <v>0</v>
      </c>
      <c r="BE28" s="29">
        <v>0</v>
      </c>
      <c r="BF28" s="29">
        <v>0</v>
      </c>
      <c r="BG28" s="21">
        <v>0</v>
      </c>
      <c r="BH28" s="21">
        <v>0</v>
      </c>
      <c r="BI28" s="21">
        <v>0</v>
      </c>
      <c r="BJ28" s="21">
        <v>0</v>
      </c>
      <c r="BK28" s="21">
        <v>0</v>
      </c>
      <c r="BL28" s="21">
        <v>0</v>
      </c>
      <c r="BM28" s="21">
        <v>0</v>
      </c>
      <c r="BN28" s="25">
        <f t="shared" si="21"/>
        <v>95</v>
      </c>
      <c r="BO28" s="25">
        <f t="shared" si="21"/>
        <v>23.75</v>
      </c>
      <c r="BP28" s="25">
        <f t="shared" si="34"/>
        <v>8.51</v>
      </c>
      <c r="BQ28" s="25">
        <f t="shared" si="22"/>
        <v>35.831578947368421</v>
      </c>
      <c r="BR28" s="21">
        <f t="shared" si="23"/>
        <v>8.9578947368421051</v>
      </c>
      <c r="BS28" s="26">
        <v>95</v>
      </c>
      <c r="BT28" s="26">
        <v>23.75</v>
      </c>
      <c r="BU28" s="25">
        <v>8.51</v>
      </c>
      <c r="BV28" s="21">
        <v>0</v>
      </c>
      <c r="BW28" s="21">
        <v>0</v>
      </c>
      <c r="BX28" s="25">
        <v>0</v>
      </c>
      <c r="BY28" s="21">
        <v>0</v>
      </c>
      <c r="BZ28" s="21">
        <v>0</v>
      </c>
      <c r="CA28" s="21">
        <v>0</v>
      </c>
      <c r="CB28" s="26">
        <v>0</v>
      </c>
      <c r="CC28" s="26">
        <v>0</v>
      </c>
      <c r="CD28" s="21">
        <v>0</v>
      </c>
      <c r="CE28" s="21">
        <v>0</v>
      </c>
      <c r="CF28" s="21">
        <v>0</v>
      </c>
      <c r="CG28" s="21">
        <v>0</v>
      </c>
      <c r="CH28" s="21">
        <v>0</v>
      </c>
      <c r="CI28" s="21">
        <v>0</v>
      </c>
      <c r="CJ28" s="21">
        <v>0</v>
      </c>
      <c r="CK28" s="26">
        <v>60</v>
      </c>
      <c r="CL28" s="26">
        <v>15</v>
      </c>
      <c r="CM28" s="21">
        <v>35</v>
      </c>
      <c r="CN28" s="26">
        <v>1050</v>
      </c>
      <c r="CO28" s="26">
        <v>262.5</v>
      </c>
      <c r="CP28" s="21">
        <v>107.45</v>
      </c>
      <c r="CQ28" s="21">
        <v>1050</v>
      </c>
      <c r="CR28" s="21">
        <v>262.5</v>
      </c>
      <c r="CS28" s="21">
        <v>104.45</v>
      </c>
      <c r="CT28" s="26">
        <v>0</v>
      </c>
      <c r="CU28" s="26">
        <v>0</v>
      </c>
      <c r="CV28" s="21">
        <v>184.82300000000001</v>
      </c>
      <c r="CW28" s="21">
        <v>0</v>
      </c>
      <c r="CX28" s="21">
        <v>0</v>
      </c>
      <c r="CY28" s="21">
        <v>0</v>
      </c>
      <c r="CZ28" s="21">
        <v>0</v>
      </c>
      <c r="DA28" s="21">
        <v>0</v>
      </c>
      <c r="DB28" s="21">
        <v>0</v>
      </c>
      <c r="DC28" s="21">
        <v>0</v>
      </c>
      <c r="DD28" s="21">
        <v>0</v>
      </c>
      <c r="DE28" s="21">
        <v>0</v>
      </c>
      <c r="DF28" s="21">
        <v>0</v>
      </c>
      <c r="DG28" s="25">
        <f t="shared" si="24"/>
        <v>21038.7</v>
      </c>
      <c r="DH28" s="25">
        <f t="shared" si="25"/>
        <v>5720.35</v>
      </c>
      <c r="DI28" s="25">
        <f t="shared" si="26"/>
        <v>5841.241</v>
      </c>
      <c r="DJ28" s="21">
        <v>0</v>
      </c>
      <c r="DK28" s="21">
        <v>0</v>
      </c>
      <c r="DL28" s="21">
        <v>0</v>
      </c>
      <c r="DM28" s="21">
        <v>0</v>
      </c>
      <c r="DN28" s="21">
        <v>0</v>
      </c>
      <c r="DO28" s="21">
        <v>0</v>
      </c>
      <c r="DP28" s="21">
        <v>0</v>
      </c>
      <c r="DQ28" s="21">
        <v>0</v>
      </c>
      <c r="DR28" s="21">
        <v>0</v>
      </c>
      <c r="DS28" s="21">
        <v>0</v>
      </c>
      <c r="DT28" s="21">
        <f t="shared" si="35"/>
        <v>0</v>
      </c>
      <c r="DU28" s="21">
        <v>0</v>
      </c>
      <c r="DV28" s="21">
        <v>0</v>
      </c>
      <c r="DW28" s="21">
        <v>0</v>
      </c>
      <c r="DX28" s="21">
        <v>0</v>
      </c>
      <c r="DY28" s="21">
        <v>0</v>
      </c>
      <c r="DZ28" s="21">
        <v>0</v>
      </c>
      <c r="EA28" s="21">
        <v>0</v>
      </c>
      <c r="EB28" s="21">
        <v>0</v>
      </c>
      <c r="EC28" s="25">
        <f t="shared" si="27"/>
        <v>0</v>
      </c>
      <c r="ED28" s="25">
        <f t="shared" si="27"/>
        <v>0</v>
      </c>
      <c r="EE28" s="25">
        <f t="shared" si="28"/>
        <v>0</v>
      </c>
      <c r="EH28" s="30"/>
      <c r="EJ28" s="30"/>
      <c r="EK28" s="30"/>
      <c r="EM28" s="30"/>
    </row>
    <row r="29" spans="1:143" s="32" customFormat="1" ht="20.25" customHeight="1" x14ac:dyDescent="0.2">
      <c r="A29" s="19">
        <v>20</v>
      </c>
      <c r="B29" s="20" t="s">
        <v>66</v>
      </c>
      <c r="C29" s="21">
        <v>15640.141100000001</v>
      </c>
      <c r="D29" s="26">
        <v>9258.2795999999998</v>
      </c>
      <c r="E29" s="23">
        <f t="shared" si="0"/>
        <v>114390.8</v>
      </c>
      <c r="F29" s="24">
        <f t="shared" si="1"/>
        <v>28547.7</v>
      </c>
      <c r="G29" s="25">
        <f t="shared" si="2"/>
        <v>15234.043000000001</v>
      </c>
      <c r="H29" s="25">
        <f t="shared" si="3"/>
        <v>53.363468860888972</v>
      </c>
      <c r="I29" s="25">
        <f t="shared" si="4"/>
        <v>13.317542144997677</v>
      </c>
      <c r="J29" s="25">
        <f t="shared" si="5"/>
        <v>21040</v>
      </c>
      <c r="K29" s="25">
        <f t="shared" si="6"/>
        <v>5210</v>
      </c>
      <c r="L29" s="25">
        <f t="shared" si="7"/>
        <v>4391.3429999999998</v>
      </c>
      <c r="M29" s="25">
        <f t="shared" si="8"/>
        <v>84.286813819577731</v>
      </c>
      <c r="N29" s="25">
        <f t="shared" si="9"/>
        <v>20.871402091254751</v>
      </c>
      <c r="O29" s="25">
        <f t="shared" si="10"/>
        <v>9900</v>
      </c>
      <c r="P29" s="25">
        <f t="shared" si="11"/>
        <v>2475</v>
      </c>
      <c r="Q29" s="25">
        <f t="shared" si="12"/>
        <v>2295.8359999999998</v>
      </c>
      <c r="R29" s="25">
        <f t="shared" si="13"/>
        <v>92.761050505050505</v>
      </c>
      <c r="S29" s="21">
        <f t="shared" si="14"/>
        <v>23.190262626262626</v>
      </c>
      <c r="T29" s="26">
        <v>2900</v>
      </c>
      <c r="U29" s="25">
        <v>725</v>
      </c>
      <c r="V29" s="25">
        <v>1441.3789999999999</v>
      </c>
      <c r="W29" s="25">
        <f t="shared" si="29"/>
        <v>198.81089655172411</v>
      </c>
      <c r="X29" s="21">
        <f t="shared" si="30"/>
        <v>49.702724137931028</v>
      </c>
      <c r="Y29" s="26">
        <v>5500</v>
      </c>
      <c r="Z29" s="26">
        <v>1325</v>
      </c>
      <c r="AA29" s="25">
        <v>191.315</v>
      </c>
      <c r="AB29" s="25">
        <f t="shared" si="15"/>
        <v>14.438867924528301</v>
      </c>
      <c r="AC29" s="21">
        <f t="shared" si="16"/>
        <v>3.4784545454545457</v>
      </c>
      <c r="AD29" s="26">
        <v>7000</v>
      </c>
      <c r="AE29" s="26">
        <v>1750</v>
      </c>
      <c r="AF29" s="25">
        <v>854.45699999999999</v>
      </c>
      <c r="AG29" s="25">
        <f t="shared" si="31"/>
        <v>48.826114285714283</v>
      </c>
      <c r="AH29" s="21">
        <f t="shared" si="32"/>
        <v>12.206528571428571</v>
      </c>
      <c r="AI29" s="26">
        <v>240</v>
      </c>
      <c r="AJ29" s="26">
        <v>60</v>
      </c>
      <c r="AK29" s="25">
        <v>254.5</v>
      </c>
      <c r="AL29" s="25">
        <f t="shared" si="17"/>
        <v>424.16666666666663</v>
      </c>
      <c r="AM29" s="21">
        <f t="shared" si="18"/>
        <v>106.04166666666666</v>
      </c>
      <c r="AN29" s="27">
        <v>0</v>
      </c>
      <c r="AO29" s="27">
        <v>0</v>
      </c>
      <c r="AP29" s="25">
        <v>0</v>
      </c>
      <c r="AQ29" s="25" t="e">
        <f t="shared" si="19"/>
        <v>#DIV/0!</v>
      </c>
      <c r="AR29" s="21" t="e">
        <f t="shared" si="20"/>
        <v>#DIV/0!</v>
      </c>
      <c r="AS29" s="27">
        <v>0</v>
      </c>
      <c r="AT29" s="27">
        <v>0</v>
      </c>
      <c r="AU29" s="21">
        <v>0</v>
      </c>
      <c r="AV29" s="21">
        <v>0</v>
      </c>
      <c r="AW29" s="21">
        <v>0</v>
      </c>
      <c r="AX29" s="21">
        <v>0</v>
      </c>
      <c r="AY29" s="21">
        <v>43350.8</v>
      </c>
      <c r="AZ29" s="21">
        <v>10837.7</v>
      </c>
      <c r="BA29" s="21">
        <v>10837.7</v>
      </c>
      <c r="BB29" s="28">
        <v>0</v>
      </c>
      <c r="BC29" s="28">
        <f t="shared" si="33"/>
        <v>0</v>
      </c>
      <c r="BD29" s="28">
        <v>0</v>
      </c>
      <c r="BE29" s="29">
        <v>0</v>
      </c>
      <c r="BF29" s="29">
        <v>0</v>
      </c>
      <c r="BG29" s="21">
        <v>0</v>
      </c>
      <c r="BH29" s="21">
        <v>0</v>
      </c>
      <c r="BI29" s="21">
        <v>0</v>
      </c>
      <c r="BJ29" s="21">
        <v>0</v>
      </c>
      <c r="BK29" s="21">
        <v>0</v>
      </c>
      <c r="BL29" s="21">
        <v>0</v>
      </c>
      <c r="BM29" s="21">
        <v>0</v>
      </c>
      <c r="BN29" s="25">
        <f t="shared" si="21"/>
        <v>1200</v>
      </c>
      <c r="BO29" s="25">
        <f t="shared" si="21"/>
        <v>300</v>
      </c>
      <c r="BP29" s="25">
        <f t="shared" si="34"/>
        <v>25</v>
      </c>
      <c r="BQ29" s="25">
        <f t="shared" si="22"/>
        <v>8.3333333333333321</v>
      </c>
      <c r="BR29" s="21">
        <f t="shared" si="23"/>
        <v>2.083333333333333</v>
      </c>
      <c r="BS29" s="26">
        <v>300</v>
      </c>
      <c r="BT29" s="26">
        <v>75</v>
      </c>
      <c r="BU29" s="25">
        <v>25</v>
      </c>
      <c r="BV29" s="21">
        <v>900</v>
      </c>
      <c r="BW29" s="21">
        <v>225</v>
      </c>
      <c r="BX29" s="25">
        <v>0</v>
      </c>
      <c r="BY29" s="21">
        <v>0</v>
      </c>
      <c r="BZ29" s="21">
        <v>0</v>
      </c>
      <c r="CA29" s="21">
        <v>0</v>
      </c>
      <c r="CB29" s="26">
        <v>0</v>
      </c>
      <c r="CC29" s="26">
        <v>0</v>
      </c>
      <c r="CD29" s="21">
        <v>0</v>
      </c>
      <c r="CE29" s="21">
        <v>0</v>
      </c>
      <c r="CF29" s="21">
        <v>0</v>
      </c>
      <c r="CG29" s="21">
        <v>0</v>
      </c>
      <c r="CH29" s="21">
        <v>0</v>
      </c>
      <c r="CI29" s="21">
        <v>0</v>
      </c>
      <c r="CJ29" s="21">
        <v>0</v>
      </c>
      <c r="CK29" s="26">
        <v>0</v>
      </c>
      <c r="CL29" s="26">
        <v>0</v>
      </c>
      <c r="CM29" s="21">
        <v>0</v>
      </c>
      <c r="CN29" s="26">
        <v>4200</v>
      </c>
      <c r="CO29" s="26">
        <v>1050</v>
      </c>
      <c r="CP29" s="21">
        <v>328.5</v>
      </c>
      <c r="CQ29" s="21">
        <v>4200</v>
      </c>
      <c r="CR29" s="21">
        <v>1050</v>
      </c>
      <c r="CS29" s="21">
        <v>328.5</v>
      </c>
      <c r="CT29" s="26">
        <v>0</v>
      </c>
      <c r="CU29" s="26">
        <v>0</v>
      </c>
      <c r="CV29" s="21">
        <v>1296.192</v>
      </c>
      <c r="CW29" s="21">
        <v>0</v>
      </c>
      <c r="CX29" s="21">
        <v>0</v>
      </c>
      <c r="CY29" s="21">
        <v>0</v>
      </c>
      <c r="CZ29" s="21">
        <v>0</v>
      </c>
      <c r="DA29" s="21">
        <v>0</v>
      </c>
      <c r="DB29" s="21">
        <v>0</v>
      </c>
      <c r="DC29" s="21">
        <v>0</v>
      </c>
      <c r="DD29" s="21">
        <v>0</v>
      </c>
      <c r="DE29" s="21">
        <v>0</v>
      </c>
      <c r="DF29" s="21">
        <v>0</v>
      </c>
      <c r="DG29" s="25">
        <f t="shared" si="24"/>
        <v>64390.8</v>
      </c>
      <c r="DH29" s="25">
        <f t="shared" si="25"/>
        <v>16047.7</v>
      </c>
      <c r="DI29" s="25">
        <f t="shared" si="26"/>
        <v>15229.043000000001</v>
      </c>
      <c r="DJ29" s="21">
        <v>0</v>
      </c>
      <c r="DK29" s="21">
        <v>0</v>
      </c>
      <c r="DL29" s="21">
        <v>0</v>
      </c>
      <c r="DM29" s="21">
        <v>38000</v>
      </c>
      <c r="DN29" s="21">
        <v>9500</v>
      </c>
      <c r="DO29" s="21">
        <v>0</v>
      </c>
      <c r="DP29" s="21">
        <v>0</v>
      </c>
      <c r="DQ29" s="21">
        <v>0</v>
      </c>
      <c r="DR29" s="21">
        <v>0</v>
      </c>
      <c r="DS29" s="21">
        <v>12000</v>
      </c>
      <c r="DT29" s="21">
        <f t="shared" si="35"/>
        <v>3000</v>
      </c>
      <c r="DU29" s="21">
        <v>5</v>
      </c>
      <c r="DV29" s="21">
        <v>0</v>
      </c>
      <c r="DW29" s="21">
        <v>0</v>
      </c>
      <c r="DX29" s="21">
        <v>0</v>
      </c>
      <c r="DY29" s="21">
        <v>0</v>
      </c>
      <c r="DZ29" s="21">
        <v>0</v>
      </c>
      <c r="EA29" s="21">
        <v>0</v>
      </c>
      <c r="EB29" s="21">
        <v>0</v>
      </c>
      <c r="EC29" s="25">
        <f t="shared" si="27"/>
        <v>50000</v>
      </c>
      <c r="ED29" s="25">
        <f t="shared" si="27"/>
        <v>12500</v>
      </c>
      <c r="EE29" s="25">
        <f t="shared" si="28"/>
        <v>5</v>
      </c>
      <c r="EH29" s="30"/>
      <c r="EJ29" s="30"/>
      <c r="EK29" s="30"/>
      <c r="EM29" s="30"/>
    </row>
    <row r="30" spans="1:143" s="32" customFormat="1" ht="20.25" customHeight="1" x14ac:dyDescent="0.2">
      <c r="A30" s="19">
        <v>21</v>
      </c>
      <c r="B30" s="20" t="s">
        <v>67</v>
      </c>
      <c r="C30" s="21">
        <v>50823.599000000002</v>
      </c>
      <c r="D30" s="26">
        <v>3566.2037999999998</v>
      </c>
      <c r="E30" s="23">
        <f t="shared" si="0"/>
        <v>147939.07700000002</v>
      </c>
      <c r="F30" s="24">
        <f t="shared" si="1"/>
        <v>25996.175000000003</v>
      </c>
      <c r="G30" s="25">
        <f t="shared" si="2"/>
        <v>17730.409999999996</v>
      </c>
      <c r="H30" s="25">
        <f t="shared" si="3"/>
        <v>68.203918461081273</v>
      </c>
      <c r="I30" s="25">
        <f t="shared" si="4"/>
        <v>11.984940260239689</v>
      </c>
      <c r="J30" s="25">
        <f t="shared" si="5"/>
        <v>43537.599999999999</v>
      </c>
      <c r="K30" s="25">
        <f t="shared" si="6"/>
        <v>12176.900000000001</v>
      </c>
      <c r="L30" s="25">
        <f t="shared" si="7"/>
        <v>3909.1099999999997</v>
      </c>
      <c r="M30" s="25">
        <f t="shared" si="8"/>
        <v>32.102669809228942</v>
      </c>
      <c r="N30" s="25">
        <f t="shared" si="9"/>
        <v>8.9786988717797946</v>
      </c>
      <c r="O30" s="25">
        <f t="shared" si="10"/>
        <v>9500</v>
      </c>
      <c r="P30" s="25">
        <f t="shared" si="11"/>
        <v>2862.5</v>
      </c>
      <c r="Q30" s="25">
        <f t="shared" si="12"/>
        <v>1923.354</v>
      </c>
      <c r="R30" s="25">
        <f t="shared" si="13"/>
        <v>67.191406113537127</v>
      </c>
      <c r="S30" s="21">
        <f t="shared" si="14"/>
        <v>20.245831578947367</v>
      </c>
      <c r="T30" s="26">
        <v>0</v>
      </c>
      <c r="U30" s="25">
        <v>487.5</v>
      </c>
      <c r="V30" s="25">
        <v>534.39499999999998</v>
      </c>
      <c r="W30" s="25">
        <f t="shared" si="29"/>
        <v>109.61948717948718</v>
      </c>
      <c r="X30" s="21" t="e">
        <f t="shared" si="30"/>
        <v>#DIV/0!</v>
      </c>
      <c r="Y30" s="26">
        <v>0</v>
      </c>
      <c r="Z30" s="26">
        <v>805</v>
      </c>
      <c r="AA30" s="25">
        <v>513.75599999999997</v>
      </c>
      <c r="AB30" s="25">
        <f t="shared" si="15"/>
        <v>63.820621118012419</v>
      </c>
      <c r="AC30" s="21" t="e">
        <f t="shared" si="16"/>
        <v>#DIV/0!</v>
      </c>
      <c r="AD30" s="26">
        <v>9500</v>
      </c>
      <c r="AE30" s="26">
        <v>2375</v>
      </c>
      <c r="AF30" s="25">
        <v>1388.9590000000001</v>
      </c>
      <c r="AG30" s="25">
        <f t="shared" si="31"/>
        <v>58.482484210526323</v>
      </c>
      <c r="AH30" s="21">
        <f t="shared" si="32"/>
        <v>14.620621052631581</v>
      </c>
      <c r="AI30" s="26">
        <v>257</v>
      </c>
      <c r="AJ30" s="26">
        <v>64.25</v>
      </c>
      <c r="AK30" s="25">
        <v>188.9</v>
      </c>
      <c r="AL30" s="25">
        <f t="shared" si="17"/>
        <v>294.00778210116732</v>
      </c>
      <c r="AM30" s="21">
        <f t="shared" si="18"/>
        <v>73.501945525291831</v>
      </c>
      <c r="AN30" s="27">
        <v>0</v>
      </c>
      <c r="AO30" s="27">
        <v>0</v>
      </c>
      <c r="AP30" s="25">
        <v>0</v>
      </c>
      <c r="AQ30" s="25" t="e">
        <f t="shared" si="19"/>
        <v>#DIV/0!</v>
      </c>
      <c r="AR30" s="21" t="e">
        <f t="shared" si="20"/>
        <v>#DIV/0!</v>
      </c>
      <c r="AS30" s="27">
        <v>0</v>
      </c>
      <c r="AT30" s="27">
        <v>0</v>
      </c>
      <c r="AU30" s="21">
        <v>0</v>
      </c>
      <c r="AV30" s="21">
        <v>0</v>
      </c>
      <c r="AW30" s="21">
        <v>0</v>
      </c>
      <c r="AX30" s="21">
        <v>0</v>
      </c>
      <c r="AY30" s="21">
        <v>55277.1</v>
      </c>
      <c r="AZ30" s="21">
        <v>13819.275000000001</v>
      </c>
      <c r="BA30" s="21">
        <v>13819.3</v>
      </c>
      <c r="BB30" s="28">
        <v>0</v>
      </c>
      <c r="BC30" s="28">
        <f t="shared" si="33"/>
        <v>0</v>
      </c>
      <c r="BD30" s="28">
        <v>0</v>
      </c>
      <c r="BE30" s="29">
        <v>0</v>
      </c>
      <c r="BF30" s="29">
        <v>0</v>
      </c>
      <c r="BG30" s="21">
        <v>0</v>
      </c>
      <c r="BH30" s="21">
        <v>0</v>
      </c>
      <c r="BI30" s="21">
        <v>0</v>
      </c>
      <c r="BJ30" s="21">
        <v>0</v>
      </c>
      <c r="BK30" s="21">
        <v>0</v>
      </c>
      <c r="BL30" s="21">
        <v>0</v>
      </c>
      <c r="BM30" s="21">
        <v>0</v>
      </c>
      <c r="BN30" s="25">
        <f t="shared" si="21"/>
        <v>3150</v>
      </c>
      <c r="BO30" s="25">
        <f t="shared" si="21"/>
        <v>787.5</v>
      </c>
      <c r="BP30" s="25">
        <f t="shared" si="34"/>
        <v>130.30000000000001</v>
      </c>
      <c r="BQ30" s="25">
        <f t="shared" si="22"/>
        <v>16.546031746031748</v>
      </c>
      <c r="BR30" s="21">
        <f t="shared" si="23"/>
        <v>4.1365079365079369</v>
      </c>
      <c r="BS30" s="26">
        <v>2800</v>
      </c>
      <c r="BT30" s="26">
        <v>700</v>
      </c>
      <c r="BU30" s="25">
        <v>130.30000000000001</v>
      </c>
      <c r="BV30" s="21">
        <v>350</v>
      </c>
      <c r="BW30" s="21">
        <v>87.5</v>
      </c>
      <c r="BX30" s="25">
        <v>0</v>
      </c>
      <c r="BY30" s="21">
        <v>0</v>
      </c>
      <c r="BZ30" s="21">
        <v>0</v>
      </c>
      <c r="CA30" s="21">
        <v>0</v>
      </c>
      <c r="CB30" s="26">
        <v>0</v>
      </c>
      <c r="CC30" s="26">
        <v>0</v>
      </c>
      <c r="CD30" s="21">
        <v>0</v>
      </c>
      <c r="CE30" s="21">
        <v>0</v>
      </c>
      <c r="CF30" s="21">
        <v>0</v>
      </c>
      <c r="CG30" s="21">
        <v>0</v>
      </c>
      <c r="CH30" s="21">
        <v>0</v>
      </c>
      <c r="CI30" s="21">
        <v>0</v>
      </c>
      <c r="CJ30" s="21">
        <v>0</v>
      </c>
      <c r="CK30" s="26">
        <v>0</v>
      </c>
      <c r="CL30" s="26">
        <v>0</v>
      </c>
      <c r="CM30" s="21">
        <v>0</v>
      </c>
      <c r="CN30" s="26">
        <v>17000</v>
      </c>
      <c r="CO30" s="26">
        <v>4250</v>
      </c>
      <c r="CP30" s="21">
        <v>1152.8</v>
      </c>
      <c r="CQ30" s="21">
        <v>2500</v>
      </c>
      <c r="CR30" s="21">
        <v>625</v>
      </c>
      <c r="CS30" s="21">
        <v>279.89999999999998</v>
      </c>
      <c r="CT30" s="26">
        <v>0</v>
      </c>
      <c r="CU30" s="26">
        <v>0</v>
      </c>
      <c r="CV30" s="21">
        <v>0</v>
      </c>
      <c r="CW30" s="21">
        <v>0</v>
      </c>
      <c r="CX30" s="21">
        <v>0</v>
      </c>
      <c r="CY30" s="21">
        <v>0</v>
      </c>
      <c r="CZ30" s="21">
        <v>0</v>
      </c>
      <c r="DA30" s="21">
        <v>0</v>
      </c>
      <c r="DB30" s="21">
        <v>0</v>
      </c>
      <c r="DC30" s="21">
        <v>13630.6</v>
      </c>
      <c r="DD30" s="21">
        <v>3407.6500000000005</v>
      </c>
      <c r="DE30" s="21">
        <v>0</v>
      </c>
      <c r="DF30" s="21">
        <v>0</v>
      </c>
      <c r="DG30" s="25">
        <f t="shared" si="24"/>
        <v>98814.700000000012</v>
      </c>
      <c r="DH30" s="25">
        <f t="shared" si="25"/>
        <v>25996.175000000003</v>
      </c>
      <c r="DI30" s="25">
        <f t="shared" si="26"/>
        <v>17728.409999999996</v>
      </c>
      <c r="DJ30" s="21">
        <v>0</v>
      </c>
      <c r="DK30" s="21">
        <v>0</v>
      </c>
      <c r="DL30" s="21">
        <v>0</v>
      </c>
      <c r="DM30" s="21">
        <v>49124.377</v>
      </c>
      <c r="DN30" s="21">
        <v>0</v>
      </c>
      <c r="DO30" s="21">
        <v>2</v>
      </c>
      <c r="DP30" s="21">
        <v>0</v>
      </c>
      <c r="DQ30" s="21">
        <v>0</v>
      </c>
      <c r="DR30" s="21">
        <v>0</v>
      </c>
      <c r="DS30" s="21">
        <v>0</v>
      </c>
      <c r="DT30" s="21">
        <f t="shared" si="35"/>
        <v>0</v>
      </c>
      <c r="DU30" s="21">
        <v>0</v>
      </c>
      <c r="DV30" s="21">
        <v>0</v>
      </c>
      <c r="DW30" s="21">
        <v>0</v>
      </c>
      <c r="DX30" s="21">
        <v>0</v>
      </c>
      <c r="DY30" s="21">
        <v>13630.6</v>
      </c>
      <c r="DZ30" s="21">
        <v>3407.6500000000005</v>
      </c>
      <c r="EA30" s="21">
        <v>0</v>
      </c>
      <c r="EB30" s="21">
        <v>0</v>
      </c>
      <c r="EC30" s="25">
        <f t="shared" si="27"/>
        <v>62754.976999999999</v>
      </c>
      <c r="ED30" s="25">
        <f t="shared" si="27"/>
        <v>3407.6500000000005</v>
      </c>
      <c r="EE30" s="25">
        <f t="shared" si="28"/>
        <v>2</v>
      </c>
      <c r="EH30" s="30"/>
      <c r="EJ30" s="30"/>
      <c r="EK30" s="30"/>
      <c r="EM30" s="30"/>
    </row>
    <row r="31" spans="1:143" s="32" customFormat="1" ht="20.25" customHeight="1" x14ac:dyDescent="0.2">
      <c r="A31" s="19">
        <v>22</v>
      </c>
      <c r="B31" s="20" t="s">
        <v>68</v>
      </c>
      <c r="C31" s="21">
        <v>6816.9944999999998</v>
      </c>
      <c r="D31" s="26">
        <v>332.58940000000001</v>
      </c>
      <c r="E31" s="23">
        <f t="shared" si="0"/>
        <v>23719.528999999999</v>
      </c>
      <c r="F31" s="24">
        <f t="shared" si="1"/>
        <v>5962.6749999999993</v>
      </c>
      <c r="G31" s="25">
        <f t="shared" si="2"/>
        <v>6715.48</v>
      </c>
      <c r="H31" s="25">
        <f t="shared" si="3"/>
        <v>112.62528982377877</v>
      </c>
      <c r="I31" s="25">
        <f t="shared" si="4"/>
        <v>28.312029298726799</v>
      </c>
      <c r="J31" s="25">
        <f t="shared" si="5"/>
        <v>7086.4290000000001</v>
      </c>
      <c r="K31" s="25">
        <f t="shared" si="6"/>
        <v>1804.4</v>
      </c>
      <c r="L31" s="25">
        <f t="shared" si="7"/>
        <v>2557.1799999999998</v>
      </c>
      <c r="M31" s="25">
        <f t="shared" si="8"/>
        <v>141.71913101307911</v>
      </c>
      <c r="N31" s="25">
        <f t="shared" si="9"/>
        <v>36.085594027683058</v>
      </c>
      <c r="O31" s="25">
        <f t="shared" si="10"/>
        <v>3028.5</v>
      </c>
      <c r="P31" s="25">
        <f t="shared" si="11"/>
        <v>838.72500000000002</v>
      </c>
      <c r="Q31" s="25">
        <f t="shared" si="12"/>
        <v>653.90899999999999</v>
      </c>
      <c r="R31" s="25">
        <f t="shared" si="13"/>
        <v>77.964648722763712</v>
      </c>
      <c r="S31" s="21">
        <f t="shared" si="14"/>
        <v>21.591844147267626</v>
      </c>
      <c r="T31" s="26">
        <v>0</v>
      </c>
      <c r="U31" s="25">
        <v>112.6</v>
      </c>
      <c r="V31" s="25">
        <v>0.14699999999999999</v>
      </c>
      <c r="W31" s="25">
        <f t="shared" si="29"/>
        <v>0.130550621669627</v>
      </c>
      <c r="X31" s="21" t="e">
        <f t="shared" si="30"/>
        <v>#DIV/0!</v>
      </c>
      <c r="Y31" s="26">
        <v>0</v>
      </c>
      <c r="Z31" s="26">
        <v>316.72500000000002</v>
      </c>
      <c r="AA31" s="25">
        <v>54</v>
      </c>
      <c r="AB31" s="25">
        <f t="shared" si="15"/>
        <v>17.049490883258343</v>
      </c>
      <c r="AC31" s="21" t="e">
        <f t="shared" si="16"/>
        <v>#DIV/0!</v>
      </c>
      <c r="AD31" s="26">
        <v>3028.5</v>
      </c>
      <c r="AE31" s="26">
        <v>726.125</v>
      </c>
      <c r="AF31" s="25">
        <v>653.76199999999994</v>
      </c>
      <c r="AG31" s="25">
        <f t="shared" si="31"/>
        <v>90.034360475124799</v>
      </c>
      <c r="AH31" s="21">
        <f t="shared" si="32"/>
        <v>21.586990259204224</v>
      </c>
      <c r="AI31" s="26">
        <v>523</v>
      </c>
      <c r="AJ31" s="26">
        <v>130.75</v>
      </c>
      <c r="AK31" s="25">
        <v>113.25</v>
      </c>
      <c r="AL31" s="25">
        <f t="shared" si="17"/>
        <v>86.615678776290622</v>
      </c>
      <c r="AM31" s="21">
        <f t="shared" si="18"/>
        <v>21.653919694072655</v>
      </c>
      <c r="AN31" s="27">
        <v>0</v>
      </c>
      <c r="AO31" s="27">
        <v>0</v>
      </c>
      <c r="AP31" s="25">
        <v>0</v>
      </c>
      <c r="AQ31" s="25" t="e">
        <f t="shared" si="19"/>
        <v>#DIV/0!</v>
      </c>
      <c r="AR31" s="21" t="e">
        <f t="shared" si="20"/>
        <v>#DIV/0!</v>
      </c>
      <c r="AS31" s="27">
        <v>0</v>
      </c>
      <c r="AT31" s="27">
        <v>0</v>
      </c>
      <c r="AU31" s="21">
        <v>0</v>
      </c>
      <c r="AV31" s="21">
        <v>0</v>
      </c>
      <c r="AW31" s="21">
        <v>0</v>
      </c>
      <c r="AX31" s="21">
        <v>0</v>
      </c>
      <c r="AY31" s="21">
        <v>16633.099999999999</v>
      </c>
      <c r="AZ31" s="21">
        <v>4158.2749999999996</v>
      </c>
      <c r="BA31" s="21">
        <v>4158.3</v>
      </c>
      <c r="BB31" s="28">
        <v>0</v>
      </c>
      <c r="BC31" s="28">
        <f t="shared" si="33"/>
        <v>0</v>
      </c>
      <c r="BD31" s="28">
        <v>0</v>
      </c>
      <c r="BE31" s="29">
        <v>0</v>
      </c>
      <c r="BF31" s="29">
        <v>0</v>
      </c>
      <c r="BG31" s="21">
        <v>0</v>
      </c>
      <c r="BH31" s="21">
        <v>0</v>
      </c>
      <c r="BI31" s="21">
        <v>0</v>
      </c>
      <c r="BJ31" s="21">
        <v>0</v>
      </c>
      <c r="BK31" s="21">
        <v>0</v>
      </c>
      <c r="BL31" s="21">
        <v>0</v>
      </c>
      <c r="BM31" s="21">
        <v>0</v>
      </c>
      <c r="BN31" s="25">
        <f t="shared" si="21"/>
        <v>526.79999999999995</v>
      </c>
      <c r="BO31" s="25">
        <f t="shared" si="21"/>
        <v>131.69999999999999</v>
      </c>
      <c r="BP31" s="25">
        <f t="shared" si="34"/>
        <v>10</v>
      </c>
      <c r="BQ31" s="25">
        <f t="shared" si="22"/>
        <v>7.5930144267274109</v>
      </c>
      <c r="BR31" s="21">
        <f t="shared" si="23"/>
        <v>1.8982536066818527</v>
      </c>
      <c r="BS31" s="26">
        <v>526.79999999999995</v>
      </c>
      <c r="BT31" s="26">
        <v>131.69999999999999</v>
      </c>
      <c r="BU31" s="25">
        <v>10</v>
      </c>
      <c r="BV31" s="21">
        <v>0</v>
      </c>
      <c r="BW31" s="21">
        <v>0</v>
      </c>
      <c r="BX31" s="25">
        <v>0</v>
      </c>
      <c r="BY31" s="21">
        <v>0</v>
      </c>
      <c r="BZ31" s="21">
        <v>0</v>
      </c>
      <c r="CA31" s="21">
        <v>0</v>
      </c>
      <c r="CB31" s="26">
        <v>0</v>
      </c>
      <c r="CC31" s="26">
        <v>0</v>
      </c>
      <c r="CD31" s="21">
        <v>0</v>
      </c>
      <c r="CE31" s="21">
        <v>0</v>
      </c>
      <c r="CF31" s="21">
        <v>0</v>
      </c>
      <c r="CG31" s="21">
        <v>0</v>
      </c>
      <c r="CH31" s="21">
        <v>0</v>
      </c>
      <c r="CI31" s="21">
        <v>0</v>
      </c>
      <c r="CJ31" s="21">
        <v>0</v>
      </c>
      <c r="CK31" s="26">
        <v>0</v>
      </c>
      <c r="CL31" s="26">
        <v>0</v>
      </c>
      <c r="CM31" s="21">
        <v>0</v>
      </c>
      <c r="CN31" s="26">
        <v>1546</v>
      </c>
      <c r="CO31" s="26">
        <v>386.5</v>
      </c>
      <c r="CP31" s="21">
        <v>76.8</v>
      </c>
      <c r="CQ31" s="21">
        <v>1516</v>
      </c>
      <c r="CR31" s="21">
        <v>379</v>
      </c>
      <c r="CS31" s="21">
        <v>73.8</v>
      </c>
      <c r="CT31" s="26">
        <v>1462.1289999999999</v>
      </c>
      <c r="CU31" s="26">
        <v>0</v>
      </c>
      <c r="CV31" s="21">
        <v>1631.221</v>
      </c>
      <c r="CW31" s="21">
        <v>0</v>
      </c>
      <c r="CX31" s="21">
        <v>0</v>
      </c>
      <c r="CY31" s="21">
        <v>0</v>
      </c>
      <c r="CZ31" s="21">
        <v>0</v>
      </c>
      <c r="DA31" s="21">
        <v>0</v>
      </c>
      <c r="DB31" s="21">
        <v>0</v>
      </c>
      <c r="DC31" s="21">
        <v>0</v>
      </c>
      <c r="DD31" s="21">
        <v>0</v>
      </c>
      <c r="DE31" s="21">
        <v>18</v>
      </c>
      <c r="DF31" s="21">
        <v>0</v>
      </c>
      <c r="DG31" s="25">
        <f t="shared" si="24"/>
        <v>23719.528999999999</v>
      </c>
      <c r="DH31" s="25">
        <f t="shared" si="25"/>
        <v>5962.6749999999993</v>
      </c>
      <c r="DI31" s="25">
        <f t="shared" si="26"/>
        <v>6715.48</v>
      </c>
      <c r="DJ31" s="21">
        <v>0</v>
      </c>
      <c r="DK31" s="21">
        <v>0</v>
      </c>
      <c r="DL31" s="21">
        <v>0</v>
      </c>
      <c r="DM31" s="21">
        <v>0</v>
      </c>
      <c r="DN31" s="21">
        <v>0</v>
      </c>
      <c r="DO31" s="21">
        <v>0</v>
      </c>
      <c r="DP31" s="21">
        <v>0</v>
      </c>
      <c r="DQ31" s="21">
        <v>0</v>
      </c>
      <c r="DR31" s="21">
        <v>0</v>
      </c>
      <c r="DS31" s="21">
        <v>0</v>
      </c>
      <c r="DT31" s="21">
        <f t="shared" si="35"/>
        <v>0</v>
      </c>
      <c r="DU31" s="21">
        <v>0</v>
      </c>
      <c r="DV31" s="21">
        <v>0</v>
      </c>
      <c r="DW31" s="21">
        <v>0</v>
      </c>
      <c r="DX31" s="21">
        <v>0</v>
      </c>
      <c r="DY31" s="21">
        <v>0</v>
      </c>
      <c r="DZ31" s="21">
        <v>0</v>
      </c>
      <c r="EA31" s="21">
        <v>0</v>
      </c>
      <c r="EB31" s="21">
        <v>0</v>
      </c>
      <c r="EC31" s="25">
        <f t="shared" si="27"/>
        <v>0</v>
      </c>
      <c r="ED31" s="25">
        <f t="shared" si="27"/>
        <v>0</v>
      </c>
      <c r="EE31" s="25">
        <f t="shared" si="28"/>
        <v>0</v>
      </c>
      <c r="EH31" s="30"/>
      <c r="EJ31" s="30"/>
      <c r="EK31" s="30"/>
      <c r="EM31" s="30"/>
    </row>
    <row r="32" spans="1:143" s="32" customFormat="1" ht="20.25" customHeight="1" x14ac:dyDescent="0.2">
      <c r="A32" s="19">
        <v>23</v>
      </c>
      <c r="B32" s="20" t="s">
        <v>69</v>
      </c>
      <c r="C32" s="21">
        <v>46.146700000000003</v>
      </c>
      <c r="D32" s="26">
        <v>4724.7484999999997</v>
      </c>
      <c r="E32" s="23">
        <f t="shared" si="0"/>
        <v>18394.800000000003</v>
      </c>
      <c r="F32" s="24">
        <f t="shared" si="1"/>
        <v>4287.8999999999996</v>
      </c>
      <c r="G32" s="25">
        <f t="shared" si="2"/>
        <v>4259.8950000000004</v>
      </c>
      <c r="H32" s="25">
        <f t="shared" si="3"/>
        <v>99.346883089624299</v>
      </c>
      <c r="I32" s="25">
        <f t="shared" si="4"/>
        <v>23.158147954856805</v>
      </c>
      <c r="J32" s="25">
        <f t="shared" si="5"/>
        <v>5850.6</v>
      </c>
      <c r="K32" s="25">
        <f t="shared" si="6"/>
        <v>1151.8499999999999</v>
      </c>
      <c r="L32" s="25">
        <f t="shared" si="7"/>
        <v>1123.7950000000001</v>
      </c>
      <c r="M32" s="25">
        <f t="shared" si="8"/>
        <v>97.564352997352103</v>
      </c>
      <c r="N32" s="25">
        <f t="shared" si="9"/>
        <v>19.208200868287012</v>
      </c>
      <c r="O32" s="25">
        <f t="shared" si="10"/>
        <v>2569.5</v>
      </c>
      <c r="P32" s="25">
        <f t="shared" si="11"/>
        <v>412.5</v>
      </c>
      <c r="Q32" s="25">
        <f t="shared" si="12"/>
        <v>618.976</v>
      </c>
      <c r="R32" s="25">
        <f t="shared" si="13"/>
        <v>150.05478787878786</v>
      </c>
      <c r="S32" s="21">
        <f t="shared" si="14"/>
        <v>24.089355905818252</v>
      </c>
      <c r="T32" s="26">
        <v>117.7</v>
      </c>
      <c r="U32" s="25">
        <v>12.5</v>
      </c>
      <c r="V32" s="25">
        <v>0.121</v>
      </c>
      <c r="W32" s="25">
        <f t="shared" si="29"/>
        <v>0.96799999999999997</v>
      </c>
      <c r="X32" s="21">
        <f t="shared" si="30"/>
        <v>0.10280373831775701</v>
      </c>
      <c r="Y32" s="26">
        <v>1823.7</v>
      </c>
      <c r="Z32" s="26">
        <v>375</v>
      </c>
      <c r="AA32" s="25">
        <v>196.34899999999999</v>
      </c>
      <c r="AB32" s="25">
        <f t="shared" si="15"/>
        <v>52.359733333333338</v>
      </c>
      <c r="AC32" s="21">
        <f t="shared" si="16"/>
        <v>10.766518616000438</v>
      </c>
      <c r="AD32" s="26">
        <v>2451.8000000000002</v>
      </c>
      <c r="AE32" s="26">
        <v>400</v>
      </c>
      <c r="AF32" s="25">
        <v>618.85500000000002</v>
      </c>
      <c r="AG32" s="25">
        <f t="shared" si="31"/>
        <v>154.71375</v>
      </c>
      <c r="AH32" s="21">
        <f t="shared" si="32"/>
        <v>25.240843461946323</v>
      </c>
      <c r="AI32" s="26">
        <v>28</v>
      </c>
      <c r="AJ32" s="26">
        <v>7</v>
      </c>
      <c r="AK32" s="25">
        <v>25</v>
      </c>
      <c r="AL32" s="25">
        <f t="shared" si="17"/>
        <v>357.14285714285717</v>
      </c>
      <c r="AM32" s="21">
        <f t="shared" si="18"/>
        <v>89.285714285714292</v>
      </c>
      <c r="AN32" s="27">
        <v>0</v>
      </c>
      <c r="AO32" s="27">
        <v>0</v>
      </c>
      <c r="AP32" s="25">
        <v>0</v>
      </c>
      <c r="AQ32" s="25" t="e">
        <f t="shared" si="19"/>
        <v>#DIV/0!</v>
      </c>
      <c r="AR32" s="21" t="e">
        <f t="shared" si="20"/>
        <v>#DIV/0!</v>
      </c>
      <c r="AS32" s="27">
        <v>0</v>
      </c>
      <c r="AT32" s="27">
        <v>0</v>
      </c>
      <c r="AU32" s="21">
        <v>0</v>
      </c>
      <c r="AV32" s="21">
        <v>0</v>
      </c>
      <c r="AW32" s="21">
        <v>0</v>
      </c>
      <c r="AX32" s="21">
        <v>0</v>
      </c>
      <c r="AY32" s="21">
        <v>12544.2</v>
      </c>
      <c r="AZ32" s="21">
        <v>3136.05</v>
      </c>
      <c r="BA32" s="21">
        <v>3136.1</v>
      </c>
      <c r="BB32" s="28">
        <v>0</v>
      </c>
      <c r="BC32" s="28">
        <f t="shared" si="33"/>
        <v>0</v>
      </c>
      <c r="BD32" s="28">
        <v>0</v>
      </c>
      <c r="BE32" s="29">
        <v>0</v>
      </c>
      <c r="BF32" s="29">
        <v>0</v>
      </c>
      <c r="BG32" s="21">
        <v>0</v>
      </c>
      <c r="BH32" s="21">
        <v>0</v>
      </c>
      <c r="BI32" s="21">
        <v>0</v>
      </c>
      <c r="BJ32" s="21">
        <v>0</v>
      </c>
      <c r="BK32" s="21">
        <v>0</v>
      </c>
      <c r="BL32" s="21">
        <v>0</v>
      </c>
      <c r="BM32" s="21">
        <v>0</v>
      </c>
      <c r="BN32" s="25">
        <f t="shared" si="21"/>
        <v>429.4</v>
      </c>
      <c r="BO32" s="25">
        <f t="shared" si="21"/>
        <v>107.35</v>
      </c>
      <c r="BP32" s="25">
        <f t="shared" si="34"/>
        <v>75</v>
      </c>
      <c r="BQ32" s="25">
        <f t="shared" si="22"/>
        <v>69.864927806241269</v>
      </c>
      <c r="BR32" s="21">
        <f t="shared" si="23"/>
        <v>17.466231951560317</v>
      </c>
      <c r="BS32" s="26">
        <v>429.4</v>
      </c>
      <c r="BT32" s="26">
        <v>107.35</v>
      </c>
      <c r="BU32" s="25">
        <v>75</v>
      </c>
      <c r="BV32" s="21">
        <v>0</v>
      </c>
      <c r="BW32" s="21">
        <v>0</v>
      </c>
      <c r="BX32" s="25">
        <v>0</v>
      </c>
      <c r="BY32" s="21">
        <v>0</v>
      </c>
      <c r="BZ32" s="21">
        <v>0</v>
      </c>
      <c r="CA32" s="21">
        <v>0</v>
      </c>
      <c r="CB32" s="26">
        <v>0</v>
      </c>
      <c r="CC32" s="26">
        <v>0</v>
      </c>
      <c r="CD32" s="21">
        <v>0</v>
      </c>
      <c r="CE32" s="21">
        <v>0</v>
      </c>
      <c r="CF32" s="21">
        <v>0</v>
      </c>
      <c r="CG32" s="21">
        <v>0</v>
      </c>
      <c r="CH32" s="21">
        <v>0</v>
      </c>
      <c r="CI32" s="21">
        <v>0</v>
      </c>
      <c r="CJ32" s="21">
        <v>0</v>
      </c>
      <c r="CK32" s="26">
        <v>0</v>
      </c>
      <c r="CL32" s="26">
        <v>0</v>
      </c>
      <c r="CM32" s="21">
        <v>5</v>
      </c>
      <c r="CN32" s="26">
        <v>500</v>
      </c>
      <c r="CO32" s="26">
        <v>125</v>
      </c>
      <c r="CP32" s="21">
        <v>103.47</v>
      </c>
      <c r="CQ32" s="21">
        <v>500</v>
      </c>
      <c r="CR32" s="21">
        <v>125</v>
      </c>
      <c r="CS32" s="21">
        <v>103.47</v>
      </c>
      <c r="CT32" s="26">
        <v>500</v>
      </c>
      <c r="CU32" s="26">
        <v>125</v>
      </c>
      <c r="CV32" s="21">
        <v>0</v>
      </c>
      <c r="CW32" s="21">
        <v>0</v>
      </c>
      <c r="CX32" s="21">
        <v>0</v>
      </c>
      <c r="CY32" s="21">
        <v>100</v>
      </c>
      <c r="CZ32" s="21">
        <v>0</v>
      </c>
      <c r="DA32" s="21">
        <v>0</v>
      </c>
      <c r="DB32" s="21">
        <v>0</v>
      </c>
      <c r="DC32" s="21">
        <v>0</v>
      </c>
      <c r="DD32" s="21">
        <v>0</v>
      </c>
      <c r="DE32" s="21">
        <v>0</v>
      </c>
      <c r="DF32" s="21">
        <v>0</v>
      </c>
      <c r="DG32" s="25">
        <f t="shared" si="24"/>
        <v>18394.800000000003</v>
      </c>
      <c r="DH32" s="25">
        <f t="shared" si="25"/>
        <v>4287.8999999999996</v>
      </c>
      <c r="DI32" s="25">
        <f t="shared" si="26"/>
        <v>4259.8950000000004</v>
      </c>
      <c r="DJ32" s="21">
        <v>0</v>
      </c>
      <c r="DK32" s="21">
        <v>0</v>
      </c>
      <c r="DL32" s="21">
        <v>0</v>
      </c>
      <c r="DM32" s="21">
        <v>0</v>
      </c>
      <c r="DN32" s="21">
        <v>0</v>
      </c>
      <c r="DO32" s="21">
        <v>0</v>
      </c>
      <c r="DP32" s="21">
        <v>0</v>
      </c>
      <c r="DQ32" s="21">
        <v>0</v>
      </c>
      <c r="DR32" s="21">
        <v>0</v>
      </c>
      <c r="DS32" s="21">
        <v>0</v>
      </c>
      <c r="DT32" s="21">
        <f t="shared" si="35"/>
        <v>0</v>
      </c>
      <c r="DU32" s="21">
        <v>0</v>
      </c>
      <c r="DV32" s="21">
        <v>0</v>
      </c>
      <c r="DW32" s="21">
        <v>0</v>
      </c>
      <c r="DX32" s="21">
        <v>0</v>
      </c>
      <c r="DY32" s="21">
        <v>0</v>
      </c>
      <c r="DZ32" s="21">
        <v>0</v>
      </c>
      <c r="EA32" s="21">
        <v>0</v>
      </c>
      <c r="EB32" s="21">
        <v>0</v>
      </c>
      <c r="EC32" s="25">
        <f t="shared" si="27"/>
        <v>0</v>
      </c>
      <c r="ED32" s="25">
        <f t="shared" si="27"/>
        <v>0</v>
      </c>
      <c r="EE32" s="25">
        <f t="shared" si="28"/>
        <v>0</v>
      </c>
      <c r="EH32" s="30"/>
      <c r="EJ32" s="30"/>
      <c r="EK32" s="30"/>
      <c r="EM32" s="30"/>
    </row>
    <row r="33" spans="1:143" s="32" customFormat="1" ht="20.25" customHeight="1" x14ac:dyDescent="0.2">
      <c r="A33" s="19">
        <v>24</v>
      </c>
      <c r="B33" s="20" t="s">
        <v>70</v>
      </c>
      <c r="C33" s="21">
        <v>6867.0595999999996</v>
      </c>
      <c r="D33" s="26">
        <v>10381.152400000001</v>
      </c>
      <c r="E33" s="23">
        <f t="shared" si="0"/>
        <v>65428.7</v>
      </c>
      <c r="F33" s="24">
        <f t="shared" si="1"/>
        <v>16307.174999999999</v>
      </c>
      <c r="G33" s="25">
        <f t="shared" si="2"/>
        <v>15994.399000000001</v>
      </c>
      <c r="H33" s="25">
        <f t="shared" si="3"/>
        <v>98.081973119194473</v>
      </c>
      <c r="I33" s="25">
        <f t="shared" si="4"/>
        <v>24.445539954179132</v>
      </c>
      <c r="J33" s="25">
        <f t="shared" si="5"/>
        <v>22084</v>
      </c>
      <c r="K33" s="25">
        <f t="shared" si="6"/>
        <v>5471</v>
      </c>
      <c r="L33" s="25">
        <f t="shared" si="7"/>
        <v>5158.1989999999996</v>
      </c>
      <c r="M33" s="25">
        <f t="shared" si="8"/>
        <v>94.282562602814835</v>
      </c>
      <c r="N33" s="25">
        <f t="shared" si="9"/>
        <v>23.357177141822135</v>
      </c>
      <c r="O33" s="25">
        <f t="shared" si="10"/>
        <v>8850</v>
      </c>
      <c r="P33" s="25">
        <f t="shared" si="11"/>
        <v>2162.5</v>
      </c>
      <c r="Q33" s="25">
        <f t="shared" si="12"/>
        <v>3202.7370000000001</v>
      </c>
      <c r="R33" s="25">
        <f t="shared" si="13"/>
        <v>148.10344508670522</v>
      </c>
      <c r="S33" s="21">
        <f t="shared" si="14"/>
        <v>36.189118644067797</v>
      </c>
      <c r="T33" s="26">
        <v>2250</v>
      </c>
      <c r="U33" s="25">
        <v>562.5</v>
      </c>
      <c r="V33" s="25">
        <v>226.34899999999999</v>
      </c>
      <c r="W33" s="25">
        <f t="shared" si="29"/>
        <v>40.239822222222223</v>
      </c>
      <c r="X33" s="21">
        <f t="shared" si="30"/>
        <v>10.059955555555556</v>
      </c>
      <c r="Y33" s="26">
        <v>6180</v>
      </c>
      <c r="Z33" s="26">
        <v>1545</v>
      </c>
      <c r="AA33" s="25">
        <v>503.762</v>
      </c>
      <c r="AB33" s="25">
        <f t="shared" si="15"/>
        <v>32.605954692556629</v>
      </c>
      <c r="AC33" s="21">
        <f t="shared" si="16"/>
        <v>8.1514886731391574</v>
      </c>
      <c r="AD33" s="26">
        <v>6600</v>
      </c>
      <c r="AE33" s="26">
        <v>1600</v>
      </c>
      <c r="AF33" s="25">
        <v>2976.3879999999999</v>
      </c>
      <c r="AG33" s="25">
        <f t="shared" si="31"/>
        <v>186.02424999999999</v>
      </c>
      <c r="AH33" s="21">
        <f t="shared" si="32"/>
        <v>45.096787878787872</v>
      </c>
      <c r="AI33" s="26">
        <v>700</v>
      </c>
      <c r="AJ33" s="26">
        <v>175</v>
      </c>
      <c r="AK33" s="25">
        <v>182</v>
      </c>
      <c r="AL33" s="25">
        <f t="shared" si="17"/>
        <v>104</v>
      </c>
      <c r="AM33" s="21">
        <f t="shared" si="18"/>
        <v>26</v>
      </c>
      <c r="AN33" s="27">
        <v>0</v>
      </c>
      <c r="AO33" s="27">
        <v>0</v>
      </c>
      <c r="AP33" s="25">
        <v>0</v>
      </c>
      <c r="AQ33" s="25" t="e">
        <f t="shared" si="19"/>
        <v>#DIV/0!</v>
      </c>
      <c r="AR33" s="21" t="e">
        <f t="shared" si="20"/>
        <v>#DIV/0!</v>
      </c>
      <c r="AS33" s="27">
        <v>0</v>
      </c>
      <c r="AT33" s="27">
        <v>0</v>
      </c>
      <c r="AU33" s="21">
        <v>0</v>
      </c>
      <c r="AV33" s="21">
        <v>0</v>
      </c>
      <c r="AW33" s="21">
        <v>0</v>
      </c>
      <c r="AX33" s="21">
        <v>0</v>
      </c>
      <c r="AY33" s="21">
        <v>43344.7</v>
      </c>
      <c r="AZ33" s="21">
        <v>10836.174999999999</v>
      </c>
      <c r="BA33" s="21">
        <v>10836.2</v>
      </c>
      <c r="BB33" s="28">
        <v>0</v>
      </c>
      <c r="BC33" s="28">
        <f t="shared" si="33"/>
        <v>0</v>
      </c>
      <c r="BD33" s="28">
        <v>0</v>
      </c>
      <c r="BE33" s="29">
        <v>0</v>
      </c>
      <c r="BF33" s="29">
        <v>0</v>
      </c>
      <c r="BG33" s="21">
        <v>0</v>
      </c>
      <c r="BH33" s="21">
        <v>0</v>
      </c>
      <c r="BI33" s="21">
        <v>0</v>
      </c>
      <c r="BJ33" s="21">
        <v>0</v>
      </c>
      <c r="BK33" s="21">
        <v>0</v>
      </c>
      <c r="BL33" s="21">
        <v>0</v>
      </c>
      <c r="BM33" s="21">
        <v>0</v>
      </c>
      <c r="BN33" s="25">
        <f t="shared" si="21"/>
        <v>3354</v>
      </c>
      <c r="BO33" s="25">
        <f t="shared" si="21"/>
        <v>838.5</v>
      </c>
      <c r="BP33" s="25">
        <f t="shared" si="34"/>
        <v>838.5</v>
      </c>
      <c r="BQ33" s="25">
        <f t="shared" si="22"/>
        <v>100</v>
      </c>
      <c r="BR33" s="21">
        <f t="shared" si="23"/>
        <v>25</v>
      </c>
      <c r="BS33" s="26">
        <v>3354</v>
      </c>
      <c r="BT33" s="26">
        <v>838.5</v>
      </c>
      <c r="BU33" s="25">
        <v>838.5</v>
      </c>
      <c r="BV33" s="21">
        <v>0</v>
      </c>
      <c r="BW33" s="21">
        <v>0</v>
      </c>
      <c r="BX33" s="25">
        <v>0</v>
      </c>
      <c r="BY33" s="21">
        <v>0</v>
      </c>
      <c r="BZ33" s="21">
        <v>0</v>
      </c>
      <c r="CA33" s="21">
        <v>0</v>
      </c>
      <c r="CB33" s="26">
        <v>0</v>
      </c>
      <c r="CC33" s="26">
        <v>0</v>
      </c>
      <c r="CD33" s="21">
        <v>0</v>
      </c>
      <c r="CE33" s="21">
        <v>0</v>
      </c>
      <c r="CF33" s="21">
        <v>0</v>
      </c>
      <c r="CG33" s="21">
        <v>0</v>
      </c>
      <c r="CH33" s="21">
        <v>0</v>
      </c>
      <c r="CI33" s="21">
        <v>0</v>
      </c>
      <c r="CJ33" s="21">
        <v>0</v>
      </c>
      <c r="CK33" s="26">
        <v>0</v>
      </c>
      <c r="CL33" s="26">
        <v>0</v>
      </c>
      <c r="CM33" s="21">
        <v>0</v>
      </c>
      <c r="CN33" s="26">
        <v>1700</v>
      </c>
      <c r="CO33" s="26">
        <v>425</v>
      </c>
      <c r="CP33" s="21">
        <v>334.5</v>
      </c>
      <c r="CQ33" s="21">
        <v>1700</v>
      </c>
      <c r="CR33" s="21">
        <v>425</v>
      </c>
      <c r="CS33" s="21">
        <v>274.5</v>
      </c>
      <c r="CT33" s="26">
        <v>1000</v>
      </c>
      <c r="CU33" s="26">
        <v>250</v>
      </c>
      <c r="CV33" s="21">
        <v>91.7</v>
      </c>
      <c r="CW33" s="21">
        <v>0</v>
      </c>
      <c r="CX33" s="21">
        <v>0</v>
      </c>
      <c r="CY33" s="21">
        <v>0</v>
      </c>
      <c r="CZ33" s="21">
        <v>0</v>
      </c>
      <c r="DA33" s="21">
        <v>0</v>
      </c>
      <c r="DB33" s="21">
        <v>0</v>
      </c>
      <c r="DC33" s="21">
        <v>300</v>
      </c>
      <c r="DD33" s="21">
        <v>75</v>
      </c>
      <c r="DE33" s="21">
        <v>5</v>
      </c>
      <c r="DF33" s="21">
        <v>0</v>
      </c>
      <c r="DG33" s="25">
        <f t="shared" si="24"/>
        <v>65428.7</v>
      </c>
      <c r="DH33" s="25">
        <f t="shared" si="25"/>
        <v>16307.174999999999</v>
      </c>
      <c r="DI33" s="25">
        <f t="shared" si="26"/>
        <v>15994.399000000001</v>
      </c>
      <c r="DJ33" s="21">
        <v>0</v>
      </c>
      <c r="DK33" s="21">
        <v>0</v>
      </c>
      <c r="DL33" s="21">
        <v>0</v>
      </c>
      <c r="DM33" s="21">
        <v>0</v>
      </c>
      <c r="DN33" s="21">
        <v>0</v>
      </c>
      <c r="DO33" s="21">
        <v>0</v>
      </c>
      <c r="DP33" s="21">
        <v>0</v>
      </c>
      <c r="DQ33" s="21">
        <v>0</v>
      </c>
      <c r="DR33" s="21">
        <v>0</v>
      </c>
      <c r="DS33" s="21">
        <v>0</v>
      </c>
      <c r="DT33" s="21">
        <f t="shared" si="35"/>
        <v>0</v>
      </c>
      <c r="DU33" s="21">
        <v>0</v>
      </c>
      <c r="DV33" s="21">
        <v>0</v>
      </c>
      <c r="DW33" s="21">
        <v>0</v>
      </c>
      <c r="DX33" s="21">
        <v>0</v>
      </c>
      <c r="DY33" s="21">
        <v>0</v>
      </c>
      <c r="DZ33" s="21">
        <v>0</v>
      </c>
      <c r="EA33" s="21">
        <v>0</v>
      </c>
      <c r="EB33" s="21">
        <v>0</v>
      </c>
      <c r="EC33" s="25">
        <f t="shared" si="27"/>
        <v>0</v>
      </c>
      <c r="ED33" s="25">
        <f t="shared" si="27"/>
        <v>0</v>
      </c>
      <c r="EE33" s="25">
        <f t="shared" si="28"/>
        <v>0</v>
      </c>
      <c r="EH33" s="30"/>
      <c r="EJ33" s="30"/>
      <c r="EK33" s="30"/>
      <c r="EM33" s="30"/>
    </row>
    <row r="34" spans="1:143" s="32" customFormat="1" ht="20.25" customHeight="1" x14ac:dyDescent="0.2">
      <c r="A34" s="19">
        <v>25</v>
      </c>
      <c r="B34" s="20" t="s">
        <v>71</v>
      </c>
      <c r="C34" s="21">
        <v>4605.9012000000002</v>
      </c>
      <c r="D34" s="26">
        <v>3839.5981000000002</v>
      </c>
      <c r="E34" s="23">
        <f t="shared" si="0"/>
        <v>31769.4</v>
      </c>
      <c r="F34" s="24">
        <f t="shared" si="1"/>
        <v>7829.6</v>
      </c>
      <c r="G34" s="25">
        <f t="shared" si="2"/>
        <v>7250.3420000000006</v>
      </c>
      <c r="H34" s="25">
        <f t="shared" si="3"/>
        <v>92.601691018698276</v>
      </c>
      <c r="I34" s="25">
        <f t="shared" si="4"/>
        <v>22.821778189075022</v>
      </c>
      <c r="J34" s="25">
        <f t="shared" si="5"/>
        <v>6095</v>
      </c>
      <c r="K34" s="25">
        <f t="shared" si="6"/>
        <v>1411</v>
      </c>
      <c r="L34" s="25">
        <f t="shared" si="7"/>
        <v>831.74199999999996</v>
      </c>
      <c r="M34" s="25">
        <f t="shared" si="8"/>
        <v>58.94698795180723</v>
      </c>
      <c r="N34" s="25">
        <f t="shared" si="9"/>
        <v>13.646300246103364</v>
      </c>
      <c r="O34" s="25">
        <f t="shared" si="10"/>
        <v>4205</v>
      </c>
      <c r="P34" s="25">
        <f t="shared" si="11"/>
        <v>938.5</v>
      </c>
      <c r="Q34" s="25">
        <f t="shared" si="12"/>
        <v>572.24199999999996</v>
      </c>
      <c r="R34" s="25">
        <f t="shared" si="13"/>
        <v>60.974107618540216</v>
      </c>
      <c r="S34" s="21">
        <f t="shared" si="14"/>
        <v>13.608608799048749</v>
      </c>
      <c r="T34" s="26">
        <v>35</v>
      </c>
      <c r="U34" s="25">
        <v>18.75</v>
      </c>
      <c r="V34" s="25">
        <v>10.189</v>
      </c>
      <c r="W34" s="25">
        <f t="shared" si="29"/>
        <v>54.341333333333331</v>
      </c>
      <c r="X34" s="21">
        <f t="shared" si="30"/>
        <v>29.111428571428572</v>
      </c>
      <c r="Y34" s="26">
        <v>0</v>
      </c>
      <c r="Z34" s="26">
        <v>0</v>
      </c>
      <c r="AA34" s="25">
        <v>0</v>
      </c>
      <c r="AB34" s="25" t="e">
        <f t="shared" si="15"/>
        <v>#DIV/0!</v>
      </c>
      <c r="AC34" s="21" t="e">
        <f t="shared" si="16"/>
        <v>#DIV/0!</v>
      </c>
      <c r="AD34" s="26">
        <v>4170</v>
      </c>
      <c r="AE34" s="26">
        <v>919.75</v>
      </c>
      <c r="AF34" s="25">
        <v>562.053</v>
      </c>
      <c r="AG34" s="25">
        <f t="shared" si="31"/>
        <v>61.109323185648279</v>
      </c>
      <c r="AH34" s="21">
        <f t="shared" si="32"/>
        <v>13.478489208633093</v>
      </c>
      <c r="AI34" s="26">
        <v>240</v>
      </c>
      <c r="AJ34" s="26">
        <v>60</v>
      </c>
      <c r="AK34" s="25">
        <v>50</v>
      </c>
      <c r="AL34" s="25">
        <f t="shared" si="17"/>
        <v>83.333333333333343</v>
      </c>
      <c r="AM34" s="21">
        <f t="shared" si="18"/>
        <v>20.833333333333336</v>
      </c>
      <c r="AN34" s="27">
        <v>0</v>
      </c>
      <c r="AO34" s="27">
        <v>0</v>
      </c>
      <c r="AP34" s="25">
        <v>0</v>
      </c>
      <c r="AQ34" s="25" t="e">
        <f t="shared" si="19"/>
        <v>#DIV/0!</v>
      </c>
      <c r="AR34" s="21" t="e">
        <f t="shared" si="20"/>
        <v>#DIV/0!</v>
      </c>
      <c r="AS34" s="27">
        <v>0</v>
      </c>
      <c r="AT34" s="27">
        <v>0</v>
      </c>
      <c r="AU34" s="21">
        <v>0</v>
      </c>
      <c r="AV34" s="21">
        <v>0</v>
      </c>
      <c r="AW34" s="21">
        <v>0</v>
      </c>
      <c r="AX34" s="21">
        <v>0</v>
      </c>
      <c r="AY34" s="21">
        <v>25674.400000000001</v>
      </c>
      <c r="AZ34" s="21">
        <v>6418.6</v>
      </c>
      <c r="BA34" s="21">
        <v>6418.6</v>
      </c>
      <c r="BB34" s="28">
        <v>0</v>
      </c>
      <c r="BC34" s="28">
        <f t="shared" si="33"/>
        <v>0</v>
      </c>
      <c r="BD34" s="28">
        <v>0</v>
      </c>
      <c r="BE34" s="29">
        <v>0</v>
      </c>
      <c r="BF34" s="29">
        <v>0</v>
      </c>
      <c r="BG34" s="21">
        <v>0</v>
      </c>
      <c r="BH34" s="21">
        <v>0</v>
      </c>
      <c r="BI34" s="21">
        <v>0</v>
      </c>
      <c r="BJ34" s="21">
        <v>0</v>
      </c>
      <c r="BK34" s="21">
        <v>0</v>
      </c>
      <c r="BL34" s="21">
        <v>0</v>
      </c>
      <c r="BM34" s="21">
        <v>0</v>
      </c>
      <c r="BN34" s="25">
        <f t="shared" si="21"/>
        <v>750</v>
      </c>
      <c r="BO34" s="25">
        <f t="shared" si="21"/>
        <v>187.5</v>
      </c>
      <c r="BP34" s="25">
        <f t="shared" si="34"/>
        <v>178.5</v>
      </c>
      <c r="BQ34" s="25">
        <f t="shared" si="22"/>
        <v>95.199999999999989</v>
      </c>
      <c r="BR34" s="21">
        <f t="shared" si="23"/>
        <v>23.799999999999997</v>
      </c>
      <c r="BS34" s="26">
        <v>750</v>
      </c>
      <c r="BT34" s="26">
        <v>187.5</v>
      </c>
      <c r="BU34" s="25">
        <v>178.5</v>
      </c>
      <c r="BV34" s="21">
        <v>0</v>
      </c>
      <c r="BW34" s="21">
        <v>0</v>
      </c>
      <c r="BX34" s="25">
        <v>0</v>
      </c>
      <c r="BY34" s="21">
        <v>0</v>
      </c>
      <c r="BZ34" s="21">
        <v>0</v>
      </c>
      <c r="CA34" s="21">
        <v>0</v>
      </c>
      <c r="CB34" s="26">
        <v>0</v>
      </c>
      <c r="CC34" s="26">
        <v>0</v>
      </c>
      <c r="CD34" s="21">
        <v>0</v>
      </c>
      <c r="CE34" s="21">
        <v>0</v>
      </c>
      <c r="CF34" s="21">
        <v>0</v>
      </c>
      <c r="CG34" s="21">
        <v>0</v>
      </c>
      <c r="CH34" s="21">
        <v>0</v>
      </c>
      <c r="CI34" s="21">
        <v>0</v>
      </c>
      <c r="CJ34" s="21">
        <v>0</v>
      </c>
      <c r="CK34" s="26">
        <v>0</v>
      </c>
      <c r="CL34" s="26">
        <v>0</v>
      </c>
      <c r="CM34" s="21">
        <v>0</v>
      </c>
      <c r="CN34" s="26">
        <v>900</v>
      </c>
      <c r="CO34" s="26">
        <v>225</v>
      </c>
      <c r="CP34" s="21">
        <v>31</v>
      </c>
      <c r="CQ34" s="21">
        <v>900</v>
      </c>
      <c r="CR34" s="21">
        <v>225</v>
      </c>
      <c r="CS34" s="21">
        <v>31</v>
      </c>
      <c r="CT34" s="26">
        <v>0</v>
      </c>
      <c r="CU34" s="26">
        <v>0</v>
      </c>
      <c r="CV34" s="21">
        <v>0</v>
      </c>
      <c r="CW34" s="21">
        <v>0</v>
      </c>
      <c r="CX34" s="21">
        <v>0</v>
      </c>
      <c r="CY34" s="21">
        <v>0</v>
      </c>
      <c r="CZ34" s="21">
        <v>0</v>
      </c>
      <c r="DA34" s="21">
        <v>0</v>
      </c>
      <c r="DB34" s="21">
        <v>0</v>
      </c>
      <c r="DC34" s="21">
        <v>0</v>
      </c>
      <c r="DD34" s="21">
        <v>0</v>
      </c>
      <c r="DE34" s="21">
        <v>0</v>
      </c>
      <c r="DF34" s="21">
        <v>0</v>
      </c>
      <c r="DG34" s="25">
        <f t="shared" si="24"/>
        <v>31769.4</v>
      </c>
      <c r="DH34" s="25">
        <f t="shared" si="25"/>
        <v>7829.6</v>
      </c>
      <c r="DI34" s="25">
        <f t="shared" si="26"/>
        <v>7250.3420000000006</v>
      </c>
      <c r="DJ34" s="21">
        <v>0</v>
      </c>
      <c r="DK34" s="21">
        <v>0</v>
      </c>
      <c r="DL34" s="21">
        <v>0</v>
      </c>
      <c r="DM34" s="21">
        <v>0</v>
      </c>
      <c r="DN34" s="21">
        <v>0</v>
      </c>
      <c r="DO34" s="21">
        <v>0</v>
      </c>
      <c r="DP34" s="21">
        <v>0</v>
      </c>
      <c r="DQ34" s="21">
        <v>0</v>
      </c>
      <c r="DR34" s="21">
        <v>0</v>
      </c>
      <c r="DS34" s="21">
        <v>0</v>
      </c>
      <c r="DT34" s="21">
        <f t="shared" si="35"/>
        <v>0</v>
      </c>
      <c r="DU34" s="21">
        <v>0</v>
      </c>
      <c r="DV34" s="21">
        <v>0</v>
      </c>
      <c r="DW34" s="21">
        <v>0</v>
      </c>
      <c r="DX34" s="21">
        <v>0</v>
      </c>
      <c r="DY34" s="21">
        <v>0</v>
      </c>
      <c r="DZ34" s="21">
        <v>0</v>
      </c>
      <c r="EA34" s="21">
        <v>0</v>
      </c>
      <c r="EB34" s="21">
        <v>0</v>
      </c>
      <c r="EC34" s="25">
        <f t="shared" si="27"/>
        <v>0</v>
      </c>
      <c r="ED34" s="25">
        <f t="shared" si="27"/>
        <v>0</v>
      </c>
      <c r="EE34" s="25">
        <f t="shared" si="28"/>
        <v>0</v>
      </c>
      <c r="EH34" s="30"/>
      <c r="EJ34" s="30"/>
      <c r="EK34" s="30"/>
      <c r="EM34" s="30"/>
    </row>
    <row r="35" spans="1:143" s="32" customFormat="1" ht="20.25" customHeight="1" x14ac:dyDescent="0.2">
      <c r="A35" s="19">
        <v>26</v>
      </c>
      <c r="B35" s="20" t="s">
        <v>72</v>
      </c>
      <c r="C35" s="21">
        <v>12831.115599999999</v>
      </c>
      <c r="D35" s="26">
        <v>1764.3886</v>
      </c>
      <c r="E35" s="23">
        <f t="shared" si="0"/>
        <v>45253.4</v>
      </c>
      <c r="F35" s="24">
        <f t="shared" si="1"/>
        <v>13240.1</v>
      </c>
      <c r="G35" s="25">
        <f t="shared" si="2"/>
        <v>12815.342000000001</v>
      </c>
      <c r="H35" s="25">
        <f t="shared" si="3"/>
        <v>96.791882236538996</v>
      </c>
      <c r="I35" s="25">
        <f t="shared" si="4"/>
        <v>28.319069948335375</v>
      </c>
      <c r="J35" s="25">
        <f t="shared" si="5"/>
        <v>16050</v>
      </c>
      <c r="K35" s="25">
        <f t="shared" si="6"/>
        <v>5939.25</v>
      </c>
      <c r="L35" s="25">
        <f t="shared" si="7"/>
        <v>7448.1419999999998</v>
      </c>
      <c r="M35" s="25">
        <f t="shared" si="8"/>
        <v>125.40542997853264</v>
      </c>
      <c r="N35" s="25">
        <f t="shared" si="9"/>
        <v>46.405869158878502</v>
      </c>
      <c r="O35" s="25">
        <f t="shared" si="10"/>
        <v>9570</v>
      </c>
      <c r="P35" s="25">
        <f t="shared" si="11"/>
        <v>4036.75</v>
      </c>
      <c r="Q35" s="25">
        <f t="shared" si="12"/>
        <v>3968.8059999999996</v>
      </c>
      <c r="R35" s="25">
        <f t="shared" si="13"/>
        <v>98.316863813711521</v>
      </c>
      <c r="S35" s="21">
        <f t="shared" si="14"/>
        <v>41.471327063740851</v>
      </c>
      <c r="T35" s="26">
        <v>0</v>
      </c>
      <c r="U35" s="25">
        <v>2000</v>
      </c>
      <c r="V35" s="25">
        <v>1649.885</v>
      </c>
      <c r="W35" s="25">
        <f t="shared" si="29"/>
        <v>82.494250000000008</v>
      </c>
      <c r="X35" s="21" t="e">
        <f t="shared" si="30"/>
        <v>#DIV/0!</v>
      </c>
      <c r="Y35" s="26">
        <v>0</v>
      </c>
      <c r="Z35" s="26">
        <v>282.5</v>
      </c>
      <c r="AA35" s="25">
        <v>222</v>
      </c>
      <c r="AB35" s="25">
        <f t="shared" si="15"/>
        <v>78.584070796460182</v>
      </c>
      <c r="AC35" s="21" t="e">
        <f t="shared" si="16"/>
        <v>#DIV/0!</v>
      </c>
      <c r="AD35" s="26">
        <v>9570</v>
      </c>
      <c r="AE35" s="26">
        <v>2036.75</v>
      </c>
      <c r="AF35" s="25">
        <v>2318.9209999999998</v>
      </c>
      <c r="AG35" s="25">
        <f t="shared" si="31"/>
        <v>113.85398306124954</v>
      </c>
      <c r="AH35" s="21">
        <f t="shared" si="32"/>
        <v>24.231149425287356</v>
      </c>
      <c r="AI35" s="26">
        <v>1310</v>
      </c>
      <c r="AJ35" s="26">
        <v>327.5</v>
      </c>
      <c r="AK35" s="25">
        <v>190</v>
      </c>
      <c r="AL35" s="25">
        <f t="shared" si="17"/>
        <v>58.015267175572518</v>
      </c>
      <c r="AM35" s="21">
        <f t="shared" si="18"/>
        <v>14.503816793893129</v>
      </c>
      <c r="AN35" s="27">
        <v>0</v>
      </c>
      <c r="AO35" s="27">
        <v>0</v>
      </c>
      <c r="AP35" s="25">
        <v>0</v>
      </c>
      <c r="AQ35" s="25" t="e">
        <f t="shared" si="19"/>
        <v>#DIV/0!</v>
      </c>
      <c r="AR35" s="21" t="e">
        <f t="shared" si="20"/>
        <v>#DIV/0!</v>
      </c>
      <c r="AS35" s="27">
        <v>0</v>
      </c>
      <c r="AT35" s="27">
        <v>0</v>
      </c>
      <c r="AU35" s="21">
        <v>0</v>
      </c>
      <c r="AV35" s="21">
        <v>0</v>
      </c>
      <c r="AW35" s="21">
        <v>0</v>
      </c>
      <c r="AX35" s="21">
        <v>0</v>
      </c>
      <c r="AY35" s="21">
        <v>21468.9</v>
      </c>
      <c r="AZ35" s="21">
        <v>5367.2250000000004</v>
      </c>
      <c r="BA35" s="21">
        <v>5367.2</v>
      </c>
      <c r="BB35" s="28">
        <v>0</v>
      </c>
      <c r="BC35" s="28">
        <f t="shared" si="33"/>
        <v>0</v>
      </c>
      <c r="BD35" s="28">
        <v>0</v>
      </c>
      <c r="BE35" s="29">
        <v>0</v>
      </c>
      <c r="BF35" s="29">
        <v>0</v>
      </c>
      <c r="BG35" s="21">
        <v>0</v>
      </c>
      <c r="BH35" s="21">
        <v>0</v>
      </c>
      <c r="BI35" s="21">
        <v>0</v>
      </c>
      <c r="BJ35" s="21">
        <v>0</v>
      </c>
      <c r="BK35" s="21">
        <v>0</v>
      </c>
      <c r="BL35" s="21">
        <v>0</v>
      </c>
      <c r="BM35" s="21">
        <v>0</v>
      </c>
      <c r="BN35" s="25">
        <f t="shared" si="21"/>
        <v>520</v>
      </c>
      <c r="BO35" s="25">
        <f t="shared" si="21"/>
        <v>130</v>
      </c>
      <c r="BP35" s="25">
        <f t="shared" si="34"/>
        <v>57.222999999999999</v>
      </c>
      <c r="BQ35" s="25">
        <f t="shared" si="22"/>
        <v>44.017692307692307</v>
      </c>
      <c r="BR35" s="21">
        <f t="shared" si="23"/>
        <v>11.004423076923077</v>
      </c>
      <c r="BS35" s="26">
        <v>520</v>
      </c>
      <c r="BT35" s="26">
        <v>130</v>
      </c>
      <c r="BU35" s="25">
        <v>57.222999999999999</v>
      </c>
      <c r="BV35" s="21">
        <v>0</v>
      </c>
      <c r="BW35" s="21">
        <v>0</v>
      </c>
      <c r="BX35" s="25">
        <v>0</v>
      </c>
      <c r="BY35" s="21">
        <v>0</v>
      </c>
      <c r="BZ35" s="21">
        <v>0</v>
      </c>
      <c r="CA35" s="21">
        <v>0</v>
      </c>
      <c r="CB35" s="26">
        <v>0</v>
      </c>
      <c r="CC35" s="26">
        <v>0</v>
      </c>
      <c r="CD35" s="21">
        <v>0</v>
      </c>
      <c r="CE35" s="21">
        <v>0</v>
      </c>
      <c r="CF35" s="21">
        <v>0</v>
      </c>
      <c r="CG35" s="21">
        <v>0</v>
      </c>
      <c r="CH35" s="21">
        <v>0</v>
      </c>
      <c r="CI35" s="21">
        <v>0</v>
      </c>
      <c r="CJ35" s="21">
        <v>0</v>
      </c>
      <c r="CK35" s="26">
        <v>0</v>
      </c>
      <c r="CL35" s="26">
        <v>0</v>
      </c>
      <c r="CM35" s="21">
        <v>0</v>
      </c>
      <c r="CN35" s="26">
        <v>1650</v>
      </c>
      <c r="CO35" s="26">
        <v>412.5</v>
      </c>
      <c r="CP35" s="21">
        <v>88.513000000000005</v>
      </c>
      <c r="CQ35" s="21">
        <v>1500</v>
      </c>
      <c r="CR35" s="21">
        <v>375</v>
      </c>
      <c r="CS35" s="21">
        <v>88.513000000000005</v>
      </c>
      <c r="CT35" s="26">
        <v>2500</v>
      </c>
      <c r="CU35" s="26">
        <v>625</v>
      </c>
      <c r="CV35" s="21">
        <v>2091.6</v>
      </c>
      <c r="CW35" s="21">
        <v>500</v>
      </c>
      <c r="CX35" s="21">
        <v>125</v>
      </c>
      <c r="CY35" s="21">
        <v>0</v>
      </c>
      <c r="CZ35" s="21">
        <v>0</v>
      </c>
      <c r="DA35" s="21">
        <v>0</v>
      </c>
      <c r="DB35" s="21">
        <v>0</v>
      </c>
      <c r="DC35" s="21">
        <v>0</v>
      </c>
      <c r="DD35" s="21">
        <v>0</v>
      </c>
      <c r="DE35" s="21">
        <v>830</v>
      </c>
      <c r="DF35" s="21">
        <v>0</v>
      </c>
      <c r="DG35" s="25">
        <f t="shared" si="24"/>
        <v>37518.9</v>
      </c>
      <c r="DH35" s="25">
        <f t="shared" si="25"/>
        <v>11306.475</v>
      </c>
      <c r="DI35" s="25">
        <f t="shared" si="26"/>
        <v>12815.342000000001</v>
      </c>
      <c r="DJ35" s="21">
        <v>0</v>
      </c>
      <c r="DK35" s="21">
        <v>0</v>
      </c>
      <c r="DL35" s="21">
        <v>0</v>
      </c>
      <c r="DM35" s="21">
        <v>7734.5</v>
      </c>
      <c r="DN35" s="21">
        <v>1933.625</v>
      </c>
      <c r="DO35" s="21">
        <v>0</v>
      </c>
      <c r="DP35" s="21">
        <v>0</v>
      </c>
      <c r="DQ35" s="21">
        <v>0</v>
      </c>
      <c r="DR35" s="21">
        <v>0</v>
      </c>
      <c r="DS35" s="21">
        <v>0</v>
      </c>
      <c r="DT35" s="21">
        <f t="shared" si="35"/>
        <v>0</v>
      </c>
      <c r="DU35" s="21">
        <v>0</v>
      </c>
      <c r="DV35" s="21">
        <v>0</v>
      </c>
      <c r="DW35" s="21">
        <v>0</v>
      </c>
      <c r="DX35" s="21">
        <v>0</v>
      </c>
      <c r="DY35" s="21">
        <v>0</v>
      </c>
      <c r="DZ35" s="21">
        <v>0</v>
      </c>
      <c r="EA35" s="21">
        <v>0</v>
      </c>
      <c r="EB35" s="21">
        <v>0</v>
      </c>
      <c r="EC35" s="25">
        <f t="shared" si="27"/>
        <v>7734.5</v>
      </c>
      <c r="ED35" s="25">
        <f t="shared" si="27"/>
        <v>1933.625</v>
      </c>
      <c r="EE35" s="25">
        <f t="shared" si="28"/>
        <v>0</v>
      </c>
      <c r="EH35" s="30"/>
      <c r="EJ35" s="30"/>
      <c r="EK35" s="30"/>
      <c r="EM35" s="30"/>
    </row>
    <row r="36" spans="1:143" s="32" customFormat="1" ht="20.25" customHeight="1" x14ac:dyDescent="0.2">
      <c r="A36" s="19">
        <v>27</v>
      </c>
      <c r="B36" s="20" t="s">
        <v>73</v>
      </c>
      <c r="C36" s="21">
        <v>558897.86540000001</v>
      </c>
      <c r="D36" s="26">
        <v>51305.277999999998</v>
      </c>
      <c r="E36" s="23">
        <f t="shared" si="0"/>
        <v>386582</v>
      </c>
      <c r="F36" s="24">
        <f t="shared" si="1"/>
        <v>95590.5</v>
      </c>
      <c r="G36" s="25">
        <f t="shared" si="2"/>
        <v>92472.885000000009</v>
      </c>
      <c r="H36" s="25">
        <f t="shared" si="3"/>
        <v>96.738572347670541</v>
      </c>
      <c r="I36" s="25">
        <f t="shared" si="4"/>
        <v>23.920639088214145</v>
      </c>
      <c r="J36" s="25">
        <f t="shared" si="5"/>
        <v>245490.3</v>
      </c>
      <c r="K36" s="25">
        <f t="shared" si="6"/>
        <v>60317.574999999997</v>
      </c>
      <c r="L36" s="25">
        <f t="shared" si="7"/>
        <v>57199.885000000002</v>
      </c>
      <c r="M36" s="25">
        <f t="shared" si="8"/>
        <v>94.83120798540061</v>
      </c>
      <c r="N36" s="25">
        <f t="shared" si="9"/>
        <v>23.3002627802402</v>
      </c>
      <c r="O36" s="25">
        <f t="shared" si="10"/>
        <v>122945</v>
      </c>
      <c r="P36" s="25">
        <f t="shared" si="11"/>
        <v>29681.25</v>
      </c>
      <c r="Q36" s="25">
        <f t="shared" si="12"/>
        <v>20546.512999999999</v>
      </c>
      <c r="R36" s="25">
        <f t="shared" si="13"/>
        <v>69.223880395872811</v>
      </c>
      <c r="S36" s="21">
        <f t="shared" si="14"/>
        <v>16.711954939200453</v>
      </c>
      <c r="T36" s="26">
        <v>60975</v>
      </c>
      <c r="U36" s="25">
        <v>15243.75</v>
      </c>
      <c r="V36" s="25">
        <v>5352.4470000000001</v>
      </c>
      <c r="W36" s="25">
        <f t="shared" si="29"/>
        <v>35.112403444034442</v>
      </c>
      <c r="X36" s="21">
        <f t="shared" si="30"/>
        <v>8.7781008610086104</v>
      </c>
      <c r="Y36" s="26">
        <v>15776</v>
      </c>
      <c r="Z36" s="26">
        <v>3944</v>
      </c>
      <c r="AA36" s="25">
        <v>1917.3630000000001</v>
      </c>
      <c r="AB36" s="25">
        <f t="shared" si="15"/>
        <v>48.614680527383371</v>
      </c>
      <c r="AC36" s="21">
        <f t="shared" si="16"/>
        <v>12.153670131845843</v>
      </c>
      <c r="AD36" s="26">
        <v>61970</v>
      </c>
      <c r="AE36" s="26">
        <v>14437.5</v>
      </c>
      <c r="AF36" s="25">
        <v>15194.066000000001</v>
      </c>
      <c r="AG36" s="25">
        <f t="shared" si="31"/>
        <v>105.24028398268399</v>
      </c>
      <c r="AH36" s="21">
        <f t="shared" si="32"/>
        <v>24.518421817008232</v>
      </c>
      <c r="AI36" s="26">
        <v>13265.8</v>
      </c>
      <c r="AJ36" s="26">
        <v>3316.45</v>
      </c>
      <c r="AK36" s="25">
        <v>4349.17</v>
      </c>
      <c r="AL36" s="25">
        <f t="shared" si="17"/>
        <v>131.13932065913855</v>
      </c>
      <c r="AM36" s="21">
        <f t="shared" si="18"/>
        <v>32.784830164784637</v>
      </c>
      <c r="AN36" s="27">
        <v>0</v>
      </c>
      <c r="AO36" s="27">
        <v>0</v>
      </c>
      <c r="AP36" s="25">
        <v>0</v>
      </c>
      <c r="AQ36" s="25" t="e">
        <f t="shared" si="19"/>
        <v>#DIV/0!</v>
      </c>
      <c r="AR36" s="21" t="e">
        <f t="shared" si="20"/>
        <v>#DIV/0!</v>
      </c>
      <c r="AS36" s="27">
        <v>0</v>
      </c>
      <c r="AT36" s="27">
        <v>0</v>
      </c>
      <c r="AU36" s="21">
        <v>0</v>
      </c>
      <c r="AV36" s="21">
        <v>0</v>
      </c>
      <c r="AW36" s="21">
        <v>0</v>
      </c>
      <c r="AX36" s="21">
        <v>0</v>
      </c>
      <c r="AY36" s="21">
        <v>141091.70000000001</v>
      </c>
      <c r="AZ36" s="21">
        <v>35272.925000000003</v>
      </c>
      <c r="BA36" s="21">
        <v>35273</v>
      </c>
      <c r="BB36" s="28">
        <v>0</v>
      </c>
      <c r="BC36" s="28">
        <f t="shared" si="33"/>
        <v>0</v>
      </c>
      <c r="BD36" s="28">
        <v>0</v>
      </c>
      <c r="BE36" s="29">
        <v>0</v>
      </c>
      <c r="BF36" s="29">
        <v>0</v>
      </c>
      <c r="BG36" s="21">
        <v>0</v>
      </c>
      <c r="BH36" s="21">
        <v>0</v>
      </c>
      <c r="BI36" s="21">
        <v>0</v>
      </c>
      <c r="BJ36" s="21">
        <v>0</v>
      </c>
      <c r="BK36" s="21">
        <v>0</v>
      </c>
      <c r="BL36" s="21">
        <v>0</v>
      </c>
      <c r="BM36" s="21">
        <v>0</v>
      </c>
      <c r="BN36" s="25">
        <f t="shared" si="21"/>
        <v>8881.5</v>
      </c>
      <c r="BO36" s="25">
        <f t="shared" si="21"/>
        <v>2220.375</v>
      </c>
      <c r="BP36" s="25">
        <f t="shared" si="34"/>
        <v>1580.8140000000001</v>
      </c>
      <c r="BQ36" s="25">
        <f t="shared" si="22"/>
        <v>71.195811518324618</v>
      </c>
      <c r="BR36" s="21">
        <f t="shared" si="23"/>
        <v>17.798952879581154</v>
      </c>
      <c r="BS36" s="26">
        <v>7332</v>
      </c>
      <c r="BT36" s="26">
        <v>1833</v>
      </c>
      <c r="BU36" s="25">
        <v>1179.3140000000001</v>
      </c>
      <c r="BV36" s="21">
        <v>0</v>
      </c>
      <c r="BW36" s="21">
        <v>0</v>
      </c>
      <c r="BX36" s="25">
        <v>0</v>
      </c>
      <c r="BY36" s="21">
        <v>0</v>
      </c>
      <c r="BZ36" s="21">
        <v>0</v>
      </c>
      <c r="CA36" s="21">
        <v>0</v>
      </c>
      <c r="CB36" s="26">
        <v>1549.5</v>
      </c>
      <c r="CC36" s="26">
        <v>387.375</v>
      </c>
      <c r="CD36" s="21">
        <v>401.5</v>
      </c>
      <c r="CE36" s="21">
        <v>0</v>
      </c>
      <c r="CF36" s="21">
        <v>0</v>
      </c>
      <c r="CG36" s="21">
        <v>0</v>
      </c>
      <c r="CH36" s="21">
        <v>0</v>
      </c>
      <c r="CI36" s="21">
        <v>0</v>
      </c>
      <c r="CJ36" s="21">
        <v>0</v>
      </c>
      <c r="CK36" s="26">
        <v>0</v>
      </c>
      <c r="CL36" s="26">
        <v>0</v>
      </c>
      <c r="CM36" s="21">
        <v>0</v>
      </c>
      <c r="CN36" s="26">
        <v>56242</v>
      </c>
      <c r="CO36" s="26">
        <v>14060.5</v>
      </c>
      <c r="CP36" s="21">
        <v>12085.093000000001</v>
      </c>
      <c r="CQ36" s="21">
        <v>28589</v>
      </c>
      <c r="CR36" s="21">
        <v>7147.25</v>
      </c>
      <c r="CS36" s="21">
        <v>6721.8450000000003</v>
      </c>
      <c r="CT36" s="26">
        <v>23680</v>
      </c>
      <c r="CU36" s="26">
        <v>5920</v>
      </c>
      <c r="CV36" s="21">
        <v>15400.932000000001</v>
      </c>
      <c r="CW36" s="21">
        <v>3200</v>
      </c>
      <c r="CX36" s="21">
        <v>800</v>
      </c>
      <c r="CY36" s="21">
        <v>800</v>
      </c>
      <c r="CZ36" s="21">
        <v>0</v>
      </c>
      <c r="DA36" s="21">
        <v>0</v>
      </c>
      <c r="DB36" s="21">
        <v>0</v>
      </c>
      <c r="DC36" s="21">
        <v>1500</v>
      </c>
      <c r="DD36" s="21">
        <v>375</v>
      </c>
      <c r="DE36" s="21">
        <v>520</v>
      </c>
      <c r="DF36" s="21">
        <v>0</v>
      </c>
      <c r="DG36" s="25">
        <f t="shared" si="24"/>
        <v>386582</v>
      </c>
      <c r="DH36" s="25">
        <f t="shared" si="25"/>
        <v>95590.5</v>
      </c>
      <c r="DI36" s="25">
        <f t="shared" si="26"/>
        <v>92472.885000000009</v>
      </c>
      <c r="DJ36" s="21">
        <v>0</v>
      </c>
      <c r="DK36" s="21">
        <v>0</v>
      </c>
      <c r="DL36" s="21">
        <v>0</v>
      </c>
      <c r="DM36" s="21">
        <v>0</v>
      </c>
      <c r="DN36" s="21">
        <v>0</v>
      </c>
      <c r="DO36" s="21">
        <v>0</v>
      </c>
      <c r="DP36" s="21">
        <v>0</v>
      </c>
      <c r="DQ36" s="21">
        <v>0</v>
      </c>
      <c r="DR36" s="21">
        <v>0</v>
      </c>
      <c r="DS36" s="21">
        <v>0</v>
      </c>
      <c r="DT36" s="21">
        <f t="shared" si="35"/>
        <v>0</v>
      </c>
      <c r="DU36" s="21">
        <v>0</v>
      </c>
      <c r="DV36" s="21">
        <v>0</v>
      </c>
      <c r="DW36" s="21">
        <v>0</v>
      </c>
      <c r="DX36" s="21">
        <v>0</v>
      </c>
      <c r="DY36" s="21">
        <v>0</v>
      </c>
      <c r="DZ36" s="21">
        <v>0</v>
      </c>
      <c r="EA36" s="21">
        <v>0</v>
      </c>
      <c r="EB36" s="21">
        <v>0</v>
      </c>
      <c r="EC36" s="25">
        <f t="shared" si="27"/>
        <v>0</v>
      </c>
      <c r="ED36" s="25">
        <f t="shared" si="27"/>
        <v>0</v>
      </c>
      <c r="EE36" s="25">
        <f t="shared" si="28"/>
        <v>0</v>
      </c>
      <c r="EH36" s="30"/>
      <c r="EJ36" s="30"/>
      <c r="EK36" s="30"/>
      <c r="EM36" s="30"/>
    </row>
    <row r="37" spans="1:143" s="32" customFormat="1" ht="20.25" customHeight="1" x14ac:dyDescent="0.2">
      <c r="A37" s="19">
        <v>28</v>
      </c>
      <c r="B37" s="20" t="s">
        <v>74</v>
      </c>
      <c r="C37" s="21">
        <v>82686.267200000002</v>
      </c>
      <c r="D37" s="26">
        <v>2637.5691000000002</v>
      </c>
      <c r="E37" s="23">
        <f t="shared" si="0"/>
        <v>24472.82</v>
      </c>
      <c r="F37" s="24">
        <f t="shared" si="1"/>
        <v>6389.4250000000002</v>
      </c>
      <c r="G37" s="25">
        <f t="shared" si="2"/>
        <v>9654.4560000000001</v>
      </c>
      <c r="H37" s="25">
        <f t="shared" si="3"/>
        <v>151.10054504122047</v>
      </c>
      <c r="I37" s="25">
        <f t="shared" si="4"/>
        <v>39.449707880007288</v>
      </c>
      <c r="J37" s="25">
        <f t="shared" si="5"/>
        <v>8718</v>
      </c>
      <c r="K37" s="25">
        <f t="shared" si="6"/>
        <v>2499.5</v>
      </c>
      <c r="L37" s="25">
        <f t="shared" si="7"/>
        <v>5764.5560000000005</v>
      </c>
      <c r="M37" s="25">
        <f t="shared" si="8"/>
        <v>230.62836567313462</v>
      </c>
      <c r="N37" s="25">
        <f t="shared" si="9"/>
        <v>66.122459279651309</v>
      </c>
      <c r="O37" s="25">
        <f t="shared" si="10"/>
        <v>4900</v>
      </c>
      <c r="P37" s="25">
        <f t="shared" si="11"/>
        <v>1450</v>
      </c>
      <c r="Q37" s="25">
        <f t="shared" si="12"/>
        <v>3148.1289999999999</v>
      </c>
      <c r="R37" s="25">
        <f t="shared" si="13"/>
        <v>217.11234482758618</v>
      </c>
      <c r="S37" s="21">
        <f t="shared" si="14"/>
        <v>64.247530612244901</v>
      </c>
      <c r="T37" s="26">
        <v>0</v>
      </c>
      <c r="U37" s="25">
        <v>275</v>
      </c>
      <c r="V37" s="25">
        <v>812.572</v>
      </c>
      <c r="W37" s="25">
        <f t="shared" si="29"/>
        <v>295.48072727272728</v>
      </c>
      <c r="X37" s="21" t="e">
        <f t="shared" si="30"/>
        <v>#DIV/0!</v>
      </c>
      <c r="Y37" s="26">
        <v>0</v>
      </c>
      <c r="Z37" s="26">
        <v>95</v>
      </c>
      <c r="AA37" s="25">
        <v>7.9770000000000003</v>
      </c>
      <c r="AB37" s="25">
        <f t="shared" si="15"/>
        <v>8.3968421052631577</v>
      </c>
      <c r="AC37" s="21" t="e">
        <f t="shared" si="16"/>
        <v>#DIV/0!</v>
      </c>
      <c r="AD37" s="26">
        <v>4900</v>
      </c>
      <c r="AE37" s="26">
        <v>1175</v>
      </c>
      <c r="AF37" s="25">
        <v>2335.5569999999998</v>
      </c>
      <c r="AG37" s="25">
        <f t="shared" si="31"/>
        <v>198.77080851063829</v>
      </c>
      <c r="AH37" s="21">
        <f t="shared" si="32"/>
        <v>47.664428571428566</v>
      </c>
      <c r="AI37" s="26">
        <v>532</v>
      </c>
      <c r="AJ37" s="26">
        <v>133</v>
      </c>
      <c r="AK37" s="25">
        <v>109</v>
      </c>
      <c r="AL37" s="25">
        <f t="shared" si="17"/>
        <v>81.954887218045116</v>
      </c>
      <c r="AM37" s="21">
        <f t="shared" si="18"/>
        <v>20.488721804511279</v>
      </c>
      <c r="AN37" s="27">
        <v>0</v>
      </c>
      <c r="AO37" s="27">
        <v>0</v>
      </c>
      <c r="AP37" s="25">
        <v>0</v>
      </c>
      <c r="AQ37" s="25" t="e">
        <f t="shared" si="19"/>
        <v>#DIV/0!</v>
      </c>
      <c r="AR37" s="21" t="e">
        <f t="shared" si="20"/>
        <v>#DIV/0!</v>
      </c>
      <c r="AS37" s="27">
        <v>0</v>
      </c>
      <c r="AT37" s="27">
        <v>0</v>
      </c>
      <c r="AU37" s="21">
        <v>0</v>
      </c>
      <c r="AV37" s="21">
        <v>0</v>
      </c>
      <c r="AW37" s="21">
        <v>0</v>
      </c>
      <c r="AX37" s="21">
        <v>0</v>
      </c>
      <c r="AY37" s="21">
        <v>15559.7</v>
      </c>
      <c r="AZ37" s="21">
        <v>3889.9250000000002</v>
      </c>
      <c r="BA37" s="21">
        <v>3889.9</v>
      </c>
      <c r="BB37" s="28">
        <v>0</v>
      </c>
      <c r="BC37" s="28">
        <f t="shared" si="33"/>
        <v>0</v>
      </c>
      <c r="BD37" s="28">
        <v>0</v>
      </c>
      <c r="BE37" s="29">
        <v>0</v>
      </c>
      <c r="BF37" s="29">
        <v>0</v>
      </c>
      <c r="BG37" s="21">
        <v>0</v>
      </c>
      <c r="BH37" s="21">
        <v>0</v>
      </c>
      <c r="BI37" s="21">
        <v>0</v>
      </c>
      <c r="BJ37" s="21">
        <v>0</v>
      </c>
      <c r="BK37" s="21">
        <v>0</v>
      </c>
      <c r="BL37" s="21">
        <v>0</v>
      </c>
      <c r="BM37" s="21">
        <v>0</v>
      </c>
      <c r="BN37" s="25">
        <f t="shared" si="21"/>
        <v>86</v>
      </c>
      <c r="BO37" s="25">
        <f t="shared" si="21"/>
        <v>21.5</v>
      </c>
      <c r="BP37" s="25">
        <f t="shared" si="34"/>
        <v>0</v>
      </c>
      <c r="BQ37" s="25">
        <f t="shared" si="22"/>
        <v>0</v>
      </c>
      <c r="BR37" s="21">
        <f t="shared" si="23"/>
        <v>0</v>
      </c>
      <c r="BS37" s="26">
        <v>86</v>
      </c>
      <c r="BT37" s="26">
        <v>21.5</v>
      </c>
      <c r="BU37" s="25">
        <v>0</v>
      </c>
      <c r="BV37" s="21">
        <v>0</v>
      </c>
      <c r="BW37" s="21">
        <v>0</v>
      </c>
      <c r="BX37" s="25">
        <v>0</v>
      </c>
      <c r="BY37" s="21">
        <v>0</v>
      </c>
      <c r="BZ37" s="21">
        <v>0</v>
      </c>
      <c r="CA37" s="21">
        <v>0</v>
      </c>
      <c r="CB37" s="26">
        <v>0</v>
      </c>
      <c r="CC37" s="26">
        <v>0</v>
      </c>
      <c r="CD37" s="21">
        <v>0</v>
      </c>
      <c r="CE37" s="21">
        <v>0</v>
      </c>
      <c r="CF37" s="21">
        <v>0</v>
      </c>
      <c r="CG37" s="21">
        <v>0</v>
      </c>
      <c r="CH37" s="21">
        <v>0</v>
      </c>
      <c r="CI37" s="21">
        <v>0</v>
      </c>
      <c r="CJ37" s="21">
        <v>0</v>
      </c>
      <c r="CK37" s="26">
        <v>0</v>
      </c>
      <c r="CL37" s="26">
        <v>0</v>
      </c>
      <c r="CM37" s="21">
        <v>0</v>
      </c>
      <c r="CN37" s="26">
        <v>1200</v>
      </c>
      <c r="CO37" s="26">
        <v>300</v>
      </c>
      <c r="CP37" s="21">
        <v>180.55</v>
      </c>
      <c r="CQ37" s="21">
        <v>960</v>
      </c>
      <c r="CR37" s="21">
        <v>240</v>
      </c>
      <c r="CS37" s="21">
        <v>150.55000000000001</v>
      </c>
      <c r="CT37" s="26">
        <v>2000</v>
      </c>
      <c r="CU37" s="26">
        <v>500</v>
      </c>
      <c r="CV37" s="21">
        <v>2318.9</v>
      </c>
      <c r="CW37" s="21">
        <v>0</v>
      </c>
      <c r="CX37" s="21">
        <v>0</v>
      </c>
      <c r="CY37" s="21">
        <v>0</v>
      </c>
      <c r="CZ37" s="21">
        <v>0</v>
      </c>
      <c r="DA37" s="21">
        <v>0</v>
      </c>
      <c r="DB37" s="21">
        <v>0</v>
      </c>
      <c r="DC37" s="21">
        <v>0</v>
      </c>
      <c r="DD37" s="21">
        <v>0</v>
      </c>
      <c r="DE37" s="21">
        <v>0</v>
      </c>
      <c r="DF37" s="21">
        <v>0</v>
      </c>
      <c r="DG37" s="25">
        <f t="shared" si="24"/>
        <v>24277.7</v>
      </c>
      <c r="DH37" s="25">
        <f t="shared" si="25"/>
        <v>6389.4250000000002</v>
      </c>
      <c r="DI37" s="25">
        <f t="shared" si="26"/>
        <v>9654.4560000000001</v>
      </c>
      <c r="DJ37" s="21">
        <v>0</v>
      </c>
      <c r="DK37" s="21">
        <v>0</v>
      </c>
      <c r="DL37" s="21">
        <v>0</v>
      </c>
      <c r="DM37" s="21">
        <v>195.12</v>
      </c>
      <c r="DN37" s="21">
        <v>0</v>
      </c>
      <c r="DO37" s="21">
        <v>0</v>
      </c>
      <c r="DP37" s="21">
        <v>0</v>
      </c>
      <c r="DQ37" s="21">
        <v>0</v>
      </c>
      <c r="DR37" s="21">
        <v>0</v>
      </c>
      <c r="DS37" s="21">
        <v>0</v>
      </c>
      <c r="DT37" s="21">
        <f t="shared" si="35"/>
        <v>0</v>
      </c>
      <c r="DU37" s="21">
        <v>0</v>
      </c>
      <c r="DV37" s="21">
        <v>0</v>
      </c>
      <c r="DW37" s="21">
        <v>0</v>
      </c>
      <c r="DX37" s="21">
        <v>0</v>
      </c>
      <c r="DY37" s="21">
        <v>0</v>
      </c>
      <c r="DZ37" s="21">
        <v>0</v>
      </c>
      <c r="EA37" s="21">
        <v>0</v>
      </c>
      <c r="EB37" s="21">
        <v>0</v>
      </c>
      <c r="EC37" s="25">
        <f t="shared" si="27"/>
        <v>195.12</v>
      </c>
      <c r="ED37" s="25">
        <f t="shared" si="27"/>
        <v>0</v>
      </c>
      <c r="EE37" s="25">
        <f t="shared" si="28"/>
        <v>0</v>
      </c>
      <c r="EH37" s="30"/>
      <c r="EJ37" s="30"/>
      <c r="EK37" s="30"/>
      <c r="EM37" s="30"/>
    </row>
    <row r="38" spans="1:143" s="32" customFormat="1" ht="22.5" customHeight="1" x14ac:dyDescent="0.2">
      <c r="A38" s="19">
        <v>29</v>
      </c>
      <c r="B38" s="20" t="s">
        <v>75</v>
      </c>
      <c r="C38" s="21">
        <v>99206.008000000002</v>
      </c>
      <c r="D38" s="26">
        <v>7802.7003999999997</v>
      </c>
      <c r="E38" s="23">
        <f t="shared" si="0"/>
        <v>62403.623</v>
      </c>
      <c r="F38" s="24">
        <f t="shared" si="1"/>
        <v>15762.4</v>
      </c>
      <c r="G38" s="25">
        <f t="shared" si="2"/>
        <v>21278.461000000003</v>
      </c>
      <c r="H38" s="25">
        <f t="shared" si="3"/>
        <v>134.99505785920928</v>
      </c>
      <c r="I38" s="25">
        <f t="shared" si="4"/>
        <v>34.098117989078943</v>
      </c>
      <c r="J38" s="25">
        <f t="shared" si="5"/>
        <v>17078.599999999999</v>
      </c>
      <c r="K38" s="25">
        <f t="shared" si="6"/>
        <v>9798.4</v>
      </c>
      <c r="L38" s="25">
        <f t="shared" si="7"/>
        <v>19814.061000000002</v>
      </c>
      <c r="M38" s="25">
        <f t="shared" si="8"/>
        <v>202.21731098954936</v>
      </c>
      <c r="N38" s="25">
        <f t="shared" si="9"/>
        <v>116.01689248533253</v>
      </c>
      <c r="O38" s="25">
        <f t="shared" si="10"/>
        <v>8150.6</v>
      </c>
      <c r="P38" s="25">
        <f t="shared" si="11"/>
        <v>7462.65</v>
      </c>
      <c r="Q38" s="25">
        <f t="shared" si="12"/>
        <v>4255.125</v>
      </c>
      <c r="R38" s="25">
        <f t="shared" si="13"/>
        <v>57.01895439287653</v>
      </c>
      <c r="S38" s="21">
        <f t="shared" si="14"/>
        <v>52.20627929232203</v>
      </c>
      <c r="T38" s="26">
        <v>0</v>
      </c>
      <c r="U38" s="25">
        <v>5425</v>
      </c>
      <c r="V38" s="25">
        <v>1799.759</v>
      </c>
      <c r="W38" s="25">
        <f t="shared" si="29"/>
        <v>33.175281105990784</v>
      </c>
      <c r="X38" s="21" t="e">
        <f t="shared" si="30"/>
        <v>#DIV/0!</v>
      </c>
      <c r="Y38" s="26">
        <v>0</v>
      </c>
      <c r="Z38" s="26">
        <v>103.75</v>
      </c>
      <c r="AA38" s="25">
        <v>103.27</v>
      </c>
      <c r="AB38" s="25">
        <f t="shared" si="15"/>
        <v>99.537349397590361</v>
      </c>
      <c r="AC38" s="21" t="e">
        <f t="shared" si="16"/>
        <v>#DIV/0!</v>
      </c>
      <c r="AD38" s="26">
        <v>8150.6</v>
      </c>
      <c r="AE38" s="26">
        <v>2037.65</v>
      </c>
      <c r="AF38" s="25">
        <v>2455.366</v>
      </c>
      <c r="AG38" s="25">
        <f t="shared" si="31"/>
        <v>120.49988957868132</v>
      </c>
      <c r="AH38" s="21">
        <f t="shared" si="32"/>
        <v>30.12497239467033</v>
      </c>
      <c r="AI38" s="26">
        <v>5796</v>
      </c>
      <c r="AJ38" s="26">
        <v>1449</v>
      </c>
      <c r="AK38" s="25">
        <v>1983.615</v>
      </c>
      <c r="AL38" s="25">
        <f t="shared" si="17"/>
        <v>136.89544513457557</v>
      </c>
      <c r="AM38" s="21">
        <f t="shared" si="18"/>
        <v>34.223861283643892</v>
      </c>
      <c r="AN38" s="27">
        <v>0</v>
      </c>
      <c r="AO38" s="27">
        <v>0</v>
      </c>
      <c r="AP38" s="25">
        <v>0</v>
      </c>
      <c r="AQ38" s="25" t="e">
        <f t="shared" si="19"/>
        <v>#DIV/0!</v>
      </c>
      <c r="AR38" s="21" t="e">
        <f t="shared" si="20"/>
        <v>#DIV/0!</v>
      </c>
      <c r="AS38" s="27">
        <v>0</v>
      </c>
      <c r="AT38" s="27">
        <v>0</v>
      </c>
      <c r="AU38" s="21">
        <v>0</v>
      </c>
      <c r="AV38" s="21">
        <v>0</v>
      </c>
      <c r="AW38" s="21">
        <v>0</v>
      </c>
      <c r="AX38" s="21">
        <v>0</v>
      </c>
      <c r="AY38" s="21">
        <v>5857.4</v>
      </c>
      <c r="AZ38" s="21">
        <v>1464.35</v>
      </c>
      <c r="BA38" s="21">
        <v>1464.4</v>
      </c>
      <c r="BB38" s="28">
        <v>0</v>
      </c>
      <c r="BC38" s="28">
        <f t="shared" si="33"/>
        <v>0</v>
      </c>
      <c r="BD38" s="28">
        <v>0</v>
      </c>
      <c r="BE38" s="29">
        <v>0</v>
      </c>
      <c r="BF38" s="29">
        <v>0</v>
      </c>
      <c r="BG38" s="21">
        <v>0</v>
      </c>
      <c r="BH38" s="21">
        <v>0</v>
      </c>
      <c r="BI38" s="21">
        <v>0</v>
      </c>
      <c r="BJ38" s="21">
        <v>0</v>
      </c>
      <c r="BK38" s="21">
        <v>0</v>
      </c>
      <c r="BL38" s="21">
        <v>0</v>
      </c>
      <c r="BM38" s="21">
        <v>0</v>
      </c>
      <c r="BN38" s="25">
        <f t="shared" si="21"/>
        <v>814</v>
      </c>
      <c r="BO38" s="25">
        <f t="shared" si="21"/>
        <v>203.5</v>
      </c>
      <c r="BP38" s="25">
        <f t="shared" si="34"/>
        <v>389.24200000000002</v>
      </c>
      <c r="BQ38" s="25">
        <f t="shared" si="22"/>
        <v>191.27371007371008</v>
      </c>
      <c r="BR38" s="21">
        <f t="shared" si="23"/>
        <v>47.818427518427519</v>
      </c>
      <c r="BS38" s="26">
        <v>814</v>
      </c>
      <c r="BT38" s="26">
        <v>203.5</v>
      </c>
      <c r="BU38" s="25">
        <v>389.24200000000002</v>
      </c>
      <c r="BV38" s="21">
        <v>0</v>
      </c>
      <c r="BW38" s="21">
        <v>0</v>
      </c>
      <c r="BX38" s="25">
        <v>0</v>
      </c>
      <c r="BY38" s="21">
        <v>0</v>
      </c>
      <c r="BZ38" s="21">
        <v>0</v>
      </c>
      <c r="CA38" s="21">
        <v>0</v>
      </c>
      <c r="CB38" s="26">
        <v>0</v>
      </c>
      <c r="CC38" s="26">
        <v>0</v>
      </c>
      <c r="CD38" s="21">
        <v>0</v>
      </c>
      <c r="CE38" s="21">
        <v>0</v>
      </c>
      <c r="CF38" s="21">
        <v>0</v>
      </c>
      <c r="CG38" s="21">
        <v>0</v>
      </c>
      <c r="CH38" s="21">
        <v>0</v>
      </c>
      <c r="CI38" s="21">
        <v>0</v>
      </c>
      <c r="CJ38" s="21">
        <v>0</v>
      </c>
      <c r="CK38" s="26">
        <v>0</v>
      </c>
      <c r="CL38" s="26">
        <v>0</v>
      </c>
      <c r="CM38" s="21">
        <v>0</v>
      </c>
      <c r="CN38" s="26">
        <v>2318</v>
      </c>
      <c r="CO38" s="26">
        <v>579.5</v>
      </c>
      <c r="CP38" s="21">
        <v>627</v>
      </c>
      <c r="CQ38" s="21">
        <v>2268</v>
      </c>
      <c r="CR38" s="21">
        <v>567</v>
      </c>
      <c r="CS38" s="21">
        <v>627</v>
      </c>
      <c r="CT38" s="26">
        <v>0</v>
      </c>
      <c r="CU38" s="26">
        <v>0</v>
      </c>
      <c r="CV38" s="21">
        <v>12235.807000000001</v>
      </c>
      <c r="CW38" s="21">
        <v>0</v>
      </c>
      <c r="CX38" s="21">
        <v>0</v>
      </c>
      <c r="CY38" s="21">
        <v>0</v>
      </c>
      <c r="CZ38" s="21">
        <v>0</v>
      </c>
      <c r="DA38" s="21">
        <v>0</v>
      </c>
      <c r="DB38" s="21">
        <v>0</v>
      </c>
      <c r="DC38" s="21">
        <v>0</v>
      </c>
      <c r="DD38" s="21">
        <v>0</v>
      </c>
      <c r="DE38" s="21">
        <v>220.00200000000001</v>
      </c>
      <c r="DF38" s="21">
        <v>0</v>
      </c>
      <c r="DG38" s="25">
        <f t="shared" si="24"/>
        <v>22936</v>
      </c>
      <c r="DH38" s="25">
        <f t="shared" si="25"/>
        <v>11262.75</v>
      </c>
      <c r="DI38" s="25">
        <f t="shared" si="26"/>
        <v>21278.461000000003</v>
      </c>
      <c r="DJ38" s="21">
        <v>0</v>
      </c>
      <c r="DK38" s="21">
        <v>0</v>
      </c>
      <c r="DL38" s="21">
        <v>0</v>
      </c>
      <c r="DM38" s="21">
        <v>39467.623</v>
      </c>
      <c r="DN38" s="21">
        <v>4499.6499999999996</v>
      </c>
      <c r="DO38" s="21">
        <v>0</v>
      </c>
      <c r="DP38" s="21">
        <v>0</v>
      </c>
      <c r="DQ38" s="21">
        <v>0</v>
      </c>
      <c r="DR38" s="21">
        <v>0</v>
      </c>
      <c r="DS38" s="21">
        <v>0</v>
      </c>
      <c r="DT38" s="21">
        <f t="shared" si="35"/>
        <v>0</v>
      </c>
      <c r="DU38" s="21">
        <v>0</v>
      </c>
      <c r="DV38" s="21">
        <v>0</v>
      </c>
      <c r="DW38" s="21">
        <v>0</v>
      </c>
      <c r="DX38" s="21">
        <v>0</v>
      </c>
      <c r="DY38" s="21">
        <v>0</v>
      </c>
      <c r="DZ38" s="21">
        <v>0</v>
      </c>
      <c r="EA38" s="21">
        <v>0</v>
      </c>
      <c r="EB38" s="21">
        <v>0</v>
      </c>
      <c r="EC38" s="25">
        <f t="shared" si="27"/>
        <v>39467.623</v>
      </c>
      <c r="ED38" s="25">
        <f t="shared" si="27"/>
        <v>4499.6499999999996</v>
      </c>
      <c r="EE38" s="25">
        <f t="shared" si="28"/>
        <v>0</v>
      </c>
      <c r="EH38" s="30"/>
      <c r="EJ38" s="30"/>
      <c r="EK38" s="30"/>
      <c r="EM38" s="30"/>
    </row>
    <row r="39" spans="1:143" s="32" customFormat="1" ht="20.25" customHeight="1" x14ac:dyDescent="0.2">
      <c r="A39" s="19">
        <v>30</v>
      </c>
      <c r="B39" s="20" t="s">
        <v>76</v>
      </c>
      <c r="C39" s="21">
        <v>87332.3321</v>
      </c>
      <c r="D39" s="26">
        <v>54287.271699999998</v>
      </c>
      <c r="E39" s="23">
        <f t="shared" si="0"/>
        <v>1309746.7</v>
      </c>
      <c r="F39" s="24">
        <f t="shared" si="1"/>
        <v>327385.67499999999</v>
      </c>
      <c r="G39" s="25">
        <f t="shared" si="2"/>
        <v>200825.06809999997</v>
      </c>
      <c r="H39" s="25">
        <f t="shared" si="3"/>
        <v>61.34204500548168</v>
      </c>
      <c r="I39" s="25">
        <f t="shared" si="4"/>
        <v>15.333122664099857</v>
      </c>
      <c r="J39" s="25">
        <f t="shared" si="5"/>
        <v>366873</v>
      </c>
      <c r="K39" s="25">
        <f t="shared" si="6"/>
        <v>91667.25</v>
      </c>
      <c r="L39" s="25">
        <f t="shared" si="7"/>
        <v>73996.508099999992</v>
      </c>
      <c r="M39" s="25">
        <f t="shared" si="8"/>
        <v>80.722949690320149</v>
      </c>
      <c r="N39" s="25">
        <f t="shared" si="9"/>
        <v>20.169515908774969</v>
      </c>
      <c r="O39" s="25">
        <f t="shared" si="10"/>
        <v>128039</v>
      </c>
      <c r="P39" s="25">
        <f t="shared" si="11"/>
        <v>30700</v>
      </c>
      <c r="Q39" s="25">
        <f t="shared" si="12"/>
        <v>30491.806199999999</v>
      </c>
      <c r="R39" s="25">
        <f t="shared" si="13"/>
        <v>99.321844299674268</v>
      </c>
      <c r="S39" s="21">
        <f t="shared" si="14"/>
        <v>23.814467623146072</v>
      </c>
      <c r="T39" s="26">
        <v>50583</v>
      </c>
      <c r="U39" s="25">
        <v>11362.5</v>
      </c>
      <c r="V39" s="25">
        <v>6735.2752</v>
      </c>
      <c r="W39" s="25">
        <f t="shared" si="29"/>
        <v>59.276349394939501</v>
      </c>
      <c r="X39" s="21">
        <f t="shared" si="30"/>
        <v>13.315294071130618</v>
      </c>
      <c r="Y39" s="26">
        <v>51965</v>
      </c>
      <c r="Z39" s="26">
        <v>14250</v>
      </c>
      <c r="AA39" s="25">
        <v>7547.6449000000002</v>
      </c>
      <c r="AB39" s="25">
        <f t="shared" si="15"/>
        <v>52.965929122807019</v>
      </c>
      <c r="AC39" s="21">
        <f t="shared" si="16"/>
        <v>14.5244778216107</v>
      </c>
      <c r="AD39" s="26">
        <v>77456</v>
      </c>
      <c r="AE39" s="26">
        <v>19337.5</v>
      </c>
      <c r="AF39" s="25">
        <v>23756.530999999999</v>
      </c>
      <c r="AG39" s="25">
        <f t="shared" si="31"/>
        <v>122.85213186813186</v>
      </c>
      <c r="AH39" s="21">
        <f t="shared" si="32"/>
        <v>30.671001600908905</v>
      </c>
      <c r="AI39" s="26">
        <v>10169</v>
      </c>
      <c r="AJ39" s="26">
        <v>2542.25</v>
      </c>
      <c r="AK39" s="25">
        <v>2198.5700000000002</v>
      </c>
      <c r="AL39" s="25">
        <f t="shared" si="17"/>
        <v>86.481266594552082</v>
      </c>
      <c r="AM39" s="21">
        <f t="shared" si="18"/>
        <v>21.62031664863802</v>
      </c>
      <c r="AN39" s="27">
        <v>6300</v>
      </c>
      <c r="AO39" s="27">
        <v>1575</v>
      </c>
      <c r="AP39" s="25">
        <v>2227.8000000000002</v>
      </c>
      <c r="AQ39" s="25">
        <f t="shared" si="19"/>
        <v>141.44761904761907</v>
      </c>
      <c r="AR39" s="21">
        <f t="shared" si="20"/>
        <v>35.361904761904768</v>
      </c>
      <c r="AS39" s="27">
        <v>0</v>
      </c>
      <c r="AT39" s="27">
        <v>0</v>
      </c>
      <c r="AU39" s="21">
        <v>0</v>
      </c>
      <c r="AV39" s="21">
        <v>0</v>
      </c>
      <c r="AW39" s="21">
        <v>0</v>
      </c>
      <c r="AX39" s="21">
        <v>0</v>
      </c>
      <c r="AY39" s="21">
        <v>500846.6</v>
      </c>
      <c r="AZ39" s="21">
        <v>125211.65</v>
      </c>
      <c r="BA39" s="21">
        <v>125211.7</v>
      </c>
      <c r="BB39" s="28">
        <v>0</v>
      </c>
      <c r="BC39" s="28">
        <f t="shared" si="33"/>
        <v>0</v>
      </c>
      <c r="BD39" s="28">
        <v>0</v>
      </c>
      <c r="BE39" s="29">
        <v>2800.5</v>
      </c>
      <c r="BF39" s="29">
        <v>700.125</v>
      </c>
      <c r="BG39" s="21">
        <v>522</v>
      </c>
      <c r="BH39" s="21">
        <v>0</v>
      </c>
      <c r="BI39" s="21">
        <v>0</v>
      </c>
      <c r="BJ39" s="21">
        <v>0</v>
      </c>
      <c r="BK39" s="21">
        <v>0</v>
      </c>
      <c r="BL39" s="21">
        <v>0</v>
      </c>
      <c r="BM39" s="21">
        <v>0</v>
      </c>
      <c r="BN39" s="25">
        <f t="shared" si="21"/>
        <v>30940</v>
      </c>
      <c r="BO39" s="25">
        <f t="shared" si="21"/>
        <v>7735</v>
      </c>
      <c r="BP39" s="25">
        <f t="shared" si="34"/>
        <v>6210.7150000000001</v>
      </c>
      <c r="BQ39" s="25">
        <f t="shared" si="22"/>
        <v>80.293665158371041</v>
      </c>
      <c r="BR39" s="21">
        <f t="shared" si="23"/>
        <v>20.07341628959276</v>
      </c>
      <c r="BS39" s="26">
        <v>22598</v>
      </c>
      <c r="BT39" s="26">
        <v>5649.5</v>
      </c>
      <c r="BU39" s="25">
        <v>3866.84</v>
      </c>
      <c r="BV39" s="21">
        <v>0</v>
      </c>
      <c r="BW39" s="21">
        <v>0</v>
      </c>
      <c r="BX39" s="25">
        <v>0</v>
      </c>
      <c r="BY39" s="21">
        <v>0</v>
      </c>
      <c r="BZ39" s="21">
        <v>0</v>
      </c>
      <c r="CA39" s="21">
        <v>0</v>
      </c>
      <c r="CB39" s="26">
        <v>8342</v>
      </c>
      <c r="CC39" s="26">
        <v>2085.5</v>
      </c>
      <c r="CD39" s="21">
        <v>2343.875</v>
      </c>
      <c r="CE39" s="21">
        <v>0</v>
      </c>
      <c r="CF39" s="21">
        <v>0</v>
      </c>
      <c r="CG39" s="21">
        <v>0</v>
      </c>
      <c r="CH39" s="21">
        <v>5474.9</v>
      </c>
      <c r="CI39" s="21">
        <v>1368.7249999999999</v>
      </c>
      <c r="CJ39" s="21">
        <v>1094.8599999999999</v>
      </c>
      <c r="CK39" s="26">
        <v>0</v>
      </c>
      <c r="CL39" s="26">
        <v>0</v>
      </c>
      <c r="CM39" s="21">
        <v>0</v>
      </c>
      <c r="CN39" s="26">
        <v>105565</v>
      </c>
      <c r="CO39" s="26">
        <v>26391.25</v>
      </c>
      <c r="CP39" s="21">
        <v>14263.861999999999</v>
      </c>
      <c r="CQ39" s="21">
        <v>36665</v>
      </c>
      <c r="CR39" s="21">
        <v>9166.25</v>
      </c>
      <c r="CS39" s="21">
        <v>7645.6319999999996</v>
      </c>
      <c r="CT39" s="26">
        <v>20000</v>
      </c>
      <c r="CU39" s="26">
        <v>5000</v>
      </c>
      <c r="CV39" s="21">
        <v>9866.7019999999993</v>
      </c>
      <c r="CW39" s="21">
        <v>0</v>
      </c>
      <c r="CX39" s="21">
        <v>0</v>
      </c>
      <c r="CY39" s="21">
        <v>0</v>
      </c>
      <c r="CZ39" s="21">
        <v>0</v>
      </c>
      <c r="DA39" s="21">
        <v>0</v>
      </c>
      <c r="DB39" s="21">
        <v>0</v>
      </c>
      <c r="DC39" s="21">
        <v>13895</v>
      </c>
      <c r="DD39" s="21">
        <v>3473.75</v>
      </c>
      <c r="DE39" s="21">
        <v>1189.4079999999999</v>
      </c>
      <c r="DF39" s="21">
        <v>0</v>
      </c>
      <c r="DG39" s="25">
        <f t="shared" si="24"/>
        <v>875995</v>
      </c>
      <c r="DH39" s="25">
        <f t="shared" si="25"/>
        <v>218947.75</v>
      </c>
      <c r="DI39" s="25">
        <f t="shared" si="26"/>
        <v>200825.06809999997</v>
      </c>
      <c r="DJ39" s="21">
        <v>0</v>
      </c>
      <c r="DK39" s="21">
        <v>0</v>
      </c>
      <c r="DL39" s="21">
        <v>0</v>
      </c>
      <c r="DM39" s="21">
        <v>433751.7</v>
      </c>
      <c r="DN39" s="21">
        <v>108437.92499999999</v>
      </c>
      <c r="DO39" s="21">
        <v>0</v>
      </c>
      <c r="DP39" s="21">
        <v>0</v>
      </c>
      <c r="DQ39" s="21">
        <v>0</v>
      </c>
      <c r="DR39" s="21">
        <v>0</v>
      </c>
      <c r="DS39" s="21">
        <v>0</v>
      </c>
      <c r="DT39" s="21">
        <f t="shared" si="35"/>
        <v>0</v>
      </c>
      <c r="DU39" s="21">
        <v>0</v>
      </c>
      <c r="DV39" s="21">
        <v>0</v>
      </c>
      <c r="DW39" s="21">
        <v>0</v>
      </c>
      <c r="DX39" s="21">
        <v>0</v>
      </c>
      <c r="DY39" s="21">
        <v>0</v>
      </c>
      <c r="DZ39" s="21">
        <v>0</v>
      </c>
      <c r="EA39" s="21">
        <v>0</v>
      </c>
      <c r="EB39" s="21">
        <v>0</v>
      </c>
      <c r="EC39" s="25">
        <f t="shared" si="27"/>
        <v>433751.7</v>
      </c>
      <c r="ED39" s="25">
        <f t="shared" si="27"/>
        <v>108437.92499999999</v>
      </c>
      <c r="EE39" s="25">
        <f t="shared" si="28"/>
        <v>0</v>
      </c>
      <c r="EH39" s="30"/>
      <c r="EJ39" s="30"/>
      <c r="EK39" s="30"/>
      <c r="EM39" s="30"/>
    </row>
    <row r="40" spans="1:143" s="32" customFormat="1" ht="20.25" customHeight="1" x14ac:dyDescent="0.2">
      <c r="A40" s="19">
        <v>31</v>
      </c>
      <c r="B40" s="20" t="s">
        <v>77</v>
      </c>
      <c r="C40" s="21">
        <v>277.48669999999998</v>
      </c>
      <c r="D40" s="26">
        <v>2350.3809999999999</v>
      </c>
      <c r="E40" s="23">
        <f t="shared" si="0"/>
        <v>101815</v>
      </c>
      <c r="F40" s="24">
        <f t="shared" si="1"/>
        <v>24512.6</v>
      </c>
      <c r="G40" s="25">
        <f t="shared" si="2"/>
        <v>21989.849000000002</v>
      </c>
      <c r="H40" s="25">
        <f t="shared" si="3"/>
        <v>89.708349991432996</v>
      </c>
      <c r="I40" s="25">
        <f t="shared" si="4"/>
        <v>21.597848057751808</v>
      </c>
      <c r="J40" s="25">
        <f t="shared" si="5"/>
        <v>30688</v>
      </c>
      <c r="K40" s="25">
        <f t="shared" si="6"/>
        <v>6730.85</v>
      </c>
      <c r="L40" s="25">
        <f t="shared" si="7"/>
        <v>4208.049</v>
      </c>
      <c r="M40" s="25">
        <f t="shared" si="8"/>
        <v>62.518834916838138</v>
      </c>
      <c r="N40" s="25">
        <f t="shared" si="9"/>
        <v>13.712359880083419</v>
      </c>
      <c r="O40" s="25">
        <f t="shared" si="10"/>
        <v>16722.599999999999</v>
      </c>
      <c r="P40" s="25">
        <f t="shared" si="11"/>
        <v>3254.5</v>
      </c>
      <c r="Q40" s="25">
        <f t="shared" si="12"/>
        <v>3129.2190000000001</v>
      </c>
      <c r="R40" s="25">
        <f t="shared" si="13"/>
        <v>96.150530035335692</v>
      </c>
      <c r="S40" s="21">
        <f t="shared" si="14"/>
        <v>18.712514800330094</v>
      </c>
      <c r="T40" s="26">
        <v>3947.6</v>
      </c>
      <c r="U40" s="25">
        <v>936.25</v>
      </c>
      <c r="V40" s="25">
        <v>443.05099999999999</v>
      </c>
      <c r="W40" s="25">
        <f t="shared" si="29"/>
        <v>47.321869158878506</v>
      </c>
      <c r="X40" s="21">
        <f t="shared" si="30"/>
        <v>11.223300233052994</v>
      </c>
      <c r="Y40" s="26">
        <v>1790</v>
      </c>
      <c r="Z40" s="26">
        <v>432.5</v>
      </c>
      <c r="AA40" s="25">
        <v>264.10899999999998</v>
      </c>
      <c r="AB40" s="25">
        <f t="shared" si="15"/>
        <v>61.065664739884383</v>
      </c>
      <c r="AC40" s="21">
        <f t="shared" si="16"/>
        <v>14.754692737430167</v>
      </c>
      <c r="AD40" s="26">
        <v>12775</v>
      </c>
      <c r="AE40" s="26">
        <v>2318.25</v>
      </c>
      <c r="AF40" s="25">
        <v>2686.1680000000001</v>
      </c>
      <c r="AG40" s="25">
        <f t="shared" si="31"/>
        <v>115.87050576943815</v>
      </c>
      <c r="AH40" s="21">
        <f t="shared" si="32"/>
        <v>21.026755381604698</v>
      </c>
      <c r="AI40" s="26">
        <v>525</v>
      </c>
      <c r="AJ40" s="26">
        <v>131.25</v>
      </c>
      <c r="AK40" s="25">
        <v>167</v>
      </c>
      <c r="AL40" s="25">
        <f t="shared" si="17"/>
        <v>127.23809523809524</v>
      </c>
      <c r="AM40" s="21">
        <f t="shared" si="18"/>
        <v>31.80952380952381</v>
      </c>
      <c r="AN40" s="27">
        <v>0</v>
      </c>
      <c r="AO40" s="27">
        <v>0</v>
      </c>
      <c r="AP40" s="25">
        <v>0</v>
      </c>
      <c r="AQ40" s="25" t="e">
        <f t="shared" si="19"/>
        <v>#DIV/0!</v>
      </c>
      <c r="AR40" s="21" t="e">
        <f t="shared" si="20"/>
        <v>#DIV/0!</v>
      </c>
      <c r="AS40" s="27">
        <v>0</v>
      </c>
      <c r="AT40" s="27">
        <v>0</v>
      </c>
      <c r="AU40" s="21">
        <v>0</v>
      </c>
      <c r="AV40" s="21">
        <v>0</v>
      </c>
      <c r="AW40" s="21">
        <v>0</v>
      </c>
      <c r="AX40" s="21">
        <v>0</v>
      </c>
      <c r="AY40" s="21">
        <v>71127</v>
      </c>
      <c r="AZ40" s="21">
        <v>17781.75</v>
      </c>
      <c r="BA40" s="21">
        <v>17781.8</v>
      </c>
      <c r="BB40" s="28">
        <v>0</v>
      </c>
      <c r="BC40" s="28">
        <f t="shared" si="33"/>
        <v>0</v>
      </c>
      <c r="BD40" s="28">
        <v>0</v>
      </c>
      <c r="BE40" s="29">
        <v>0</v>
      </c>
      <c r="BF40" s="29">
        <v>0</v>
      </c>
      <c r="BG40" s="21">
        <v>0</v>
      </c>
      <c r="BH40" s="21">
        <v>0</v>
      </c>
      <c r="BI40" s="21">
        <v>0</v>
      </c>
      <c r="BJ40" s="21">
        <v>0</v>
      </c>
      <c r="BK40" s="21">
        <v>0</v>
      </c>
      <c r="BL40" s="21">
        <v>0</v>
      </c>
      <c r="BM40" s="21">
        <v>0</v>
      </c>
      <c r="BN40" s="25">
        <f t="shared" si="21"/>
        <v>2480.4</v>
      </c>
      <c r="BO40" s="25">
        <f t="shared" si="21"/>
        <v>620.1</v>
      </c>
      <c r="BP40" s="25">
        <f t="shared" si="34"/>
        <v>210.821</v>
      </c>
      <c r="BQ40" s="25">
        <f t="shared" si="22"/>
        <v>33.9979035639413</v>
      </c>
      <c r="BR40" s="21">
        <f t="shared" si="23"/>
        <v>8.499475890985325</v>
      </c>
      <c r="BS40" s="26">
        <v>2480.4</v>
      </c>
      <c r="BT40" s="26">
        <v>620.1</v>
      </c>
      <c r="BU40" s="25">
        <v>210.821</v>
      </c>
      <c r="BV40" s="21">
        <v>0</v>
      </c>
      <c r="BW40" s="21">
        <v>0</v>
      </c>
      <c r="BX40" s="25">
        <v>0</v>
      </c>
      <c r="BY40" s="21">
        <v>0</v>
      </c>
      <c r="BZ40" s="21">
        <v>0</v>
      </c>
      <c r="CA40" s="21">
        <v>0</v>
      </c>
      <c r="CB40" s="26">
        <v>0</v>
      </c>
      <c r="CC40" s="26">
        <v>0</v>
      </c>
      <c r="CD40" s="21">
        <v>0</v>
      </c>
      <c r="CE40" s="21">
        <v>0</v>
      </c>
      <c r="CF40" s="21">
        <v>0</v>
      </c>
      <c r="CG40" s="21">
        <v>0</v>
      </c>
      <c r="CH40" s="21">
        <v>0</v>
      </c>
      <c r="CI40" s="21">
        <v>0</v>
      </c>
      <c r="CJ40" s="21">
        <v>0</v>
      </c>
      <c r="CK40" s="26">
        <v>0</v>
      </c>
      <c r="CL40" s="26">
        <v>0</v>
      </c>
      <c r="CM40" s="21">
        <v>0</v>
      </c>
      <c r="CN40" s="26">
        <v>9170</v>
      </c>
      <c r="CO40" s="26">
        <v>2292.5</v>
      </c>
      <c r="CP40" s="21">
        <v>436.9</v>
      </c>
      <c r="CQ40" s="21">
        <v>2900</v>
      </c>
      <c r="CR40" s="21">
        <v>725</v>
      </c>
      <c r="CS40" s="21">
        <v>371.9</v>
      </c>
      <c r="CT40" s="26">
        <v>0</v>
      </c>
      <c r="CU40" s="26">
        <v>0</v>
      </c>
      <c r="CV40" s="21">
        <v>0</v>
      </c>
      <c r="CW40" s="21">
        <v>0</v>
      </c>
      <c r="CX40" s="21">
        <v>0</v>
      </c>
      <c r="CY40" s="21">
        <v>0</v>
      </c>
      <c r="CZ40" s="21">
        <v>0</v>
      </c>
      <c r="DA40" s="21">
        <v>0</v>
      </c>
      <c r="DB40" s="21">
        <v>0</v>
      </c>
      <c r="DC40" s="21">
        <v>0</v>
      </c>
      <c r="DD40" s="21">
        <v>0</v>
      </c>
      <c r="DE40" s="21">
        <v>0</v>
      </c>
      <c r="DF40" s="21">
        <v>0</v>
      </c>
      <c r="DG40" s="25">
        <f t="shared" si="24"/>
        <v>101815</v>
      </c>
      <c r="DH40" s="25">
        <f t="shared" si="25"/>
        <v>24512.6</v>
      </c>
      <c r="DI40" s="25">
        <f t="shared" si="26"/>
        <v>21989.849000000002</v>
      </c>
      <c r="DJ40" s="21">
        <v>0</v>
      </c>
      <c r="DK40" s="21">
        <v>0</v>
      </c>
      <c r="DL40" s="21">
        <v>0</v>
      </c>
      <c r="DM40" s="21">
        <v>0</v>
      </c>
      <c r="DN40" s="21">
        <v>0</v>
      </c>
      <c r="DO40" s="21">
        <v>0</v>
      </c>
      <c r="DP40" s="21">
        <v>0</v>
      </c>
      <c r="DQ40" s="21">
        <v>0</v>
      </c>
      <c r="DR40" s="21">
        <v>0</v>
      </c>
      <c r="DS40" s="21">
        <v>0</v>
      </c>
      <c r="DT40" s="21">
        <f t="shared" si="35"/>
        <v>0</v>
      </c>
      <c r="DU40" s="21">
        <v>0</v>
      </c>
      <c r="DV40" s="21">
        <v>0</v>
      </c>
      <c r="DW40" s="21">
        <v>0</v>
      </c>
      <c r="DX40" s="21">
        <v>0</v>
      </c>
      <c r="DY40" s="21">
        <v>0</v>
      </c>
      <c r="DZ40" s="21">
        <v>0</v>
      </c>
      <c r="EA40" s="21">
        <v>0</v>
      </c>
      <c r="EB40" s="21">
        <v>0</v>
      </c>
      <c r="EC40" s="25">
        <f t="shared" si="27"/>
        <v>0</v>
      </c>
      <c r="ED40" s="25">
        <f t="shared" si="27"/>
        <v>0</v>
      </c>
      <c r="EE40" s="25">
        <f t="shared" si="28"/>
        <v>0</v>
      </c>
      <c r="EH40" s="30"/>
      <c r="EJ40" s="30"/>
      <c r="EK40" s="30"/>
      <c r="EM40" s="30"/>
    </row>
    <row r="41" spans="1:143" s="32" customFormat="1" ht="20.25" customHeight="1" x14ac:dyDescent="0.2">
      <c r="A41" s="19">
        <v>32</v>
      </c>
      <c r="B41" s="20" t="s">
        <v>78</v>
      </c>
      <c r="C41" s="21">
        <v>3467.9346999999998</v>
      </c>
      <c r="D41" s="26">
        <v>737.43709999999999</v>
      </c>
      <c r="E41" s="23">
        <f t="shared" si="0"/>
        <v>29171.000000000004</v>
      </c>
      <c r="F41" s="24">
        <f t="shared" si="1"/>
        <v>7230.7500000000009</v>
      </c>
      <c r="G41" s="25">
        <f t="shared" si="2"/>
        <v>6726.99</v>
      </c>
      <c r="H41" s="25">
        <f t="shared" si="3"/>
        <v>93.033087853957042</v>
      </c>
      <c r="I41" s="25">
        <f t="shared" si="4"/>
        <v>23.060539576977131</v>
      </c>
      <c r="J41" s="25">
        <f t="shared" si="5"/>
        <v>16527.3</v>
      </c>
      <c r="K41" s="25">
        <f t="shared" si="6"/>
        <v>4069.8250000000003</v>
      </c>
      <c r="L41" s="25">
        <f t="shared" si="7"/>
        <v>3566.0899999999997</v>
      </c>
      <c r="M41" s="25">
        <f t="shared" si="8"/>
        <v>87.622686479148342</v>
      </c>
      <c r="N41" s="25">
        <f t="shared" si="9"/>
        <v>21.576966594664583</v>
      </c>
      <c r="O41" s="25">
        <f t="shared" si="10"/>
        <v>8154.0999999999995</v>
      </c>
      <c r="P41" s="25">
        <f t="shared" si="11"/>
        <v>2001.5250000000001</v>
      </c>
      <c r="Q41" s="25">
        <f t="shared" si="12"/>
        <v>1803.1949999999999</v>
      </c>
      <c r="R41" s="25">
        <f t="shared" si="13"/>
        <v>90.091055570127764</v>
      </c>
      <c r="S41" s="21">
        <f t="shared" si="14"/>
        <v>22.113967206681302</v>
      </c>
      <c r="T41" s="26">
        <v>2196.6999999999998</v>
      </c>
      <c r="U41" s="25">
        <v>712.375</v>
      </c>
      <c r="V41" s="25">
        <v>40.652000000000001</v>
      </c>
      <c r="W41" s="25">
        <f t="shared" si="29"/>
        <v>5.7065450078961222</v>
      </c>
      <c r="X41" s="21">
        <f t="shared" si="30"/>
        <v>1.8505940729275732</v>
      </c>
      <c r="Y41" s="26">
        <v>5132.6000000000004</v>
      </c>
      <c r="Z41" s="26">
        <v>1258.1500000000001</v>
      </c>
      <c r="AA41" s="25">
        <v>592.56500000000005</v>
      </c>
      <c r="AB41" s="25">
        <f t="shared" si="15"/>
        <v>47.098120255931327</v>
      </c>
      <c r="AC41" s="21">
        <f t="shared" si="16"/>
        <v>11.545123329306785</v>
      </c>
      <c r="AD41" s="26">
        <v>5957.4</v>
      </c>
      <c r="AE41" s="26">
        <v>1289.1500000000001</v>
      </c>
      <c r="AF41" s="25">
        <v>1762.5429999999999</v>
      </c>
      <c r="AG41" s="25">
        <f t="shared" si="31"/>
        <v>136.72132800682618</v>
      </c>
      <c r="AH41" s="21">
        <f t="shared" si="32"/>
        <v>29.585775673951726</v>
      </c>
      <c r="AI41" s="26">
        <v>534</v>
      </c>
      <c r="AJ41" s="26">
        <v>133.5</v>
      </c>
      <c r="AK41" s="25">
        <v>215</v>
      </c>
      <c r="AL41" s="25">
        <f t="shared" si="17"/>
        <v>161.04868913857678</v>
      </c>
      <c r="AM41" s="21">
        <f t="shared" si="18"/>
        <v>40.262172284644194</v>
      </c>
      <c r="AN41" s="27">
        <v>0</v>
      </c>
      <c r="AO41" s="27">
        <v>0</v>
      </c>
      <c r="AP41" s="25">
        <v>0</v>
      </c>
      <c r="AQ41" s="25" t="e">
        <f t="shared" si="19"/>
        <v>#DIV/0!</v>
      </c>
      <c r="AR41" s="21" t="e">
        <f t="shared" si="20"/>
        <v>#DIV/0!</v>
      </c>
      <c r="AS41" s="27">
        <v>0</v>
      </c>
      <c r="AT41" s="27">
        <v>0</v>
      </c>
      <c r="AU41" s="21">
        <v>0</v>
      </c>
      <c r="AV41" s="21">
        <v>0</v>
      </c>
      <c r="AW41" s="21">
        <v>0</v>
      </c>
      <c r="AX41" s="21">
        <v>0</v>
      </c>
      <c r="AY41" s="21">
        <v>12643.7</v>
      </c>
      <c r="AZ41" s="21">
        <v>3160.9250000000002</v>
      </c>
      <c r="BA41" s="21">
        <v>3160.9</v>
      </c>
      <c r="BB41" s="28">
        <v>0</v>
      </c>
      <c r="BC41" s="28">
        <f t="shared" si="33"/>
        <v>0</v>
      </c>
      <c r="BD41" s="28">
        <v>0</v>
      </c>
      <c r="BE41" s="29">
        <v>0</v>
      </c>
      <c r="BF41" s="29">
        <v>0</v>
      </c>
      <c r="BG41" s="21">
        <v>0</v>
      </c>
      <c r="BH41" s="21">
        <v>0</v>
      </c>
      <c r="BI41" s="21">
        <v>0</v>
      </c>
      <c r="BJ41" s="21">
        <v>0</v>
      </c>
      <c r="BK41" s="21">
        <v>0</v>
      </c>
      <c r="BL41" s="21">
        <v>0</v>
      </c>
      <c r="BM41" s="21">
        <v>0</v>
      </c>
      <c r="BN41" s="25">
        <f t="shared" si="21"/>
        <v>1102.9000000000001</v>
      </c>
      <c r="BO41" s="25">
        <f t="shared" si="21"/>
        <v>275.72500000000002</v>
      </c>
      <c r="BP41" s="25">
        <f t="shared" si="34"/>
        <v>369.03</v>
      </c>
      <c r="BQ41" s="25">
        <f t="shared" si="22"/>
        <v>133.8398766887297</v>
      </c>
      <c r="BR41" s="21">
        <f t="shared" si="23"/>
        <v>33.459969172182426</v>
      </c>
      <c r="BS41" s="26">
        <v>1102.9000000000001</v>
      </c>
      <c r="BT41" s="26">
        <v>275.72500000000002</v>
      </c>
      <c r="BU41" s="25">
        <v>369.03</v>
      </c>
      <c r="BV41" s="21">
        <v>0</v>
      </c>
      <c r="BW41" s="21">
        <v>0</v>
      </c>
      <c r="BX41" s="25">
        <v>0</v>
      </c>
      <c r="BY41" s="21">
        <v>0</v>
      </c>
      <c r="BZ41" s="21">
        <v>0</v>
      </c>
      <c r="CA41" s="21">
        <v>0</v>
      </c>
      <c r="CB41" s="26">
        <v>0</v>
      </c>
      <c r="CC41" s="26">
        <v>0</v>
      </c>
      <c r="CD41" s="21">
        <v>0</v>
      </c>
      <c r="CE41" s="21">
        <v>0</v>
      </c>
      <c r="CF41" s="21">
        <v>0</v>
      </c>
      <c r="CG41" s="21">
        <v>0</v>
      </c>
      <c r="CH41" s="21">
        <v>0</v>
      </c>
      <c r="CI41" s="21">
        <v>0</v>
      </c>
      <c r="CJ41" s="21">
        <v>0</v>
      </c>
      <c r="CK41" s="26">
        <v>0</v>
      </c>
      <c r="CL41" s="26">
        <v>0</v>
      </c>
      <c r="CM41" s="21">
        <v>0</v>
      </c>
      <c r="CN41" s="26">
        <v>1300</v>
      </c>
      <c r="CO41" s="26">
        <v>325</v>
      </c>
      <c r="CP41" s="21">
        <v>173.6</v>
      </c>
      <c r="CQ41" s="21">
        <v>800</v>
      </c>
      <c r="CR41" s="21">
        <v>200</v>
      </c>
      <c r="CS41" s="21">
        <v>173.6</v>
      </c>
      <c r="CT41" s="26">
        <v>0</v>
      </c>
      <c r="CU41" s="26">
        <v>0</v>
      </c>
      <c r="CV41" s="21">
        <v>0</v>
      </c>
      <c r="CW41" s="21">
        <v>0</v>
      </c>
      <c r="CX41" s="21">
        <v>0</v>
      </c>
      <c r="CY41" s="21">
        <v>0</v>
      </c>
      <c r="CZ41" s="21">
        <v>0</v>
      </c>
      <c r="DA41" s="21">
        <v>0</v>
      </c>
      <c r="DB41" s="21">
        <v>0</v>
      </c>
      <c r="DC41" s="21">
        <v>303.7</v>
      </c>
      <c r="DD41" s="21">
        <v>75.924999999999997</v>
      </c>
      <c r="DE41" s="21">
        <v>412.7</v>
      </c>
      <c r="DF41" s="21">
        <v>0</v>
      </c>
      <c r="DG41" s="25">
        <f t="shared" si="24"/>
        <v>29171.000000000004</v>
      </c>
      <c r="DH41" s="25">
        <f t="shared" si="25"/>
        <v>7230.7500000000009</v>
      </c>
      <c r="DI41" s="25">
        <f t="shared" si="26"/>
        <v>6726.99</v>
      </c>
      <c r="DJ41" s="21">
        <v>0</v>
      </c>
      <c r="DK41" s="21">
        <v>0</v>
      </c>
      <c r="DL41" s="21">
        <v>0</v>
      </c>
      <c r="DM41" s="21">
        <v>0</v>
      </c>
      <c r="DN41" s="21">
        <v>0</v>
      </c>
      <c r="DO41" s="21">
        <v>0</v>
      </c>
      <c r="DP41" s="21">
        <v>0</v>
      </c>
      <c r="DQ41" s="21">
        <v>0</v>
      </c>
      <c r="DR41" s="21">
        <v>0</v>
      </c>
      <c r="DS41" s="21">
        <v>0</v>
      </c>
      <c r="DT41" s="21">
        <f t="shared" si="35"/>
        <v>0</v>
      </c>
      <c r="DU41" s="21">
        <v>0</v>
      </c>
      <c r="DV41" s="21">
        <v>0</v>
      </c>
      <c r="DW41" s="21">
        <v>0</v>
      </c>
      <c r="DX41" s="21">
        <v>0</v>
      </c>
      <c r="DY41" s="21">
        <v>0</v>
      </c>
      <c r="DZ41" s="21">
        <v>0</v>
      </c>
      <c r="EA41" s="21">
        <v>0</v>
      </c>
      <c r="EB41" s="21">
        <v>0</v>
      </c>
      <c r="EC41" s="25">
        <f t="shared" si="27"/>
        <v>0</v>
      </c>
      <c r="ED41" s="25">
        <f t="shared" si="27"/>
        <v>0</v>
      </c>
      <c r="EE41" s="25">
        <f t="shared" si="28"/>
        <v>0</v>
      </c>
      <c r="EH41" s="30"/>
      <c r="EJ41" s="30"/>
      <c r="EK41" s="30"/>
      <c r="EM41" s="30"/>
    </row>
    <row r="42" spans="1:143" s="32" customFormat="1" ht="20.25" customHeight="1" x14ac:dyDescent="0.2">
      <c r="A42" s="19">
        <v>33</v>
      </c>
      <c r="B42" s="20" t="s">
        <v>79</v>
      </c>
      <c r="C42" s="21">
        <v>8364.8691999999992</v>
      </c>
      <c r="D42" s="26">
        <v>35.291899999999998</v>
      </c>
      <c r="E42" s="23">
        <f t="shared" si="0"/>
        <v>18947.8</v>
      </c>
      <c r="F42" s="24">
        <f t="shared" si="1"/>
        <v>4654.45</v>
      </c>
      <c r="G42" s="25">
        <f t="shared" si="2"/>
        <v>4909.1709999999994</v>
      </c>
      <c r="H42" s="25">
        <f t="shared" si="3"/>
        <v>105.47263371612112</v>
      </c>
      <c r="I42" s="25">
        <f t="shared" si="4"/>
        <v>25.908923463409998</v>
      </c>
      <c r="J42" s="25">
        <f t="shared" si="5"/>
        <v>4800</v>
      </c>
      <c r="K42" s="25">
        <f t="shared" si="6"/>
        <v>1117.5</v>
      </c>
      <c r="L42" s="25">
        <f t="shared" si="7"/>
        <v>1372.171</v>
      </c>
      <c r="M42" s="25">
        <f t="shared" si="8"/>
        <v>122.78935123042507</v>
      </c>
      <c r="N42" s="25">
        <f t="shared" si="9"/>
        <v>28.586895833333337</v>
      </c>
      <c r="O42" s="25">
        <f t="shared" si="10"/>
        <v>2000</v>
      </c>
      <c r="P42" s="25">
        <f t="shared" si="11"/>
        <v>442.5</v>
      </c>
      <c r="Q42" s="25">
        <f t="shared" si="12"/>
        <v>974.72799999999995</v>
      </c>
      <c r="R42" s="25">
        <f t="shared" si="13"/>
        <v>220.27751412429376</v>
      </c>
      <c r="S42" s="21">
        <f t="shared" si="14"/>
        <v>48.736399999999996</v>
      </c>
      <c r="T42" s="26">
        <v>300</v>
      </c>
      <c r="U42" s="25">
        <v>67.5</v>
      </c>
      <c r="V42" s="25">
        <v>29.88</v>
      </c>
      <c r="W42" s="25">
        <f t="shared" si="29"/>
        <v>44.266666666666666</v>
      </c>
      <c r="X42" s="21">
        <f t="shared" si="30"/>
        <v>9.9599999999999991</v>
      </c>
      <c r="Y42" s="26">
        <v>1600</v>
      </c>
      <c r="Z42" s="26">
        <v>375</v>
      </c>
      <c r="AA42" s="25">
        <v>211.84299999999999</v>
      </c>
      <c r="AB42" s="25">
        <f t="shared" si="15"/>
        <v>56.491466666666668</v>
      </c>
      <c r="AC42" s="21">
        <f t="shared" si="16"/>
        <v>13.240187500000001</v>
      </c>
      <c r="AD42" s="26">
        <v>1700</v>
      </c>
      <c r="AE42" s="26">
        <v>375</v>
      </c>
      <c r="AF42" s="25">
        <v>944.84799999999996</v>
      </c>
      <c r="AG42" s="25">
        <f t="shared" si="31"/>
        <v>251.95946666666663</v>
      </c>
      <c r="AH42" s="21">
        <f t="shared" si="32"/>
        <v>55.579294117647059</v>
      </c>
      <c r="AI42" s="26">
        <v>300</v>
      </c>
      <c r="AJ42" s="26">
        <v>75</v>
      </c>
      <c r="AK42" s="25">
        <v>50</v>
      </c>
      <c r="AL42" s="25">
        <f t="shared" si="17"/>
        <v>66.666666666666657</v>
      </c>
      <c r="AM42" s="21">
        <f t="shared" si="18"/>
        <v>16.666666666666664</v>
      </c>
      <c r="AN42" s="27">
        <v>0</v>
      </c>
      <c r="AO42" s="27">
        <v>0</v>
      </c>
      <c r="AP42" s="25">
        <v>0</v>
      </c>
      <c r="AQ42" s="25" t="e">
        <f t="shared" si="19"/>
        <v>#DIV/0!</v>
      </c>
      <c r="AR42" s="21" t="e">
        <f t="shared" si="20"/>
        <v>#DIV/0!</v>
      </c>
      <c r="AS42" s="27">
        <v>0</v>
      </c>
      <c r="AT42" s="27">
        <v>0</v>
      </c>
      <c r="AU42" s="21">
        <v>0</v>
      </c>
      <c r="AV42" s="21">
        <v>0</v>
      </c>
      <c r="AW42" s="21">
        <v>0</v>
      </c>
      <c r="AX42" s="21">
        <v>0</v>
      </c>
      <c r="AY42" s="21">
        <v>14147.8</v>
      </c>
      <c r="AZ42" s="21">
        <v>3536.95</v>
      </c>
      <c r="BA42" s="21">
        <v>3537</v>
      </c>
      <c r="BB42" s="28">
        <v>0</v>
      </c>
      <c r="BC42" s="28">
        <f t="shared" si="33"/>
        <v>0</v>
      </c>
      <c r="BD42" s="28">
        <v>0</v>
      </c>
      <c r="BE42" s="29">
        <v>0</v>
      </c>
      <c r="BF42" s="29">
        <v>0</v>
      </c>
      <c r="BG42" s="21">
        <v>0</v>
      </c>
      <c r="BH42" s="21">
        <v>0</v>
      </c>
      <c r="BI42" s="21">
        <v>0</v>
      </c>
      <c r="BJ42" s="21">
        <v>0</v>
      </c>
      <c r="BK42" s="21">
        <v>0</v>
      </c>
      <c r="BL42" s="21">
        <v>0</v>
      </c>
      <c r="BM42" s="21">
        <v>0</v>
      </c>
      <c r="BN42" s="25">
        <f t="shared" ref="BN42:BO51" si="36">BS42+BV42+BY42+CB42</f>
        <v>400</v>
      </c>
      <c r="BO42" s="25">
        <f t="shared" si="36"/>
        <v>100</v>
      </c>
      <c r="BP42" s="25">
        <f t="shared" ref="BP42:BP51" si="37">BU42+BX42+CA42+CD42</f>
        <v>67.257999999999996</v>
      </c>
      <c r="BQ42" s="25">
        <f t="shared" si="22"/>
        <v>67.257999999999996</v>
      </c>
      <c r="BR42" s="21">
        <f t="shared" si="23"/>
        <v>16.814499999999999</v>
      </c>
      <c r="BS42" s="26">
        <v>400</v>
      </c>
      <c r="BT42" s="26">
        <v>100</v>
      </c>
      <c r="BU42" s="25">
        <v>67.257999999999996</v>
      </c>
      <c r="BV42" s="21">
        <v>0</v>
      </c>
      <c r="BW42" s="21">
        <v>0</v>
      </c>
      <c r="BX42" s="25">
        <v>0</v>
      </c>
      <c r="BY42" s="21">
        <v>0</v>
      </c>
      <c r="BZ42" s="21">
        <v>0</v>
      </c>
      <c r="CA42" s="21">
        <v>0</v>
      </c>
      <c r="CB42" s="26">
        <v>0</v>
      </c>
      <c r="CC42" s="26">
        <v>0</v>
      </c>
      <c r="CD42" s="21">
        <v>0</v>
      </c>
      <c r="CE42" s="21">
        <v>0</v>
      </c>
      <c r="CF42" s="21">
        <v>0</v>
      </c>
      <c r="CG42" s="21">
        <v>0</v>
      </c>
      <c r="CH42" s="21">
        <v>0</v>
      </c>
      <c r="CI42" s="21">
        <v>0</v>
      </c>
      <c r="CJ42" s="21">
        <v>0</v>
      </c>
      <c r="CK42" s="26">
        <v>0</v>
      </c>
      <c r="CL42" s="26">
        <v>0</v>
      </c>
      <c r="CM42" s="21">
        <v>0</v>
      </c>
      <c r="CN42" s="26">
        <v>300</v>
      </c>
      <c r="CO42" s="26">
        <v>75</v>
      </c>
      <c r="CP42" s="21">
        <v>68.341999999999999</v>
      </c>
      <c r="CQ42" s="21">
        <v>300</v>
      </c>
      <c r="CR42" s="21">
        <v>75</v>
      </c>
      <c r="CS42" s="21">
        <v>68.341999999999999</v>
      </c>
      <c r="CT42" s="26">
        <v>0</v>
      </c>
      <c r="CU42" s="26">
        <v>0</v>
      </c>
      <c r="CV42" s="21">
        <v>0</v>
      </c>
      <c r="CW42" s="21">
        <v>0</v>
      </c>
      <c r="CX42" s="21">
        <v>0</v>
      </c>
      <c r="CY42" s="21">
        <v>0</v>
      </c>
      <c r="CZ42" s="21">
        <v>0</v>
      </c>
      <c r="DA42" s="21">
        <v>0</v>
      </c>
      <c r="DB42" s="21">
        <v>0</v>
      </c>
      <c r="DC42" s="21">
        <v>200</v>
      </c>
      <c r="DD42" s="21">
        <v>50</v>
      </c>
      <c r="DE42" s="21">
        <v>0</v>
      </c>
      <c r="DF42" s="21">
        <v>0</v>
      </c>
      <c r="DG42" s="25">
        <f t="shared" si="24"/>
        <v>18947.8</v>
      </c>
      <c r="DH42" s="25">
        <f t="shared" si="25"/>
        <v>4654.45</v>
      </c>
      <c r="DI42" s="25">
        <f t="shared" si="26"/>
        <v>4909.1709999999994</v>
      </c>
      <c r="DJ42" s="21">
        <v>0</v>
      </c>
      <c r="DK42" s="21">
        <v>0</v>
      </c>
      <c r="DL42" s="21">
        <v>0</v>
      </c>
      <c r="DM42" s="21">
        <v>0</v>
      </c>
      <c r="DN42" s="21">
        <v>0</v>
      </c>
      <c r="DO42" s="21">
        <v>0</v>
      </c>
      <c r="DP42" s="21">
        <v>0</v>
      </c>
      <c r="DQ42" s="21">
        <v>0</v>
      </c>
      <c r="DR42" s="21">
        <v>0</v>
      </c>
      <c r="DS42" s="21">
        <v>0</v>
      </c>
      <c r="DT42" s="21">
        <f t="shared" si="35"/>
        <v>0</v>
      </c>
      <c r="DU42" s="21">
        <v>0</v>
      </c>
      <c r="DV42" s="21">
        <v>0</v>
      </c>
      <c r="DW42" s="21">
        <v>0</v>
      </c>
      <c r="DX42" s="21">
        <v>0</v>
      </c>
      <c r="DY42" s="21">
        <v>0</v>
      </c>
      <c r="DZ42" s="21">
        <v>0</v>
      </c>
      <c r="EA42" s="21">
        <v>0</v>
      </c>
      <c r="EB42" s="21">
        <v>0</v>
      </c>
      <c r="EC42" s="25">
        <f t="shared" ref="EC42:ED51" si="38">DJ42+DM42+DP42+DS42+DV42+DY42</f>
        <v>0</v>
      </c>
      <c r="ED42" s="25">
        <f t="shared" si="38"/>
        <v>0</v>
      </c>
      <c r="EE42" s="25">
        <f t="shared" si="28"/>
        <v>0</v>
      </c>
      <c r="EH42" s="30"/>
      <c r="EJ42" s="30"/>
      <c r="EK42" s="30"/>
      <c r="EM42" s="30"/>
    </row>
    <row r="43" spans="1:143" s="32" customFormat="1" ht="20.25" customHeight="1" x14ac:dyDescent="0.2">
      <c r="A43" s="19">
        <v>34</v>
      </c>
      <c r="B43" s="20" t="s">
        <v>80</v>
      </c>
      <c r="C43" s="21">
        <v>19766.296600000001</v>
      </c>
      <c r="D43" s="26">
        <v>4164.8127999999997</v>
      </c>
      <c r="E43" s="23">
        <f t="shared" si="0"/>
        <v>87165</v>
      </c>
      <c r="F43" s="24">
        <f t="shared" si="1"/>
        <v>21594.25</v>
      </c>
      <c r="G43" s="25">
        <f t="shared" si="2"/>
        <v>19991.931000000004</v>
      </c>
      <c r="H43" s="25">
        <f t="shared" si="3"/>
        <v>92.57988121837991</v>
      </c>
      <c r="I43" s="25">
        <f t="shared" si="4"/>
        <v>22.935732231973848</v>
      </c>
      <c r="J43" s="25">
        <f t="shared" si="5"/>
        <v>33380.400000000001</v>
      </c>
      <c r="K43" s="25">
        <f t="shared" si="6"/>
        <v>8148.1</v>
      </c>
      <c r="L43" s="25">
        <f t="shared" si="7"/>
        <v>6545.7309999999998</v>
      </c>
      <c r="M43" s="25">
        <f t="shared" si="8"/>
        <v>80.334446067181304</v>
      </c>
      <c r="N43" s="25">
        <f t="shared" si="9"/>
        <v>19.609504379815696</v>
      </c>
      <c r="O43" s="25">
        <f t="shared" si="10"/>
        <v>5360</v>
      </c>
      <c r="P43" s="25">
        <f t="shared" si="11"/>
        <v>1290</v>
      </c>
      <c r="Q43" s="25">
        <f t="shared" si="12"/>
        <v>2487.23</v>
      </c>
      <c r="R43" s="25">
        <f t="shared" si="13"/>
        <v>192.80852713178294</v>
      </c>
      <c r="S43" s="21">
        <f t="shared" si="14"/>
        <v>46.403544776119404</v>
      </c>
      <c r="T43" s="26">
        <v>360</v>
      </c>
      <c r="U43" s="25">
        <v>90</v>
      </c>
      <c r="V43" s="25">
        <v>35.158999999999999</v>
      </c>
      <c r="W43" s="25">
        <f t="shared" si="29"/>
        <v>39.065555555555555</v>
      </c>
      <c r="X43" s="21">
        <f t="shared" si="30"/>
        <v>9.7663888888888888</v>
      </c>
      <c r="Y43" s="26">
        <v>4800</v>
      </c>
      <c r="Z43" s="26">
        <v>1053</v>
      </c>
      <c r="AA43" s="25">
        <v>513.40899999999999</v>
      </c>
      <c r="AB43" s="25">
        <f t="shared" si="15"/>
        <v>48.756790123456788</v>
      </c>
      <c r="AC43" s="21">
        <f t="shared" si="16"/>
        <v>10.696020833333334</v>
      </c>
      <c r="AD43" s="26">
        <v>5000</v>
      </c>
      <c r="AE43" s="26">
        <v>1200</v>
      </c>
      <c r="AF43" s="25">
        <v>2452.0709999999999</v>
      </c>
      <c r="AG43" s="25">
        <f t="shared" si="31"/>
        <v>204.33924999999999</v>
      </c>
      <c r="AH43" s="21">
        <f t="shared" si="32"/>
        <v>49.041419999999995</v>
      </c>
      <c r="AI43" s="26">
        <v>554.4</v>
      </c>
      <c r="AJ43" s="26">
        <v>138.6</v>
      </c>
      <c r="AK43" s="25">
        <v>195.9</v>
      </c>
      <c r="AL43" s="25">
        <f t="shared" si="17"/>
        <v>141.34199134199136</v>
      </c>
      <c r="AM43" s="21">
        <f t="shared" si="18"/>
        <v>35.33549783549784</v>
      </c>
      <c r="AN43" s="27">
        <v>0</v>
      </c>
      <c r="AO43" s="27">
        <v>0</v>
      </c>
      <c r="AP43" s="25">
        <v>0</v>
      </c>
      <c r="AQ43" s="25" t="e">
        <f t="shared" si="19"/>
        <v>#DIV/0!</v>
      </c>
      <c r="AR43" s="21" t="e">
        <f t="shared" si="20"/>
        <v>#DIV/0!</v>
      </c>
      <c r="AS43" s="27">
        <v>0</v>
      </c>
      <c r="AT43" s="27">
        <v>0</v>
      </c>
      <c r="AU43" s="21">
        <v>0</v>
      </c>
      <c r="AV43" s="21">
        <v>0</v>
      </c>
      <c r="AW43" s="21">
        <v>0</v>
      </c>
      <c r="AX43" s="21">
        <v>0</v>
      </c>
      <c r="AY43" s="21">
        <v>53784.6</v>
      </c>
      <c r="AZ43" s="21">
        <v>13446.150000000001</v>
      </c>
      <c r="BA43" s="21">
        <v>13446.2</v>
      </c>
      <c r="BB43" s="28">
        <v>0</v>
      </c>
      <c r="BC43" s="28">
        <f t="shared" si="33"/>
        <v>0</v>
      </c>
      <c r="BD43" s="28">
        <v>0</v>
      </c>
      <c r="BE43" s="29">
        <v>0</v>
      </c>
      <c r="BF43" s="29">
        <v>0</v>
      </c>
      <c r="BG43" s="21">
        <v>0</v>
      </c>
      <c r="BH43" s="21">
        <v>0</v>
      </c>
      <c r="BI43" s="21">
        <v>0</v>
      </c>
      <c r="BJ43" s="21">
        <v>0</v>
      </c>
      <c r="BK43" s="21">
        <v>0</v>
      </c>
      <c r="BL43" s="21">
        <v>0</v>
      </c>
      <c r="BM43" s="21">
        <v>0</v>
      </c>
      <c r="BN43" s="25">
        <f t="shared" si="36"/>
        <v>166</v>
      </c>
      <c r="BO43" s="25">
        <f t="shared" si="36"/>
        <v>41.5</v>
      </c>
      <c r="BP43" s="25">
        <f t="shared" si="37"/>
        <v>0</v>
      </c>
      <c r="BQ43" s="25">
        <f t="shared" si="22"/>
        <v>0</v>
      </c>
      <c r="BR43" s="21">
        <f t="shared" si="23"/>
        <v>0</v>
      </c>
      <c r="BS43" s="26">
        <v>166</v>
      </c>
      <c r="BT43" s="26">
        <v>41.5</v>
      </c>
      <c r="BU43" s="25">
        <v>0</v>
      </c>
      <c r="BV43" s="21">
        <v>0</v>
      </c>
      <c r="BW43" s="21">
        <v>0</v>
      </c>
      <c r="BX43" s="25">
        <v>0</v>
      </c>
      <c r="BY43" s="21">
        <v>0</v>
      </c>
      <c r="BZ43" s="21">
        <v>0</v>
      </c>
      <c r="CA43" s="21">
        <v>0</v>
      </c>
      <c r="CB43" s="26">
        <v>0</v>
      </c>
      <c r="CC43" s="26">
        <v>0</v>
      </c>
      <c r="CD43" s="21">
        <v>0</v>
      </c>
      <c r="CE43" s="21">
        <v>0</v>
      </c>
      <c r="CF43" s="21">
        <v>0</v>
      </c>
      <c r="CG43" s="21">
        <v>0</v>
      </c>
      <c r="CH43" s="21">
        <v>0</v>
      </c>
      <c r="CI43" s="21">
        <v>0</v>
      </c>
      <c r="CJ43" s="21">
        <v>0</v>
      </c>
      <c r="CK43" s="26">
        <v>0</v>
      </c>
      <c r="CL43" s="26">
        <v>0</v>
      </c>
      <c r="CM43" s="21">
        <v>0</v>
      </c>
      <c r="CN43" s="26">
        <v>9000</v>
      </c>
      <c r="CO43" s="26">
        <v>2250</v>
      </c>
      <c r="CP43" s="21">
        <v>687.59699999999998</v>
      </c>
      <c r="CQ43" s="21">
        <v>3800</v>
      </c>
      <c r="CR43" s="21">
        <v>950</v>
      </c>
      <c r="CS43" s="21">
        <v>668.79700000000003</v>
      </c>
      <c r="CT43" s="26">
        <v>12000</v>
      </c>
      <c r="CU43" s="26">
        <v>3000</v>
      </c>
      <c r="CV43" s="21">
        <v>2598.5949999999998</v>
      </c>
      <c r="CW43" s="21">
        <v>0</v>
      </c>
      <c r="CX43" s="21">
        <v>0</v>
      </c>
      <c r="CY43" s="21">
        <v>0</v>
      </c>
      <c r="CZ43" s="21">
        <v>0</v>
      </c>
      <c r="DA43" s="21">
        <v>0</v>
      </c>
      <c r="DB43" s="21">
        <v>0</v>
      </c>
      <c r="DC43" s="21">
        <v>1500</v>
      </c>
      <c r="DD43" s="21">
        <v>375</v>
      </c>
      <c r="DE43" s="21">
        <v>63</v>
      </c>
      <c r="DF43" s="21">
        <v>0</v>
      </c>
      <c r="DG43" s="25">
        <f t="shared" si="24"/>
        <v>87165</v>
      </c>
      <c r="DH43" s="25">
        <f t="shared" si="25"/>
        <v>21594.25</v>
      </c>
      <c r="DI43" s="25">
        <f t="shared" si="26"/>
        <v>19991.931000000004</v>
      </c>
      <c r="DJ43" s="21">
        <v>0</v>
      </c>
      <c r="DK43" s="21">
        <v>0</v>
      </c>
      <c r="DL43" s="21">
        <v>0</v>
      </c>
      <c r="DM43" s="21">
        <v>0</v>
      </c>
      <c r="DN43" s="21">
        <v>0</v>
      </c>
      <c r="DO43" s="21">
        <v>0</v>
      </c>
      <c r="DP43" s="21">
        <v>0</v>
      </c>
      <c r="DQ43" s="21">
        <v>0</v>
      </c>
      <c r="DR43" s="21">
        <v>0</v>
      </c>
      <c r="DS43" s="21">
        <v>0</v>
      </c>
      <c r="DT43" s="21">
        <f t="shared" si="35"/>
        <v>0</v>
      </c>
      <c r="DU43" s="21">
        <v>0</v>
      </c>
      <c r="DV43" s="21">
        <v>0</v>
      </c>
      <c r="DW43" s="21">
        <v>0</v>
      </c>
      <c r="DX43" s="21">
        <v>0</v>
      </c>
      <c r="DY43" s="21">
        <v>0</v>
      </c>
      <c r="DZ43" s="21">
        <v>0</v>
      </c>
      <c r="EA43" s="21">
        <v>0</v>
      </c>
      <c r="EB43" s="21">
        <v>0</v>
      </c>
      <c r="EC43" s="25">
        <f t="shared" si="38"/>
        <v>0</v>
      </c>
      <c r="ED43" s="25">
        <f t="shared" si="38"/>
        <v>0</v>
      </c>
      <c r="EE43" s="25">
        <f t="shared" si="28"/>
        <v>0</v>
      </c>
      <c r="EH43" s="30"/>
      <c r="EJ43" s="30"/>
      <c r="EK43" s="30"/>
      <c r="EM43" s="30"/>
    </row>
    <row r="44" spans="1:143" s="32" customFormat="1" ht="20.25" customHeight="1" x14ac:dyDescent="0.3">
      <c r="A44" s="19">
        <v>35</v>
      </c>
      <c r="B44" s="33" t="s">
        <v>81</v>
      </c>
      <c r="C44" s="21">
        <v>1434.2881</v>
      </c>
      <c r="D44" s="26">
        <v>8785.5782999999992</v>
      </c>
      <c r="E44" s="23">
        <f t="shared" si="0"/>
        <v>63949.7</v>
      </c>
      <c r="F44" s="24">
        <f t="shared" si="1"/>
        <v>15919.424999999999</v>
      </c>
      <c r="G44" s="25">
        <f t="shared" si="2"/>
        <v>9137.8909999999996</v>
      </c>
      <c r="H44" s="25">
        <f t="shared" si="3"/>
        <v>57.40088602446383</v>
      </c>
      <c r="I44" s="25">
        <f t="shared" si="4"/>
        <v>14.289185093909746</v>
      </c>
      <c r="J44" s="25">
        <f t="shared" si="5"/>
        <v>9988</v>
      </c>
      <c r="K44" s="25">
        <f t="shared" si="6"/>
        <v>2429</v>
      </c>
      <c r="L44" s="25">
        <f t="shared" si="7"/>
        <v>1993.191</v>
      </c>
      <c r="M44" s="25">
        <f t="shared" si="8"/>
        <v>82.058089748867843</v>
      </c>
      <c r="N44" s="25">
        <f t="shared" si="9"/>
        <v>19.955857028434121</v>
      </c>
      <c r="O44" s="25">
        <f t="shared" si="10"/>
        <v>4338</v>
      </c>
      <c r="P44" s="25">
        <f t="shared" si="11"/>
        <v>1041.5</v>
      </c>
      <c r="Q44" s="25">
        <f t="shared" si="12"/>
        <v>1132.7890000000002</v>
      </c>
      <c r="R44" s="25">
        <f t="shared" si="13"/>
        <v>108.76514642342777</v>
      </c>
      <c r="S44" s="21">
        <f t="shared" si="14"/>
        <v>26.113162747810055</v>
      </c>
      <c r="T44" s="26">
        <v>138</v>
      </c>
      <c r="U44" s="25">
        <v>16.5</v>
      </c>
      <c r="V44" s="25">
        <v>26.082000000000001</v>
      </c>
      <c r="W44" s="25">
        <f t="shared" si="29"/>
        <v>158.07272727272726</v>
      </c>
      <c r="X44" s="21">
        <f t="shared" si="30"/>
        <v>18.899999999999999</v>
      </c>
      <c r="Y44" s="26">
        <v>3200</v>
      </c>
      <c r="Z44" s="26">
        <v>775</v>
      </c>
      <c r="AA44" s="25">
        <v>523.35599999999999</v>
      </c>
      <c r="AB44" s="25">
        <f t="shared" si="15"/>
        <v>67.529806451612899</v>
      </c>
      <c r="AC44" s="21">
        <f t="shared" si="16"/>
        <v>16.354875</v>
      </c>
      <c r="AD44" s="26">
        <v>4200</v>
      </c>
      <c r="AE44" s="26">
        <v>1025</v>
      </c>
      <c r="AF44" s="25">
        <v>1106.7070000000001</v>
      </c>
      <c r="AG44" s="25">
        <f t="shared" si="31"/>
        <v>107.97141463414634</v>
      </c>
      <c r="AH44" s="21">
        <f t="shared" si="32"/>
        <v>26.35016666666667</v>
      </c>
      <c r="AI44" s="26">
        <v>330</v>
      </c>
      <c r="AJ44" s="26">
        <v>82.5</v>
      </c>
      <c r="AK44" s="25">
        <v>145</v>
      </c>
      <c r="AL44" s="25">
        <f t="shared" si="17"/>
        <v>175.75757575757575</v>
      </c>
      <c r="AM44" s="21">
        <f t="shared" si="18"/>
        <v>43.939393939393938</v>
      </c>
      <c r="AN44" s="27">
        <v>0</v>
      </c>
      <c r="AO44" s="27">
        <v>0</v>
      </c>
      <c r="AP44" s="25">
        <v>0</v>
      </c>
      <c r="AQ44" s="25" t="e">
        <f t="shared" si="19"/>
        <v>#DIV/0!</v>
      </c>
      <c r="AR44" s="21" t="e">
        <f t="shared" si="20"/>
        <v>#DIV/0!</v>
      </c>
      <c r="AS44" s="27">
        <v>0</v>
      </c>
      <c r="AT44" s="27">
        <v>0</v>
      </c>
      <c r="AU44" s="21">
        <v>0</v>
      </c>
      <c r="AV44" s="21">
        <v>0</v>
      </c>
      <c r="AW44" s="21">
        <v>0</v>
      </c>
      <c r="AX44" s="21">
        <v>0</v>
      </c>
      <c r="AY44" s="21">
        <v>28578.7</v>
      </c>
      <c r="AZ44" s="21">
        <v>7144.6750000000002</v>
      </c>
      <c r="BA44" s="21">
        <v>7144.7</v>
      </c>
      <c r="BB44" s="28">
        <v>0</v>
      </c>
      <c r="BC44" s="28">
        <f t="shared" si="33"/>
        <v>0</v>
      </c>
      <c r="BD44" s="28">
        <v>0</v>
      </c>
      <c r="BE44" s="29">
        <v>0</v>
      </c>
      <c r="BF44" s="29">
        <v>0</v>
      </c>
      <c r="BG44" s="21">
        <v>0</v>
      </c>
      <c r="BH44" s="21">
        <v>0</v>
      </c>
      <c r="BI44" s="21">
        <v>0</v>
      </c>
      <c r="BJ44" s="21">
        <v>0</v>
      </c>
      <c r="BK44" s="21">
        <v>0</v>
      </c>
      <c r="BL44" s="21">
        <v>0</v>
      </c>
      <c r="BM44" s="21">
        <v>0</v>
      </c>
      <c r="BN44" s="25">
        <f t="shared" si="36"/>
        <v>270</v>
      </c>
      <c r="BO44" s="25">
        <f t="shared" si="36"/>
        <v>67.5</v>
      </c>
      <c r="BP44" s="25">
        <f t="shared" si="37"/>
        <v>0</v>
      </c>
      <c r="BQ44" s="25">
        <f t="shared" si="22"/>
        <v>0</v>
      </c>
      <c r="BR44" s="21">
        <f t="shared" si="23"/>
        <v>0</v>
      </c>
      <c r="BS44" s="26">
        <v>270</v>
      </c>
      <c r="BT44" s="26">
        <v>67.5</v>
      </c>
      <c r="BU44" s="25">
        <v>0</v>
      </c>
      <c r="BV44" s="21">
        <v>0</v>
      </c>
      <c r="BW44" s="21">
        <v>0</v>
      </c>
      <c r="BX44" s="25">
        <v>0</v>
      </c>
      <c r="BY44" s="21">
        <v>0</v>
      </c>
      <c r="BZ44" s="21">
        <v>0</v>
      </c>
      <c r="CA44" s="21">
        <v>0</v>
      </c>
      <c r="CB44" s="26">
        <v>0</v>
      </c>
      <c r="CC44" s="26">
        <v>0</v>
      </c>
      <c r="CD44" s="21">
        <v>0</v>
      </c>
      <c r="CE44" s="21">
        <v>0</v>
      </c>
      <c r="CF44" s="21">
        <v>0</v>
      </c>
      <c r="CG44" s="21">
        <v>0</v>
      </c>
      <c r="CH44" s="21">
        <v>0</v>
      </c>
      <c r="CI44" s="21">
        <v>0</v>
      </c>
      <c r="CJ44" s="21">
        <v>0</v>
      </c>
      <c r="CK44" s="26">
        <v>0</v>
      </c>
      <c r="CL44" s="26">
        <v>0</v>
      </c>
      <c r="CM44" s="21">
        <v>0</v>
      </c>
      <c r="CN44" s="26">
        <v>1650</v>
      </c>
      <c r="CO44" s="26">
        <v>412.5</v>
      </c>
      <c r="CP44" s="21">
        <v>192.04599999999999</v>
      </c>
      <c r="CQ44" s="21">
        <v>1400</v>
      </c>
      <c r="CR44" s="21">
        <v>350</v>
      </c>
      <c r="CS44" s="21">
        <v>182.04599999999999</v>
      </c>
      <c r="CT44" s="26">
        <v>0</v>
      </c>
      <c r="CU44" s="26">
        <v>0</v>
      </c>
      <c r="CV44" s="21">
        <v>0</v>
      </c>
      <c r="CW44" s="21">
        <v>0</v>
      </c>
      <c r="CX44" s="21">
        <v>0</v>
      </c>
      <c r="CY44" s="21">
        <v>0</v>
      </c>
      <c r="CZ44" s="21">
        <v>0</v>
      </c>
      <c r="DA44" s="21">
        <v>0</v>
      </c>
      <c r="DB44" s="21">
        <v>0</v>
      </c>
      <c r="DC44" s="21">
        <v>200</v>
      </c>
      <c r="DD44" s="21">
        <v>50</v>
      </c>
      <c r="DE44" s="21">
        <v>0</v>
      </c>
      <c r="DF44" s="21">
        <v>0</v>
      </c>
      <c r="DG44" s="25">
        <f t="shared" si="24"/>
        <v>38566.699999999997</v>
      </c>
      <c r="DH44" s="25">
        <f t="shared" si="25"/>
        <v>9573.6749999999993</v>
      </c>
      <c r="DI44" s="25">
        <f t="shared" si="26"/>
        <v>9137.8909999999996</v>
      </c>
      <c r="DJ44" s="21">
        <v>0</v>
      </c>
      <c r="DK44" s="21">
        <v>0</v>
      </c>
      <c r="DL44" s="21">
        <v>0</v>
      </c>
      <c r="DM44" s="21">
        <v>25383</v>
      </c>
      <c r="DN44" s="21">
        <v>6345.75</v>
      </c>
      <c r="DO44" s="21">
        <v>0</v>
      </c>
      <c r="DP44" s="21">
        <v>0</v>
      </c>
      <c r="DQ44" s="21">
        <v>0</v>
      </c>
      <c r="DR44" s="21">
        <v>0</v>
      </c>
      <c r="DS44" s="21">
        <v>0</v>
      </c>
      <c r="DT44" s="21">
        <f t="shared" si="35"/>
        <v>0</v>
      </c>
      <c r="DU44" s="21">
        <v>0</v>
      </c>
      <c r="DV44" s="21">
        <v>0</v>
      </c>
      <c r="DW44" s="21">
        <v>0</v>
      </c>
      <c r="DX44" s="21">
        <v>0</v>
      </c>
      <c r="DY44" s="21">
        <v>0</v>
      </c>
      <c r="DZ44" s="21">
        <v>0</v>
      </c>
      <c r="EA44" s="21">
        <v>0</v>
      </c>
      <c r="EB44" s="21">
        <v>0</v>
      </c>
      <c r="EC44" s="25">
        <f t="shared" si="38"/>
        <v>25383</v>
      </c>
      <c r="ED44" s="25">
        <f t="shared" si="38"/>
        <v>6345.75</v>
      </c>
      <c r="EE44" s="25">
        <f t="shared" si="28"/>
        <v>0</v>
      </c>
      <c r="EH44" s="30"/>
      <c r="EJ44" s="30"/>
      <c r="EK44" s="30"/>
      <c r="EM44" s="30"/>
    </row>
    <row r="45" spans="1:143" s="32" customFormat="1" ht="20.25" customHeight="1" x14ac:dyDescent="0.2">
      <c r="A45" s="19">
        <v>36</v>
      </c>
      <c r="B45" s="20" t="s">
        <v>82</v>
      </c>
      <c r="C45" s="21">
        <v>43341.829299999998</v>
      </c>
      <c r="D45" s="26">
        <v>7138.6886000000004</v>
      </c>
      <c r="E45" s="23">
        <f t="shared" si="0"/>
        <v>379541.78210000001</v>
      </c>
      <c r="F45" s="24">
        <f t="shared" si="1"/>
        <v>93017.545524999994</v>
      </c>
      <c r="G45" s="25">
        <f t="shared" si="2"/>
        <v>60386.135999999999</v>
      </c>
      <c r="H45" s="25">
        <f t="shared" si="3"/>
        <v>64.91908129716262</v>
      </c>
      <c r="I45" s="25">
        <f t="shared" si="4"/>
        <v>15.910273610953778</v>
      </c>
      <c r="J45" s="25">
        <f t="shared" si="5"/>
        <v>122988.31140000001</v>
      </c>
      <c r="K45" s="25">
        <f t="shared" si="6"/>
        <v>28879.17785</v>
      </c>
      <c r="L45" s="25">
        <f t="shared" si="7"/>
        <v>29164.435999999998</v>
      </c>
      <c r="M45" s="25">
        <f t="shared" si="8"/>
        <v>100.98776409592283</v>
      </c>
      <c r="N45" s="25">
        <f t="shared" si="9"/>
        <v>23.71317702309717</v>
      </c>
      <c r="O45" s="25">
        <f t="shared" si="10"/>
        <v>56903.6</v>
      </c>
      <c r="P45" s="25">
        <f t="shared" si="11"/>
        <v>11713.85</v>
      </c>
      <c r="Q45" s="25">
        <f t="shared" si="12"/>
        <v>12450.521000000001</v>
      </c>
      <c r="R45" s="25">
        <f t="shared" si="13"/>
        <v>106.28888879403442</v>
      </c>
      <c r="S45" s="21">
        <f t="shared" si="14"/>
        <v>21.880023408009336</v>
      </c>
      <c r="T45" s="26">
        <v>14495.5</v>
      </c>
      <c r="U45" s="25">
        <v>3788.9</v>
      </c>
      <c r="V45" s="25">
        <v>4013.6990000000001</v>
      </c>
      <c r="W45" s="25">
        <f t="shared" si="29"/>
        <v>105.93309403784738</v>
      </c>
      <c r="X45" s="21">
        <f t="shared" si="30"/>
        <v>27.689275982201373</v>
      </c>
      <c r="Y45" s="26">
        <v>15573.4</v>
      </c>
      <c r="Z45" s="26">
        <v>4537.5</v>
      </c>
      <c r="AA45" s="25">
        <v>1519.5239999999999</v>
      </c>
      <c r="AB45" s="25">
        <f t="shared" si="15"/>
        <v>33.488132231404954</v>
      </c>
      <c r="AC45" s="21">
        <f t="shared" si="16"/>
        <v>9.7571756970218448</v>
      </c>
      <c r="AD45" s="26">
        <v>42408.1</v>
      </c>
      <c r="AE45" s="26">
        <v>7924.9500000000007</v>
      </c>
      <c r="AF45" s="25">
        <v>8436.8220000000001</v>
      </c>
      <c r="AG45" s="25">
        <f t="shared" si="31"/>
        <v>106.4589934321352</v>
      </c>
      <c r="AH45" s="21">
        <f t="shared" si="32"/>
        <v>19.894364519985569</v>
      </c>
      <c r="AI45" s="26">
        <v>3000</v>
      </c>
      <c r="AJ45" s="26">
        <v>750</v>
      </c>
      <c r="AK45" s="25">
        <v>1348.5</v>
      </c>
      <c r="AL45" s="25">
        <f t="shared" si="17"/>
        <v>179.8</v>
      </c>
      <c r="AM45" s="21">
        <f t="shared" si="18"/>
        <v>44.95</v>
      </c>
      <c r="AN45" s="27">
        <v>0</v>
      </c>
      <c r="AO45" s="27">
        <v>0</v>
      </c>
      <c r="AP45" s="25">
        <v>0</v>
      </c>
      <c r="AQ45" s="25" t="e">
        <f t="shared" si="19"/>
        <v>#DIV/0!</v>
      </c>
      <c r="AR45" s="21" t="e">
        <f t="shared" si="20"/>
        <v>#DIV/0!</v>
      </c>
      <c r="AS45" s="27">
        <v>0</v>
      </c>
      <c r="AT45" s="27">
        <v>0</v>
      </c>
      <c r="AU45" s="21">
        <v>0</v>
      </c>
      <c r="AV45" s="21">
        <v>0</v>
      </c>
      <c r="AW45" s="21">
        <v>0</v>
      </c>
      <c r="AX45" s="21">
        <v>0</v>
      </c>
      <c r="AY45" s="21">
        <v>123842.7</v>
      </c>
      <c r="AZ45" s="21">
        <v>30960.675000000003</v>
      </c>
      <c r="BA45" s="21">
        <v>30960.7</v>
      </c>
      <c r="BB45" s="28">
        <v>0</v>
      </c>
      <c r="BC45" s="28">
        <f t="shared" si="33"/>
        <v>0</v>
      </c>
      <c r="BD45" s="28">
        <v>0</v>
      </c>
      <c r="BE45" s="29">
        <v>1600</v>
      </c>
      <c r="BF45" s="29">
        <v>400</v>
      </c>
      <c r="BG45" s="21">
        <v>261</v>
      </c>
      <c r="BH45" s="21">
        <v>0</v>
      </c>
      <c r="BI45" s="21">
        <v>0</v>
      </c>
      <c r="BJ45" s="21">
        <v>0</v>
      </c>
      <c r="BK45" s="21">
        <v>0</v>
      </c>
      <c r="BL45" s="21">
        <v>0</v>
      </c>
      <c r="BM45" s="21">
        <v>0</v>
      </c>
      <c r="BN45" s="25">
        <f t="shared" si="36"/>
        <v>15000</v>
      </c>
      <c r="BO45" s="25">
        <f t="shared" si="36"/>
        <v>3750</v>
      </c>
      <c r="BP45" s="25">
        <f t="shared" si="37"/>
        <v>3085.4119999999998</v>
      </c>
      <c r="BQ45" s="25">
        <f t="shared" si="22"/>
        <v>82.277653333333319</v>
      </c>
      <c r="BR45" s="21">
        <f t="shared" si="23"/>
        <v>20.56941333333333</v>
      </c>
      <c r="BS45" s="26">
        <v>14000</v>
      </c>
      <c r="BT45" s="26">
        <v>3500</v>
      </c>
      <c r="BU45" s="25">
        <v>3045.8119999999999</v>
      </c>
      <c r="BV45" s="21">
        <v>0</v>
      </c>
      <c r="BW45" s="21">
        <v>0</v>
      </c>
      <c r="BX45" s="25">
        <v>0</v>
      </c>
      <c r="BY45" s="21">
        <v>0</v>
      </c>
      <c r="BZ45" s="21">
        <v>0</v>
      </c>
      <c r="CA45" s="21">
        <v>0</v>
      </c>
      <c r="CB45" s="26">
        <v>1000</v>
      </c>
      <c r="CC45" s="26">
        <v>250</v>
      </c>
      <c r="CD45" s="21">
        <v>39.6</v>
      </c>
      <c r="CE45" s="21">
        <v>0</v>
      </c>
      <c r="CF45" s="21">
        <v>0</v>
      </c>
      <c r="CG45" s="21">
        <v>0</v>
      </c>
      <c r="CH45" s="21">
        <v>0</v>
      </c>
      <c r="CI45" s="21">
        <v>0</v>
      </c>
      <c r="CJ45" s="21">
        <v>0</v>
      </c>
      <c r="CK45" s="26">
        <v>0</v>
      </c>
      <c r="CL45" s="26">
        <v>0</v>
      </c>
      <c r="CM45" s="21">
        <v>0</v>
      </c>
      <c r="CN45" s="26">
        <v>30961.311399999999</v>
      </c>
      <c r="CO45" s="26">
        <v>7740.3278499999997</v>
      </c>
      <c r="CP45" s="21">
        <v>5650.4790000000003</v>
      </c>
      <c r="CQ45" s="21">
        <v>12000</v>
      </c>
      <c r="CR45" s="21">
        <v>3000</v>
      </c>
      <c r="CS45" s="21">
        <v>1791.3119999999999</v>
      </c>
      <c r="CT45" s="26">
        <v>0</v>
      </c>
      <c r="CU45" s="26">
        <v>0</v>
      </c>
      <c r="CV45" s="21">
        <v>0</v>
      </c>
      <c r="CW45" s="21">
        <v>0</v>
      </c>
      <c r="CX45" s="21">
        <v>0</v>
      </c>
      <c r="CY45" s="21">
        <v>0</v>
      </c>
      <c r="CZ45" s="21">
        <v>0</v>
      </c>
      <c r="DA45" s="21">
        <v>0</v>
      </c>
      <c r="DB45" s="21">
        <v>0</v>
      </c>
      <c r="DC45" s="21">
        <v>1550</v>
      </c>
      <c r="DD45" s="21">
        <v>387.5</v>
      </c>
      <c r="DE45" s="21">
        <v>5110</v>
      </c>
      <c r="DF45" s="21">
        <v>0</v>
      </c>
      <c r="DG45" s="25">
        <f t="shared" si="24"/>
        <v>248431.01140000002</v>
      </c>
      <c r="DH45" s="25">
        <f t="shared" si="25"/>
        <v>60239.852850000003</v>
      </c>
      <c r="DI45" s="25">
        <f t="shared" si="26"/>
        <v>60386.135999999999</v>
      </c>
      <c r="DJ45" s="21">
        <v>0</v>
      </c>
      <c r="DK45" s="21">
        <v>0</v>
      </c>
      <c r="DL45" s="21">
        <v>0</v>
      </c>
      <c r="DM45" s="21">
        <v>131110.77069999999</v>
      </c>
      <c r="DN45" s="21">
        <v>32777.692674999998</v>
      </c>
      <c r="DO45" s="21">
        <v>0</v>
      </c>
      <c r="DP45" s="21">
        <v>0</v>
      </c>
      <c r="DQ45" s="21">
        <v>0</v>
      </c>
      <c r="DR45" s="21">
        <v>0</v>
      </c>
      <c r="DS45" s="21">
        <v>0</v>
      </c>
      <c r="DT45" s="21">
        <f t="shared" si="35"/>
        <v>0</v>
      </c>
      <c r="DU45" s="21">
        <v>0</v>
      </c>
      <c r="DV45" s="21">
        <v>0</v>
      </c>
      <c r="DW45" s="21">
        <v>0</v>
      </c>
      <c r="DX45" s="21">
        <v>0</v>
      </c>
      <c r="DY45" s="21">
        <v>0</v>
      </c>
      <c r="DZ45" s="21">
        <v>0</v>
      </c>
      <c r="EA45" s="21">
        <v>0</v>
      </c>
      <c r="EB45" s="21">
        <v>0</v>
      </c>
      <c r="EC45" s="25">
        <f t="shared" si="38"/>
        <v>131110.77069999999</v>
      </c>
      <c r="ED45" s="25">
        <f t="shared" si="38"/>
        <v>32777.692674999998</v>
      </c>
      <c r="EE45" s="25">
        <f t="shared" si="28"/>
        <v>0</v>
      </c>
      <c r="EH45" s="30"/>
      <c r="EJ45" s="30"/>
      <c r="EK45" s="30"/>
      <c r="EM45" s="30"/>
    </row>
    <row r="46" spans="1:143" s="32" customFormat="1" ht="20.25" customHeight="1" x14ac:dyDescent="0.2">
      <c r="A46" s="19">
        <v>37</v>
      </c>
      <c r="B46" s="20" t="s">
        <v>83</v>
      </c>
      <c r="C46" s="21">
        <v>6086.7510000000002</v>
      </c>
      <c r="D46" s="26">
        <v>1889.04</v>
      </c>
      <c r="E46" s="23">
        <f t="shared" si="0"/>
        <v>75241.600000000006</v>
      </c>
      <c r="F46" s="24">
        <f t="shared" si="1"/>
        <v>19184.400000000001</v>
      </c>
      <c r="G46" s="25">
        <f t="shared" si="2"/>
        <v>14039.156999999999</v>
      </c>
      <c r="H46" s="25">
        <f t="shared" si="3"/>
        <v>73.18006818039656</v>
      </c>
      <c r="I46" s="25">
        <f t="shared" si="4"/>
        <v>18.658769882618124</v>
      </c>
      <c r="J46" s="25">
        <f t="shared" si="5"/>
        <v>22077.1</v>
      </c>
      <c r="K46" s="25">
        <f t="shared" si="6"/>
        <v>5893.2749999999996</v>
      </c>
      <c r="L46" s="25">
        <f t="shared" si="7"/>
        <v>3973.6570000000002</v>
      </c>
      <c r="M46" s="25">
        <f t="shared" si="8"/>
        <v>67.426973966088482</v>
      </c>
      <c r="N46" s="25">
        <f t="shared" si="9"/>
        <v>17.998998962726084</v>
      </c>
      <c r="O46" s="25">
        <f t="shared" si="10"/>
        <v>10138</v>
      </c>
      <c r="P46" s="25">
        <f t="shared" si="11"/>
        <v>2400</v>
      </c>
      <c r="Q46" s="25">
        <f t="shared" si="12"/>
        <v>2768.5460000000003</v>
      </c>
      <c r="R46" s="25">
        <f t="shared" si="13"/>
        <v>115.35608333333333</v>
      </c>
      <c r="S46" s="21">
        <f t="shared" si="14"/>
        <v>27.30860130203196</v>
      </c>
      <c r="T46" s="26">
        <v>238</v>
      </c>
      <c r="U46" s="25">
        <v>475</v>
      </c>
      <c r="V46" s="25">
        <v>372.97399999999999</v>
      </c>
      <c r="W46" s="25">
        <f t="shared" si="29"/>
        <v>78.520842105263156</v>
      </c>
      <c r="X46" s="21">
        <f t="shared" si="30"/>
        <v>156.71176470588236</v>
      </c>
      <c r="Y46" s="26">
        <v>466</v>
      </c>
      <c r="Z46" s="26">
        <v>625</v>
      </c>
      <c r="AA46" s="25">
        <v>48.74</v>
      </c>
      <c r="AB46" s="25">
        <f t="shared" si="15"/>
        <v>7.7984</v>
      </c>
      <c r="AC46" s="21">
        <f t="shared" si="16"/>
        <v>10.459227467811159</v>
      </c>
      <c r="AD46" s="26">
        <v>9900</v>
      </c>
      <c r="AE46" s="26">
        <v>1925</v>
      </c>
      <c r="AF46" s="25">
        <v>2395.5720000000001</v>
      </c>
      <c r="AG46" s="25">
        <f t="shared" si="31"/>
        <v>124.4452987012987</v>
      </c>
      <c r="AH46" s="21">
        <f t="shared" si="32"/>
        <v>24.19769696969697</v>
      </c>
      <c r="AI46" s="26">
        <v>910</v>
      </c>
      <c r="AJ46" s="26">
        <v>227.5</v>
      </c>
      <c r="AK46" s="25">
        <v>161.5</v>
      </c>
      <c r="AL46" s="25">
        <f t="shared" si="17"/>
        <v>70.989010989010993</v>
      </c>
      <c r="AM46" s="21">
        <f t="shared" si="18"/>
        <v>17.747252747252748</v>
      </c>
      <c r="AN46" s="27">
        <v>0</v>
      </c>
      <c r="AO46" s="27">
        <v>0</v>
      </c>
      <c r="AP46" s="25">
        <v>0</v>
      </c>
      <c r="AQ46" s="25" t="e">
        <f t="shared" si="19"/>
        <v>#DIV/0!</v>
      </c>
      <c r="AR46" s="21" t="e">
        <f t="shared" si="20"/>
        <v>#DIV/0!</v>
      </c>
      <c r="AS46" s="27">
        <v>0</v>
      </c>
      <c r="AT46" s="27">
        <v>0</v>
      </c>
      <c r="AU46" s="21">
        <v>0</v>
      </c>
      <c r="AV46" s="21">
        <v>0</v>
      </c>
      <c r="AW46" s="21">
        <v>0</v>
      </c>
      <c r="AX46" s="21">
        <v>0</v>
      </c>
      <c r="AY46" s="21">
        <v>40261.9</v>
      </c>
      <c r="AZ46" s="21">
        <v>10065.475</v>
      </c>
      <c r="BA46" s="21">
        <v>10065.5</v>
      </c>
      <c r="BB46" s="28">
        <v>0</v>
      </c>
      <c r="BC46" s="28">
        <f t="shared" si="33"/>
        <v>0</v>
      </c>
      <c r="BD46" s="28">
        <v>0</v>
      </c>
      <c r="BE46" s="29">
        <v>0</v>
      </c>
      <c r="BF46" s="29">
        <v>0</v>
      </c>
      <c r="BG46" s="21">
        <v>0</v>
      </c>
      <c r="BH46" s="21">
        <v>0</v>
      </c>
      <c r="BI46" s="21">
        <v>0</v>
      </c>
      <c r="BJ46" s="21">
        <v>0</v>
      </c>
      <c r="BK46" s="21">
        <v>0</v>
      </c>
      <c r="BL46" s="21">
        <v>0</v>
      </c>
      <c r="BM46" s="21">
        <v>0</v>
      </c>
      <c r="BN46" s="25">
        <f t="shared" si="36"/>
        <v>2203</v>
      </c>
      <c r="BO46" s="25">
        <f t="shared" si="36"/>
        <v>550.75</v>
      </c>
      <c r="BP46" s="25">
        <f t="shared" si="37"/>
        <v>346.971</v>
      </c>
      <c r="BQ46" s="25">
        <f t="shared" si="22"/>
        <v>62.999727644121648</v>
      </c>
      <c r="BR46" s="21">
        <f t="shared" si="23"/>
        <v>15.749931911030412</v>
      </c>
      <c r="BS46" s="26">
        <v>1123</v>
      </c>
      <c r="BT46" s="26">
        <v>280.75</v>
      </c>
      <c r="BU46" s="25">
        <v>116.971</v>
      </c>
      <c r="BV46" s="21">
        <v>0</v>
      </c>
      <c r="BW46" s="21">
        <v>0</v>
      </c>
      <c r="BX46" s="25">
        <v>0</v>
      </c>
      <c r="BY46" s="21">
        <v>0</v>
      </c>
      <c r="BZ46" s="21">
        <v>0</v>
      </c>
      <c r="CA46" s="21">
        <v>0</v>
      </c>
      <c r="CB46" s="26">
        <v>1080</v>
      </c>
      <c r="CC46" s="26">
        <v>270</v>
      </c>
      <c r="CD46" s="21">
        <v>230</v>
      </c>
      <c r="CE46" s="21">
        <v>0</v>
      </c>
      <c r="CF46" s="21">
        <v>0</v>
      </c>
      <c r="CG46" s="21">
        <v>0</v>
      </c>
      <c r="CH46" s="21">
        <v>0</v>
      </c>
      <c r="CI46" s="21">
        <v>0</v>
      </c>
      <c r="CJ46" s="21">
        <v>0</v>
      </c>
      <c r="CK46" s="26">
        <v>0</v>
      </c>
      <c r="CL46" s="26">
        <v>0</v>
      </c>
      <c r="CM46" s="21">
        <v>0</v>
      </c>
      <c r="CN46" s="26">
        <v>6960</v>
      </c>
      <c r="CO46" s="26">
        <v>1740</v>
      </c>
      <c r="CP46" s="21">
        <v>637.9</v>
      </c>
      <c r="CQ46" s="21">
        <v>2800</v>
      </c>
      <c r="CR46" s="21">
        <v>700</v>
      </c>
      <c r="CS46" s="21">
        <v>175</v>
      </c>
      <c r="CT46" s="26">
        <v>1000</v>
      </c>
      <c r="CU46" s="26">
        <v>250</v>
      </c>
      <c r="CV46" s="21">
        <v>0</v>
      </c>
      <c r="CW46" s="21">
        <v>300</v>
      </c>
      <c r="CX46" s="21">
        <v>75</v>
      </c>
      <c r="CY46" s="21">
        <v>0</v>
      </c>
      <c r="CZ46" s="21">
        <v>0</v>
      </c>
      <c r="DA46" s="21">
        <v>0</v>
      </c>
      <c r="DB46" s="21">
        <v>0</v>
      </c>
      <c r="DC46" s="21">
        <v>100.1</v>
      </c>
      <c r="DD46" s="21">
        <v>25.024999999999999</v>
      </c>
      <c r="DE46" s="21">
        <v>10</v>
      </c>
      <c r="DF46" s="21">
        <v>0</v>
      </c>
      <c r="DG46" s="25">
        <f t="shared" si="24"/>
        <v>62339</v>
      </c>
      <c r="DH46" s="25">
        <f t="shared" si="25"/>
        <v>15958.75</v>
      </c>
      <c r="DI46" s="25">
        <f t="shared" si="26"/>
        <v>14039.156999999999</v>
      </c>
      <c r="DJ46" s="21">
        <v>0</v>
      </c>
      <c r="DK46" s="21">
        <v>0</v>
      </c>
      <c r="DL46" s="21">
        <v>0</v>
      </c>
      <c r="DM46" s="21">
        <v>12902.6</v>
      </c>
      <c r="DN46" s="21">
        <v>3225.65</v>
      </c>
      <c r="DO46" s="21">
        <v>0</v>
      </c>
      <c r="DP46" s="21">
        <v>0</v>
      </c>
      <c r="DQ46" s="21">
        <v>0</v>
      </c>
      <c r="DR46" s="21">
        <v>0</v>
      </c>
      <c r="DS46" s="21">
        <v>0</v>
      </c>
      <c r="DT46" s="21">
        <f t="shared" si="35"/>
        <v>0</v>
      </c>
      <c r="DU46" s="21">
        <v>0</v>
      </c>
      <c r="DV46" s="21">
        <v>0</v>
      </c>
      <c r="DW46" s="21">
        <v>0</v>
      </c>
      <c r="DX46" s="21">
        <v>0</v>
      </c>
      <c r="DY46" s="21">
        <v>0</v>
      </c>
      <c r="DZ46" s="21">
        <v>0</v>
      </c>
      <c r="EA46" s="21">
        <v>0</v>
      </c>
      <c r="EB46" s="21">
        <v>0</v>
      </c>
      <c r="EC46" s="25">
        <f t="shared" si="38"/>
        <v>12902.6</v>
      </c>
      <c r="ED46" s="25">
        <f t="shared" si="38"/>
        <v>3225.65</v>
      </c>
      <c r="EE46" s="25">
        <f t="shared" si="28"/>
        <v>0</v>
      </c>
      <c r="EH46" s="30"/>
      <c r="EJ46" s="30"/>
      <c r="EK46" s="30"/>
      <c r="EM46" s="30"/>
    </row>
    <row r="47" spans="1:143" s="32" customFormat="1" ht="20.25" customHeight="1" x14ac:dyDescent="0.2">
      <c r="A47" s="19">
        <v>38</v>
      </c>
      <c r="B47" s="20" t="s">
        <v>84</v>
      </c>
      <c r="C47" s="21">
        <v>982.16129999999998</v>
      </c>
      <c r="D47" s="26">
        <v>21930.7071</v>
      </c>
      <c r="E47" s="23">
        <f t="shared" si="0"/>
        <v>381988.5</v>
      </c>
      <c r="F47" s="24">
        <f t="shared" si="1"/>
        <v>94747.125</v>
      </c>
      <c r="G47" s="25">
        <f t="shared" si="2"/>
        <v>92965.505999999994</v>
      </c>
      <c r="H47" s="25">
        <f t="shared" si="3"/>
        <v>98.119606267736344</v>
      </c>
      <c r="I47" s="25">
        <f t="shared" si="4"/>
        <v>24.337252561268205</v>
      </c>
      <c r="J47" s="25">
        <f t="shared" si="5"/>
        <v>110560</v>
      </c>
      <c r="K47" s="25">
        <f t="shared" si="6"/>
        <v>26890</v>
      </c>
      <c r="L47" s="25">
        <f t="shared" si="7"/>
        <v>25405.205999999998</v>
      </c>
      <c r="M47" s="25">
        <f t="shared" si="8"/>
        <v>94.478267013759748</v>
      </c>
      <c r="N47" s="25">
        <f t="shared" si="9"/>
        <v>22.978659551374818</v>
      </c>
      <c r="O47" s="25">
        <f t="shared" si="10"/>
        <v>47000</v>
      </c>
      <c r="P47" s="25">
        <f t="shared" si="11"/>
        <v>11000</v>
      </c>
      <c r="Q47" s="25">
        <f t="shared" si="12"/>
        <v>13783.502</v>
      </c>
      <c r="R47" s="25">
        <f t="shared" si="13"/>
        <v>125.30456363636364</v>
      </c>
      <c r="S47" s="21">
        <f t="shared" si="14"/>
        <v>29.326600000000003</v>
      </c>
      <c r="T47" s="26">
        <v>8000</v>
      </c>
      <c r="U47" s="25">
        <v>2000</v>
      </c>
      <c r="V47" s="25">
        <v>1274.5709999999999</v>
      </c>
      <c r="W47" s="25">
        <f t="shared" si="29"/>
        <v>63.728549999999998</v>
      </c>
      <c r="X47" s="21">
        <f t="shared" si="30"/>
        <v>15.9321375</v>
      </c>
      <c r="Y47" s="26">
        <v>4000</v>
      </c>
      <c r="Z47" s="26">
        <v>1000</v>
      </c>
      <c r="AA47" s="25">
        <v>250.42410000000001</v>
      </c>
      <c r="AB47" s="25">
        <f t="shared" si="15"/>
        <v>25.042409999999997</v>
      </c>
      <c r="AC47" s="21">
        <f t="shared" si="16"/>
        <v>6.2606024999999992</v>
      </c>
      <c r="AD47" s="26">
        <v>39000</v>
      </c>
      <c r="AE47" s="26">
        <v>9000</v>
      </c>
      <c r="AF47" s="25">
        <v>12508.931</v>
      </c>
      <c r="AG47" s="25">
        <f t="shared" si="31"/>
        <v>138.98812222222224</v>
      </c>
      <c r="AH47" s="21">
        <f t="shared" si="32"/>
        <v>32.074182051282051</v>
      </c>
      <c r="AI47" s="26">
        <v>3700</v>
      </c>
      <c r="AJ47" s="26">
        <v>925</v>
      </c>
      <c r="AK47" s="25">
        <v>868.04</v>
      </c>
      <c r="AL47" s="25">
        <f t="shared" si="17"/>
        <v>93.842162162162154</v>
      </c>
      <c r="AM47" s="21">
        <f t="shared" si="18"/>
        <v>23.460540540540539</v>
      </c>
      <c r="AN47" s="27">
        <v>4000</v>
      </c>
      <c r="AO47" s="27">
        <v>1000</v>
      </c>
      <c r="AP47" s="25">
        <v>856.3</v>
      </c>
      <c r="AQ47" s="25">
        <f t="shared" si="19"/>
        <v>85.63</v>
      </c>
      <c r="AR47" s="21">
        <f t="shared" si="20"/>
        <v>21.407499999999999</v>
      </c>
      <c r="AS47" s="27">
        <v>0</v>
      </c>
      <c r="AT47" s="27">
        <v>0</v>
      </c>
      <c r="AU47" s="21">
        <v>0</v>
      </c>
      <c r="AV47" s="21">
        <v>0</v>
      </c>
      <c r="AW47" s="21">
        <v>0</v>
      </c>
      <c r="AX47" s="21">
        <v>0</v>
      </c>
      <c r="AY47" s="21">
        <v>266761</v>
      </c>
      <c r="AZ47" s="21">
        <v>66690.25</v>
      </c>
      <c r="BA47" s="21">
        <v>66690.3</v>
      </c>
      <c r="BB47" s="28">
        <v>0</v>
      </c>
      <c r="BC47" s="28">
        <f t="shared" si="33"/>
        <v>0</v>
      </c>
      <c r="BD47" s="28">
        <v>0</v>
      </c>
      <c r="BE47" s="29">
        <v>4667.5</v>
      </c>
      <c r="BF47" s="29">
        <v>1166.875</v>
      </c>
      <c r="BG47" s="21">
        <v>870</v>
      </c>
      <c r="BH47" s="21">
        <v>0</v>
      </c>
      <c r="BI47" s="21">
        <v>0</v>
      </c>
      <c r="BJ47" s="21">
        <v>0</v>
      </c>
      <c r="BK47" s="21">
        <v>0</v>
      </c>
      <c r="BL47" s="21">
        <v>0</v>
      </c>
      <c r="BM47" s="21">
        <v>0</v>
      </c>
      <c r="BN47" s="25">
        <f t="shared" si="36"/>
        <v>2000</v>
      </c>
      <c r="BO47" s="25">
        <f t="shared" si="36"/>
        <v>500</v>
      </c>
      <c r="BP47" s="25">
        <f t="shared" si="37"/>
        <v>441.44889999999998</v>
      </c>
      <c r="BQ47" s="25">
        <f t="shared" si="22"/>
        <v>88.289779999999993</v>
      </c>
      <c r="BR47" s="21">
        <f t="shared" si="23"/>
        <v>22.072444999999998</v>
      </c>
      <c r="BS47" s="26">
        <v>2000</v>
      </c>
      <c r="BT47" s="26">
        <v>500</v>
      </c>
      <c r="BU47" s="25">
        <v>441.44889999999998</v>
      </c>
      <c r="BV47" s="21">
        <v>0</v>
      </c>
      <c r="BW47" s="21">
        <v>0</v>
      </c>
      <c r="BX47" s="25">
        <v>0</v>
      </c>
      <c r="BY47" s="21">
        <v>0</v>
      </c>
      <c r="BZ47" s="21">
        <v>0</v>
      </c>
      <c r="CA47" s="21">
        <v>0</v>
      </c>
      <c r="CB47" s="26">
        <v>0</v>
      </c>
      <c r="CC47" s="26">
        <v>0</v>
      </c>
      <c r="CD47" s="21">
        <v>0</v>
      </c>
      <c r="CE47" s="21">
        <v>0</v>
      </c>
      <c r="CF47" s="21">
        <v>0</v>
      </c>
      <c r="CG47" s="21">
        <v>0</v>
      </c>
      <c r="CH47" s="21">
        <v>0</v>
      </c>
      <c r="CI47" s="21">
        <v>0</v>
      </c>
      <c r="CJ47" s="21">
        <v>0</v>
      </c>
      <c r="CK47" s="26">
        <v>0</v>
      </c>
      <c r="CL47" s="26">
        <v>0</v>
      </c>
      <c r="CM47" s="21">
        <v>0</v>
      </c>
      <c r="CN47" s="26">
        <v>49760</v>
      </c>
      <c r="CO47" s="26">
        <v>12440</v>
      </c>
      <c r="CP47" s="21">
        <v>9205.491</v>
      </c>
      <c r="CQ47" s="21">
        <v>22560</v>
      </c>
      <c r="CR47" s="21">
        <v>5640</v>
      </c>
      <c r="CS47" s="21">
        <v>5242.5410000000002</v>
      </c>
      <c r="CT47" s="26">
        <v>0</v>
      </c>
      <c r="CU47" s="26">
        <v>0</v>
      </c>
      <c r="CV47" s="21">
        <v>0</v>
      </c>
      <c r="CW47" s="21">
        <v>0</v>
      </c>
      <c r="CX47" s="21">
        <v>0</v>
      </c>
      <c r="CY47" s="21">
        <v>0</v>
      </c>
      <c r="CZ47" s="21">
        <v>0</v>
      </c>
      <c r="DA47" s="21">
        <v>0</v>
      </c>
      <c r="DB47" s="21">
        <v>0</v>
      </c>
      <c r="DC47" s="21">
        <v>100</v>
      </c>
      <c r="DD47" s="21">
        <v>25</v>
      </c>
      <c r="DE47" s="21">
        <v>0</v>
      </c>
      <c r="DF47" s="21">
        <v>0</v>
      </c>
      <c r="DG47" s="25">
        <f t="shared" si="24"/>
        <v>381988.5</v>
      </c>
      <c r="DH47" s="25">
        <f t="shared" si="25"/>
        <v>94747.125</v>
      </c>
      <c r="DI47" s="25">
        <f t="shared" si="26"/>
        <v>92965.505999999994</v>
      </c>
      <c r="DJ47" s="21">
        <v>0</v>
      </c>
      <c r="DK47" s="21">
        <v>0</v>
      </c>
      <c r="DL47" s="21">
        <v>0</v>
      </c>
      <c r="DM47" s="21">
        <v>0</v>
      </c>
      <c r="DN47" s="21">
        <v>0</v>
      </c>
      <c r="DO47" s="21">
        <v>0</v>
      </c>
      <c r="DP47" s="21">
        <v>0</v>
      </c>
      <c r="DQ47" s="21">
        <v>0</v>
      </c>
      <c r="DR47" s="21">
        <v>0</v>
      </c>
      <c r="DS47" s="21">
        <v>0</v>
      </c>
      <c r="DT47" s="21">
        <f t="shared" si="35"/>
        <v>0</v>
      </c>
      <c r="DU47" s="21">
        <v>0</v>
      </c>
      <c r="DV47" s="21">
        <v>0</v>
      </c>
      <c r="DW47" s="21">
        <v>0</v>
      </c>
      <c r="DX47" s="21">
        <v>0</v>
      </c>
      <c r="DY47" s="21">
        <v>0</v>
      </c>
      <c r="DZ47" s="21">
        <v>0</v>
      </c>
      <c r="EA47" s="21">
        <v>0</v>
      </c>
      <c r="EB47" s="21">
        <v>0</v>
      </c>
      <c r="EC47" s="25">
        <f t="shared" si="38"/>
        <v>0</v>
      </c>
      <c r="ED47" s="25">
        <f t="shared" si="38"/>
        <v>0</v>
      </c>
      <c r="EE47" s="25">
        <f t="shared" si="28"/>
        <v>0</v>
      </c>
      <c r="EH47" s="30"/>
      <c r="EJ47" s="30"/>
      <c r="EK47" s="30"/>
      <c r="EM47" s="30"/>
    </row>
    <row r="48" spans="1:143" s="32" customFormat="1" ht="20.25" customHeight="1" x14ac:dyDescent="0.2">
      <c r="A48" s="19">
        <v>39</v>
      </c>
      <c r="B48" s="20" t="s">
        <v>85</v>
      </c>
      <c r="C48" s="21">
        <v>216470.73329999999</v>
      </c>
      <c r="D48" s="26">
        <v>17731.865600000001</v>
      </c>
      <c r="E48" s="23">
        <f t="shared" si="0"/>
        <v>208160.2</v>
      </c>
      <c r="F48" s="24">
        <f t="shared" si="1"/>
        <v>55404.85</v>
      </c>
      <c r="G48" s="25">
        <f t="shared" si="2"/>
        <v>44628.468199999996</v>
      </c>
      <c r="H48" s="25">
        <f t="shared" si="3"/>
        <v>80.549750067006769</v>
      </c>
      <c r="I48" s="25">
        <f t="shared" si="4"/>
        <v>21.439481802957527</v>
      </c>
      <c r="J48" s="25">
        <f t="shared" si="5"/>
        <v>47923.8</v>
      </c>
      <c r="K48" s="25">
        <f t="shared" si="6"/>
        <v>15345.75</v>
      </c>
      <c r="L48" s="25">
        <f t="shared" si="7"/>
        <v>15982.7682</v>
      </c>
      <c r="M48" s="25">
        <f t="shared" si="8"/>
        <v>104.15110502907972</v>
      </c>
      <c r="N48" s="25">
        <f t="shared" si="9"/>
        <v>33.350377474240354</v>
      </c>
      <c r="O48" s="25">
        <f t="shared" si="10"/>
        <v>28427.8</v>
      </c>
      <c r="P48" s="25">
        <f t="shared" si="11"/>
        <v>8792.8250000000007</v>
      </c>
      <c r="Q48" s="25">
        <f t="shared" si="12"/>
        <v>10114.785</v>
      </c>
      <c r="R48" s="25">
        <f t="shared" si="13"/>
        <v>115.0345309954423</v>
      </c>
      <c r="S48" s="21">
        <f t="shared" si="14"/>
        <v>35.580611232666612</v>
      </c>
      <c r="T48" s="26">
        <v>7000</v>
      </c>
      <c r="U48" s="25">
        <v>3435.875</v>
      </c>
      <c r="V48" s="25">
        <v>2109.6799999999998</v>
      </c>
      <c r="W48" s="25">
        <f t="shared" si="29"/>
        <v>61.401535271219117</v>
      </c>
      <c r="X48" s="21">
        <f t="shared" si="30"/>
        <v>30.138285714285711</v>
      </c>
      <c r="Y48" s="26">
        <v>2900</v>
      </c>
      <c r="Z48" s="26">
        <v>2403.9250000000002</v>
      </c>
      <c r="AA48" s="25">
        <v>2453.9542000000001</v>
      </c>
      <c r="AB48" s="25">
        <f t="shared" si="15"/>
        <v>102.08114645839616</v>
      </c>
      <c r="AC48" s="21">
        <f t="shared" si="16"/>
        <v>84.61911034482759</v>
      </c>
      <c r="AD48" s="26">
        <v>21427.8</v>
      </c>
      <c r="AE48" s="26">
        <v>5356.95</v>
      </c>
      <c r="AF48" s="25">
        <v>8005.1049999999996</v>
      </c>
      <c r="AG48" s="25">
        <f t="shared" si="31"/>
        <v>149.43400629089314</v>
      </c>
      <c r="AH48" s="21">
        <f t="shared" si="32"/>
        <v>37.358501572723284</v>
      </c>
      <c r="AI48" s="26">
        <v>3710</v>
      </c>
      <c r="AJ48" s="26">
        <v>927.5</v>
      </c>
      <c r="AK48" s="25">
        <v>2129</v>
      </c>
      <c r="AL48" s="25">
        <f t="shared" si="17"/>
        <v>229.54177897574124</v>
      </c>
      <c r="AM48" s="21">
        <f t="shared" si="18"/>
        <v>57.385444743935309</v>
      </c>
      <c r="AN48" s="27">
        <v>0</v>
      </c>
      <c r="AO48" s="27">
        <v>0</v>
      </c>
      <c r="AP48" s="25">
        <v>0</v>
      </c>
      <c r="AQ48" s="25" t="e">
        <f t="shared" si="19"/>
        <v>#DIV/0!</v>
      </c>
      <c r="AR48" s="21" t="e">
        <f t="shared" si="20"/>
        <v>#DIV/0!</v>
      </c>
      <c r="AS48" s="27">
        <v>0</v>
      </c>
      <c r="AT48" s="27">
        <v>0</v>
      </c>
      <c r="AU48" s="21">
        <v>0</v>
      </c>
      <c r="AV48" s="21">
        <v>0</v>
      </c>
      <c r="AW48" s="21">
        <v>0</v>
      </c>
      <c r="AX48" s="21">
        <v>0</v>
      </c>
      <c r="AY48" s="21">
        <v>114582.9</v>
      </c>
      <c r="AZ48" s="21">
        <v>28645.724999999999</v>
      </c>
      <c r="BA48" s="21">
        <v>28645.7</v>
      </c>
      <c r="BB48" s="28">
        <v>0</v>
      </c>
      <c r="BC48" s="28">
        <f t="shared" si="33"/>
        <v>0</v>
      </c>
      <c r="BD48" s="28">
        <v>0</v>
      </c>
      <c r="BE48" s="29">
        <v>0</v>
      </c>
      <c r="BF48" s="29">
        <v>0</v>
      </c>
      <c r="BG48" s="21">
        <v>0</v>
      </c>
      <c r="BH48" s="21">
        <v>0</v>
      </c>
      <c r="BI48" s="21">
        <v>0</v>
      </c>
      <c r="BJ48" s="21">
        <v>0</v>
      </c>
      <c r="BK48" s="21">
        <v>0</v>
      </c>
      <c r="BL48" s="21">
        <v>0</v>
      </c>
      <c r="BM48" s="21">
        <v>0</v>
      </c>
      <c r="BN48" s="25">
        <f t="shared" si="36"/>
        <v>1996.6</v>
      </c>
      <c r="BO48" s="25">
        <f t="shared" si="36"/>
        <v>499.15</v>
      </c>
      <c r="BP48" s="25">
        <f t="shared" si="37"/>
        <v>181.93899999999999</v>
      </c>
      <c r="BQ48" s="25">
        <f t="shared" si="22"/>
        <v>36.449764599819694</v>
      </c>
      <c r="BR48" s="21">
        <f t="shared" si="23"/>
        <v>9.1124411499549236</v>
      </c>
      <c r="BS48" s="26">
        <v>1996.6</v>
      </c>
      <c r="BT48" s="26">
        <v>499.15</v>
      </c>
      <c r="BU48" s="25">
        <v>181.93899999999999</v>
      </c>
      <c r="BV48" s="21">
        <v>0</v>
      </c>
      <c r="BW48" s="21">
        <v>0</v>
      </c>
      <c r="BX48" s="25">
        <v>0</v>
      </c>
      <c r="BY48" s="21">
        <v>0</v>
      </c>
      <c r="BZ48" s="21">
        <v>0</v>
      </c>
      <c r="CA48" s="21">
        <v>0</v>
      </c>
      <c r="CB48" s="26">
        <v>0</v>
      </c>
      <c r="CC48" s="26">
        <v>0</v>
      </c>
      <c r="CD48" s="21">
        <v>0</v>
      </c>
      <c r="CE48" s="21">
        <v>0</v>
      </c>
      <c r="CF48" s="21">
        <v>0</v>
      </c>
      <c r="CG48" s="21">
        <v>0</v>
      </c>
      <c r="CH48" s="21">
        <v>0</v>
      </c>
      <c r="CI48" s="21">
        <v>0</v>
      </c>
      <c r="CJ48" s="21">
        <v>0</v>
      </c>
      <c r="CK48" s="26">
        <v>0</v>
      </c>
      <c r="CL48" s="26">
        <v>0</v>
      </c>
      <c r="CM48" s="21">
        <v>0</v>
      </c>
      <c r="CN48" s="26">
        <v>10279.4</v>
      </c>
      <c r="CO48" s="26">
        <v>2569.85</v>
      </c>
      <c r="CP48" s="21">
        <v>903.09</v>
      </c>
      <c r="CQ48" s="21">
        <v>4129.3999999999996</v>
      </c>
      <c r="CR48" s="21">
        <v>1032.3499999999999</v>
      </c>
      <c r="CS48" s="21">
        <v>305.7</v>
      </c>
      <c r="CT48" s="26">
        <v>0</v>
      </c>
      <c r="CU48" s="26">
        <v>0</v>
      </c>
      <c r="CV48" s="21">
        <v>0</v>
      </c>
      <c r="CW48" s="21">
        <v>0</v>
      </c>
      <c r="CX48" s="21">
        <v>0</v>
      </c>
      <c r="CY48" s="21">
        <v>0</v>
      </c>
      <c r="CZ48" s="21">
        <v>0</v>
      </c>
      <c r="DA48" s="21">
        <v>0</v>
      </c>
      <c r="DB48" s="21">
        <v>0</v>
      </c>
      <c r="DC48" s="21">
        <v>610</v>
      </c>
      <c r="DD48" s="21">
        <v>152.5</v>
      </c>
      <c r="DE48" s="21">
        <v>200</v>
      </c>
      <c r="DF48" s="21">
        <v>0</v>
      </c>
      <c r="DG48" s="25">
        <f t="shared" si="24"/>
        <v>162506.70000000001</v>
      </c>
      <c r="DH48" s="25">
        <f t="shared" si="25"/>
        <v>43991.474999999999</v>
      </c>
      <c r="DI48" s="25">
        <f t="shared" si="26"/>
        <v>44628.468199999996</v>
      </c>
      <c r="DJ48" s="21">
        <v>0</v>
      </c>
      <c r="DK48" s="21">
        <v>0</v>
      </c>
      <c r="DL48" s="21">
        <v>0</v>
      </c>
      <c r="DM48" s="21">
        <v>45653.5</v>
      </c>
      <c r="DN48" s="21">
        <v>11413.375</v>
      </c>
      <c r="DO48" s="21">
        <v>0</v>
      </c>
      <c r="DP48" s="21">
        <v>0</v>
      </c>
      <c r="DQ48" s="21">
        <v>0</v>
      </c>
      <c r="DR48" s="21">
        <v>0</v>
      </c>
      <c r="DS48" s="21">
        <v>0</v>
      </c>
      <c r="DT48" s="21">
        <f t="shared" si="35"/>
        <v>0</v>
      </c>
      <c r="DU48" s="21">
        <v>0</v>
      </c>
      <c r="DV48" s="21">
        <v>0</v>
      </c>
      <c r="DW48" s="21">
        <v>0</v>
      </c>
      <c r="DX48" s="21">
        <v>0</v>
      </c>
      <c r="DY48" s="21">
        <v>0</v>
      </c>
      <c r="DZ48" s="21">
        <v>0</v>
      </c>
      <c r="EA48" s="21">
        <v>0</v>
      </c>
      <c r="EB48" s="21">
        <v>0</v>
      </c>
      <c r="EC48" s="25">
        <f t="shared" si="38"/>
        <v>45653.5</v>
      </c>
      <c r="ED48" s="25">
        <f t="shared" si="38"/>
        <v>11413.375</v>
      </c>
      <c r="EE48" s="25">
        <f t="shared" si="28"/>
        <v>0</v>
      </c>
      <c r="EH48" s="30"/>
      <c r="EJ48" s="30"/>
      <c r="EK48" s="30"/>
      <c r="EM48" s="30"/>
    </row>
    <row r="49" spans="1:143" s="32" customFormat="1" ht="20.25" customHeight="1" x14ac:dyDescent="0.2">
      <c r="A49" s="19">
        <v>40</v>
      </c>
      <c r="B49" s="20" t="s">
        <v>86</v>
      </c>
      <c r="C49" s="21">
        <v>71355.129100000006</v>
      </c>
      <c r="D49" s="26">
        <v>6188.7363999999998</v>
      </c>
      <c r="E49" s="23">
        <f t="shared" si="0"/>
        <v>203312.28000000003</v>
      </c>
      <c r="F49" s="24">
        <f t="shared" si="1"/>
        <v>53462.819999999992</v>
      </c>
      <c r="G49" s="25">
        <f t="shared" si="2"/>
        <v>36830.771999999997</v>
      </c>
      <c r="H49" s="25">
        <f t="shared" si="3"/>
        <v>68.890440122687139</v>
      </c>
      <c r="I49" s="25">
        <f t="shared" si="4"/>
        <v>18.115370109469037</v>
      </c>
      <c r="J49" s="25">
        <f t="shared" si="5"/>
        <v>45070</v>
      </c>
      <c r="K49" s="25">
        <f t="shared" si="6"/>
        <v>13817.5</v>
      </c>
      <c r="L49" s="25">
        <f t="shared" si="7"/>
        <v>10162.171999999999</v>
      </c>
      <c r="M49" s="25">
        <f t="shared" si="8"/>
        <v>73.545663108377042</v>
      </c>
      <c r="N49" s="25">
        <f t="shared" si="9"/>
        <v>22.547530508098511</v>
      </c>
      <c r="O49" s="25">
        <f t="shared" si="10"/>
        <v>17000</v>
      </c>
      <c r="P49" s="25">
        <f t="shared" si="11"/>
        <v>4925</v>
      </c>
      <c r="Q49" s="25">
        <f t="shared" si="12"/>
        <v>4708.5690000000004</v>
      </c>
      <c r="R49" s="25">
        <f t="shared" si="13"/>
        <v>95.60546192893402</v>
      </c>
      <c r="S49" s="21">
        <f t="shared" si="14"/>
        <v>27.697464705882357</v>
      </c>
      <c r="T49" s="26">
        <v>0</v>
      </c>
      <c r="U49" s="25">
        <v>675</v>
      </c>
      <c r="V49" s="25">
        <v>299.51900000000001</v>
      </c>
      <c r="W49" s="25">
        <f t="shared" si="29"/>
        <v>44.373185185185186</v>
      </c>
      <c r="X49" s="21" t="e">
        <f t="shared" si="30"/>
        <v>#DIV/0!</v>
      </c>
      <c r="Y49" s="26">
        <v>0</v>
      </c>
      <c r="Z49" s="26">
        <v>1875</v>
      </c>
      <c r="AA49" s="25">
        <v>1455.0329999999999</v>
      </c>
      <c r="AB49" s="25">
        <f t="shared" si="15"/>
        <v>77.601759999999999</v>
      </c>
      <c r="AC49" s="21" t="e">
        <f t="shared" si="16"/>
        <v>#DIV/0!</v>
      </c>
      <c r="AD49" s="26">
        <v>17000</v>
      </c>
      <c r="AE49" s="26">
        <v>4250</v>
      </c>
      <c r="AF49" s="25">
        <v>4409.05</v>
      </c>
      <c r="AG49" s="25">
        <f t="shared" si="31"/>
        <v>103.74235294117649</v>
      </c>
      <c r="AH49" s="21">
        <f t="shared" si="32"/>
        <v>25.935588235294123</v>
      </c>
      <c r="AI49" s="26">
        <v>1270</v>
      </c>
      <c r="AJ49" s="26">
        <v>317.5</v>
      </c>
      <c r="AK49" s="25">
        <v>954.7</v>
      </c>
      <c r="AL49" s="25">
        <f t="shared" si="17"/>
        <v>300.69291338582678</v>
      </c>
      <c r="AM49" s="21">
        <f t="shared" si="18"/>
        <v>75.173228346456696</v>
      </c>
      <c r="AN49" s="27">
        <v>0</v>
      </c>
      <c r="AO49" s="27">
        <v>0</v>
      </c>
      <c r="AP49" s="25">
        <v>0</v>
      </c>
      <c r="AQ49" s="25" t="e">
        <f t="shared" si="19"/>
        <v>#DIV/0!</v>
      </c>
      <c r="AR49" s="21" t="e">
        <f t="shared" si="20"/>
        <v>#DIV/0!</v>
      </c>
      <c r="AS49" s="27">
        <v>0</v>
      </c>
      <c r="AT49" s="27">
        <v>0</v>
      </c>
      <c r="AU49" s="21">
        <v>0</v>
      </c>
      <c r="AV49" s="21">
        <v>0</v>
      </c>
      <c r="AW49" s="21">
        <v>0</v>
      </c>
      <c r="AX49" s="21">
        <v>0</v>
      </c>
      <c r="AY49" s="21">
        <v>102834.4</v>
      </c>
      <c r="AZ49" s="21">
        <v>25708.6</v>
      </c>
      <c r="BA49" s="21">
        <v>25708.6</v>
      </c>
      <c r="BB49" s="28">
        <v>0</v>
      </c>
      <c r="BC49" s="28">
        <f t="shared" si="33"/>
        <v>0</v>
      </c>
      <c r="BD49" s="28">
        <v>0</v>
      </c>
      <c r="BE49" s="29">
        <v>4795.3</v>
      </c>
      <c r="BF49" s="29">
        <v>1283.575</v>
      </c>
      <c r="BG49" s="21">
        <v>960</v>
      </c>
      <c r="BH49" s="21">
        <v>0</v>
      </c>
      <c r="BI49" s="21">
        <v>0</v>
      </c>
      <c r="BJ49" s="21">
        <v>0</v>
      </c>
      <c r="BK49" s="21">
        <v>0</v>
      </c>
      <c r="BL49" s="21">
        <v>0</v>
      </c>
      <c r="BM49" s="21">
        <v>0</v>
      </c>
      <c r="BN49" s="25">
        <f t="shared" si="36"/>
        <v>3500</v>
      </c>
      <c r="BO49" s="25">
        <f t="shared" si="36"/>
        <v>875</v>
      </c>
      <c r="BP49" s="25">
        <f t="shared" si="37"/>
        <v>416.15</v>
      </c>
      <c r="BQ49" s="25">
        <f t="shared" si="22"/>
        <v>47.559999999999995</v>
      </c>
      <c r="BR49" s="21">
        <f t="shared" si="23"/>
        <v>11.889999999999999</v>
      </c>
      <c r="BS49" s="26">
        <v>3500</v>
      </c>
      <c r="BT49" s="26">
        <v>875</v>
      </c>
      <c r="BU49" s="25">
        <v>416.15</v>
      </c>
      <c r="BV49" s="21">
        <v>0</v>
      </c>
      <c r="BW49" s="21">
        <v>0</v>
      </c>
      <c r="BX49" s="25">
        <v>0</v>
      </c>
      <c r="BY49" s="21">
        <v>0</v>
      </c>
      <c r="BZ49" s="21">
        <v>0</v>
      </c>
      <c r="CA49" s="21">
        <v>0</v>
      </c>
      <c r="CB49" s="26">
        <v>0</v>
      </c>
      <c r="CC49" s="26">
        <v>0</v>
      </c>
      <c r="CD49" s="21">
        <v>0</v>
      </c>
      <c r="CE49" s="21">
        <v>0</v>
      </c>
      <c r="CF49" s="21">
        <v>0</v>
      </c>
      <c r="CG49" s="21">
        <v>0</v>
      </c>
      <c r="CH49" s="21">
        <v>0</v>
      </c>
      <c r="CI49" s="21">
        <v>0</v>
      </c>
      <c r="CJ49" s="21">
        <v>0</v>
      </c>
      <c r="CK49" s="26">
        <v>0</v>
      </c>
      <c r="CL49" s="26">
        <v>0</v>
      </c>
      <c r="CM49" s="21">
        <v>0</v>
      </c>
      <c r="CN49" s="26">
        <v>13100</v>
      </c>
      <c r="CO49" s="26">
        <v>3275</v>
      </c>
      <c r="CP49" s="21">
        <v>2462.1999999999998</v>
      </c>
      <c r="CQ49" s="21">
        <v>2500</v>
      </c>
      <c r="CR49" s="21">
        <v>625</v>
      </c>
      <c r="CS49" s="21">
        <v>283.2</v>
      </c>
      <c r="CT49" s="26">
        <v>10000</v>
      </c>
      <c r="CU49" s="26">
        <v>2500</v>
      </c>
      <c r="CV49" s="21">
        <v>132.52000000000001</v>
      </c>
      <c r="CW49" s="21">
        <v>0</v>
      </c>
      <c r="CX49" s="21">
        <v>0</v>
      </c>
      <c r="CY49" s="21">
        <v>0</v>
      </c>
      <c r="CZ49" s="21">
        <v>200</v>
      </c>
      <c r="DA49" s="21">
        <v>50</v>
      </c>
      <c r="DB49" s="21">
        <v>0</v>
      </c>
      <c r="DC49" s="21">
        <v>200</v>
      </c>
      <c r="DD49" s="21">
        <v>50</v>
      </c>
      <c r="DE49" s="21">
        <v>33</v>
      </c>
      <c r="DF49" s="21">
        <v>0</v>
      </c>
      <c r="DG49" s="25">
        <f t="shared" si="24"/>
        <v>152899.70000000001</v>
      </c>
      <c r="DH49" s="25">
        <f t="shared" si="25"/>
        <v>40859.674999999996</v>
      </c>
      <c r="DI49" s="25">
        <f t="shared" si="26"/>
        <v>36830.771999999997</v>
      </c>
      <c r="DJ49" s="21">
        <v>0</v>
      </c>
      <c r="DK49" s="21">
        <v>0</v>
      </c>
      <c r="DL49" s="21">
        <v>0</v>
      </c>
      <c r="DM49" s="21">
        <v>50412.58</v>
      </c>
      <c r="DN49" s="21">
        <v>12603.145</v>
      </c>
      <c r="DO49" s="21">
        <v>0</v>
      </c>
      <c r="DP49" s="21">
        <v>0</v>
      </c>
      <c r="DQ49" s="21">
        <v>0</v>
      </c>
      <c r="DR49" s="21">
        <v>0</v>
      </c>
      <c r="DS49" s="21">
        <v>0</v>
      </c>
      <c r="DT49" s="21">
        <f t="shared" si="35"/>
        <v>0</v>
      </c>
      <c r="DU49" s="21">
        <v>0</v>
      </c>
      <c r="DV49" s="21">
        <v>0</v>
      </c>
      <c r="DW49" s="21">
        <v>0</v>
      </c>
      <c r="DX49" s="21">
        <v>0</v>
      </c>
      <c r="DY49" s="21">
        <v>0</v>
      </c>
      <c r="DZ49" s="21">
        <v>0</v>
      </c>
      <c r="EA49" s="21">
        <v>0</v>
      </c>
      <c r="EB49" s="21">
        <v>0</v>
      </c>
      <c r="EC49" s="25">
        <f t="shared" si="38"/>
        <v>50412.58</v>
      </c>
      <c r="ED49" s="25">
        <f t="shared" si="38"/>
        <v>12603.145</v>
      </c>
      <c r="EE49" s="25">
        <f t="shared" si="28"/>
        <v>0</v>
      </c>
      <c r="EH49" s="30"/>
      <c r="EJ49" s="30"/>
      <c r="EK49" s="30"/>
      <c r="EM49" s="30"/>
    </row>
    <row r="50" spans="1:143" s="51" customFormat="1" ht="20.25" customHeight="1" x14ac:dyDescent="0.2">
      <c r="A50" s="41">
        <v>41</v>
      </c>
      <c r="B50" s="42" t="s">
        <v>87</v>
      </c>
      <c r="C50" s="43">
        <v>49418.0985</v>
      </c>
      <c r="D50" s="44">
        <v>52793.924200000001</v>
      </c>
      <c r="E50" s="45">
        <f t="shared" si="0"/>
        <v>186612.81000000003</v>
      </c>
      <c r="F50" s="46">
        <f t="shared" si="1"/>
        <v>46653.202500000007</v>
      </c>
      <c r="G50" s="47">
        <f t="shared" si="2"/>
        <v>47947.970000000008</v>
      </c>
      <c r="H50" s="47">
        <f t="shared" si="3"/>
        <v>102.77530251004741</v>
      </c>
      <c r="I50" s="47">
        <f t="shared" si="4"/>
        <v>25.693825627511853</v>
      </c>
      <c r="J50" s="47">
        <f t="shared" si="5"/>
        <v>67846.41</v>
      </c>
      <c r="K50" s="47">
        <f t="shared" si="6"/>
        <v>16961.602500000001</v>
      </c>
      <c r="L50" s="47">
        <f t="shared" si="7"/>
        <v>11308.57</v>
      </c>
      <c r="M50" s="47">
        <f t="shared" si="8"/>
        <v>66.671589550574595</v>
      </c>
      <c r="N50" s="47">
        <f t="shared" si="9"/>
        <v>16.667897387643649</v>
      </c>
      <c r="O50" s="47">
        <f t="shared" si="10"/>
        <v>27657</v>
      </c>
      <c r="P50" s="47">
        <f t="shared" si="11"/>
        <v>6914.25</v>
      </c>
      <c r="Q50" s="47">
        <f t="shared" si="12"/>
        <v>4177.4110000000001</v>
      </c>
      <c r="R50" s="47">
        <f t="shared" si="13"/>
        <v>60.417413313085298</v>
      </c>
      <c r="S50" s="43">
        <f t="shared" si="14"/>
        <v>15.104353328271324</v>
      </c>
      <c r="T50" s="44">
        <v>10285.4</v>
      </c>
      <c r="U50" s="25">
        <v>2571.35</v>
      </c>
      <c r="V50" s="47">
        <v>62.435000000000002</v>
      </c>
      <c r="W50" s="47">
        <f t="shared" si="29"/>
        <v>2.4281019697824102</v>
      </c>
      <c r="X50" s="43">
        <f t="shared" si="30"/>
        <v>0.60702549244560255</v>
      </c>
      <c r="Y50" s="44">
        <v>5836.8</v>
      </c>
      <c r="Z50" s="26">
        <v>1459.2</v>
      </c>
      <c r="AA50" s="47">
        <v>278.60899999999998</v>
      </c>
      <c r="AB50" s="47">
        <f t="shared" si="15"/>
        <v>19.093270285087719</v>
      </c>
      <c r="AC50" s="43">
        <f t="shared" si="16"/>
        <v>4.7733175712719298</v>
      </c>
      <c r="AD50" s="44">
        <v>17371.599999999999</v>
      </c>
      <c r="AE50" s="26">
        <v>4342.8999999999996</v>
      </c>
      <c r="AF50" s="47">
        <v>4114.9759999999997</v>
      </c>
      <c r="AG50" s="47">
        <f t="shared" si="31"/>
        <v>94.751801791429685</v>
      </c>
      <c r="AH50" s="43">
        <f t="shared" si="32"/>
        <v>23.687950447857421</v>
      </c>
      <c r="AI50" s="44">
        <v>3268.5</v>
      </c>
      <c r="AJ50" s="26">
        <v>817.125</v>
      </c>
      <c r="AK50" s="47">
        <v>1600.1</v>
      </c>
      <c r="AL50" s="47">
        <f t="shared" si="17"/>
        <v>195.8207128652287</v>
      </c>
      <c r="AM50" s="43">
        <f t="shared" si="18"/>
        <v>48.955178216307175</v>
      </c>
      <c r="AN50" s="48">
        <v>0</v>
      </c>
      <c r="AO50" s="27">
        <v>0</v>
      </c>
      <c r="AP50" s="25">
        <v>0</v>
      </c>
      <c r="AQ50" s="47" t="e">
        <f t="shared" si="19"/>
        <v>#DIV/0!</v>
      </c>
      <c r="AR50" s="43" t="e">
        <f t="shared" si="20"/>
        <v>#DIV/0!</v>
      </c>
      <c r="AS50" s="48">
        <v>0</v>
      </c>
      <c r="AT50" s="48">
        <v>0</v>
      </c>
      <c r="AU50" s="43">
        <v>0</v>
      </c>
      <c r="AV50" s="43">
        <v>0</v>
      </c>
      <c r="AW50" s="43">
        <v>0</v>
      </c>
      <c r="AX50" s="43">
        <v>0</v>
      </c>
      <c r="AY50" s="43">
        <v>118766.40000000001</v>
      </c>
      <c r="AZ50" s="21">
        <v>29691.600000000002</v>
      </c>
      <c r="BA50" s="43">
        <v>36639.4</v>
      </c>
      <c r="BB50" s="28">
        <v>0</v>
      </c>
      <c r="BC50" s="28">
        <f t="shared" si="33"/>
        <v>0</v>
      </c>
      <c r="BD50" s="49">
        <v>0</v>
      </c>
      <c r="BE50" s="50">
        <v>0</v>
      </c>
      <c r="BF50" s="29">
        <v>0</v>
      </c>
      <c r="BG50" s="43">
        <v>0</v>
      </c>
      <c r="BH50" s="43">
        <v>0</v>
      </c>
      <c r="BI50" s="43">
        <v>0</v>
      </c>
      <c r="BJ50" s="43">
        <v>0</v>
      </c>
      <c r="BK50" s="43">
        <v>0</v>
      </c>
      <c r="BL50" s="43">
        <v>0</v>
      </c>
      <c r="BM50" s="43">
        <v>0</v>
      </c>
      <c r="BN50" s="47">
        <f t="shared" si="36"/>
        <v>152.684</v>
      </c>
      <c r="BO50" s="47">
        <f t="shared" si="36"/>
        <v>38.170999999999999</v>
      </c>
      <c r="BP50" s="47">
        <f t="shared" si="37"/>
        <v>0</v>
      </c>
      <c r="BQ50" s="47">
        <f t="shared" si="22"/>
        <v>0</v>
      </c>
      <c r="BR50" s="43">
        <f t="shared" si="23"/>
        <v>0</v>
      </c>
      <c r="BS50" s="44">
        <v>152.684</v>
      </c>
      <c r="BT50" s="26">
        <v>38.170999999999999</v>
      </c>
      <c r="BU50" s="47">
        <v>0</v>
      </c>
      <c r="BV50" s="43">
        <v>0</v>
      </c>
      <c r="BW50" s="21">
        <v>0</v>
      </c>
      <c r="BX50" s="47">
        <v>0</v>
      </c>
      <c r="BY50" s="43">
        <v>0</v>
      </c>
      <c r="BZ50" s="43">
        <v>0</v>
      </c>
      <c r="CA50" s="43">
        <v>0</v>
      </c>
      <c r="CB50" s="44">
        <v>0</v>
      </c>
      <c r="CC50" s="26">
        <v>0</v>
      </c>
      <c r="CD50" s="43">
        <v>0</v>
      </c>
      <c r="CE50" s="43">
        <v>0</v>
      </c>
      <c r="CF50" s="43">
        <v>0</v>
      </c>
      <c r="CG50" s="43">
        <v>0</v>
      </c>
      <c r="CH50" s="43">
        <v>0</v>
      </c>
      <c r="CI50" s="21">
        <v>0</v>
      </c>
      <c r="CJ50" s="43">
        <v>0</v>
      </c>
      <c r="CK50" s="44">
        <v>0</v>
      </c>
      <c r="CL50" s="26">
        <v>0</v>
      </c>
      <c r="CM50" s="43">
        <v>0</v>
      </c>
      <c r="CN50" s="44">
        <v>19817.95</v>
      </c>
      <c r="CO50" s="26">
        <v>4954.4875000000002</v>
      </c>
      <c r="CP50" s="43">
        <v>2681.4</v>
      </c>
      <c r="CQ50" s="43">
        <v>4481.1000000000004</v>
      </c>
      <c r="CR50" s="21">
        <v>1120.2750000000001</v>
      </c>
      <c r="CS50" s="43">
        <v>855.4</v>
      </c>
      <c r="CT50" s="44">
        <v>0</v>
      </c>
      <c r="CU50" s="26">
        <v>0</v>
      </c>
      <c r="CV50" s="43">
        <v>0</v>
      </c>
      <c r="CW50" s="43">
        <v>0</v>
      </c>
      <c r="CX50" s="21">
        <v>0</v>
      </c>
      <c r="CY50" s="43">
        <v>0</v>
      </c>
      <c r="CZ50" s="43">
        <v>0</v>
      </c>
      <c r="DA50" s="43">
        <v>0</v>
      </c>
      <c r="DB50" s="43">
        <v>0</v>
      </c>
      <c r="DC50" s="43">
        <v>11113.476000000001</v>
      </c>
      <c r="DD50" s="21">
        <v>2778.3690000000001</v>
      </c>
      <c r="DE50" s="43">
        <v>2571.0500000000002</v>
      </c>
      <c r="DF50" s="43">
        <v>0</v>
      </c>
      <c r="DG50" s="47">
        <f t="shared" si="24"/>
        <v>186612.81000000003</v>
      </c>
      <c r="DH50" s="47">
        <f t="shared" si="25"/>
        <v>46653.202500000007</v>
      </c>
      <c r="DI50" s="47">
        <f t="shared" si="26"/>
        <v>47947.970000000008</v>
      </c>
      <c r="DJ50" s="43">
        <v>0</v>
      </c>
      <c r="DK50" s="43">
        <v>0</v>
      </c>
      <c r="DL50" s="43">
        <v>0</v>
      </c>
      <c r="DM50" s="43">
        <v>0</v>
      </c>
      <c r="DN50" s="21">
        <v>0</v>
      </c>
      <c r="DO50" s="43">
        <v>0</v>
      </c>
      <c r="DP50" s="43">
        <v>0</v>
      </c>
      <c r="DQ50" s="43">
        <v>0</v>
      </c>
      <c r="DR50" s="43">
        <v>0</v>
      </c>
      <c r="DS50" s="43">
        <v>0</v>
      </c>
      <c r="DT50" s="21">
        <f t="shared" si="35"/>
        <v>0</v>
      </c>
      <c r="DU50" s="43">
        <v>0</v>
      </c>
      <c r="DV50" s="21">
        <v>0</v>
      </c>
      <c r="DW50" s="43">
        <v>0</v>
      </c>
      <c r="DX50" s="43">
        <v>0</v>
      </c>
      <c r="DY50" s="43">
        <v>0</v>
      </c>
      <c r="DZ50" s="21">
        <v>0</v>
      </c>
      <c r="EA50" s="43">
        <v>0</v>
      </c>
      <c r="EB50" s="43">
        <v>0</v>
      </c>
      <c r="EC50" s="47">
        <f t="shared" si="38"/>
        <v>0</v>
      </c>
      <c r="ED50" s="47">
        <f t="shared" si="38"/>
        <v>0</v>
      </c>
      <c r="EE50" s="47">
        <f t="shared" si="28"/>
        <v>0</v>
      </c>
      <c r="EH50" s="52"/>
      <c r="EJ50" s="52"/>
      <c r="EK50" s="52"/>
      <c r="EM50" s="52"/>
    </row>
    <row r="51" spans="1:143" s="32" customFormat="1" ht="20.25" customHeight="1" x14ac:dyDescent="0.2">
      <c r="A51" s="19">
        <v>42</v>
      </c>
      <c r="B51" s="20" t="s">
        <v>88</v>
      </c>
      <c r="C51" s="21">
        <v>5779.701</v>
      </c>
      <c r="D51" s="26">
        <v>4277.3190999999997</v>
      </c>
      <c r="E51" s="23">
        <f t="shared" si="0"/>
        <v>25201.4</v>
      </c>
      <c r="F51" s="24">
        <f t="shared" si="1"/>
        <v>5802.9250000000002</v>
      </c>
      <c r="G51" s="25">
        <f t="shared" si="2"/>
        <v>5088.6189999999997</v>
      </c>
      <c r="H51" s="25">
        <f t="shared" si="3"/>
        <v>87.690587074621845</v>
      </c>
      <c r="I51" s="25">
        <f t="shared" si="4"/>
        <v>20.191810772417405</v>
      </c>
      <c r="J51" s="25">
        <f t="shared" si="5"/>
        <v>8062.4</v>
      </c>
      <c r="K51" s="25">
        <f t="shared" si="6"/>
        <v>1518.175</v>
      </c>
      <c r="L51" s="25">
        <f t="shared" si="7"/>
        <v>1509.7190000000001</v>
      </c>
      <c r="M51" s="25">
        <f t="shared" si="8"/>
        <v>99.443015462644297</v>
      </c>
      <c r="N51" s="25">
        <f t="shared" si="9"/>
        <v>18.725429152609646</v>
      </c>
      <c r="O51" s="25">
        <f t="shared" si="10"/>
        <v>5332.9</v>
      </c>
      <c r="P51" s="25">
        <f t="shared" si="11"/>
        <v>566.25</v>
      </c>
      <c r="Q51" s="25">
        <f t="shared" si="12"/>
        <v>1220.079</v>
      </c>
      <c r="R51" s="25">
        <f t="shared" si="13"/>
        <v>215.46649006622513</v>
      </c>
      <c r="S51" s="21">
        <f t="shared" si="14"/>
        <v>22.878340115134353</v>
      </c>
      <c r="T51" s="26">
        <v>374</v>
      </c>
      <c r="U51" s="25">
        <v>103.625</v>
      </c>
      <c r="V51" s="25">
        <v>40.435000000000002</v>
      </c>
      <c r="W51" s="25">
        <f t="shared" si="29"/>
        <v>39.020506634499398</v>
      </c>
      <c r="X51" s="21">
        <f t="shared" si="30"/>
        <v>10.811497326203209</v>
      </c>
      <c r="Y51" s="26">
        <v>2242</v>
      </c>
      <c r="Z51" s="26">
        <v>526.5</v>
      </c>
      <c r="AA51" s="25">
        <v>251.44</v>
      </c>
      <c r="AB51" s="25">
        <f t="shared" si="15"/>
        <v>47.756885090218418</v>
      </c>
      <c r="AC51" s="21">
        <f t="shared" si="16"/>
        <v>11.214986619090098</v>
      </c>
      <c r="AD51" s="26">
        <v>4958.8999999999996</v>
      </c>
      <c r="AE51" s="26">
        <v>462.625</v>
      </c>
      <c r="AF51" s="25">
        <v>1179.644</v>
      </c>
      <c r="AG51" s="25">
        <f t="shared" si="31"/>
        <v>254.98924614968925</v>
      </c>
      <c r="AH51" s="21">
        <f t="shared" si="32"/>
        <v>23.788420819133275</v>
      </c>
      <c r="AI51" s="26">
        <v>50</v>
      </c>
      <c r="AJ51" s="26">
        <v>12.5</v>
      </c>
      <c r="AK51" s="25">
        <v>0</v>
      </c>
      <c r="AL51" s="25">
        <f t="shared" si="17"/>
        <v>0</v>
      </c>
      <c r="AM51" s="21">
        <f t="shared" si="18"/>
        <v>0</v>
      </c>
      <c r="AN51" s="27">
        <v>0</v>
      </c>
      <c r="AO51" s="27">
        <v>0</v>
      </c>
      <c r="AP51" s="25">
        <v>0</v>
      </c>
      <c r="AQ51" s="25" t="e">
        <f t="shared" si="19"/>
        <v>#DIV/0!</v>
      </c>
      <c r="AR51" s="21" t="e">
        <f t="shared" si="20"/>
        <v>#DIV/0!</v>
      </c>
      <c r="AS51" s="27">
        <v>0</v>
      </c>
      <c r="AT51" s="27">
        <v>0</v>
      </c>
      <c r="AU51" s="21">
        <v>0</v>
      </c>
      <c r="AV51" s="21">
        <v>0</v>
      </c>
      <c r="AW51" s="21">
        <v>0</v>
      </c>
      <c r="AX51" s="21">
        <v>0</v>
      </c>
      <c r="AY51" s="21">
        <v>11724</v>
      </c>
      <c r="AZ51" s="21">
        <v>2931</v>
      </c>
      <c r="BA51" s="21">
        <v>3578.9</v>
      </c>
      <c r="BB51" s="28">
        <v>0</v>
      </c>
      <c r="BC51" s="28">
        <f t="shared" si="33"/>
        <v>0</v>
      </c>
      <c r="BD51" s="28">
        <v>0</v>
      </c>
      <c r="BE51" s="29">
        <v>0</v>
      </c>
      <c r="BF51" s="29">
        <v>0</v>
      </c>
      <c r="BG51" s="21">
        <v>0</v>
      </c>
      <c r="BH51" s="21">
        <v>0</v>
      </c>
      <c r="BI51" s="21">
        <v>0</v>
      </c>
      <c r="BJ51" s="21">
        <v>0</v>
      </c>
      <c r="BK51" s="21">
        <v>0</v>
      </c>
      <c r="BL51" s="21">
        <v>0</v>
      </c>
      <c r="BM51" s="21">
        <v>0</v>
      </c>
      <c r="BN51" s="25">
        <f t="shared" si="36"/>
        <v>57.5</v>
      </c>
      <c r="BO51" s="25">
        <f t="shared" si="36"/>
        <v>14.375</v>
      </c>
      <c r="BP51" s="25">
        <f t="shared" si="37"/>
        <v>0</v>
      </c>
      <c r="BQ51" s="25">
        <f t="shared" si="22"/>
        <v>0</v>
      </c>
      <c r="BR51" s="21">
        <f t="shared" si="23"/>
        <v>0</v>
      </c>
      <c r="BS51" s="26">
        <v>57.5</v>
      </c>
      <c r="BT51" s="26">
        <v>14.375</v>
      </c>
      <c r="BU51" s="25">
        <v>0</v>
      </c>
      <c r="BV51" s="21">
        <v>0</v>
      </c>
      <c r="BW51" s="21">
        <v>0</v>
      </c>
      <c r="BX51" s="25">
        <v>0</v>
      </c>
      <c r="BY51" s="21">
        <v>0</v>
      </c>
      <c r="BZ51" s="21">
        <v>0</v>
      </c>
      <c r="CA51" s="21">
        <v>0</v>
      </c>
      <c r="CB51" s="26">
        <v>0</v>
      </c>
      <c r="CC51" s="26">
        <v>0</v>
      </c>
      <c r="CD51" s="21">
        <v>0</v>
      </c>
      <c r="CE51" s="21">
        <v>0</v>
      </c>
      <c r="CF51" s="21">
        <v>0</v>
      </c>
      <c r="CG51" s="21">
        <v>0</v>
      </c>
      <c r="CH51" s="21">
        <v>0</v>
      </c>
      <c r="CI51" s="21">
        <v>0</v>
      </c>
      <c r="CJ51" s="21">
        <v>0</v>
      </c>
      <c r="CK51" s="26">
        <v>0</v>
      </c>
      <c r="CL51" s="26">
        <v>0</v>
      </c>
      <c r="CM51" s="21">
        <v>0</v>
      </c>
      <c r="CN51" s="26">
        <v>380</v>
      </c>
      <c r="CO51" s="26">
        <v>95</v>
      </c>
      <c r="CP51" s="21">
        <v>32.200000000000003</v>
      </c>
      <c r="CQ51" s="21">
        <v>380</v>
      </c>
      <c r="CR51" s="21">
        <v>95</v>
      </c>
      <c r="CS51" s="21">
        <v>32.200000000000003</v>
      </c>
      <c r="CT51" s="26">
        <v>0</v>
      </c>
      <c r="CU51" s="26">
        <v>0</v>
      </c>
      <c r="CV51" s="21">
        <v>0</v>
      </c>
      <c r="CW51" s="21">
        <v>0</v>
      </c>
      <c r="CX51" s="21">
        <v>0</v>
      </c>
      <c r="CY51" s="21">
        <v>0</v>
      </c>
      <c r="CZ51" s="21">
        <v>0</v>
      </c>
      <c r="DA51" s="21">
        <v>0</v>
      </c>
      <c r="DB51" s="21">
        <v>0</v>
      </c>
      <c r="DC51" s="21">
        <v>0</v>
      </c>
      <c r="DD51" s="21">
        <v>303.55</v>
      </c>
      <c r="DE51" s="21">
        <v>6</v>
      </c>
      <c r="DF51" s="21">
        <v>0</v>
      </c>
      <c r="DG51" s="25">
        <f t="shared" si="24"/>
        <v>19786.400000000001</v>
      </c>
      <c r="DH51" s="25">
        <f t="shared" si="25"/>
        <v>4449.1750000000002</v>
      </c>
      <c r="DI51" s="25">
        <f t="shared" si="26"/>
        <v>5088.6189999999997</v>
      </c>
      <c r="DJ51" s="21">
        <v>0</v>
      </c>
      <c r="DK51" s="21">
        <v>0</v>
      </c>
      <c r="DL51" s="21">
        <v>0</v>
      </c>
      <c r="DM51" s="21">
        <v>5415</v>
      </c>
      <c r="DN51" s="21">
        <v>1353.75</v>
      </c>
      <c r="DO51" s="21">
        <v>0</v>
      </c>
      <c r="DP51" s="21">
        <v>0</v>
      </c>
      <c r="DQ51" s="21">
        <v>0</v>
      </c>
      <c r="DR51" s="21">
        <v>0</v>
      </c>
      <c r="DS51" s="21">
        <v>0</v>
      </c>
      <c r="DT51" s="21">
        <f t="shared" si="35"/>
        <v>0</v>
      </c>
      <c r="DU51" s="21">
        <v>0</v>
      </c>
      <c r="DV51" s="21">
        <v>0</v>
      </c>
      <c r="DW51" s="21">
        <v>0</v>
      </c>
      <c r="DX51" s="21">
        <v>0</v>
      </c>
      <c r="DY51" s="21">
        <v>0</v>
      </c>
      <c r="DZ51" s="21">
        <v>0</v>
      </c>
      <c r="EA51" s="21">
        <v>0</v>
      </c>
      <c r="EB51" s="21">
        <v>0</v>
      </c>
      <c r="EC51" s="25">
        <f t="shared" si="38"/>
        <v>5415</v>
      </c>
      <c r="ED51" s="25">
        <f t="shared" si="38"/>
        <v>1353.75</v>
      </c>
      <c r="EE51" s="25">
        <f t="shared" si="28"/>
        <v>0</v>
      </c>
      <c r="EH51" s="30"/>
      <c r="EJ51" s="30"/>
      <c r="EK51" s="30"/>
      <c r="EM51" s="30"/>
    </row>
    <row r="52" spans="1:143" s="36" customFormat="1" ht="18.75" customHeight="1" x14ac:dyDescent="0.2">
      <c r="A52" s="19"/>
      <c r="B52" s="34" t="s">
        <v>43</v>
      </c>
      <c r="C52" s="35">
        <f>SUM(C10:C51)</f>
        <v>3008520.4923999989</v>
      </c>
      <c r="D52" s="35">
        <f>SUM(D10:D51)</f>
        <v>1186953.1058</v>
      </c>
      <c r="E52" s="35">
        <f>SUM(E10:E51)</f>
        <v>11186918.0461</v>
      </c>
      <c r="F52" s="35">
        <f>SUM(F10:F51)</f>
        <v>2810530.0910250004</v>
      </c>
      <c r="G52" s="35">
        <f>SUM(G10:G51)</f>
        <v>2646415.4517999995</v>
      </c>
      <c r="H52" s="25">
        <f t="shared" si="3"/>
        <v>94.16072292735538</v>
      </c>
      <c r="I52" s="25">
        <f t="shared" si="4"/>
        <v>23.656340744559191</v>
      </c>
      <c r="J52" s="35">
        <f>SUM(J10:J51)</f>
        <v>3970594.7503999998</v>
      </c>
      <c r="K52" s="35">
        <f>SUM(K10:K51)</f>
        <v>1037152.44285</v>
      </c>
      <c r="L52" s="35">
        <f>SUM(L10:L51)</f>
        <v>1052735.1817999999</v>
      </c>
      <c r="M52" s="25">
        <f t="shared" si="8"/>
        <v>101.50245405653</v>
      </c>
      <c r="N52" s="25">
        <f t="shared" si="9"/>
        <v>26.51328700049147</v>
      </c>
      <c r="O52" s="35">
        <f>SUM(O10:O51)</f>
        <v>1608145.2000000002</v>
      </c>
      <c r="P52" s="35">
        <f>SUM(P10:P51)</f>
        <v>420671.03749999998</v>
      </c>
      <c r="Q52" s="35">
        <f>SUM(Q10:Q51)</f>
        <v>436209.49760000006</v>
      </c>
      <c r="R52" s="25">
        <f t="shared" si="13"/>
        <v>103.69373185098347</v>
      </c>
      <c r="S52" s="21">
        <f t="shared" si="14"/>
        <v>27.125006970763586</v>
      </c>
      <c r="T52" s="35">
        <f>SUM(T10:T51)</f>
        <v>439080.2</v>
      </c>
      <c r="U52" s="35">
        <f>SUM(U10:U51)</f>
        <v>144426.27500000002</v>
      </c>
      <c r="V52" s="35">
        <f>SUM(V10:V51)</f>
        <v>131521.83059999999</v>
      </c>
      <c r="W52" s="25">
        <f t="shared" si="29"/>
        <v>91.065029960787925</v>
      </c>
      <c r="X52" s="21">
        <f t="shared" si="30"/>
        <v>29.953942491599484</v>
      </c>
      <c r="Y52" s="35">
        <f>SUM(Y10:Y51)</f>
        <v>287035.3</v>
      </c>
      <c r="Z52" s="35">
        <f>SUM(Z10:Z51)</f>
        <v>101515.94999999998</v>
      </c>
      <c r="AA52" s="35">
        <f>SUM(AA10:AA51)</f>
        <v>57724.739099999984</v>
      </c>
      <c r="AB52" s="25">
        <f t="shared" si="15"/>
        <v>56.862728566299182</v>
      </c>
      <c r="AC52" s="21">
        <f t="shared" si="16"/>
        <v>20.110675969122958</v>
      </c>
      <c r="AD52" s="35">
        <f>SUM(AD10:AD51)</f>
        <v>1169065.0000000002</v>
      </c>
      <c r="AE52" s="35">
        <f>SUM(AE10:AE51)</f>
        <v>276244.76250000001</v>
      </c>
      <c r="AF52" s="35">
        <f>SUM(AF10:AF51)</f>
        <v>304687.66699999996</v>
      </c>
      <c r="AG52" s="25">
        <f t="shared" si="31"/>
        <v>110.29626923695972</v>
      </c>
      <c r="AH52" s="21">
        <f t="shared" si="32"/>
        <v>26.062508671459661</v>
      </c>
      <c r="AI52" s="35">
        <f>SUM(AI10:AI51)</f>
        <v>180364.9</v>
      </c>
      <c r="AJ52" s="35">
        <f>SUM(AJ10:AJ51)</f>
        <v>45328.724999999999</v>
      </c>
      <c r="AK52" s="35">
        <f>SUM(AK10:AK51)</f>
        <v>87275.063999999998</v>
      </c>
      <c r="AL52" s="25">
        <f t="shared" si="17"/>
        <v>192.53809587629036</v>
      </c>
      <c r="AM52" s="21">
        <f t="shared" si="18"/>
        <v>48.38805332966669</v>
      </c>
      <c r="AN52" s="35">
        <f>SUM(AN10:AN51)</f>
        <v>60800</v>
      </c>
      <c r="AO52" s="35">
        <f>SUM(AO10:AO51)</f>
        <v>15200</v>
      </c>
      <c r="AP52" s="35">
        <f>SUM(AP10:AP51)</f>
        <v>18318</v>
      </c>
      <c r="AQ52" s="25">
        <f t="shared" si="19"/>
        <v>120.51315789473685</v>
      </c>
      <c r="AR52" s="21">
        <f t="shared" si="20"/>
        <v>30.128289473684212</v>
      </c>
      <c r="AS52" s="35">
        <f t="shared" ref="AS52:BP52" si="39">SUM(AS10:AS51)</f>
        <v>0</v>
      </c>
      <c r="AT52" s="35">
        <f t="shared" si="39"/>
        <v>0</v>
      </c>
      <c r="AU52" s="35">
        <f t="shared" si="39"/>
        <v>0</v>
      </c>
      <c r="AV52" s="35">
        <f t="shared" si="39"/>
        <v>0</v>
      </c>
      <c r="AW52" s="35">
        <f t="shared" si="39"/>
        <v>0</v>
      </c>
      <c r="AX52" s="35">
        <f t="shared" si="39"/>
        <v>0</v>
      </c>
      <c r="AY52" s="35">
        <f t="shared" si="39"/>
        <v>6136113.9000000022</v>
      </c>
      <c r="AZ52" s="35">
        <f t="shared" si="39"/>
        <v>1534028.4750000006</v>
      </c>
      <c r="BA52" s="35">
        <f t="shared" si="39"/>
        <v>1542039.6999999997</v>
      </c>
      <c r="BB52" s="35">
        <f t="shared" si="39"/>
        <v>0</v>
      </c>
      <c r="BC52" s="35">
        <f t="shared" si="39"/>
        <v>0</v>
      </c>
      <c r="BD52" s="35">
        <f t="shared" si="39"/>
        <v>90</v>
      </c>
      <c r="BE52" s="35">
        <f t="shared" si="39"/>
        <v>60492.7</v>
      </c>
      <c r="BF52" s="35">
        <f t="shared" si="39"/>
        <v>15333.924999999999</v>
      </c>
      <c r="BG52" s="35">
        <f t="shared" si="39"/>
        <v>11119.3</v>
      </c>
      <c r="BH52" s="35">
        <f t="shared" si="39"/>
        <v>0</v>
      </c>
      <c r="BI52" s="35">
        <f t="shared" si="39"/>
        <v>0</v>
      </c>
      <c r="BJ52" s="35">
        <f t="shared" si="39"/>
        <v>0</v>
      </c>
      <c r="BK52" s="35">
        <f t="shared" si="39"/>
        <v>0</v>
      </c>
      <c r="BL52" s="35">
        <f t="shared" si="39"/>
        <v>0</v>
      </c>
      <c r="BM52" s="35">
        <f t="shared" si="39"/>
        <v>0</v>
      </c>
      <c r="BN52" s="35">
        <f t="shared" si="39"/>
        <v>240096.484</v>
      </c>
      <c r="BO52" s="35">
        <f t="shared" si="39"/>
        <v>60024.120999999999</v>
      </c>
      <c r="BP52" s="35">
        <f t="shared" si="39"/>
        <v>48735.020400000001</v>
      </c>
      <c r="BQ52" s="25">
        <f t="shared" si="22"/>
        <v>81.192393304684956</v>
      </c>
      <c r="BR52" s="21">
        <f t="shared" si="23"/>
        <v>20.298098326171239</v>
      </c>
      <c r="BS52" s="35">
        <f t="shared" ref="BS52:CX52" si="40">SUM(BS10:BS51)</f>
        <v>162345.48400000003</v>
      </c>
      <c r="BT52" s="35">
        <f t="shared" si="40"/>
        <v>40586.371000000006</v>
      </c>
      <c r="BU52" s="35">
        <f t="shared" si="40"/>
        <v>34083.932399999998</v>
      </c>
      <c r="BV52" s="35">
        <f t="shared" si="40"/>
        <v>31825.600000000002</v>
      </c>
      <c r="BW52" s="35">
        <f t="shared" si="40"/>
        <v>7956.4000000000005</v>
      </c>
      <c r="BX52" s="35">
        <f t="shared" si="40"/>
        <v>7179.9610000000002</v>
      </c>
      <c r="BY52" s="35">
        <f t="shared" si="40"/>
        <v>3000</v>
      </c>
      <c r="BZ52" s="35">
        <f t="shared" si="40"/>
        <v>750</v>
      </c>
      <c r="CA52" s="35">
        <f t="shared" si="40"/>
        <v>360</v>
      </c>
      <c r="CB52" s="35">
        <f t="shared" si="40"/>
        <v>42925.4</v>
      </c>
      <c r="CC52" s="35">
        <f t="shared" si="40"/>
        <v>10731.35</v>
      </c>
      <c r="CD52" s="35">
        <f t="shared" si="40"/>
        <v>7111.1270000000004</v>
      </c>
      <c r="CE52" s="35">
        <f t="shared" si="40"/>
        <v>0</v>
      </c>
      <c r="CF52" s="35">
        <f t="shared" si="40"/>
        <v>0</v>
      </c>
      <c r="CG52" s="35">
        <f t="shared" si="40"/>
        <v>0</v>
      </c>
      <c r="CH52" s="35">
        <f t="shared" si="40"/>
        <v>21923.5</v>
      </c>
      <c r="CI52" s="35">
        <f t="shared" si="40"/>
        <v>5480.875</v>
      </c>
      <c r="CJ52" s="35">
        <f t="shared" si="40"/>
        <v>4376.5999999999995</v>
      </c>
      <c r="CK52" s="35">
        <f t="shared" si="40"/>
        <v>19710</v>
      </c>
      <c r="CL52" s="35">
        <f t="shared" si="40"/>
        <v>4927.5</v>
      </c>
      <c r="CM52" s="35">
        <f t="shared" si="40"/>
        <v>2683</v>
      </c>
      <c r="CN52" s="35">
        <f t="shared" si="40"/>
        <v>1213497.3613999998</v>
      </c>
      <c r="CO52" s="35">
        <f t="shared" si="40"/>
        <v>303068.34034999995</v>
      </c>
      <c r="CP52" s="35">
        <f t="shared" si="40"/>
        <v>229373.74999999997</v>
      </c>
      <c r="CQ52" s="35">
        <f t="shared" si="40"/>
        <v>551134.5</v>
      </c>
      <c r="CR52" s="35">
        <f t="shared" si="40"/>
        <v>137783.625</v>
      </c>
      <c r="CS52" s="35">
        <f t="shared" si="40"/>
        <v>120848.79299999999</v>
      </c>
      <c r="CT52" s="35">
        <f t="shared" si="40"/>
        <v>144442.12900000002</v>
      </c>
      <c r="CU52" s="35">
        <f t="shared" si="40"/>
        <v>35745</v>
      </c>
      <c r="CV52" s="35">
        <f t="shared" si="40"/>
        <v>119595.5333</v>
      </c>
      <c r="CW52" s="35">
        <f t="shared" si="40"/>
        <v>23150</v>
      </c>
      <c r="CX52" s="35">
        <f t="shared" si="40"/>
        <v>5787.5</v>
      </c>
      <c r="CY52" s="35">
        <f t="shared" ref="CY52:ED52" si="41">SUM(CY10:CY51)</f>
        <v>10269.700000000001</v>
      </c>
      <c r="CZ52" s="35">
        <f t="shared" si="41"/>
        <v>27015</v>
      </c>
      <c r="DA52" s="35">
        <f t="shared" si="41"/>
        <v>300</v>
      </c>
      <c r="DB52" s="35">
        <f t="shared" si="41"/>
        <v>26075</v>
      </c>
      <c r="DC52" s="35">
        <f t="shared" si="41"/>
        <v>193353.37600000002</v>
      </c>
      <c r="DD52" s="35">
        <f t="shared" si="41"/>
        <v>44884.269000000008</v>
      </c>
      <c r="DE52" s="35">
        <f t="shared" si="41"/>
        <v>42550.877399999998</v>
      </c>
      <c r="DF52" s="35">
        <f t="shared" si="41"/>
        <v>0</v>
      </c>
      <c r="DG52" s="35">
        <f t="shared" si="41"/>
        <v>10216139.850400001</v>
      </c>
      <c r="DH52" s="35">
        <f t="shared" si="41"/>
        <v>2592295.7178500006</v>
      </c>
      <c r="DI52" s="35">
        <f t="shared" si="41"/>
        <v>2636435.7817999995</v>
      </c>
      <c r="DJ52" s="35">
        <f t="shared" si="41"/>
        <v>0</v>
      </c>
      <c r="DK52" s="35">
        <f t="shared" si="41"/>
        <v>0</v>
      </c>
      <c r="DL52" s="35">
        <f t="shared" si="41"/>
        <v>0</v>
      </c>
      <c r="DM52" s="35">
        <f t="shared" si="41"/>
        <v>958778.19569999992</v>
      </c>
      <c r="DN52" s="35">
        <f t="shared" si="41"/>
        <v>215234.37317499996</v>
      </c>
      <c r="DO52" s="35">
        <f t="shared" si="41"/>
        <v>2</v>
      </c>
      <c r="DP52" s="35">
        <f t="shared" si="41"/>
        <v>0</v>
      </c>
      <c r="DQ52" s="35">
        <f t="shared" si="41"/>
        <v>0</v>
      </c>
      <c r="DR52" s="35">
        <f t="shared" si="41"/>
        <v>0</v>
      </c>
      <c r="DS52" s="35">
        <f t="shared" si="41"/>
        <v>12000</v>
      </c>
      <c r="DT52" s="35">
        <f t="shared" si="41"/>
        <v>3000</v>
      </c>
      <c r="DU52" s="35">
        <f t="shared" si="41"/>
        <v>9977.67</v>
      </c>
      <c r="DV52" s="35">
        <f t="shared" si="41"/>
        <v>0</v>
      </c>
      <c r="DW52" s="35">
        <f t="shared" si="41"/>
        <v>0</v>
      </c>
      <c r="DX52" s="35">
        <f t="shared" si="41"/>
        <v>0</v>
      </c>
      <c r="DY52" s="35">
        <f t="shared" si="41"/>
        <v>311108</v>
      </c>
      <c r="DZ52" s="35">
        <f t="shared" si="41"/>
        <v>35202</v>
      </c>
      <c r="EA52" s="35">
        <f t="shared" si="41"/>
        <v>27000</v>
      </c>
      <c r="EB52" s="35">
        <f t="shared" si="41"/>
        <v>0</v>
      </c>
      <c r="EC52" s="35">
        <f t="shared" si="41"/>
        <v>1281886.1957</v>
      </c>
      <c r="ED52" s="35">
        <f t="shared" si="41"/>
        <v>253436.37317499996</v>
      </c>
      <c r="EE52" s="35">
        <f t="shared" ref="EE52" si="42">SUM(EE10:EE51)</f>
        <v>36979.67</v>
      </c>
    </row>
    <row r="53" spans="1:143" s="37" customFormat="1" x14ac:dyDescent="0.3">
      <c r="B53" s="38"/>
      <c r="C53" s="153"/>
      <c r="D53" s="153"/>
      <c r="E53" s="153"/>
      <c r="F53" s="153"/>
      <c r="G53" s="153"/>
      <c r="H53" s="153"/>
      <c r="I53" s="153"/>
      <c r="J53" s="153"/>
      <c r="K53" s="153"/>
      <c r="L53" s="153"/>
      <c r="M53" s="153"/>
      <c r="N53" s="153"/>
      <c r="O53" s="153"/>
      <c r="P53" s="153"/>
      <c r="Q53" s="153"/>
      <c r="R53" s="153"/>
      <c r="S53" s="153"/>
      <c r="T53" s="153"/>
      <c r="U53" s="153"/>
      <c r="V53" s="153"/>
      <c r="W53" s="153"/>
      <c r="X53" s="153"/>
      <c r="Y53" s="153"/>
      <c r="Z53" s="153"/>
      <c r="AA53" s="153"/>
      <c r="AB53" s="39"/>
    </row>
    <row r="54" spans="1:143" x14ac:dyDescent="0.3">
      <c r="C54" s="153"/>
      <c r="D54" s="153"/>
      <c r="E54" s="153"/>
      <c r="F54" s="153"/>
      <c r="G54" s="153"/>
      <c r="H54" s="153"/>
      <c r="I54" s="153"/>
      <c r="J54" s="153"/>
      <c r="K54" s="153"/>
      <c r="L54" s="153"/>
      <c r="M54" s="153"/>
      <c r="N54" s="153"/>
      <c r="O54" s="153"/>
      <c r="P54" s="153"/>
      <c r="Q54" s="153"/>
      <c r="R54" s="153"/>
      <c r="S54" s="153"/>
      <c r="T54" s="153"/>
      <c r="U54" s="153"/>
      <c r="V54" s="153"/>
      <c r="W54" s="153"/>
      <c r="X54" s="153"/>
      <c r="Y54" s="153"/>
      <c r="Z54" s="153"/>
      <c r="AA54" s="153"/>
      <c r="AB54" s="39"/>
    </row>
    <row r="55" spans="1:143" x14ac:dyDescent="0.3">
      <c r="O55" s="37"/>
      <c r="P55" s="37"/>
      <c r="Q55" s="37"/>
    </row>
  </sheetData>
  <protectedRanges>
    <protectedRange sqref="W52 U10:W51" name="Range4_5_1_2_1_1_1_1_1_1_1_1_1"/>
    <protectedRange sqref="AB52 AA10:AB51" name="Range4_1_1_1_2_1_1_1_1_1_1_1_1_1"/>
    <protectedRange sqref="AG52 AF10:AG51" name="Range4_2_1_1_2_1_1_1_1_1_1_1_1_1"/>
    <protectedRange sqref="AL52 AK10:AL51" name="Range4_3_1_1_2_1_1_1_1_1_1_1_1_1"/>
    <protectedRange sqref="AQ52 AP10:AQ51" name="Range4_4_1_1_2_1_1_1_1_1_1_1_1_1"/>
    <protectedRange sqref="BU10:BU51" name="Range5_1_1_1_2_1_1_1_1_1_1_1_1_1"/>
    <protectedRange sqref="BX10:BX51" name="Range5_2_1_1_2_1_1_1_1_1_1_1_1_1"/>
    <protectedRange sqref="B44" name="Range1"/>
  </protectedRanges>
  <mergeCells count="133">
    <mergeCell ref="C53:AA54"/>
    <mergeCell ref="DS7:DS8"/>
    <mergeCell ref="CZ7:CZ8"/>
    <mergeCell ref="DP7:DP8"/>
    <mergeCell ref="DC7:DC8"/>
    <mergeCell ref="DM7:DM8"/>
    <mergeCell ref="CK7:CK8"/>
    <mergeCell ref="CQ7:CQ8"/>
    <mergeCell ref="CW7:CW8"/>
    <mergeCell ref="CT7:CT8"/>
    <mergeCell ref="DF7:DF8"/>
    <mergeCell ref="DG7:DG8"/>
    <mergeCell ref="DK7:DL7"/>
    <mergeCell ref="DN7:DO7"/>
    <mergeCell ref="J7:J8"/>
    <mergeCell ref="P7:S7"/>
    <mergeCell ref="BF7:BG7"/>
    <mergeCell ref="BO7:BR7"/>
    <mergeCell ref="AW7:AX7"/>
    <mergeCell ref="O7:O8"/>
    <mergeCell ref="BE7:BE8"/>
    <mergeCell ref="AI7:AI8"/>
    <mergeCell ref="BI7:BJ7"/>
    <mergeCell ref="BN7:BN8"/>
    <mergeCell ref="DY6:EA6"/>
    <mergeCell ref="DP5:DR6"/>
    <mergeCell ref="DS5:EA5"/>
    <mergeCell ref="BV7:BV8"/>
    <mergeCell ref="BS7:BS8"/>
    <mergeCell ref="DJ5:DO5"/>
    <mergeCell ref="CI7:CJ7"/>
    <mergeCell ref="CN7:CN8"/>
    <mergeCell ref="CB7:CB8"/>
    <mergeCell ref="CE7:CE8"/>
    <mergeCell ref="DW7:DX7"/>
    <mergeCell ref="DZ7:EA7"/>
    <mergeCell ref="CZ5:DB6"/>
    <mergeCell ref="DV6:DX6"/>
    <mergeCell ref="DS6:DU6"/>
    <mergeCell ref="DY7:DY8"/>
    <mergeCell ref="DJ7:DJ8"/>
    <mergeCell ref="Y6:AC6"/>
    <mergeCell ref="AZ7:BA7"/>
    <mergeCell ref="BC7:BD7"/>
    <mergeCell ref="T7:T8"/>
    <mergeCell ref="Y7:Y8"/>
    <mergeCell ref="AD7:AD8"/>
    <mergeCell ref="AY7:AY8"/>
    <mergeCell ref="BB7:BB8"/>
    <mergeCell ref="AS7:AS8"/>
    <mergeCell ref="AJ7:AM7"/>
    <mergeCell ref="AT7:AU7"/>
    <mergeCell ref="AV7:AV8"/>
    <mergeCell ref="AD6:AH6"/>
    <mergeCell ref="AI6:AM6"/>
    <mergeCell ref="AN6:AR6"/>
    <mergeCell ref="AS6:AU6"/>
    <mergeCell ref="AY6:BA6"/>
    <mergeCell ref="BB6:BD6"/>
    <mergeCell ref="AV6:AX6"/>
    <mergeCell ref="U7:X7"/>
    <mergeCell ref="Z7:AC7"/>
    <mergeCell ref="AE7:AH7"/>
    <mergeCell ref="AN7:AN8"/>
    <mergeCell ref="AO7:AR7"/>
    <mergeCell ref="BE6:BG6"/>
    <mergeCell ref="CN6:CP6"/>
    <mergeCell ref="CE6:CG6"/>
    <mergeCell ref="CH6:CJ6"/>
    <mergeCell ref="CK6:CM6"/>
    <mergeCell ref="BH6:BJ6"/>
    <mergeCell ref="BY6:CA6"/>
    <mergeCell ref="BS6:BU6"/>
    <mergeCell ref="CB6:CD6"/>
    <mergeCell ref="BV6:BX6"/>
    <mergeCell ref="BN6:BR6"/>
    <mergeCell ref="O6:S6"/>
    <mergeCell ref="T6:X6"/>
    <mergeCell ref="C1:N1"/>
    <mergeCell ref="C2:N2"/>
    <mergeCell ref="T2:V2"/>
    <mergeCell ref="L3:O3"/>
    <mergeCell ref="EC4:EE6"/>
    <mergeCell ref="O5:AU5"/>
    <mergeCell ref="AV5:BJ5"/>
    <mergeCell ref="BK5:BM6"/>
    <mergeCell ref="BN5:CD5"/>
    <mergeCell ref="O4:DE4"/>
    <mergeCell ref="CE5:CM5"/>
    <mergeCell ref="CN5:CV5"/>
    <mergeCell ref="CW5:CY6"/>
    <mergeCell ref="EB4:EB6"/>
    <mergeCell ref="CQ6:CS6"/>
    <mergeCell ref="CT6:CV6"/>
    <mergeCell ref="DJ6:DL6"/>
    <mergeCell ref="DM6:DO6"/>
    <mergeCell ref="DF4:DF6"/>
    <mergeCell ref="DG4:DI6"/>
    <mergeCell ref="DJ4:EA4"/>
    <mergeCell ref="DC5:DE6"/>
    <mergeCell ref="A4:A8"/>
    <mergeCell ref="B4:B8"/>
    <mergeCell ref="C4:C8"/>
    <mergeCell ref="D4:D8"/>
    <mergeCell ref="E7:E8"/>
    <mergeCell ref="E4:I6"/>
    <mergeCell ref="F7:I7"/>
    <mergeCell ref="J4:N6"/>
    <mergeCell ref="K7:N7"/>
    <mergeCell ref="BH7:BH8"/>
    <mergeCell ref="BK7:BK8"/>
    <mergeCell ref="BL7:BM7"/>
    <mergeCell ref="ED7:EE7"/>
    <mergeCell ref="CX7:CY7"/>
    <mergeCell ref="DA7:DB7"/>
    <mergeCell ref="DD7:DE7"/>
    <mergeCell ref="DH7:DI7"/>
    <mergeCell ref="BT7:BU7"/>
    <mergeCell ref="BW7:BX7"/>
    <mergeCell ref="BZ7:CA7"/>
    <mergeCell ref="CC7:CD7"/>
    <mergeCell ref="CF7:CG7"/>
    <mergeCell ref="CL7:CM7"/>
    <mergeCell ref="CH7:CH8"/>
    <mergeCell ref="BY7:BY8"/>
    <mergeCell ref="EB7:EB8"/>
    <mergeCell ref="EC7:EC8"/>
    <mergeCell ref="DV7:DV8"/>
    <mergeCell ref="CO7:CP7"/>
    <mergeCell ref="CR7:CS7"/>
    <mergeCell ref="CU7:CV7"/>
    <mergeCell ref="DQ7:DR7"/>
    <mergeCell ref="DT7:DU7"/>
  </mergeCells>
  <phoneticPr fontId="0" type="noConversion"/>
  <pageMargins left="0.7" right="0.7" top="0.75" bottom="0.75" header="0.3" footer="0.3"/>
  <pageSetup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Ekamut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keywords>https://mul2-mta.gov.am/tasks/882769/oneclick/f3672560d7164fb344e96320f61baafadbc98117a2a3850c558e23310779d40a.xlsx?token=3632ee2fd9be8b562d62b6f252264df8</cp:keywords>
  <cp:lastModifiedBy>Support</cp:lastModifiedBy>
  <cp:lastPrinted>2019-12-26T05:39:23Z</cp:lastPrinted>
  <dcterms:created xsi:type="dcterms:W3CDTF">2002-03-15T09:46:46Z</dcterms:created>
  <dcterms:modified xsi:type="dcterms:W3CDTF">2021-05-13T13:23:11Z</dcterms:modified>
</cp:coreProperties>
</file>