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31.05.2019" sheetId="22" r:id="rId1"/>
  </sheets>
  <calcPr calcId="144525"/>
</workbook>
</file>

<file path=xl/calcChain.xml><?xml version="1.0" encoding="utf-8"?>
<calcChain xmlns="http://schemas.openxmlformats.org/spreadsheetml/2006/main">
  <c r="CQ52" i="22" l="1"/>
  <c r="AZ51" i="22" l="1"/>
  <c r="AZ50" i="22"/>
  <c r="AZ49" i="22"/>
  <c r="AZ48" i="22"/>
  <c r="AZ47" i="22"/>
  <c r="AZ46" i="22"/>
  <c r="AZ45" i="22"/>
  <c r="AZ44" i="22"/>
  <c r="AZ43" i="22"/>
  <c r="AZ42" i="22"/>
  <c r="AZ41" i="22"/>
  <c r="AZ40" i="22"/>
  <c r="AZ39" i="22"/>
  <c r="AZ38" i="22"/>
  <c r="AZ37" i="22"/>
  <c r="AZ36" i="22"/>
  <c r="AZ35" i="22"/>
  <c r="AZ34" i="22"/>
  <c r="AZ33" i="22"/>
  <c r="AZ32" i="22"/>
  <c r="AZ31" i="22"/>
  <c r="AZ30" i="22"/>
  <c r="AZ29" i="22"/>
  <c r="AZ28" i="22"/>
  <c r="AZ27" i="22"/>
  <c r="AZ26" i="22"/>
  <c r="AZ25" i="22"/>
  <c r="AZ24" i="22"/>
  <c r="AZ23" i="22"/>
  <c r="AZ22" i="22"/>
  <c r="AZ21" i="22"/>
  <c r="AZ20" i="22"/>
  <c r="AZ19" i="22"/>
  <c r="AZ18" i="22"/>
  <c r="AZ17" i="22"/>
  <c r="AZ16" i="22"/>
  <c r="AZ15" i="22"/>
  <c r="AZ14" i="22"/>
  <c r="AZ13" i="22"/>
  <c r="AZ12" i="22"/>
  <c r="AZ11" i="22"/>
  <c r="AZ10" i="22"/>
  <c r="CR50" i="22" l="1"/>
  <c r="CR48" i="22"/>
  <c r="CR39" i="22"/>
  <c r="CR41" i="22"/>
  <c r="CR42" i="22"/>
  <c r="CR43" i="22"/>
  <c r="CR38" i="22"/>
  <c r="CR26" i="22"/>
  <c r="CR27" i="22"/>
  <c r="CR28" i="22"/>
  <c r="CR29" i="22"/>
  <c r="CR30" i="22"/>
  <c r="CR31" i="22"/>
  <c r="CR32" i="22"/>
  <c r="CR33" i="22"/>
  <c r="CR34" i="22"/>
  <c r="CR35" i="22"/>
  <c r="CR36" i="22"/>
  <c r="CR25" i="22"/>
  <c r="CR19" i="22"/>
  <c r="CR16" i="22"/>
  <c r="CO10" i="22"/>
  <c r="CL22" i="22"/>
  <c r="CL23" i="22"/>
  <c r="CL24" i="22"/>
  <c r="CL25" i="22"/>
  <c r="CL26" i="22"/>
  <c r="CL27" i="22"/>
  <c r="CL28" i="22"/>
  <c r="CL29" i="22"/>
  <c r="CL30" i="22"/>
  <c r="CL31" i="22"/>
  <c r="CL32" i="22"/>
  <c r="CL33" i="22"/>
  <c r="CL34" i="22"/>
  <c r="CL35" i="22"/>
  <c r="CL36" i="22"/>
  <c r="CL37" i="22"/>
  <c r="CL38" i="22"/>
  <c r="CL39" i="22"/>
  <c r="CL40" i="22"/>
  <c r="CL41" i="22"/>
  <c r="CL42" i="22"/>
  <c r="CL43" i="22"/>
  <c r="CL44" i="22"/>
  <c r="CL45" i="22"/>
  <c r="CL46" i="22"/>
  <c r="CL47" i="22"/>
  <c r="CL48" i="22"/>
  <c r="CL49" i="22"/>
  <c r="CL50" i="22"/>
  <c r="CL51" i="22"/>
  <c r="CL21" i="22"/>
  <c r="BU52" i="22"/>
  <c r="BX52" i="22"/>
  <c r="BT14" i="22"/>
  <c r="AO39" i="22"/>
  <c r="Z50" i="22"/>
  <c r="Z48" i="22"/>
  <c r="Z42" i="22"/>
  <c r="Z43" i="22"/>
  <c r="Z41" i="22"/>
  <c r="Z39" i="22"/>
  <c r="Z38" i="22"/>
  <c r="Z26" i="22"/>
  <c r="Z27" i="22"/>
  <c r="Z28" i="22"/>
  <c r="Z29" i="22"/>
  <c r="Z30" i="22"/>
  <c r="Z31" i="22"/>
  <c r="Z32" i="22"/>
  <c r="Z33" i="22"/>
  <c r="Z34" i="22"/>
  <c r="Z35" i="22"/>
  <c r="Z36" i="22"/>
  <c r="Z25" i="22"/>
  <c r="Z19" i="22"/>
  <c r="Z16" i="22"/>
  <c r="AJ49" i="22"/>
  <c r="AJ50" i="22"/>
  <c r="AJ48" i="22"/>
  <c r="AJ42" i="22"/>
  <c r="AJ43" i="22"/>
  <c r="AJ41" i="22"/>
  <c r="AJ39" i="22"/>
  <c r="AJ38" i="22"/>
  <c r="AJ32" i="22"/>
  <c r="AJ33" i="22"/>
  <c r="AJ34" i="22"/>
  <c r="AJ35" i="22"/>
  <c r="AJ36" i="22"/>
  <c r="AJ31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0" i="22"/>
  <c r="DN17" i="22"/>
  <c r="ED17" i="22" s="1"/>
  <c r="DA49" i="22"/>
  <c r="CI11" i="22"/>
  <c r="CI12" i="22"/>
  <c r="CI13" i="22"/>
  <c r="CI14" i="22"/>
  <c r="CI15" i="22"/>
  <c r="CI16" i="22"/>
  <c r="CI17" i="22"/>
  <c r="CI18" i="22"/>
  <c r="CI19" i="22"/>
  <c r="CI20" i="22"/>
  <c r="CI21" i="22"/>
  <c r="CI22" i="22"/>
  <c r="CI23" i="22"/>
  <c r="CI24" i="22"/>
  <c r="CI25" i="22"/>
  <c r="CI26" i="22"/>
  <c r="CI27" i="22"/>
  <c r="CI28" i="22"/>
  <c r="CI29" i="22"/>
  <c r="CI30" i="22"/>
  <c r="CI31" i="22"/>
  <c r="CI32" i="22"/>
  <c r="CI33" i="22"/>
  <c r="CI34" i="22"/>
  <c r="CI35" i="22"/>
  <c r="CI36" i="22"/>
  <c r="CI37" i="22"/>
  <c r="CI38" i="22"/>
  <c r="CI39" i="22"/>
  <c r="CI40" i="22"/>
  <c r="CI41" i="22"/>
  <c r="CI42" i="22"/>
  <c r="CI43" i="22"/>
  <c r="CI44" i="22"/>
  <c r="CI45" i="22"/>
  <c r="CI46" i="22"/>
  <c r="CI47" i="22"/>
  <c r="CI48" i="22"/>
  <c r="CI49" i="22"/>
  <c r="CI50" i="22"/>
  <c r="CI51" i="22"/>
  <c r="CC13" i="22"/>
  <c r="CC14" i="22"/>
  <c r="CC15" i="22"/>
  <c r="CC16" i="22"/>
  <c r="CC17" i="22"/>
  <c r="CC18" i="22"/>
  <c r="CC19" i="22"/>
  <c r="CC20" i="22"/>
  <c r="CC21" i="22"/>
  <c r="CC22" i="22"/>
  <c r="CC23" i="22"/>
  <c r="CC24" i="22"/>
  <c r="CC25" i="22"/>
  <c r="CC26" i="22"/>
  <c r="CC27" i="22"/>
  <c r="CC28" i="22"/>
  <c r="CC29" i="22"/>
  <c r="CC30" i="22"/>
  <c r="CC31" i="22"/>
  <c r="CC32" i="22"/>
  <c r="CC33" i="22"/>
  <c r="CC34" i="22"/>
  <c r="CC35" i="22"/>
  <c r="CC36" i="22"/>
  <c r="CC37" i="22"/>
  <c r="CC38" i="22"/>
  <c r="CC39" i="22"/>
  <c r="CC40" i="22"/>
  <c r="CC41" i="22"/>
  <c r="CC42" i="22"/>
  <c r="CC43" i="22"/>
  <c r="CC44" i="22"/>
  <c r="CC45" i="22"/>
  <c r="CC46" i="22"/>
  <c r="CC47" i="22"/>
  <c r="CC48" i="22"/>
  <c r="CC49" i="22"/>
  <c r="CC50" i="22"/>
  <c r="CC51" i="22"/>
  <c r="BZ11" i="22"/>
  <c r="BZ12" i="22"/>
  <c r="BZ13" i="22"/>
  <c r="BZ14" i="22"/>
  <c r="BZ15" i="22"/>
  <c r="BZ16" i="22"/>
  <c r="BZ17" i="22"/>
  <c r="BZ18" i="22"/>
  <c r="BZ19" i="22"/>
  <c r="BZ20" i="22"/>
  <c r="BZ21" i="22"/>
  <c r="BZ22" i="22"/>
  <c r="BZ23" i="22"/>
  <c r="BZ24" i="22"/>
  <c r="BZ25" i="22"/>
  <c r="BZ26" i="22"/>
  <c r="BZ27" i="22"/>
  <c r="BZ28" i="22"/>
  <c r="BZ29" i="22"/>
  <c r="BZ30" i="22"/>
  <c r="BZ31" i="22"/>
  <c r="BZ32" i="22"/>
  <c r="BZ33" i="22"/>
  <c r="BZ34" i="22"/>
  <c r="BZ35" i="22"/>
  <c r="BZ36" i="22"/>
  <c r="BZ37" i="22"/>
  <c r="BZ38" i="22"/>
  <c r="BZ39" i="22"/>
  <c r="BZ40" i="22"/>
  <c r="BZ41" i="22"/>
  <c r="BZ42" i="22"/>
  <c r="BZ43" i="22"/>
  <c r="BZ44" i="22"/>
  <c r="BZ45" i="22"/>
  <c r="BZ46" i="22"/>
  <c r="BZ47" i="22"/>
  <c r="BZ48" i="22"/>
  <c r="BZ49" i="22"/>
  <c r="BZ50" i="22"/>
  <c r="BZ51" i="22"/>
  <c r="BW11" i="22"/>
  <c r="BW12" i="22"/>
  <c r="BW13" i="22"/>
  <c r="BW15" i="22"/>
  <c r="BW16" i="22"/>
  <c r="BW17" i="22"/>
  <c r="BO17" i="22" s="1"/>
  <c r="BW18" i="22"/>
  <c r="BW19" i="22"/>
  <c r="BW20" i="22"/>
  <c r="BW21" i="22"/>
  <c r="BW22" i="22"/>
  <c r="BW24" i="22"/>
  <c r="BW25" i="22"/>
  <c r="BW26" i="22"/>
  <c r="BW27" i="22"/>
  <c r="BW28" i="22"/>
  <c r="BW29" i="22"/>
  <c r="BW30" i="22"/>
  <c r="BW31" i="22"/>
  <c r="BW32" i="22"/>
  <c r="BW33" i="22"/>
  <c r="BW34" i="22"/>
  <c r="BW35" i="22"/>
  <c r="BW36" i="22"/>
  <c r="BW37" i="22"/>
  <c r="BW38" i="22"/>
  <c r="BW39" i="22"/>
  <c r="BW40" i="22"/>
  <c r="BW41" i="22"/>
  <c r="BW42" i="22"/>
  <c r="BW43" i="22"/>
  <c r="BW44" i="22"/>
  <c r="BW45" i="22"/>
  <c r="BW46" i="22"/>
  <c r="BW47" i="22"/>
  <c r="BW48" i="22"/>
  <c r="BW49" i="22"/>
  <c r="BW50" i="22"/>
  <c r="BW51" i="22"/>
  <c r="BW10" i="22"/>
  <c r="BO10" i="22" s="1"/>
  <c r="BT15" i="22"/>
  <c r="BT16" i="22"/>
  <c r="BT19" i="22"/>
  <c r="DH20" i="22"/>
  <c r="F20" i="22" s="1"/>
  <c r="BT23" i="22"/>
  <c r="BT25" i="22"/>
  <c r="BO25" i="22" s="1"/>
  <c r="BT26" i="22"/>
  <c r="BT27" i="22"/>
  <c r="BT28" i="22"/>
  <c r="BT29" i="22"/>
  <c r="BO29" i="22" s="1"/>
  <c r="BT30" i="22"/>
  <c r="BT31" i="22"/>
  <c r="BT32" i="22"/>
  <c r="BT33" i="22"/>
  <c r="BO33" i="22" s="1"/>
  <c r="BT34" i="22"/>
  <c r="BT35" i="22"/>
  <c r="BT36" i="22"/>
  <c r="BT37" i="22"/>
  <c r="BO37" i="22" s="1"/>
  <c r="BT38" i="22"/>
  <c r="BT39" i="22"/>
  <c r="BT41" i="22"/>
  <c r="BT42" i="22"/>
  <c r="BT43" i="22"/>
  <c r="BT44" i="22"/>
  <c r="BT48" i="22"/>
  <c r="BT49" i="22"/>
  <c r="BO49" i="22" s="1"/>
  <c r="BT50" i="22"/>
  <c r="BT51" i="22"/>
  <c r="AO52" i="22"/>
  <c r="AK52" i="22"/>
  <c r="AF52" i="22"/>
  <c r="AA52" i="22"/>
  <c r="BB52" i="22"/>
  <c r="BC52" i="22"/>
  <c r="BD52" i="22"/>
  <c r="BE52" i="22"/>
  <c r="BF52" i="22"/>
  <c r="BG52" i="22"/>
  <c r="BH52" i="22"/>
  <c r="BI52" i="22"/>
  <c r="BJ52" i="22"/>
  <c r="BK52" i="22"/>
  <c r="BL52" i="22"/>
  <c r="BM52" i="22"/>
  <c r="BS52" i="22"/>
  <c r="BV52" i="22"/>
  <c r="BY52" i="22"/>
  <c r="CA52" i="22"/>
  <c r="CB52" i="22"/>
  <c r="CC52" i="22"/>
  <c r="CD52" i="22"/>
  <c r="CE52" i="22"/>
  <c r="CF52" i="22"/>
  <c r="CG52" i="22"/>
  <c r="CH52" i="22"/>
  <c r="CI52" i="22"/>
  <c r="CJ52" i="22"/>
  <c r="CK52" i="22"/>
  <c r="CL52" i="22"/>
  <c r="CM52" i="22"/>
  <c r="CN52" i="22"/>
  <c r="CO52" i="22"/>
  <c r="CP52" i="22"/>
  <c r="CR52" i="22"/>
  <c r="CS52" i="22"/>
  <c r="CT52" i="22"/>
  <c r="CU52" i="22"/>
  <c r="CV52" i="22"/>
  <c r="CW52" i="22"/>
  <c r="CX52" i="22"/>
  <c r="CY52" i="22"/>
  <c r="CZ52" i="22"/>
  <c r="DA52" i="22"/>
  <c r="DB52" i="22"/>
  <c r="DC52" i="22"/>
  <c r="DD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AW52" i="22"/>
  <c r="AX52" i="22"/>
  <c r="AY52" i="22"/>
  <c r="AZ52" i="22"/>
  <c r="BA52" i="22"/>
  <c r="AT52" i="22"/>
  <c r="AU52" i="22"/>
  <c r="AE10" i="22"/>
  <c r="DH10" i="22" s="1"/>
  <c r="F10" i="22" s="1"/>
  <c r="AE16" i="22"/>
  <c r="AE19" i="22"/>
  <c r="AE25" i="22"/>
  <c r="AE26" i="22"/>
  <c r="AE27" i="22"/>
  <c r="AE28" i="22"/>
  <c r="AE29" i="22"/>
  <c r="AE30" i="22"/>
  <c r="AE31" i="22"/>
  <c r="AE32" i="22"/>
  <c r="AE33" i="22"/>
  <c r="AE34" i="22"/>
  <c r="AE35" i="22"/>
  <c r="AE36" i="22"/>
  <c r="AE37" i="22"/>
  <c r="DH37" i="22" s="1"/>
  <c r="F37" i="22" s="1"/>
  <c r="AE38" i="22"/>
  <c r="AE39" i="22"/>
  <c r="AE41" i="22"/>
  <c r="AE42" i="22"/>
  <c r="AE43" i="22"/>
  <c r="AE48" i="22"/>
  <c r="AE49" i="22"/>
  <c r="AE50" i="22"/>
  <c r="K11" i="22"/>
  <c r="K20" i="22"/>
  <c r="P11" i="22"/>
  <c r="P20" i="22"/>
  <c r="U13" i="22"/>
  <c r="K13" i="22" s="1"/>
  <c r="U14" i="22"/>
  <c r="DH14" i="22" s="1"/>
  <c r="F14" i="22" s="1"/>
  <c r="U15" i="22"/>
  <c r="P15" i="22" s="1"/>
  <c r="U16" i="22"/>
  <c r="U17" i="22"/>
  <c r="DH17" i="22" s="1"/>
  <c r="F17" i="22" s="1"/>
  <c r="U18" i="22"/>
  <c r="DH18" i="22" s="1"/>
  <c r="F18" i="22" s="1"/>
  <c r="U19" i="22"/>
  <c r="K19" i="22" s="1"/>
  <c r="U21" i="22"/>
  <c r="DH21" i="22" s="1"/>
  <c r="F21" i="22" s="1"/>
  <c r="U22" i="22"/>
  <c r="DH22" i="22" s="1"/>
  <c r="F22" i="22" s="1"/>
  <c r="U23" i="22"/>
  <c r="DH23" i="22" s="1"/>
  <c r="F23" i="22" s="1"/>
  <c r="U24" i="22"/>
  <c r="DH24" i="22" s="1"/>
  <c r="F24" i="22" s="1"/>
  <c r="U25" i="22"/>
  <c r="U26" i="22"/>
  <c r="DH26" i="22" s="1"/>
  <c r="F26" i="22" s="1"/>
  <c r="U27" i="22"/>
  <c r="U28" i="22"/>
  <c r="DH28" i="22" s="1"/>
  <c r="F28" i="22" s="1"/>
  <c r="U29" i="22"/>
  <c r="U30" i="22"/>
  <c r="DH30" i="22" s="1"/>
  <c r="F30" i="22" s="1"/>
  <c r="U31" i="22"/>
  <c r="U32" i="22"/>
  <c r="DH32" i="22" s="1"/>
  <c r="F32" i="22" s="1"/>
  <c r="U33" i="22"/>
  <c r="U34" i="22"/>
  <c r="DH34" i="22" s="1"/>
  <c r="F34" i="22" s="1"/>
  <c r="U35" i="22"/>
  <c r="U36" i="22"/>
  <c r="DH36" i="22" s="1"/>
  <c r="F36" i="22" s="1"/>
  <c r="U38" i="22"/>
  <c r="U39" i="22"/>
  <c r="K39" i="22" s="1"/>
  <c r="U40" i="22"/>
  <c r="DH40" i="22" s="1"/>
  <c r="F40" i="22" s="1"/>
  <c r="U41" i="22"/>
  <c r="DH41" i="22" s="1"/>
  <c r="F41" i="22" s="1"/>
  <c r="U42" i="22"/>
  <c r="U43" i="22"/>
  <c r="P43" i="22" s="1"/>
  <c r="U44" i="22"/>
  <c r="DH44" i="22" s="1"/>
  <c r="F44" i="22" s="1"/>
  <c r="U45" i="22"/>
  <c r="K45" i="22" s="1"/>
  <c r="U46" i="22"/>
  <c r="DH46" i="22" s="1"/>
  <c r="F46" i="22" s="1"/>
  <c r="U47" i="22"/>
  <c r="P47" i="22" s="1"/>
  <c r="U48" i="22"/>
  <c r="U49" i="22"/>
  <c r="DH49" i="22" s="1"/>
  <c r="F49" i="22" s="1"/>
  <c r="U50" i="22"/>
  <c r="U51" i="22"/>
  <c r="K51" i="22" s="1"/>
  <c r="U12" i="22"/>
  <c r="DH12" i="22" s="1"/>
  <c r="F12" i="22" s="1"/>
  <c r="BO45" i="22" l="1"/>
  <c r="BO41" i="22"/>
  <c r="BZ52" i="22"/>
  <c r="DH38" i="22"/>
  <c r="F38" i="22" s="1"/>
  <c r="BW52" i="22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P37" i="22"/>
  <c r="BO23" i="22"/>
  <c r="BO13" i="22"/>
  <c r="DH11" i="22"/>
  <c r="F11" i="22" s="1"/>
  <c r="BT52" i="22"/>
  <c r="BO21" i="22"/>
  <c r="K37" i="22"/>
  <c r="P33" i="22"/>
  <c r="P25" i="22"/>
  <c r="K29" i="22"/>
  <c r="K21" i="22"/>
  <c r="P29" i="22"/>
  <c r="P21" i="22"/>
  <c r="K33" i="22"/>
  <c r="K25" i="22"/>
  <c r="P10" i="22"/>
  <c r="P35" i="22"/>
  <c r="P31" i="22"/>
  <c r="P27" i="22"/>
  <c r="P23" i="22"/>
  <c r="K10" i="22"/>
  <c r="K35" i="22"/>
  <c r="K31" i="22"/>
  <c r="K27" i="22"/>
  <c r="K23" i="22"/>
  <c r="BO51" i="22"/>
  <c r="BO47" i="22"/>
  <c r="BO43" i="22"/>
  <c r="BO39" i="22"/>
  <c r="BO35" i="22"/>
  <c r="BO31" i="22"/>
  <c r="BO27" i="22"/>
  <c r="BO19" i="22"/>
  <c r="BO15" i="22"/>
  <c r="ED52" i="22"/>
  <c r="AJ52" i="22"/>
  <c r="Z52" i="22"/>
  <c r="P51" i="22"/>
  <c r="P49" i="22"/>
  <c r="P45" i="22"/>
  <c r="P41" i="22"/>
  <c r="P19" i="22"/>
  <c r="P17" i="22"/>
  <c r="P13" i="22"/>
  <c r="K49" i="22"/>
  <c r="K47" i="22"/>
  <c r="K43" i="22"/>
  <c r="K41" i="22"/>
  <c r="K17" i="22"/>
  <c r="K15" i="22"/>
  <c r="P50" i="22"/>
  <c r="P48" i="22"/>
  <c r="P46" i="22"/>
  <c r="P44" i="22"/>
  <c r="P42" i="22"/>
  <c r="P40" i="22"/>
  <c r="P38" i="22"/>
  <c r="P36" i="22"/>
  <c r="P34" i="22"/>
  <c r="P32" i="22"/>
  <c r="P30" i="22"/>
  <c r="P28" i="22"/>
  <c r="P26" i="22"/>
  <c r="P24" i="22"/>
  <c r="P22" i="22"/>
  <c r="P18" i="22"/>
  <c r="P16" i="22"/>
  <c r="P14" i="22"/>
  <c r="P12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U52" i="22"/>
  <c r="AE52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P39" i="22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2" i="22"/>
  <c r="BO20" i="22"/>
  <c r="BO18" i="22"/>
  <c r="BO16" i="22"/>
  <c r="BO14" i="22"/>
  <c r="BO12" i="22"/>
  <c r="K12" i="22"/>
  <c r="AR17" i="22"/>
  <c r="AR18" i="22"/>
  <c r="AR39" i="22"/>
  <c r="AR47" i="22"/>
  <c r="AQ1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Q10" i="22"/>
  <c r="R10" i="22" s="1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R45" i="22" s="1"/>
  <c r="Q46" i="22"/>
  <c r="Q47" i="22"/>
  <c r="R47" i="22" s="1"/>
  <c r="Q48" i="22"/>
  <c r="Q49" i="22"/>
  <c r="R49" i="22" s="1"/>
  <c r="Q50" i="22"/>
  <c r="Q51" i="22"/>
  <c r="R51" i="22" s="1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AV52" i="22"/>
  <c r="AS52" i="22"/>
  <c r="AP52" i="22"/>
  <c r="AN52" i="22"/>
  <c r="AI52" i="22"/>
  <c r="AD52" i="22"/>
  <c r="Y52" i="22"/>
  <c r="V52" i="22"/>
  <c r="T52" i="22"/>
  <c r="D52" i="22"/>
  <c r="C52" i="22"/>
  <c r="EC51" i="22"/>
  <c r="DI51" i="22"/>
  <c r="DG51" i="22"/>
  <c r="E51" i="22" s="1"/>
  <c r="BP51" i="22"/>
  <c r="BQ51" i="22" s="1"/>
  <c r="BN51" i="22"/>
  <c r="O51" i="22"/>
  <c r="L51" i="22"/>
  <c r="J51" i="22"/>
  <c r="EC50" i="22"/>
  <c r="DI50" i="22"/>
  <c r="G50" i="22" s="1"/>
  <c r="H50" i="22" s="1"/>
  <c r="DG50" i="22"/>
  <c r="E50" i="22" s="1"/>
  <c r="BP50" i="22"/>
  <c r="BQ50" i="22" s="1"/>
  <c r="BN50" i="22"/>
  <c r="O50" i="22"/>
  <c r="L50" i="22"/>
  <c r="J50" i="22"/>
  <c r="EC49" i="22"/>
  <c r="DI49" i="22"/>
  <c r="DG49" i="22"/>
  <c r="E49" i="22" s="1"/>
  <c r="BP49" i="22"/>
  <c r="BQ49" i="22" s="1"/>
  <c r="BN49" i="22"/>
  <c r="O49" i="22"/>
  <c r="L49" i="22"/>
  <c r="J49" i="22"/>
  <c r="EC48" i="22"/>
  <c r="DI48" i="22"/>
  <c r="G48" i="22" s="1"/>
  <c r="H48" i="22" s="1"/>
  <c r="DG48" i="22"/>
  <c r="E48" i="22" s="1"/>
  <c r="BP48" i="22"/>
  <c r="BQ48" i="22" s="1"/>
  <c r="BN48" i="22"/>
  <c r="O48" i="22"/>
  <c r="L48" i="22"/>
  <c r="J48" i="22"/>
  <c r="EC47" i="22"/>
  <c r="DI47" i="22"/>
  <c r="DG47" i="22"/>
  <c r="BP47" i="22"/>
  <c r="BQ47" i="22" s="1"/>
  <c r="BN47" i="22"/>
  <c r="O47" i="22"/>
  <c r="L47" i="22"/>
  <c r="J47" i="22"/>
  <c r="EC46" i="22"/>
  <c r="DI46" i="22"/>
  <c r="G46" i="22" s="1"/>
  <c r="H46" i="22" s="1"/>
  <c r="DG46" i="22"/>
  <c r="BP46" i="22"/>
  <c r="BQ46" i="22" s="1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G44" i="22" s="1"/>
  <c r="H44" i="22" s="1"/>
  <c r="DG44" i="22"/>
  <c r="E44" i="22" s="1"/>
  <c r="BP44" i="22"/>
  <c r="BQ44" i="22" s="1"/>
  <c r="BN44" i="22"/>
  <c r="O44" i="22"/>
  <c r="L44" i="22"/>
  <c r="J44" i="22"/>
  <c r="EC43" i="22"/>
  <c r="DI43" i="22"/>
  <c r="G43" i="22" s="1"/>
  <c r="DG43" i="22"/>
  <c r="BP43" i="22"/>
  <c r="BN43" i="22"/>
  <c r="O43" i="22"/>
  <c r="S43" i="22" s="1"/>
  <c r="L43" i="22"/>
  <c r="J43" i="22"/>
  <c r="EC42" i="22"/>
  <c r="DI42" i="22"/>
  <c r="G42" i="22" s="1"/>
  <c r="H42" i="22" s="1"/>
  <c r="DG42" i="22"/>
  <c r="BP42" i="22"/>
  <c r="BR42" i="22" s="1"/>
  <c r="BN42" i="22"/>
  <c r="O42" i="22"/>
  <c r="L42" i="22"/>
  <c r="J42" i="22"/>
  <c r="EC41" i="22"/>
  <c r="DI41" i="22"/>
  <c r="DG41" i="22"/>
  <c r="BP41" i="22"/>
  <c r="BR41" i="22" s="1"/>
  <c r="BN41" i="22"/>
  <c r="O41" i="22"/>
  <c r="L41" i="22"/>
  <c r="J41" i="22"/>
  <c r="EC40" i="22"/>
  <c r="DI40" i="22"/>
  <c r="G40" i="22" s="1"/>
  <c r="H40" i="22" s="1"/>
  <c r="DG40" i="22"/>
  <c r="BP40" i="22"/>
  <c r="BR40" i="22" s="1"/>
  <c r="BN40" i="22"/>
  <c r="O40" i="22"/>
  <c r="L40" i="22"/>
  <c r="J40" i="22"/>
  <c r="EC39" i="22"/>
  <c r="DI39" i="22"/>
  <c r="DG39" i="22"/>
  <c r="BP39" i="22"/>
  <c r="BR39" i="22" s="1"/>
  <c r="BN39" i="22"/>
  <c r="O39" i="22"/>
  <c r="L39" i="22"/>
  <c r="J39" i="22"/>
  <c r="EC38" i="22"/>
  <c r="DI38" i="22"/>
  <c r="G38" i="22" s="1"/>
  <c r="H38" i="22" s="1"/>
  <c r="DG38" i="22"/>
  <c r="BP38" i="22"/>
  <c r="BR38" i="22" s="1"/>
  <c r="BN38" i="22"/>
  <c r="O38" i="22"/>
  <c r="L38" i="22"/>
  <c r="J38" i="22"/>
  <c r="EC37" i="22"/>
  <c r="DI37" i="22"/>
  <c r="G37" i="22" s="1"/>
  <c r="H37" i="22" s="1"/>
  <c r="DG37" i="22"/>
  <c r="BP37" i="22"/>
  <c r="BR37" i="22" s="1"/>
  <c r="BN37" i="22"/>
  <c r="O37" i="22"/>
  <c r="L37" i="22"/>
  <c r="J37" i="22"/>
  <c r="EC36" i="22"/>
  <c r="DI36" i="22"/>
  <c r="G36" i="22" s="1"/>
  <c r="H36" i="22" s="1"/>
  <c r="DG36" i="22"/>
  <c r="BP36" i="22"/>
  <c r="BQ36" i="22" s="1"/>
  <c r="BN36" i="22"/>
  <c r="O36" i="22"/>
  <c r="L36" i="22"/>
  <c r="J36" i="22"/>
  <c r="EC35" i="22"/>
  <c r="DI35" i="22"/>
  <c r="G35" i="22" s="1"/>
  <c r="H35" i="22" s="1"/>
  <c r="DG35" i="22"/>
  <c r="BP35" i="22"/>
  <c r="BQ35" i="22" s="1"/>
  <c r="BN35" i="22"/>
  <c r="O35" i="22"/>
  <c r="L35" i="22"/>
  <c r="J35" i="22"/>
  <c r="EC34" i="22"/>
  <c r="DI34" i="22"/>
  <c r="G34" i="22" s="1"/>
  <c r="DG34" i="22"/>
  <c r="BP34" i="22"/>
  <c r="BQ34" i="22" s="1"/>
  <c r="BN34" i="22"/>
  <c r="O34" i="22"/>
  <c r="L34" i="22"/>
  <c r="J34" i="22"/>
  <c r="EC33" i="22"/>
  <c r="DI33" i="22"/>
  <c r="G33" i="22" s="1"/>
  <c r="DG33" i="22"/>
  <c r="BP33" i="22"/>
  <c r="BQ33" i="22" s="1"/>
  <c r="BN33" i="22"/>
  <c r="O33" i="22"/>
  <c r="L33" i="22"/>
  <c r="J33" i="22"/>
  <c r="EC32" i="22"/>
  <c r="DI32" i="22"/>
  <c r="G32" i="22" s="1"/>
  <c r="H32" i="22" s="1"/>
  <c r="DG32" i="22"/>
  <c r="E32" i="22" s="1"/>
  <c r="BP32" i="22"/>
  <c r="BQ32" i="22" s="1"/>
  <c r="BN32" i="22"/>
  <c r="O32" i="22"/>
  <c r="L32" i="22"/>
  <c r="J32" i="22"/>
  <c r="EC31" i="22"/>
  <c r="DI31" i="22"/>
  <c r="G31" i="22" s="1"/>
  <c r="H31" i="22" s="1"/>
  <c r="DG31" i="22"/>
  <c r="BP31" i="22"/>
  <c r="BQ31" i="22" s="1"/>
  <c r="BN31" i="22"/>
  <c r="O31" i="22"/>
  <c r="L31" i="22"/>
  <c r="J31" i="22"/>
  <c r="EC30" i="22"/>
  <c r="DI30" i="22"/>
  <c r="G30" i="22" s="1"/>
  <c r="H30" i="22" s="1"/>
  <c r="DG30" i="22"/>
  <c r="BP30" i="22"/>
  <c r="BN30" i="22"/>
  <c r="O30" i="22"/>
  <c r="L30" i="22"/>
  <c r="J30" i="22"/>
  <c r="EC29" i="22"/>
  <c r="DI29" i="22"/>
  <c r="G29" i="22" s="1"/>
  <c r="H29" i="22" s="1"/>
  <c r="DG29" i="22"/>
  <c r="E29" i="22" s="1"/>
  <c r="BP29" i="22"/>
  <c r="BN29" i="22"/>
  <c r="O29" i="22"/>
  <c r="L29" i="22"/>
  <c r="J29" i="22"/>
  <c r="EC28" i="22"/>
  <c r="DI28" i="22"/>
  <c r="G28" i="22" s="1"/>
  <c r="H28" i="22" s="1"/>
  <c r="DG28" i="22"/>
  <c r="BP28" i="22"/>
  <c r="BN28" i="22"/>
  <c r="O28" i="22"/>
  <c r="L28" i="22"/>
  <c r="J28" i="22"/>
  <c r="EC27" i="22"/>
  <c r="DI27" i="22"/>
  <c r="G27" i="22" s="1"/>
  <c r="H27" i="22" s="1"/>
  <c r="DG27" i="22"/>
  <c r="BP27" i="22"/>
  <c r="BN27" i="22"/>
  <c r="O27" i="22"/>
  <c r="L27" i="22"/>
  <c r="J27" i="22"/>
  <c r="EC26" i="22"/>
  <c r="DI26" i="22"/>
  <c r="G26" i="22" s="1"/>
  <c r="H26" i="22" s="1"/>
  <c r="DG26" i="22"/>
  <c r="BP26" i="22"/>
  <c r="BN26" i="22"/>
  <c r="O26" i="22"/>
  <c r="S26" i="22" s="1"/>
  <c r="L26" i="22"/>
  <c r="J26" i="22"/>
  <c r="EC25" i="22"/>
  <c r="DI25" i="22"/>
  <c r="G25" i="22" s="1"/>
  <c r="H25" i="22" s="1"/>
  <c r="DG25" i="22"/>
  <c r="BP25" i="22"/>
  <c r="BN25" i="22"/>
  <c r="O25" i="22"/>
  <c r="L25" i="22"/>
  <c r="J25" i="22"/>
  <c r="EC24" i="22"/>
  <c r="DI24" i="22"/>
  <c r="G24" i="22" s="1"/>
  <c r="H24" i="22" s="1"/>
  <c r="DG24" i="22"/>
  <c r="BP24" i="22"/>
  <c r="BN24" i="22"/>
  <c r="O24" i="22"/>
  <c r="S24" i="22" s="1"/>
  <c r="L24" i="22"/>
  <c r="J24" i="22"/>
  <c r="EC23" i="22"/>
  <c r="DI23" i="22"/>
  <c r="G23" i="22" s="1"/>
  <c r="H23" i="22" s="1"/>
  <c r="DG23" i="22"/>
  <c r="BP23" i="22"/>
  <c r="BN23" i="22"/>
  <c r="O23" i="22"/>
  <c r="S23" i="22" s="1"/>
  <c r="L23" i="22"/>
  <c r="J23" i="22"/>
  <c r="EC22" i="22"/>
  <c r="DI22" i="22"/>
  <c r="G22" i="22" s="1"/>
  <c r="H22" i="22" s="1"/>
  <c r="DG22" i="22"/>
  <c r="BP22" i="22"/>
  <c r="BQ22" i="22" s="1"/>
  <c r="BN22" i="22"/>
  <c r="O22" i="22"/>
  <c r="S22" i="22" s="1"/>
  <c r="L22" i="22"/>
  <c r="J22" i="22"/>
  <c r="EC21" i="22"/>
  <c r="DI21" i="22"/>
  <c r="G21" i="22" s="1"/>
  <c r="H21" i="22" s="1"/>
  <c r="DG21" i="22"/>
  <c r="BP21" i="22"/>
  <c r="BQ21" i="22" s="1"/>
  <c r="BN21" i="22"/>
  <c r="O21" i="22"/>
  <c r="S21" i="22" s="1"/>
  <c r="L21" i="22"/>
  <c r="M21" i="22" s="1"/>
  <c r="J21" i="22"/>
  <c r="EC20" i="22"/>
  <c r="DI20" i="22"/>
  <c r="G20" i="22" s="1"/>
  <c r="H20" i="22" s="1"/>
  <c r="DG20" i="22"/>
  <c r="E20" i="22" s="1"/>
  <c r="BP20" i="22"/>
  <c r="BN20" i="22"/>
  <c r="O20" i="22"/>
  <c r="S20" i="22" s="1"/>
  <c r="L20" i="22"/>
  <c r="J20" i="22"/>
  <c r="EC19" i="22"/>
  <c r="DI19" i="22"/>
  <c r="G19" i="22" s="1"/>
  <c r="H19" i="22" s="1"/>
  <c r="DG19" i="22"/>
  <c r="E19" i="22" s="1"/>
  <c r="BP19" i="22"/>
  <c r="BN19" i="22"/>
  <c r="O19" i="22"/>
  <c r="S19" i="22" s="1"/>
  <c r="L19" i="22"/>
  <c r="M19" i="22" s="1"/>
  <c r="J19" i="22"/>
  <c r="EC18" i="22"/>
  <c r="DI18" i="22"/>
  <c r="G18" i="22" s="1"/>
  <c r="H18" i="22" s="1"/>
  <c r="DG18" i="22"/>
  <c r="E18" i="22" s="1"/>
  <c r="BP18" i="22"/>
  <c r="BN18" i="22"/>
  <c r="O18" i="22"/>
  <c r="S18" i="22" s="1"/>
  <c r="L18" i="22"/>
  <c r="J18" i="22"/>
  <c r="EC17" i="22"/>
  <c r="DI17" i="22"/>
  <c r="G17" i="22" s="1"/>
  <c r="H17" i="22" s="1"/>
  <c r="DG17" i="22"/>
  <c r="E17" i="22" s="1"/>
  <c r="BP17" i="22"/>
  <c r="BN17" i="22"/>
  <c r="O17" i="22"/>
  <c r="S17" i="22" s="1"/>
  <c r="L17" i="22"/>
  <c r="M17" i="22" s="1"/>
  <c r="J17" i="22"/>
  <c r="EC16" i="22"/>
  <c r="DI16" i="22"/>
  <c r="G16" i="22" s="1"/>
  <c r="H16" i="22" s="1"/>
  <c r="DG16" i="22"/>
  <c r="E16" i="22" s="1"/>
  <c r="BP16" i="22"/>
  <c r="BQ16" i="22" s="1"/>
  <c r="BN16" i="22"/>
  <c r="O16" i="22"/>
  <c r="S16" i="22" s="1"/>
  <c r="L16" i="22"/>
  <c r="M16" i="22" s="1"/>
  <c r="J16" i="22"/>
  <c r="EC15" i="22"/>
  <c r="DI15" i="22"/>
  <c r="G15" i="22" s="1"/>
  <c r="H15" i="22" s="1"/>
  <c r="DG15" i="22"/>
  <c r="E15" i="22" s="1"/>
  <c r="BP15" i="22"/>
  <c r="BQ15" i="22" s="1"/>
  <c r="BN15" i="22"/>
  <c r="O15" i="22"/>
  <c r="S15" i="22" s="1"/>
  <c r="L15" i="22"/>
  <c r="M15" i="22" s="1"/>
  <c r="J15" i="22"/>
  <c r="EC14" i="22"/>
  <c r="DI14" i="22"/>
  <c r="G14" i="22" s="1"/>
  <c r="DG14" i="22"/>
  <c r="BP14" i="22"/>
  <c r="BQ14" i="22" s="1"/>
  <c r="BN14" i="22"/>
  <c r="O14" i="22"/>
  <c r="S14" i="22" s="1"/>
  <c r="L14" i="22"/>
  <c r="M14" i="22" s="1"/>
  <c r="J14" i="22"/>
  <c r="EC13" i="22"/>
  <c r="DI13" i="22"/>
  <c r="G13" i="22" s="1"/>
  <c r="H13" i="22" s="1"/>
  <c r="DG13" i="22"/>
  <c r="BP13" i="22"/>
  <c r="BQ13" i="22" s="1"/>
  <c r="BN13" i="22"/>
  <c r="O13" i="22"/>
  <c r="S13" i="22" s="1"/>
  <c r="L13" i="22"/>
  <c r="M13" i="22" s="1"/>
  <c r="J13" i="22"/>
  <c r="EC12" i="22"/>
  <c r="DI12" i="22"/>
  <c r="G12" i="22" s="1"/>
  <c r="H12" i="22" s="1"/>
  <c r="DG12" i="22"/>
  <c r="E12" i="22" s="1"/>
  <c r="BP12" i="22"/>
  <c r="BN12" i="22"/>
  <c r="O12" i="22"/>
  <c r="S12" i="22" s="1"/>
  <c r="L12" i="22"/>
  <c r="J12" i="22"/>
  <c r="EC11" i="22"/>
  <c r="DI11" i="22"/>
  <c r="G11" i="22" s="1"/>
  <c r="H11" i="22" s="1"/>
  <c r="DG11" i="22"/>
  <c r="E11" i="22" s="1"/>
  <c r="BP11" i="22"/>
  <c r="BN11" i="22"/>
  <c r="O11" i="22"/>
  <c r="S11" i="22" s="1"/>
  <c r="L11" i="22"/>
  <c r="M11" i="22" s="1"/>
  <c r="J11" i="22"/>
  <c r="EE10" i="22"/>
  <c r="EC10" i="22"/>
  <c r="DI10" i="22"/>
  <c r="DG10" i="22"/>
  <c r="BP10" i="22"/>
  <c r="BN10" i="22"/>
  <c r="O10" i="22"/>
  <c r="L10" i="22"/>
  <c r="M10" i="22" s="1"/>
  <c r="J10" i="22"/>
  <c r="M23" i="22"/>
  <c r="M25" i="22"/>
  <c r="M27" i="22"/>
  <c r="M29" i="22"/>
  <c r="M31" i="22"/>
  <c r="M33" i="22"/>
  <c r="M36" i="22"/>
  <c r="N36" i="22"/>
  <c r="N37" i="22"/>
  <c r="M37" i="22"/>
  <c r="N39" i="22"/>
  <c r="M39" i="22"/>
  <c r="M18" i="22"/>
  <c r="M20" i="22"/>
  <c r="M22" i="22"/>
  <c r="N22" i="22"/>
  <c r="M24" i="22"/>
  <c r="N24" i="22"/>
  <c r="M26" i="22"/>
  <c r="N26" i="22"/>
  <c r="M28" i="22"/>
  <c r="N28" i="22"/>
  <c r="M30" i="22"/>
  <c r="N30" i="22"/>
  <c r="M32" i="22"/>
  <c r="N32" i="22"/>
  <c r="M34" i="22"/>
  <c r="N34" i="22"/>
  <c r="N35" i="22"/>
  <c r="M35" i="22"/>
  <c r="M38" i="22"/>
  <c r="N38" i="22"/>
  <c r="M40" i="22"/>
  <c r="N40" i="22"/>
  <c r="N41" i="22"/>
  <c r="M41" i="22"/>
  <c r="M42" i="22"/>
  <c r="N42" i="22"/>
  <c r="N43" i="22"/>
  <c r="M43" i="22"/>
  <c r="M44" i="22"/>
  <c r="N44" i="22"/>
  <c r="N45" i="22"/>
  <c r="M45" i="22"/>
  <c r="M46" i="22"/>
  <c r="N46" i="22"/>
  <c r="N47" i="22"/>
  <c r="M47" i="22"/>
  <c r="M48" i="22"/>
  <c r="N48" i="22"/>
  <c r="N49" i="22"/>
  <c r="M49" i="22"/>
  <c r="M50" i="22"/>
  <c r="N50" i="22"/>
  <c r="N51" i="22"/>
  <c r="M51" i="22"/>
  <c r="BQ29" i="22"/>
  <c r="BR32" i="22"/>
  <c r="BR34" i="22"/>
  <c r="BQ37" i="22"/>
  <c r="BQ38" i="22"/>
  <c r="BQ39" i="22"/>
  <c r="BQ40" i="22"/>
  <c r="BQ41" i="22"/>
  <c r="BQ42" i="22"/>
  <c r="BR43" i="22"/>
  <c r="BQ43" i="22"/>
  <c r="BR49" i="22"/>
  <c r="BR51" i="22"/>
  <c r="W52" i="22"/>
  <c r="X52" i="22"/>
  <c r="AB52" i="22"/>
  <c r="AC52" i="22"/>
  <c r="AG52" i="22"/>
  <c r="AH52" i="22"/>
  <c r="AL52" i="22"/>
  <c r="AM52" i="22"/>
  <c r="AQ52" i="22"/>
  <c r="AR52" i="22"/>
  <c r="S44" i="22"/>
  <c r="S42" i="22"/>
  <c r="S40" i="22"/>
  <c r="S38" i="22"/>
  <c r="S36" i="22"/>
  <c r="S34" i="22"/>
  <c r="S32" i="22"/>
  <c r="S30" i="22"/>
  <c r="S28" i="22"/>
  <c r="S10" i="22"/>
  <c r="R50" i="22"/>
  <c r="R48" i="22"/>
  <c r="R46" i="22"/>
  <c r="R44" i="22"/>
  <c r="R42" i="22"/>
  <c r="R40" i="22"/>
  <c r="R38" i="22"/>
  <c r="R36" i="22"/>
  <c r="R34" i="22"/>
  <c r="R32" i="22"/>
  <c r="R30" i="22"/>
  <c r="R28" i="22"/>
  <c r="R26" i="22"/>
  <c r="R24" i="22"/>
  <c r="R22" i="22"/>
  <c r="R20" i="22"/>
  <c r="R18" i="22"/>
  <c r="R16" i="22"/>
  <c r="R14" i="22"/>
  <c r="R12" i="22"/>
  <c r="S51" i="22"/>
  <c r="S49" i="22"/>
  <c r="S47" i="22"/>
  <c r="S45" i="22"/>
  <c r="BR36" i="22"/>
  <c r="S41" i="22"/>
  <c r="S39" i="22"/>
  <c r="S37" i="22"/>
  <c r="S35" i="22"/>
  <c r="S33" i="22"/>
  <c r="S31" i="22"/>
  <c r="S29" i="22"/>
  <c r="S27" i="22"/>
  <c r="S25" i="22"/>
  <c r="R43" i="22"/>
  <c r="R41" i="22"/>
  <c r="R39" i="22"/>
  <c r="R37" i="22"/>
  <c r="R35" i="22"/>
  <c r="R33" i="22"/>
  <c r="R31" i="22"/>
  <c r="R29" i="22"/>
  <c r="R27" i="22"/>
  <c r="R25" i="22"/>
  <c r="R23" i="22"/>
  <c r="R21" i="22"/>
  <c r="R19" i="22"/>
  <c r="R17" i="22"/>
  <c r="R15" i="22"/>
  <c r="R13" i="22"/>
  <c r="R11" i="22"/>
  <c r="BR33" i="22" l="1"/>
  <c r="BR31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H47" i="22" s="1"/>
  <c r="G51" i="22"/>
  <c r="DH52" i="22"/>
  <c r="F52" i="22" s="1"/>
  <c r="N13" i="22"/>
  <c r="P52" i="22"/>
  <c r="EE52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BP52" i="22"/>
  <c r="DI52" i="22"/>
  <c r="N14" i="22"/>
  <c r="N21" i="22"/>
  <c r="N23" i="22"/>
  <c r="N25" i="22"/>
  <c r="N27" i="22"/>
  <c r="N29" i="22"/>
  <c r="N31" i="22"/>
  <c r="N33" i="22"/>
  <c r="G39" i="22"/>
  <c r="H39" i="22" s="1"/>
  <c r="G41" i="22"/>
  <c r="H41" i="22" s="1"/>
  <c r="G45" i="22"/>
  <c r="H45" i="22" s="1"/>
  <c r="G49" i="22"/>
  <c r="H49" i="22" s="1"/>
  <c r="K52" i="22"/>
  <c r="BO52" i="22"/>
  <c r="E10" i="22"/>
  <c r="DG52" i="22"/>
  <c r="BQ10" i="22"/>
  <c r="BN52" i="22"/>
  <c r="EC52" i="22"/>
  <c r="L52" i="22"/>
  <c r="N15" i="22"/>
  <c r="Q52" i="22"/>
  <c r="N10" i="22"/>
  <c r="G10" i="22"/>
  <c r="H10" i="22" s="1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H33" i="22"/>
  <c r="I12" i="22"/>
  <c r="I15" i="22"/>
  <c r="H14" i="22"/>
  <c r="I28" i="22"/>
  <c r="I29" i="22"/>
  <c r="I16" i="22"/>
  <c r="I20" i="22"/>
  <c r="I44" i="22"/>
  <c r="I48" i="22"/>
  <c r="I50" i="22"/>
  <c r="J52" i="22"/>
  <c r="I17" i="22"/>
  <c r="O52" i="22"/>
  <c r="I51" i="22"/>
  <c r="I19" i="22"/>
  <c r="I11" i="22"/>
  <c r="I18" i="22"/>
  <c r="S50" i="22"/>
  <c r="S48" i="22"/>
  <c r="S46" i="22"/>
  <c r="H34" i="22"/>
  <c r="I32" i="22"/>
  <c r="H43" i="22"/>
  <c r="H51" i="22"/>
  <c r="R52" i="22" l="1"/>
  <c r="I46" i="22"/>
  <c r="I23" i="22"/>
  <c r="I38" i="22"/>
  <c r="I35" i="22"/>
  <c r="I26" i="22"/>
  <c r="I22" i="22"/>
  <c r="I14" i="22"/>
  <c r="I13" i="22"/>
  <c r="I31" i="22"/>
  <c r="I21" i="22"/>
  <c r="I25" i="22"/>
  <c r="BR52" i="22"/>
  <c r="BQ52" i="22"/>
  <c r="I45" i="22"/>
  <c r="S52" i="22"/>
  <c r="N52" i="22"/>
  <c r="I49" i="22"/>
  <c r="M52" i="22"/>
  <c r="I10" i="22"/>
  <c r="I24" i="22"/>
  <c r="G52" i="22"/>
  <c r="H52" i="22" s="1"/>
  <c r="I27" i="22"/>
  <c r="I36" i="22"/>
  <c r="I33" i="22"/>
  <c r="I41" i="22"/>
  <c r="I39" i="22"/>
  <c r="I47" i="22"/>
  <c r="I42" i="22"/>
  <c r="I40" i="22"/>
  <c r="I43" i="22"/>
  <c r="I34" i="22"/>
  <c r="I30" i="22"/>
  <c r="I37" i="22"/>
  <c r="E52" i="22"/>
  <c r="I52" i="2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<sst xmlns="http://schemas.openxmlformats.org/spreadsheetml/2006/main" count="261" uniqueCount="101">
  <si>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</si>
  <si>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</si>
  <si>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</si>
  <si>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</si>
  <si>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</si>
  <si>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</si>
  <si>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</si>
  <si>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</si>
  <si>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</si>
  <si>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</si>
  <si>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</si>
  <si>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</si>
  <si>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</si>
  <si>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</si>
  <si>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</si>
  <si>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</si>
  <si>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</si>
  <si>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</si>
  <si>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</si>
  <si>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</si>
  <si>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</si>
  <si>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</si>
  <si>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</si>
  <si>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</si>
  <si>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</si>
  <si>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</si>
  <si>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</si>
  <si>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</si>
  <si>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</si>
  <si>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</si>
  <si>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</si>
  <si>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</si>
  <si>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</si>
  <si>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</si>
  <si>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</si>
  <si>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</si>
  <si>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</si>
  <si>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</si>
  <si>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</si>
  <si>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</si>
  <si>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</si>
  <si>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</si>
  <si>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</si>
  <si>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</si>
  <si>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</si>
  <si>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</si>
  <si>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</si>
  <si>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</si>
  <si>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</si>
  <si>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</si>
  <si>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</si>
  <si>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</si>
  <si>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</si>
  <si>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</si>
  <si>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</si>
  <si>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</si>
  <si>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</si>
  <si>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</si>
  <si>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</si>
  <si>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</si>
  <si>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</si>
  <si>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</si>
  <si>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</si>
  <si>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</si>
  <si>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</si>
  <si>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</si>
  <si>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</si>
  <si>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</si>
  <si>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</si>
  <si>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</si>
  <si>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</si>
  <si>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</si>
  <si>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</si>
  <si>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</si>
  <si>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</si>
  <si>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</si>
  <si>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</si>
  <si>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</si>
  <si>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</si>
  <si>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</si>
  <si>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</si>
  <si>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</si>
  <si>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</si>
  <si>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</si>
  <si>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</si>
  <si>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</si>
  <si>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</si>
  <si>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 xml:space="preserve"> ՀՀ  ԿՈՏԱՅՔԻ  ՄԱՐԶԻ  ՀԱՄԱՅՆՔՆԵՐԻ   ԲՅՈՒՋԵՏԱՅԻՆ   ԵԿԱՄՈՒՏՆԵՐԻ   ՎԵՐԱԲԵՐՅԱԼ  (աճողական)  2019թ. ՄԱՅԻՍԻ  «31»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</si>
  <si>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 1-ին կիսամյակ</t>
  </si>
  <si>
    <t xml:space="preserve">փաստ                    5 ամիս                                                                       </t>
  </si>
  <si>
    <t>կատ. %-ը 1-ին  կիսամյակի նկատմամբ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</si>
  <si>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</si>
  <si>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</si>
  <si>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</si>
  <si>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</si>
  <si>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</si>
  <si>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</si>
  <si>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</si>
  <si>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</si>
  <si>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1000                                                                                                            ԸՆԴԱՄԵՆԸ  ԵԿԱՄՈՒՏՆԵՐ                  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</si>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</sst>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sz val="11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0">
    <xf numFmtId="0" fontId="0" fillId="0" borderId="0" xfId="0"/>
    <xf numFmtId="0" fontId="3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protection locked="0"/>
    </xf>
    <xf numFmtId="14" fontId="3" fillId="2" borderId="0" xfId="0" applyNumberFormat="1" applyFont="1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165" fontId="3" fillId="2" borderId="0" xfId="0" applyNumberFormat="1" applyFont="1" applyFill="1" applyProtection="1">
      <protection locked="0"/>
    </xf>
    <xf numFmtId="0" fontId="3" fillId="7" borderId="0" xfId="0" applyFont="1" applyFill="1" applyProtection="1">
      <protection locked="0"/>
    </xf>
    <xf numFmtId="165" fontId="3" fillId="7" borderId="0" xfId="0" applyNumberFormat="1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6" fillId="9" borderId="2" xfId="0" applyFont="1" applyFill="1" applyBorder="1" applyAlignment="1" applyProtection="1">
      <alignment horizontal="center" vertical="center"/>
    </xf>
    <xf numFmtId="0" fontId="6" fillId="9" borderId="4" xfId="0" applyFont="1" applyFill="1" applyBorder="1" applyAlignment="1" applyProtection="1">
      <alignment horizontal="center" vertical="center" wrapText="1"/>
    </xf>
    <xf numFmtId="0" fontId="6" fillId="9" borderId="0" xfId="0" applyFont="1" applyFill="1" applyAlignment="1" applyProtection="1">
      <alignment horizontal="center" vertical="center"/>
    </xf>
    <xf numFmtId="0" fontId="7" fillId="2" borderId="0" xfId="0" applyFont="1" applyFill="1" applyProtection="1"/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Protection="1"/>
    <xf numFmtId="1" fontId="9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7" borderId="8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2" borderId="0" xfId="0" applyNumberFormat="1" applyFont="1" applyFill="1" applyAlignment="1" applyProtection="1">
      <alignment horizontal="center" vertical="center" wrapText="1"/>
      <protection locked="0"/>
    </xf>
    <xf numFmtId="164" fontId="9" fillId="2" borderId="0" xfId="0" applyNumberFormat="1" applyFont="1" applyFill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>
      <alignment horizontal="center" vertical="center"/>
    </xf>
    <xf numFmtId="1" fontId="10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7" borderId="2" xfId="0" applyFont="1" applyFill="1" applyBorder="1" applyAlignment="1">
      <alignment horizontal="center" vertical="center"/>
    </xf>
    <xf numFmtId="165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2" borderId="0" xfId="0" applyNumberFormat="1" applyFont="1" applyFill="1" applyAlignment="1" applyProtection="1">
      <alignment horizontal="center" vertical="center" wrapText="1"/>
    </xf>
    <xf numFmtId="0" fontId="9" fillId="2" borderId="0" xfId="0" applyFont="1" applyFill="1" applyProtection="1">
      <protection locked="0"/>
    </xf>
    <xf numFmtId="0" fontId="9" fillId="7" borderId="0" xfId="0" applyFont="1" applyFill="1" applyProtection="1"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4" fontId="7" fillId="3" borderId="4" xfId="0" applyNumberFormat="1" applyFont="1" applyFill="1" applyBorder="1" applyAlignment="1" applyProtection="1">
      <alignment horizontal="center" vertical="center" wrapText="1"/>
    </xf>
    <xf numFmtId="4" fontId="7" fillId="3" borderId="5" xfId="0" applyNumberFormat="1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center" vertical="center" wrapText="1"/>
    </xf>
    <xf numFmtId="4" fontId="7" fillId="0" borderId="7" xfId="0" applyNumberFormat="1" applyFont="1" applyFill="1" applyBorder="1" applyAlignment="1" applyProtection="1">
      <alignment horizontal="center" vertical="center" wrapText="1"/>
    </xf>
    <xf numFmtId="0" fontId="5" fillId="7" borderId="4" xfId="0" applyFont="1" applyFill="1" applyBorder="1" applyAlignment="1" applyProtection="1">
      <alignment horizontal="center" vertical="center" wrapText="1"/>
    </xf>
    <xf numFmtId="0" fontId="5" fillId="7" borderId="11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textRotation="90" wrapText="1"/>
    </xf>
    <xf numFmtId="0" fontId="5" fillId="2" borderId="11" xfId="0" applyFont="1" applyFill="1" applyBorder="1" applyAlignment="1" applyProtection="1">
      <alignment horizontal="center" vertical="center" textRotation="90" wrapText="1"/>
    </xf>
    <xf numFmtId="0" fontId="5" fillId="2" borderId="5" xfId="0" applyFont="1" applyFill="1" applyBorder="1" applyAlignment="1" applyProtection="1">
      <alignment horizontal="center" vertical="center" textRotation="90" wrapText="1"/>
    </xf>
    <xf numFmtId="4" fontId="6" fillId="4" borderId="6" xfId="0" applyNumberFormat="1" applyFont="1" applyFill="1" applyBorder="1" applyAlignment="1" applyProtection="1">
      <alignment horizontal="center" vertical="center" wrapText="1"/>
    </xf>
    <xf numFmtId="4" fontId="6" fillId="4" borderId="10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12" xfId="0" applyNumberFormat="1" applyFont="1" applyFill="1" applyBorder="1" applyAlignment="1" applyProtection="1">
      <alignment horizontal="center" vertical="center" wrapText="1"/>
    </xf>
    <xf numFmtId="4" fontId="6" fillId="4" borderId="0" xfId="0" applyNumberFormat="1" applyFont="1" applyFill="1" applyBorder="1" applyAlignment="1" applyProtection="1">
      <alignment horizontal="center" vertical="center" wrapText="1"/>
    </xf>
    <xf numFmtId="4" fontId="6" fillId="4" borderId="13" xfId="0" applyNumberFormat="1" applyFont="1" applyFill="1" applyBorder="1" applyAlignment="1" applyProtection="1">
      <alignment horizontal="center" vertical="center" wrapText="1"/>
    </xf>
    <xf numFmtId="4" fontId="6" fillId="4" borderId="14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4" fontId="6" fillId="4" borderId="15" xfId="0" applyNumberFormat="1" applyFont="1" applyFill="1" applyBorder="1" applyAlignment="1" applyProtection="1">
      <alignment horizontal="center" vertical="center" wrapText="1"/>
    </xf>
    <xf numFmtId="4" fontId="7" fillId="0" borderId="8" xfId="0" applyNumberFormat="1" applyFont="1" applyFill="1" applyBorder="1" applyAlignment="1" applyProtection="1">
      <alignment horizontal="center" vertical="center" wrapText="1"/>
    </xf>
    <xf numFmtId="4" fontId="7" fillId="0" borderId="9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 applyProtection="1">
      <alignment horizontal="center" vertical="center" wrapText="1"/>
    </xf>
    <xf numFmtId="0" fontId="6" fillId="4" borderId="10" xfId="0" applyNumberFormat="1" applyFont="1" applyFill="1" applyBorder="1" applyAlignment="1" applyProtection="1">
      <alignment horizontal="center" vertical="center" wrapText="1"/>
    </xf>
    <xf numFmtId="0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12" xfId="0" applyNumberFormat="1" applyFont="1" applyFill="1" applyBorder="1" applyAlignment="1" applyProtection="1">
      <alignment horizontal="center" vertical="center" wrapText="1"/>
    </xf>
    <xf numFmtId="0" fontId="6" fillId="4" borderId="0" xfId="0" applyNumberFormat="1" applyFont="1" applyFill="1" applyBorder="1" applyAlignment="1" applyProtection="1">
      <alignment horizontal="center" vertical="center" wrapText="1"/>
    </xf>
    <xf numFmtId="0" fontId="6" fillId="4" borderId="13" xfId="0" applyNumberFormat="1" applyFont="1" applyFill="1" applyBorder="1" applyAlignment="1" applyProtection="1">
      <alignment horizontal="center" vertical="center" wrapText="1"/>
    </xf>
    <xf numFmtId="0" fontId="6" fillId="4" borderId="14" xfId="0" applyNumberFormat="1" applyFont="1" applyFill="1" applyBorder="1" applyAlignment="1" applyProtection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</xf>
    <xf numFmtId="4" fontId="5" fillId="8" borderId="10" xfId="0" applyNumberFormat="1" applyFont="1" applyFill="1" applyBorder="1" applyAlignment="1" applyProtection="1">
      <alignment horizontal="center" vertical="center" wrapText="1"/>
    </xf>
    <xf numFmtId="4" fontId="5" fillId="5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6" fillId="4" borderId="9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center" vertical="center" wrapText="1"/>
    </xf>
    <xf numFmtId="4" fontId="3" fillId="2" borderId="11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7" fillId="0" borderId="10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80" zoomScaleNormal="80" workbookViewId="0">
      <pane xSplit="2" ySplit="9" topLeftCell="C16" activePane="bottomRight" state="frozen"/>
      <selection pane="topRight" activeCell="C1" sqref="C1"/>
      <selection pane="bottomLeft" activeCell="A10" sqref="A10"/>
      <selection pane="bottomRight" activeCell="Q8" sqref="Q8"/>
    </sheetView>
  </sheetViews>
  <sheetFormatPr defaultColWidth="7.25" defaultRowHeight="17.25" x14ac:dyDescent="0.3"/>
  <cols>
    <col min="1" max="1" width="5.625" style="1" customWidth="1"/>
    <col min="2" max="2" width="15.75" style="10" customWidth="1"/>
    <col min="3" max="3" width="13.375" style="1" customWidth="1"/>
    <col min="4" max="4" width="11.875" style="1" customWidth="1"/>
    <col min="5" max="5" width="14.75" style="1" customWidth="1"/>
    <col min="6" max="6" width="15.125" style="13" customWidth="1"/>
    <col min="7" max="7" width="15.5" style="1" customWidth="1"/>
    <col min="8" max="8" width="11.75" style="1" customWidth="1"/>
    <col min="9" max="9" width="9.5" style="1" customWidth="1"/>
    <col min="10" max="10" width="14.375" style="1" customWidth="1"/>
    <col min="11" max="11" width="15" style="1" customWidth="1"/>
    <col min="12" max="12" width="14" style="1" customWidth="1"/>
    <col min="13" max="13" width="12.875" style="1" customWidth="1"/>
    <col min="14" max="14" width="9.5" style="1" customWidth="1"/>
    <col min="15" max="15" width="13.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6" width="12.125" style="1" customWidth="1"/>
    <col min="27" max="27" width="12" style="1" customWidth="1"/>
    <col min="28" max="28" width="10.25" style="1" customWidth="1"/>
    <col min="29" max="29" width="11.5" style="1" customWidth="1"/>
    <col min="30" max="30" width="13.5" style="1" customWidth="1"/>
    <col min="31" max="31" width="12.75" style="1" customWidth="1"/>
    <col min="32" max="32" width="12.625" style="1" customWidth="1"/>
    <col min="33" max="34" width="10.875" style="1" customWidth="1"/>
    <col min="35" max="35" width="13.5" style="1" customWidth="1"/>
    <col min="36" max="36" width="12.87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2.125" style="1" customWidth="1"/>
    <col min="42" max="42" width="11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.37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11.625" style="1" customWidth="1"/>
    <col min="59" max="59" width="10.87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66" width="13" style="1" customWidth="1"/>
    <col min="67" max="67" width="13.25" style="1" customWidth="1"/>
    <col min="68" max="68" width="11.875" style="1" customWidth="1"/>
    <col min="69" max="70" width="10.75" style="1" customWidth="1"/>
    <col min="71" max="72" width="12.5" style="1" customWidth="1"/>
    <col min="73" max="73" width="11.125" style="1" customWidth="1"/>
    <col min="74" max="74" width="12.125" style="1" customWidth="1"/>
    <col min="75" max="75" width="12" style="1" customWidth="1"/>
    <col min="76" max="76" width="11.25" style="1" customWidth="1"/>
    <col min="77" max="77" width="11.375" style="1" customWidth="1"/>
    <col min="78" max="78" width="10.25" style="1" customWidth="1"/>
    <col min="79" max="79" width="10" style="1" customWidth="1"/>
    <col min="80" max="80" width="13.5" style="1" customWidth="1"/>
    <col min="81" max="81" width="11.375" style="1" customWidth="1"/>
    <col min="82" max="82" width="10.5" style="1" customWidth="1"/>
    <col min="83" max="84" width="8.125" style="1" customWidth="1"/>
    <col min="85" max="85" width="7.875" style="1" customWidth="1"/>
    <col min="86" max="91" width="11.25" style="1" customWidth="1"/>
    <col min="92" max="92" width="14.75" style="1" customWidth="1"/>
    <col min="93" max="93" width="11.75" style="1" customWidth="1"/>
    <col min="94" max="94" width="11.625" style="1" customWidth="1"/>
    <col min="95" max="100" width="13.625" style="1" customWidth="1"/>
    <col min="101" max="101" width="12.5" style="1" customWidth="1"/>
    <col min="102" max="103" width="12.375" style="1" customWidth="1"/>
    <col min="104" max="105" width="9.125" style="1" customWidth="1"/>
    <col min="106" max="106" width="9.5" style="1" customWidth="1"/>
    <col min="107" max="107" width="13.875" style="1" customWidth="1"/>
    <col min="108" max="108" width="12.375" style="1" customWidth="1"/>
    <col min="109" max="109" width="10.875" style="1" customWidth="1"/>
    <col min="110" max="110" width="9.875" style="1" customWidth="1"/>
    <col min="111" max="111" width="15" style="1" customWidth="1"/>
    <col min="112" max="112" width="15.125" style="1" customWidth="1"/>
    <col min="113" max="113" width="14.25" style="1" customWidth="1"/>
    <col min="114" max="115" width="8.375" style="1" customWidth="1"/>
    <col min="116" max="116" width="7.5" style="1" customWidth="1"/>
    <col min="117" max="117" width="12.875" style="1" customWidth="1"/>
    <col min="118" max="118" width="11.375" style="1" customWidth="1"/>
    <col min="119" max="119" width="9.5" style="1" customWidth="1"/>
    <col min="120" max="121" width="8" style="1" customWidth="1"/>
    <col min="122" max="122" width="7.375" style="1" customWidth="1"/>
    <col min="123" max="124" width="8.625" style="1" customWidth="1"/>
    <col min="125" max="125" width="7.25" style="1" customWidth="1"/>
    <col min="126" max="126" width="8.125" style="1" customWidth="1"/>
    <col min="127" max="127" width="10.625" style="1" customWidth="1"/>
    <col min="128" max="128" width="8.75" style="1" customWidth="1"/>
    <col min="129" max="129" width="12.875" style="1" customWidth="1"/>
    <col min="130" max="131" width="11.875" style="1" customWidth="1"/>
    <col min="132" max="132" width="9.5" style="1" customWidth="1"/>
    <col min="133" max="133" width="12.5" style="1" customWidth="1"/>
    <col min="134" max="134" width="12" style="1" customWidth="1"/>
    <col min="135" max="135" width="11.2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 x14ac:dyDescent="0.3">
      <c r="C1" s="121" t="s">
        <v>10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5" ht="34.5" customHeight="1" x14ac:dyDescent="0.3">
      <c r="C2" s="122" t="s">
        <v>87</v>
      </c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Q2" s="5"/>
      <c r="R2" s="5"/>
      <c r="T2" s="123"/>
      <c r="U2" s="123"/>
      <c r="V2" s="12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3">
      <c r="C3" s="8"/>
      <c r="D3" s="8"/>
      <c r="E3" s="8"/>
      <c r="F3" s="12"/>
      <c r="G3" s="8"/>
      <c r="H3" s="8"/>
      <c r="I3" s="8"/>
      <c r="J3" s="8"/>
      <c r="K3" s="8"/>
      <c r="L3" s="122" t="s">
        <v>11</v>
      </c>
      <c r="M3" s="122"/>
      <c r="N3" s="122"/>
      <c r="O3" s="12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21" customFormat="1" ht="18" customHeight="1" x14ac:dyDescent="0.25">
      <c r="A4" s="40" t="s">
        <v>6</v>
      </c>
      <c r="B4" s="40" t="s">
        <v>9</v>
      </c>
      <c r="C4" s="43" t="s">
        <v>4</v>
      </c>
      <c r="D4" s="43" t="s">
        <v>5</v>
      </c>
      <c r="E4" s="46" t="s">
        <v>99</v>
      </c>
      <c r="F4" s="47"/>
      <c r="G4" s="47"/>
      <c r="H4" s="47"/>
      <c r="I4" s="48"/>
      <c r="J4" s="58" t="s">
        <v>100</v>
      </c>
      <c r="K4" s="59"/>
      <c r="L4" s="59"/>
      <c r="M4" s="59"/>
      <c r="N4" s="60"/>
      <c r="O4" s="87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9"/>
      <c r="DF4" s="135" t="s">
        <v>12</v>
      </c>
      <c r="DG4" s="95" t="s">
        <v>13</v>
      </c>
      <c r="DH4" s="96"/>
      <c r="DI4" s="97"/>
      <c r="DJ4" s="104" t="s">
        <v>3</v>
      </c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35" t="s">
        <v>14</v>
      </c>
      <c r="EC4" s="67" t="s">
        <v>15</v>
      </c>
      <c r="ED4" s="68"/>
      <c r="EE4" s="69"/>
    </row>
    <row r="5" spans="1:135" s="21" customFormat="1" ht="15" customHeight="1" x14ac:dyDescent="0.25">
      <c r="A5" s="41"/>
      <c r="B5" s="41"/>
      <c r="C5" s="44"/>
      <c r="D5" s="44"/>
      <c r="E5" s="49"/>
      <c r="F5" s="50"/>
      <c r="G5" s="50"/>
      <c r="H5" s="50"/>
      <c r="I5" s="51"/>
      <c r="J5" s="61"/>
      <c r="K5" s="62"/>
      <c r="L5" s="62"/>
      <c r="M5" s="62"/>
      <c r="N5" s="63"/>
      <c r="O5" s="76" t="s">
        <v>7</v>
      </c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8"/>
      <c r="AV5" s="79" t="s">
        <v>2</v>
      </c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80" t="s">
        <v>8</v>
      </c>
      <c r="BL5" s="81"/>
      <c r="BM5" s="81"/>
      <c r="BN5" s="84" t="s">
        <v>16</v>
      </c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6"/>
      <c r="CE5" s="90" t="s">
        <v>0</v>
      </c>
      <c r="CF5" s="91"/>
      <c r="CG5" s="91"/>
      <c r="CH5" s="91"/>
      <c r="CI5" s="91"/>
      <c r="CJ5" s="91"/>
      <c r="CK5" s="91"/>
      <c r="CL5" s="91"/>
      <c r="CM5" s="92"/>
      <c r="CN5" s="84" t="s">
        <v>1</v>
      </c>
      <c r="CO5" s="85"/>
      <c r="CP5" s="85"/>
      <c r="CQ5" s="85"/>
      <c r="CR5" s="85"/>
      <c r="CS5" s="85"/>
      <c r="CT5" s="85"/>
      <c r="CU5" s="85"/>
      <c r="CV5" s="85"/>
      <c r="CW5" s="79" t="s">
        <v>17</v>
      </c>
      <c r="CX5" s="79"/>
      <c r="CY5" s="79"/>
      <c r="CZ5" s="80" t="s">
        <v>18</v>
      </c>
      <c r="DA5" s="81"/>
      <c r="DB5" s="94"/>
      <c r="DC5" s="80" t="s">
        <v>19</v>
      </c>
      <c r="DD5" s="81"/>
      <c r="DE5" s="94"/>
      <c r="DF5" s="136"/>
      <c r="DG5" s="98"/>
      <c r="DH5" s="99"/>
      <c r="DI5" s="100"/>
      <c r="DJ5" s="133"/>
      <c r="DK5" s="133"/>
      <c r="DL5" s="134"/>
      <c r="DM5" s="134"/>
      <c r="DN5" s="134"/>
      <c r="DO5" s="134"/>
      <c r="DP5" s="80" t="s">
        <v>20</v>
      </c>
      <c r="DQ5" s="81"/>
      <c r="DR5" s="94"/>
      <c r="DS5" s="131"/>
      <c r="DT5" s="132"/>
      <c r="DU5" s="132"/>
      <c r="DV5" s="132"/>
      <c r="DW5" s="132"/>
      <c r="DX5" s="132"/>
      <c r="DY5" s="132"/>
      <c r="DZ5" s="132"/>
      <c r="EA5" s="132"/>
      <c r="EB5" s="136"/>
      <c r="EC5" s="70"/>
      <c r="ED5" s="71"/>
      <c r="EE5" s="72"/>
    </row>
    <row r="6" spans="1:135" s="21" customFormat="1" ht="119.25" customHeight="1" x14ac:dyDescent="0.25">
      <c r="A6" s="41"/>
      <c r="B6" s="41"/>
      <c r="C6" s="44"/>
      <c r="D6" s="44"/>
      <c r="E6" s="52"/>
      <c r="F6" s="53"/>
      <c r="G6" s="53"/>
      <c r="H6" s="53"/>
      <c r="I6" s="54"/>
      <c r="J6" s="64"/>
      <c r="K6" s="65"/>
      <c r="L6" s="65"/>
      <c r="M6" s="65"/>
      <c r="N6" s="66"/>
      <c r="O6" s="115" t="s">
        <v>21</v>
      </c>
      <c r="P6" s="116"/>
      <c r="Q6" s="116"/>
      <c r="R6" s="116"/>
      <c r="S6" s="117"/>
      <c r="T6" s="118" t="s">
        <v>22</v>
      </c>
      <c r="U6" s="119"/>
      <c r="V6" s="119"/>
      <c r="W6" s="119"/>
      <c r="X6" s="120"/>
      <c r="Y6" s="118" t="s">
        <v>23</v>
      </c>
      <c r="Z6" s="119"/>
      <c r="AA6" s="119"/>
      <c r="AB6" s="119"/>
      <c r="AC6" s="120"/>
      <c r="AD6" s="118" t="s">
        <v>24</v>
      </c>
      <c r="AE6" s="119"/>
      <c r="AF6" s="119"/>
      <c r="AG6" s="119"/>
      <c r="AH6" s="120"/>
      <c r="AI6" s="118" t="s">
        <v>25</v>
      </c>
      <c r="AJ6" s="119"/>
      <c r="AK6" s="119"/>
      <c r="AL6" s="119"/>
      <c r="AM6" s="120"/>
      <c r="AN6" s="118" t="s">
        <v>26</v>
      </c>
      <c r="AO6" s="119"/>
      <c r="AP6" s="119"/>
      <c r="AQ6" s="119"/>
      <c r="AR6" s="120"/>
      <c r="AS6" s="124" t="s">
        <v>27</v>
      </c>
      <c r="AT6" s="124"/>
      <c r="AU6" s="124"/>
      <c r="AV6" s="125" t="s">
        <v>28</v>
      </c>
      <c r="AW6" s="126"/>
      <c r="AX6" s="126"/>
      <c r="AY6" s="125" t="s">
        <v>29</v>
      </c>
      <c r="AZ6" s="126"/>
      <c r="BA6" s="127"/>
      <c r="BB6" s="106" t="s">
        <v>30</v>
      </c>
      <c r="BC6" s="107"/>
      <c r="BD6" s="128"/>
      <c r="BE6" s="106" t="s">
        <v>31</v>
      </c>
      <c r="BF6" s="107"/>
      <c r="BG6" s="107"/>
      <c r="BH6" s="110" t="s">
        <v>32</v>
      </c>
      <c r="BI6" s="111"/>
      <c r="BJ6" s="111"/>
      <c r="BK6" s="82"/>
      <c r="BL6" s="83"/>
      <c r="BM6" s="83"/>
      <c r="BN6" s="112" t="s">
        <v>33</v>
      </c>
      <c r="BO6" s="113"/>
      <c r="BP6" s="113"/>
      <c r="BQ6" s="113"/>
      <c r="BR6" s="114"/>
      <c r="BS6" s="93" t="s">
        <v>34</v>
      </c>
      <c r="BT6" s="93"/>
      <c r="BU6" s="93"/>
      <c r="BV6" s="93" t="s">
        <v>35</v>
      </c>
      <c r="BW6" s="93"/>
      <c r="BX6" s="93"/>
      <c r="BY6" s="93" t="s">
        <v>36</v>
      </c>
      <c r="BZ6" s="93"/>
      <c r="CA6" s="93"/>
      <c r="CB6" s="93" t="s">
        <v>37</v>
      </c>
      <c r="CC6" s="93"/>
      <c r="CD6" s="93"/>
      <c r="CE6" s="93" t="s">
        <v>91</v>
      </c>
      <c r="CF6" s="93"/>
      <c r="CG6" s="93"/>
      <c r="CH6" s="90" t="s">
        <v>92</v>
      </c>
      <c r="CI6" s="91"/>
      <c r="CJ6" s="91"/>
      <c r="CK6" s="93" t="s">
        <v>38</v>
      </c>
      <c r="CL6" s="93"/>
      <c r="CM6" s="93"/>
      <c r="CN6" s="108" t="s">
        <v>39</v>
      </c>
      <c r="CO6" s="109"/>
      <c r="CP6" s="91"/>
      <c r="CQ6" s="93" t="s">
        <v>40</v>
      </c>
      <c r="CR6" s="93"/>
      <c r="CS6" s="93"/>
      <c r="CT6" s="90" t="s">
        <v>93</v>
      </c>
      <c r="CU6" s="91"/>
      <c r="CV6" s="91"/>
      <c r="CW6" s="79"/>
      <c r="CX6" s="79"/>
      <c r="CY6" s="79"/>
      <c r="CZ6" s="82"/>
      <c r="DA6" s="83"/>
      <c r="DB6" s="105"/>
      <c r="DC6" s="82"/>
      <c r="DD6" s="83"/>
      <c r="DE6" s="105"/>
      <c r="DF6" s="136"/>
      <c r="DG6" s="101"/>
      <c r="DH6" s="102"/>
      <c r="DI6" s="103"/>
      <c r="DJ6" s="80" t="s">
        <v>94</v>
      </c>
      <c r="DK6" s="81"/>
      <c r="DL6" s="94"/>
      <c r="DM6" s="80" t="s">
        <v>95</v>
      </c>
      <c r="DN6" s="81"/>
      <c r="DO6" s="94"/>
      <c r="DP6" s="82"/>
      <c r="DQ6" s="83"/>
      <c r="DR6" s="105"/>
      <c r="DS6" s="80" t="s">
        <v>96</v>
      </c>
      <c r="DT6" s="81"/>
      <c r="DU6" s="94"/>
      <c r="DV6" s="80" t="s">
        <v>97</v>
      </c>
      <c r="DW6" s="81"/>
      <c r="DX6" s="94"/>
      <c r="DY6" s="129" t="s">
        <v>98</v>
      </c>
      <c r="DZ6" s="130"/>
      <c r="EA6" s="130"/>
      <c r="EB6" s="136"/>
      <c r="EC6" s="73"/>
      <c r="ED6" s="74"/>
      <c r="EE6" s="75"/>
    </row>
    <row r="7" spans="1:135" s="19" customFormat="1" ht="36" customHeight="1" x14ac:dyDescent="0.25">
      <c r="A7" s="41"/>
      <c r="B7" s="41"/>
      <c r="C7" s="44"/>
      <c r="D7" s="44"/>
      <c r="E7" s="36" t="s">
        <v>41</v>
      </c>
      <c r="F7" s="55" t="s">
        <v>44</v>
      </c>
      <c r="G7" s="56"/>
      <c r="H7" s="56"/>
      <c r="I7" s="57"/>
      <c r="J7" s="36" t="s">
        <v>41</v>
      </c>
      <c r="K7" s="55" t="s">
        <v>44</v>
      </c>
      <c r="L7" s="56"/>
      <c r="M7" s="56"/>
      <c r="N7" s="57"/>
      <c r="O7" s="36" t="s">
        <v>41</v>
      </c>
      <c r="P7" s="55" t="s">
        <v>44</v>
      </c>
      <c r="Q7" s="56"/>
      <c r="R7" s="56"/>
      <c r="S7" s="57"/>
      <c r="T7" s="36" t="s">
        <v>41</v>
      </c>
      <c r="U7" s="55" t="s">
        <v>44</v>
      </c>
      <c r="V7" s="56"/>
      <c r="W7" s="56"/>
      <c r="X7" s="57"/>
      <c r="Y7" s="36" t="s">
        <v>41</v>
      </c>
      <c r="Z7" s="55" t="s">
        <v>44</v>
      </c>
      <c r="AA7" s="56"/>
      <c r="AB7" s="56"/>
      <c r="AC7" s="57"/>
      <c r="AD7" s="36" t="s">
        <v>41</v>
      </c>
      <c r="AE7" s="55" t="s">
        <v>44</v>
      </c>
      <c r="AF7" s="56"/>
      <c r="AG7" s="56"/>
      <c r="AH7" s="57"/>
      <c r="AI7" s="36" t="s">
        <v>41</v>
      </c>
      <c r="AJ7" s="55" t="s">
        <v>44</v>
      </c>
      <c r="AK7" s="56"/>
      <c r="AL7" s="56"/>
      <c r="AM7" s="57"/>
      <c r="AN7" s="36" t="s">
        <v>41</v>
      </c>
      <c r="AO7" s="55" t="s">
        <v>44</v>
      </c>
      <c r="AP7" s="56"/>
      <c r="AQ7" s="56"/>
      <c r="AR7" s="57"/>
      <c r="AS7" s="36" t="s">
        <v>41</v>
      </c>
      <c r="AT7" s="38" t="s">
        <v>44</v>
      </c>
      <c r="AU7" s="39"/>
      <c r="AV7" s="36" t="s">
        <v>41</v>
      </c>
      <c r="AW7" s="38" t="s">
        <v>44</v>
      </c>
      <c r="AX7" s="39"/>
      <c r="AY7" s="36" t="s">
        <v>41</v>
      </c>
      <c r="AZ7" s="38" t="s">
        <v>44</v>
      </c>
      <c r="BA7" s="39"/>
      <c r="BB7" s="36" t="s">
        <v>41</v>
      </c>
      <c r="BC7" s="38" t="s">
        <v>44</v>
      </c>
      <c r="BD7" s="39"/>
      <c r="BE7" s="36" t="s">
        <v>41</v>
      </c>
      <c r="BF7" s="38" t="s">
        <v>44</v>
      </c>
      <c r="BG7" s="39"/>
      <c r="BH7" s="36" t="s">
        <v>41</v>
      </c>
      <c r="BI7" s="38" t="s">
        <v>44</v>
      </c>
      <c r="BJ7" s="39"/>
      <c r="BK7" s="36" t="s">
        <v>41</v>
      </c>
      <c r="BL7" s="38" t="s">
        <v>44</v>
      </c>
      <c r="BM7" s="39"/>
      <c r="BN7" s="36" t="s">
        <v>41</v>
      </c>
      <c r="BO7" s="38" t="s">
        <v>44</v>
      </c>
      <c r="BP7" s="139"/>
      <c r="BQ7" s="139"/>
      <c r="BR7" s="39"/>
      <c r="BS7" s="36" t="s">
        <v>41</v>
      </c>
      <c r="BT7" s="38" t="s">
        <v>44</v>
      </c>
      <c r="BU7" s="39"/>
      <c r="BV7" s="36" t="s">
        <v>41</v>
      </c>
      <c r="BW7" s="38" t="s">
        <v>44</v>
      </c>
      <c r="BX7" s="39"/>
      <c r="BY7" s="36" t="s">
        <v>41</v>
      </c>
      <c r="BZ7" s="38" t="s">
        <v>44</v>
      </c>
      <c r="CA7" s="39"/>
      <c r="CB7" s="36" t="s">
        <v>41</v>
      </c>
      <c r="CC7" s="38" t="s">
        <v>44</v>
      </c>
      <c r="CD7" s="39"/>
      <c r="CE7" s="36" t="s">
        <v>41</v>
      </c>
      <c r="CF7" s="38" t="s">
        <v>44</v>
      </c>
      <c r="CG7" s="39"/>
      <c r="CH7" s="36" t="s">
        <v>41</v>
      </c>
      <c r="CI7" s="38" t="s">
        <v>44</v>
      </c>
      <c r="CJ7" s="39"/>
      <c r="CK7" s="36" t="s">
        <v>41</v>
      </c>
      <c r="CL7" s="38" t="s">
        <v>44</v>
      </c>
      <c r="CM7" s="39"/>
      <c r="CN7" s="36" t="s">
        <v>41</v>
      </c>
      <c r="CO7" s="38" t="s">
        <v>44</v>
      </c>
      <c r="CP7" s="39"/>
      <c r="CQ7" s="36" t="s">
        <v>41</v>
      </c>
      <c r="CR7" s="38" t="s">
        <v>44</v>
      </c>
      <c r="CS7" s="39"/>
      <c r="CT7" s="36" t="s">
        <v>41</v>
      </c>
      <c r="CU7" s="38" t="s">
        <v>44</v>
      </c>
      <c r="CV7" s="39"/>
      <c r="CW7" s="36" t="s">
        <v>41</v>
      </c>
      <c r="CX7" s="38" t="s">
        <v>44</v>
      </c>
      <c r="CY7" s="39"/>
      <c r="CZ7" s="36" t="s">
        <v>41</v>
      </c>
      <c r="DA7" s="38" t="s">
        <v>44</v>
      </c>
      <c r="DB7" s="39"/>
      <c r="DC7" s="36" t="s">
        <v>41</v>
      </c>
      <c r="DD7" s="38" t="s">
        <v>44</v>
      </c>
      <c r="DE7" s="39"/>
      <c r="DF7" s="136"/>
      <c r="DG7" s="36" t="s">
        <v>41</v>
      </c>
      <c r="DH7" s="38" t="s">
        <v>44</v>
      </c>
      <c r="DI7" s="39"/>
      <c r="DJ7" s="36" t="s">
        <v>41</v>
      </c>
      <c r="DK7" s="38" t="s">
        <v>44</v>
      </c>
      <c r="DL7" s="39"/>
      <c r="DM7" s="36" t="s">
        <v>41</v>
      </c>
      <c r="DN7" s="38" t="s">
        <v>44</v>
      </c>
      <c r="DO7" s="39"/>
      <c r="DP7" s="36" t="s">
        <v>41</v>
      </c>
      <c r="DQ7" s="38" t="s">
        <v>44</v>
      </c>
      <c r="DR7" s="39"/>
      <c r="DS7" s="36" t="s">
        <v>41</v>
      </c>
      <c r="DT7" s="38" t="s">
        <v>44</v>
      </c>
      <c r="DU7" s="39"/>
      <c r="DV7" s="36" t="s">
        <v>41</v>
      </c>
      <c r="DW7" s="38" t="s">
        <v>44</v>
      </c>
      <c r="DX7" s="39"/>
      <c r="DY7" s="36" t="s">
        <v>41</v>
      </c>
      <c r="DZ7" s="38" t="s">
        <v>44</v>
      </c>
      <c r="EA7" s="39"/>
      <c r="EB7" s="136"/>
      <c r="EC7" s="36" t="s">
        <v>41</v>
      </c>
      <c r="ED7" s="38" t="s">
        <v>44</v>
      </c>
      <c r="EE7" s="39"/>
    </row>
    <row r="8" spans="1:135" s="19" customFormat="1" ht="101.25" customHeight="1" x14ac:dyDescent="0.25">
      <c r="A8" s="42"/>
      <c r="B8" s="42"/>
      <c r="C8" s="45"/>
      <c r="D8" s="45"/>
      <c r="E8" s="37"/>
      <c r="F8" s="20" t="s">
        <v>88</v>
      </c>
      <c r="G8" s="14" t="s">
        <v>89</v>
      </c>
      <c r="H8" s="14" t="s">
        <v>90</v>
      </c>
      <c r="I8" s="14" t="s">
        <v>43</v>
      </c>
      <c r="J8" s="37"/>
      <c r="K8" s="20" t="s">
        <v>88</v>
      </c>
      <c r="L8" s="14" t="s">
        <v>89</v>
      </c>
      <c r="M8" s="14" t="s">
        <v>90</v>
      </c>
      <c r="N8" s="14" t="s">
        <v>43</v>
      </c>
      <c r="O8" s="37"/>
      <c r="P8" s="20" t="s">
        <v>88</v>
      </c>
      <c r="Q8" s="14" t="s">
        <v>89</v>
      </c>
      <c r="R8" s="14" t="s">
        <v>90</v>
      </c>
      <c r="S8" s="14" t="s">
        <v>43</v>
      </c>
      <c r="T8" s="37"/>
      <c r="U8" s="20" t="s">
        <v>88</v>
      </c>
      <c r="V8" s="14" t="s">
        <v>89</v>
      </c>
      <c r="W8" s="14" t="s">
        <v>90</v>
      </c>
      <c r="X8" s="14" t="s">
        <v>43</v>
      </c>
      <c r="Y8" s="37"/>
      <c r="Z8" s="20" t="s">
        <v>88</v>
      </c>
      <c r="AA8" s="14" t="s">
        <v>89</v>
      </c>
      <c r="AB8" s="14" t="s">
        <v>90</v>
      </c>
      <c r="AC8" s="14" t="s">
        <v>43</v>
      </c>
      <c r="AD8" s="37"/>
      <c r="AE8" s="20" t="s">
        <v>88</v>
      </c>
      <c r="AF8" s="14" t="s">
        <v>89</v>
      </c>
      <c r="AG8" s="14" t="s">
        <v>90</v>
      </c>
      <c r="AH8" s="14" t="s">
        <v>43</v>
      </c>
      <c r="AI8" s="37"/>
      <c r="AJ8" s="20" t="s">
        <v>88</v>
      </c>
      <c r="AK8" s="14" t="s">
        <v>89</v>
      </c>
      <c r="AL8" s="14" t="s">
        <v>90</v>
      </c>
      <c r="AM8" s="14" t="s">
        <v>43</v>
      </c>
      <c r="AN8" s="37"/>
      <c r="AO8" s="20" t="s">
        <v>88</v>
      </c>
      <c r="AP8" s="14" t="s">
        <v>89</v>
      </c>
      <c r="AQ8" s="14" t="s">
        <v>90</v>
      </c>
      <c r="AR8" s="14" t="s">
        <v>43</v>
      </c>
      <c r="AS8" s="37"/>
      <c r="AT8" s="20" t="s">
        <v>88</v>
      </c>
      <c r="AU8" s="14" t="s">
        <v>89</v>
      </c>
      <c r="AV8" s="37"/>
      <c r="AW8" s="20" t="s">
        <v>88</v>
      </c>
      <c r="AX8" s="14" t="s">
        <v>89</v>
      </c>
      <c r="AY8" s="37"/>
      <c r="AZ8" s="20" t="s">
        <v>88</v>
      </c>
      <c r="BA8" s="14" t="s">
        <v>89</v>
      </c>
      <c r="BB8" s="37"/>
      <c r="BC8" s="20" t="s">
        <v>88</v>
      </c>
      <c r="BD8" s="14" t="s">
        <v>89</v>
      </c>
      <c r="BE8" s="37"/>
      <c r="BF8" s="20" t="s">
        <v>88</v>
      </c>
      <c r="BG8" s="14" t="s">
        <v>89</v>
      </c>
      <c r="BH8" s="37"/>
      <c r="BI8" s="20" t="s">
        <v>88</v>
      </c>
      <c r="BJ8" s="14" t="s">
        <v>89</v>
      </c>
      <c r="BK8" s="37"/>
      <c r="BL8" s="20" t="s">
        <v>88</v>
      </c>
      <c r="BM8" s="14" t="s">
        <v>89</v>
      </c>
      <c r="BN8" s="37"/>
      <c r="BO8" s="20" t="s">
        <v>88</v>
      </c>
      <c r="BP8" s="14" t="s">
        <v>89</v>
      </c>
      <c r="BQ8" s="14" t="s">
        <v>90</v>
      </c>
      <c r="BR8" s="14" t="s">
        <v>43</v>
      </c>
      <c r="BS8" s="37"/>
      <c r="BT8" s="20" t="s">
        <v>88</v>
      </c>
      <c r="BU8" s="14" t="s">
        <v>89</v>
      </c>
      <c r="BV8" s="37"/>
      <c r="BW8" s="20" t="s">
        <v>88</v>
      </c>
      <c r="BX8" s="14" t="s">
        <v>89</v>
      </c>
      <c r="BY8" s="37"/>
      <c r="BZ8" s="20" t="s">
        <v>88</v>
      </c>
      <c r="CA8" s="14" t="s">
        <v>89</v>
      </c>
      <c r="CB8" s="37"/>
      <c r="CC8" s="20" t="s">
        <v>88</v>
      </c>
      <c r="CD8" s="14" t="s">
        <v>89</v>
      </c>
      <c r="CE8" s="37"/>
      <c r="CF8" s="20" t="s">
        <v>88</v>
      </c>
      <c r="CG8" s="14" t="s">
        <v>89</v>
      </c>
      <c r="CH8" s="37"/>
      <c r="CI8" s="20" t="s">
        <v>88</v>
      </c>
      <c r="CJ8" s="14" t="s">
        <v>89</v>
      </c>
      <c r="CK8" s="37"/>
      <c r="CL8" s="20" t="s">
        <v>88</v>
      </c>
      <c r="CM8" s="14" t="s">
        <v>89</v>
      </c>
      <c r="CN8" s="37"/>
      <c r="CO8" s="20" t="s">
        <v>88</v>
      </c>
      <c r="CP8" s="14" t="s">
        <v>89</v>
      </c>
      <c r="CQ8" s="37"/>
      <c r="CR8" s="20" t="s">
        <v>88</v>
      </c>
      <c r="CS8" s="14" t="s">
        <v>89</v>
      </c>
      <c r="CT8" s="37"/>
      <c r="CU8" s="20" t="s">
        <v>88</v>
      </c>
      <c r="CV8" s="14" t="s">
        <v>89</v>
      </c>
      <c r="CW8" s="37"/>
      <c r="CX8" s="20" t="s">
        <v>88</v>
      </c>
      <c r="CY8" s="14" t="s">
        <v>89</v>
      </c>
      <c r="CZ8" s="37"/>
      <c r="DA8" s="20" t="s">
        <v>88</v>
      </c>
      <c r="DB8" s="14" t="s">
        <v>89</v>
      </c>
      <c r="DC8" s="37"/>
      <c r="DD8" s="20" t="s">
        <v>88</v>
      </c>
      <c r="DE8" s="14" t="s">
        <v>89</v>
      </c>
      <c r="DF8" s="137"/>
      <c r="DG8" s="37"/>
      <c r="DH8" s="20" t="s">
        <v>88</v>
      </c>
      <c r="DI8" s="14" t="s">
        <v>89</v>
      </c>
      <c r="DJ8" s="37"/>
      <c r="DK8" s="20" t="s">
        <v>88</v>
      </c>
      <c r="DL8" s="14" t="s">
        <v>89</v>
      </c>
      <c r="DM8" s="37"/>
      <c r="DN8" s="20" t="s">
        <v>88</v>
      </c>
      <c r="DO8" s="14" t="s">
        <v>89</v>
      </c>
      <c r="DP8" s="37"/>
      <c r="DQ8" s="20" t="s">
        <v>88</v>
      </c>
      <c r="DR8" s="14" t="s">
        <v>89</v>
      </c>
      <c r="DS8" s="37"/>
      <c r="DT8" s="20" t="s">
        <v>88</v>
      </c>
      <c r="DU8" s="14" t="s">
        <v>89</v>
      </c>
      <c r="DV8" s="37"/>
      <c r="DW8" s="20" t="s">
        <v>88</v>
      </c>
      <c r="DX8" s="14" t="s">
        <v>89</v>
      </c>
      <c r="DY8" s="37"/>
      <c r="DZ8" s="20" t="s">
        <v>88</v>
      </c>
      <c r="EA8" s="14" t="s">
        <v>89</v>
      </c>
      <c r="EB8" s="137"/>
      <c r="EC8" s="37"/>
      <c r="ED8" s="20" t="s">
        <v>88</v>
      </c>
      <c r="EE8" s="14" t="s">
        <v>89</v>
      </c>
    </row>
    <row r="9" spans="1:135" s="18" customFormat="1" ht="15.6" customHeight="1" x14ac:dyDescent="0.2">
      <c r="A9" s="16"/>
      <c r="B9" s="16">
        <v>1</v>
      </c>
      <c r="C9" s="17">
        <v>2</v>
      </c>
      <c r="D9" s="16">
        <v>3</v>
      </c>
      <c r="E9" s="17">
        <v>4</v>
      </c>
      <c r="F9" s="16">
        <v>5</v>
      </c>
      <c r="G9" s="17">
        <v>6</v>
      </c>
      <c r="H9" s="16">
        <v>7</v>
      </c>
      <c r="I9" s="17">
        <v>8</v>
      </c>
      <c r="J9" s="16">
        <v>9</v>
      </c>
      <c r="K9" s="17">
        <v>10</v>
      </c>
      <c r="L9" s="16">
        <v>11</v>
      </c>
      <c r="M9" s="17">
        <v>12</v>
      </c>
      <c r="N9" s="16">
        <v>13</v>
      </c>
      <c r="O9" s="17">
        <v>14</v>
      </c>
      <c r="P9" s="16">
        <v>15</v>
      </c>
      <c r="Q9" s="17">
        <v>16</v>
      </c>
      <c r="R9" s="16">
        <v>17</v>
      </c>
      <c r="S9" s="17">
        <v>18</v>
      </c>
      <c r="T9" s="16">
        <v>19</v>
      </c>
      <c r="U9" s="17">
        <v>20</v>
      </c>
      <c r="V9" s="16">
        <v>21</v>
      </c>
      <c r="W9" s="17">
        <v>22</v>
      </c>
      <c r="X9" s="16">
        <v>23</v>
      </c>
      <c r="Y9" s="17">
        <v>24</v>
      </c>
      <c r="Z9" s="16">
        <v>25</v>
      </c>
      <c r="AA9" s="17">
        <v>26</v>
      </c>
      <c r="AB9" s="16">
        <v>27</v>
      </c>
      <c r="AC9" s="17">
        <v>28</v>
      </c>
      <c r="AD9" s="16">
        <v>29</v>
      </c>
      <c r="AE9" s="17">
        <v>30</v>
      </c>
      <c r="AF9" s="16">
        <v>31</v>
      </c>
      <c r="AG9" s="17">
        <v>32</v>
      </c>
      <c r="AH9" s="16">
        <v>33</v>
      </c>
      <c r="AI9" s="17">
        <v>34</v>
      </c>
      <c r="AJ9" s="16">
        <v>35</v>
      </c>
      <c r="AK9" s="17">
        <v>36</v>
      </c>
      <c r="AL9" s="16">
        <v>37</v>
      </c>
      <c r="AM9" s="17">
        <v>38</v>
      </c>
      <c r="AN9" s="16">
        <v>39</v>
      </c>
      <c r="AO9" s="17">
        <v>40</v>
      </c>
      <c r="AP9" s="16">
        <v>41</v>
      </c>
      <c r="AQ9" s="17">
        <v>42</v>
      </c>
      <c r="AR9" s="16">
        <v>43</v>
      </c>
      <c r="AS9" s="17">
        <v>44</v>
      </c>
      <c r="AT9" s="16">
        <v>45</v>
      </c>
      <c r="AU9" s="17">
        <v>46</v>
      </c>
      <c r="AV9" s="16">
        <v>47</v>
      </c>
      <c r="AW9" s="17">
        <v>48</v>
      </c>
      <c r="AX9" s="16">
        <v>49</v>
      </c>
      <c r="AY9" s="17">
        <v>50</v>
      </c>
      <c r="AZ9" s="16">
        <v>51</v>
      </c>
      <c r="BA9" s="17">
        <v>52</v>
      </c>
      <c r="BB9" s="16">
        <v>53</v>
      </c>
      <c r="BC9" s="17">
        <v>54</v>
      </c>
      <c r="BD9" s="16">
        <v>55</v>
      </c>
      <c r="BE9" s="17">
        <v>56</v>
      </c>
      <c r="BF9" s="16">
        <v>57</v>
      </c>
      <c r="BG9" s="17">
        <v>58</v>
      </c>
      <c r="BH9" s="16">
        <v>59</v>
      </c>
      <c r="BI9" s="17">
        <v>60</v>
      </c>
      <c r="BJ9" s="16">
        <v>61</v>
      </c>
      <c r="BK9" s="17">
        <v>62</v>
      </c>
      <c r="BL9" s="16">
        <v>63</v>
      </c>
      <c r="BM9" s="17">
        <v>64</v>
      </c>
      <c r="BN9" s="16">
        <v>65</v>
      </c>
      <c r="BO9" s="17">
        <v>66</v>
      </c>
      <c r="BP9" s="16">
        <v>67</v>
      </c>
      <c r="BQ9" s="17">
        <v>68</v>
      </c>
      <c r="BR9" s="16">
        <v>69</v>
      </c>
      <c r="BS9" s="17">
        <v>70</v>
      </c>
      <c r="BT9" s="16">
        <v>71</v>
      </c>
      <c r="BU9" s="17">
        <v>72</v>
      </c>
      <c r="BV9" s="16">
        <v>73</v>
      </c>
      <c r="BW9" s="17">
        <v>74</v>
      </c>
      <c r="BX9" s="16">
        <v>75</v>
      </c>
      <c r="BY9" s="17">
        <v>76</v>
      </c>
      <c r="BZ9" s="16">
        <v>77</v>
      </c>
      <c r="CA9" s="17">
        <v>78</v>
      </c>
      <c r="CB9" s="16">
        <v>79</v>
      </c>
      <c r="CC9" s="17">
        <v>80</v>
      </c>
      <c r="CD9" s="16">
        <v>81</v>
      </c>
      <c r="CE9" s="17">
        <v>82</v>
      </c>
      <c r="CF9" s="16">
        <v>83</v>
      </c>
      <c r="CG9" s="17">
        <v>84</v>
      </c>
      <c r="CH9" s="16">
        <v>85</v>
      </c>
      <c r="CI9" s="17">
        <v>86</v>
      </c>
      <c r="CJ9" s="16">
        <v>87</v>
      </c>
      <c r="CK9" s="17">
        <v>88</v>
      </c>
      <c r="CL9" s="16">
        <v>89</v>
      </c>
      <c r="CM9" s="17">
        <v>90</v>
      </c>
      <c r="CN9" s="16">
        <v>91</v>
      </c>
      <c r="CO9" s="17">
        <v>92</v>
      </c>
      <c r="CP9" s="16">
        <v>93</v>
      </c>
      <c r="CQ9" s="17">
        <v>94</v>
      </c>
      <c r="CR9" s="16">
        <v>95</v>
      </c>
      <c r="CS9" s="17">
        <v>96</v>
      </c>
      <c r="CT9" s="16">
        <v>97</v>
      </c>
      <c r="CU9" s="17">
        <v>98</v>
      </c>
      <c r="CV9" s="16">
        <v>99</v>
      </c>
      <c r="CW9" s="17">
        <v>100</v>
      </c>
      <c r="CX9" s="16">
        <v>101</v>
      </c>
      <c r="CY9" s="17">
        <v>102</v>
      </c>
      <c r="CZ9" s="16">
        <v>103</v>
      </c>
      <c r="DA9" s="17">
        <v>104</v>
      </c>
      <c r="DB9" s="16">
        <v>105</v>
      </c>
      <c r="DC9" s="17">
        <v>106</v>
      </c>
      <c r="DD9" s="16">
        <v>107</v>
      </c>
      <c r="DE9" s="17">
        <v>108</v>
      </c>
      <c r="DF9" s="16">
        <v>109</v>
      </c>
      <c r="DG9" s="17">
        <v>110</v>
      </c>
      <c r="DH9" s="16">
        <v>111</v>
      </c>
      <c r="DI9" s="17">
        <v>112</v>
      </c>
      <c r="DJ9" s="16">
        <v>113</v>
      </c>
      <c r="DK9" s="17">
        <v>114</v>
      </c>
      <c r="DL9" s="16">
        <v>115</v>
      </c>
      <c r="DM9" s="17">
        <v>116</v>
      </c>
      <c r="DN9" s="16">
        <v>117</v>
      </c>
      <c r="DO9" s="17">
        <v>118</v>
      </c>
      <c r="DP9" s="16">
        <v>119</v>
      </c>
      <c r="DQ9" s="17">
        <v>120</v>
      </c>
      <c r="DR9" s="16">
        <v>121</v>
      </c>
      <c r="DS9" s="17">
        <v>122</v>
      </c>
      <c r="DT9" s="16">
        <v>123</v>
      </c>
      <c r="DU9" s="17">
        <v>124</v>
      </c>
      <c r="DV9" s="16">
        <v>125</v>
      </c>
      <c r="DW9" s="17">
        <v>126</v>
      </c>
      <c r="DX9" s="16">
        <v>127</v>
      </c>
      <c r="DY9" s="17">
        <v>128</v>
      </c>
      <c r="DZ9" s="16">
        <v>129</v>
      </c>
      <c r="EA9" s="17">
        <v>130</v>
      </c>
      <c r="EB9" s="16">
        <v>131</v>
      </c>
      <c r="EC9" s="17">
        <v>132</v>
      </c>
      <c r="ED9" s="16">
        <v>133</v>
      </c>
      <c r="EE9" s="17">
        <v>134</v>
      </c>
    </row>
    <row r="10" spans="1:135" s="25" customFormat="1" ht="25.5" customHeight="1" x14ac:dyDescent="0.2">
      <c r="A10" s="22">
        <v>1</v>
      </c>
      <c r="B10" s="23" t="s">
        <v>45</v>
      </c>
      <c r="C10" s="24">
        <v>7425.7374</v>
      </c>
      <c r="D10" s="24">
        <v>6592.0763999999999</v>
      </c>
      <c r="E10" s="24">
        <f>DG10+EC10-DY10</f>
        <v>1357542.75</v>
      </c>
      <c r="F10" s="24">
        <f>DH10+ED10-DZ10</f>
        <v>631843.41416666668</v>
      </c>
      <c r="G10" s="24">
        <f t="shared" ref="G10:G41" si="0">DI10+EE10-EA10</f>
        <v>455082.40639999998</v>
      </c>
      <c r="H10" s="24">
        <f>G10/F10*100</f>
        <v>72.024554849591112</v>
      </c>
      <c r="I10" s="24">
        <f t="shared" ref="I10:I52" si="1">G10/E10*100</f>
        <v>33.522510167727681</v>
      </c>
      <c r="J10" s="24">
        <f t="shared" ref="J10:J51" si="2">T10+Y10+AD10+AI10+AN10+AS10+BK10+BS10+BV10+BY10+CB10+CE10+CK10+CN10+CT10+CW10+DC10</f>
        <v>662510.4</v>
      </c>
      <c r="K10" s="24">
        <f t="shared" ref="K10:K51" si="3">U10+Z10+AE10+AJ10+AO10+AT10+BL10+BT10+BW10+BZ10+CC10+CF10+CL10+CO10+CU10+CX10+DD10</f>
        <v>286854.66416666663</v>
      </c>
      <c r="L10" s="24">
        <f t="shared" ref="L10:L51" si="4">V10+AA10+AF10+AK10+AP10+AU10+BM10+BU10+BX10+CA10+CD10+CG10+CM10+CP10+CV10+CY10+DE10</f>
        <v>167902.15940000003</v>
      </c>
      <c r="M10" s="24">
        <f>L10/K10*100</f>
        <v>58.532135040497892</v>
      </c>
      <c r="N10" s="24">
        <f>L10/J10*100</f>
        <v>25.343324331210503</v>
      </c>
      <c r="O10" s="24">
        <f t="shared" ref="O10:P41" si="5">T10+AD10</f>
        <v>177278.4</v>
      </c>
      <c r="P10" s="24">
        <f t="shared" si="5"/>
        <v>86933.993333333317</v>
      </c>
      <c r="Q10" s="24">
        <f t="shared" ref="Q10:Q41" si="6">V10+AF10</f>
        <v>55469.6198</v>
      </c>
      <c r="R10" s="24">
        <f t="shared" ref="R10:R52" si="7">Q10/P10*100</f>
        <v>63.806593569573366</v>
      </c>
      <c r="S10" s="24">
        <f t="shared" ref="S10:S52" si="8">Q10/O10*100</f>
        <v>31.289553493262577</v>
      </c>
      <c r="T10" s="24">
        <v>104500</v>
      </c>
      <c r="U10" s="24">
        <v>54790.2</v>
      </c>
      <c r="V10" s="24">
        <v>18484.863799999999</v>
      </c>
      <c r="W10" s="24">
        <f>V10/U10*100</f>
        <v>33.737536639764045</v>
      </c>
      <c r="X10" s="24">
        <f>V10/T10*100</f>
        <v>17.688864880382773</v>
      </c>
      <c r="Y10" s="24">
        <v>51500</v>
      </c>
      <c r="Z10" s="24">
        <v>25746</v>
      </c>
      <c r="AA10" s="24">
        <v>14622.783100000001</v>
      </c>
      <c r="AB10" s="24">
        <f>AA10/Z10*100</f>
        <v>56.796329915326659</v>
      </c>
      <c r="AC10" s="24">
        <f>AA10/Y10*100</f>
        <v>28.393753592233011</v>
      </c>
      <c r="AD10" s="24">
        <v>72778.399999999994</v>
      </c>
      <c r="AE10" s="24">
        <f>AD10/12*5.3</f>
        <v>32143.793333333328</v>
      </c>
      <c r="AF10" s="24">
        <v>36984.756000000001</v>
      </c>
      <c r="AG10" s="24">
        <f>AF10/AE10*100</f>
        <v>115.0603340945655</v>
      </c>
      <c r="AH10" s="24">
        <f>AF10/AD10*100</f>
        <v>50.818314225099762</v>
      </c>
      <c r="AI10" s="24">
        <v>33150</v>
      </c>
      <c r="AJ10" s="24">
        <v>17296</v>
      </c>
      <c r="AK10" s="24">
        <v>18248.12</v>
      </c>
      <c r="AL10" s="24">
        <f>AK10/AJ10*100</f>
        <v>105.50485661424607</v>
      </c>
      <c r="AM10" s="24">
        <f>AK10/AI10*100</f>
        <v>55.047119155354451</v>
      </c>
      <c r="AN10" s="24">
        <v>15000</v>
      </c>
      <c r="AO10" s="24">
        <v>7494</v>
      </c>
      <c r="AP10" s="24">
        <v>4715.1000000000004</v>
      </c>
      <c r="AQ10" s="24">
        <f>AP10/AO10*100</f>
        <v>62.918334667734186</v>
      </c>
      <c r="AR10" s="24">
        <f>AP10/AN10*100</f>
        <v>31.434000000000001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676333.3</v>
      </c>
      <c r="AZ10" s="24">
        <f>AY10/12*6</f>
        <v>338166.65</v>
      </c>
      <c r="BA10" s="24">
        <v>281805.5</v>
      </c>
      <c r="BB10" s="24">
        <v>0</v>
      </c>
      <c r="BC10" s="24">
        <v>0</v>
      </c>
      <c r="BD10" s="24">
        <v>0</v>
      </c>
      <c r="BE10" s="24">
        <v>13302.3</v>
      </c>
      <c r="BF10" s="24">
        <v>4438.5</v>
      </c>
      <c r="BG10" s="24">
        <v>4438.5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f t="shared" ref="BN10:BO41" si="9">BS10+BV10+BY10+CB10</f>
        <v>44936</v>
      </c>
      <c r="BO10" s="24">
        <f t="shared" si="9"/>
        <v>18164.033333333333</v>
      </c>
      <c r="BP10" s="24">
        <f t="shared" ref="BP10:BP41" si="10">BU10+BX10+CA10+CD10</f>
        <v>7923.5290000000005</v>
      </c>
      <c r="BQ10" s="24">
        <f t="shared" ref="BQ10:BQ52" si="11">BP10/BO10*100</f>
        <v>43.622079163768696</v>
      </c>
      <c r="BR10" s="24">
        <f t="shared" ref="BR10:BR52" si="12">BP10/BN10*100</f>
        <v>17.632920153106639</v>
      </c>
      <c r="BS10" s="24">
        <v>28500</v>
      </c>
      <c r="BT10" s="24">
        <v>10904.8</v>
      </c>
      <c r="BU10" s="24">
        <v>3486.1790000000001</v>
      </c>
      <c r="BV10" s="24">
        <v>0</v>
      </c>
      <c r="BW10" s="24">
        <f>BV10/12*5.3</f>
        <v>0</v>
      </c>
      <c r="BX10" s="24">
        <v>0</v>
      </c>
      <c r="BY10" s="24">
        <v>3000</v>
      </c>
      <c r="BZ10" s="24">
        <v>1325</v>
      </c>
      <c r="CA10" s="24">
        <v>770</v>
      </c>
      <c r="CB10" s="24">
        <v>13436</v>
      </c>
      <c r="CC10" s="24">
        <v>5934.2333333333336</v>
      </c>
      <c r="CD10" s="24">
        <v>3667.35</v>
      </c>
      <c r="CE10" s="24">
        <v>0</v>
      </c>
      <c r="CF10" s="24">
        <v>0</v>
      </c>
      <c r="CG10" s="24">
        <v>0</v>
      </c>
      <c r="CH10" s="24">
        <v>5396.75</v>
      </c>
      <c r="CI10" s="24">
        <v>2383.6</v>
      </c>
      <c r="CJ10" s="24">
        <v>936.24699999999996</v>
      </c>
      <c r="CK10" s="24">
        <v>0</v>
      </c>
      <c r="CL10" s="24">
        <v>0</v>
      </c>
      <c r="CM10" s="24">
        <v>0</v>
      </c>
      <c r="CN10" s="24">
        <v>209796.5</v>
      </c>
      <c r="CO10" s="24">
        <f>CN10/12*4.2</f>
        <v>73428.775000000009</v>
      </c>
      <c r="CP10" s="24">
        <v>63505.907500000001</v>
      </c>
      <c r="CQ10" s="24">
        <v>90500</v>
      </c>
      <c r="CR10" s="24">
        <v>37500</v>
      </c>
      <c r="CS10" s="24">
        <v>30780.8475</v>
      </c>
      <c r="CT10" s="24">
        <v>0</v>
      </c>
      <c r="CU10" s="24">
        <v>0</v>
      </c>
      <c r="CV10" s="24">
        <v>0</v>
      </c>
      <c r="CW10" s="24">
        <v>7020</v>
      </c>
      <c r="CX10" s="24">
        <v>3100.5</v>
      </c>
      <c r="CY10" s="24">
        <v>0</v>
      </c>
      <c r="CZ10" s="24">
        <v>0</v>
      </c>
      <c r="DA10" s="24">
        <v>0</v>
      </c>
      <c r="DB10" s="24">
        <v>0</v>
      </c>
      <c r="DC10" s="24">
        <v>123829.5</v>
      </c>
      <c r="DD10" s="24">
        <v>54691.362499999996</v>
      </c>
      <c r="DE10" s="24">
        <v>3417.1</v>
      </c>
      <c r="DF10" s="24">
        <v>0</v>
      </c>
      <c r="DG10" s="24">
        <f t="shared" ref="DG10:DG51" si="13">T10+Y10+AD10+AI10+AN10+AS10+AV10+AY10+BB10+BE10+BH10+BK10+BS10+BV10+BY10+CB10+CE10+CH10+CK10+CN10+CT10+CW10+CZ10+DC10</f>
        <v>1357542.75</v>
      </c>
      <c r="DH10" s="24">
        <f t="shared" ref="DH10:DH51" si="14">U10+Z10+AE10+AJ10+AO10+AT10+AW10+AZ10+BC10+BF10+BI10+BL10+BT10+BW10+BZ10+CC10+CF10+CI10+CL10+CO10+CU10+CX10+DA10+DD10</f>
        <v>631843.41416666668</v>
      </c>
      <c r="DI10" s="24">
        <f t="shared" ref="DI10:DI51" si="15">V10+AA10+AF10+AK10+AP10+AU10+AX10+BA10+BD10+BG10+BJ10+BM10+BU10+BX10+CA10+CD10+CG10+CJ10+CM10+CP10+CV10+CY10+DB10+DE10+DF10</f>
        <v>455082.40639999998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4">
        <v>0</v>
      </c>
      <c r="DS10" s="24">
        <v>0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136330.5</v>
      </c>
      <c r="DZ10" s="24">
        <v>60212.637499999997</v>
      </c>
      <c r="EA10" s="24">
        <v>0</v>
      </c>
      <c r="EB10" s="24">
        <v>0</v>
      </c>
      <c r="EC10" s="24">
        <f t="shared" ref="EC10:ED41" si="16">DJ10+DM10+DP10+DS10+DV10+DY10</f>
        <v>136330.5</v>
      </c>
      <c r="ED10" s="24">
        <f t="shared" si="16"/>
        <v>60212.637499999997</v>
      </c>
      <c r="EE10" s="24">
        <f t="shared" ref="EE10:EE51" si="17">DL10+DO10+DR10+DU10+DX10+EA10+EB10</f>
        <v>0</v>
      </c>
    </row>
    <row r="11" spans="1:135" s="25" customFormat="1" ht="25.5" customHeight="1" x14ac:dyDescent="0.2">
      <c r="A11" s="22">
        <v>2</v>
      </c>
      <c r="B11" s="23" t="s">
        <v>46</v>
      </c>
      <c r="C11" s="24">
        <v>61507.215900000003</v>
      </c>
      <c r="D11" s="24">
        <v>11549.1343</v>
      </c>
      <c r="E11" s="24">
        <f t="shared" ref="E11:E51" si="18">DG11+EC11-DY11</f>
        <v>164522</v>
      </c>
      <c r="F11" s="24">
        <f t="shared" ref="F11:F52" si="19">DH11+ED11-DZ11</f>
        <v>69633.05750000001</v>
      </c>
      <c r="G11" s="24">
        <f t="shared" si="0"/>
        <v>91125.584300000002</v>
      </c>
      <c r="H11" s="24">
        <f t="shared" ref="H11:H52" si="20">G11/F11*100</f>
        <v>130.86540728159179</v>
      </c>
      <c r="I11" s="24">
        <f t="shared" si="1"/>
        <v>55.388084450711759</v>
      </c>
      <c r="J11" s="24">
        <f t="shared" si="2"/>
        <v>153717.70000000001</v>
      </c>
      <c r="K11" s="24">
        <f t="shared" si="3"/>
        <v>64502.907499999994</v>
      </c>
      <c r="L11" s="24">
        <f t="shared" si="4"/>
        <v>86491.484299999996</v>
      </c>
      <c r="M11" s="24">
        <f t="shared" ref="M11:M51" si="21">L11/K11*100</f>
        <v>134.08928008400244</v>
      </c>
      <c r="N11" s="24">
        <f t="shared" ref="N11:N51" si="22">L11/J11*100</f>
        <v>56.266444462804209</v>
      </c>
      <c r="O11" s="24">
        <f t="shared" si="5"/>
        <v>65000</v>
      </c>
      <c r="P11" s="24">
        <f t="shared" si="5"/>
        <v>28300</v>
      </c>
      <c r="Q11" s="24">
        <f t="shared" si="6"/>
        <v>34262.961300000003</v>
      </c>
      <c r="R11" s="24">
        <f t="shared" si="7"/>
        <v>121.07053462897528</v>
      </c>
      <c r="S11" s="24">
        <f t="shared" si="8"/>
        <v>52.712248153846154</v>
      </c>
      <c r="T11" s="24">
        <v>55000</v>
      </c>
      <c r="U11" s="24">
        <v>26000</v>
      </c>
      <c r="V11" s="24">
        <v>28935.7533</v>
      </c>
      <c r="W11" s="24">
        <f t="shared" ref="W11:W51" si="23">V11/U11*100</f>
        <v>111.29135884615384</v>
      </c>
      <c r="X11" s="24">
        <f t="shared" ref="X11:X51" si="24">V11/T11*100</f>
        <v>52.610460545454551</v>
      </c>
      <c r="Y11" s="24">
        <v>11000</v>
      </c>
      <c r="Z11" s="24">
        <v>2500</v>
      </c>
      <c r="AA11" s="24">
        <v>6366.2240000000002</v>
      </c>
      <c r="AB11" s="24">
        <f t="shared" ref="AB11:AB51" si="25">AA11/Z11*100</f>
        <v>254.64896000000002</v>
      </c>
      <c r="AC11" s="24">
        <f t="shared" ref="AC11:AC51" si="26">AA11/Y11*100</f>
        <v>57.874763636363639</v>
      </c>
      <c r="AD11" s="24">
        <v>10000</v>
      </c>
      <c r="AE11" s="24">
        <v>2300</v>
      </c>
      <c r="AF11" s="24">
        <v>5327.2079999999996</v>
      </c>
      <c r="AG11" s="24">
        <f t="shared" ref="AG11:AG51" si="27">AF11/AE11*100</f>
        <v>231.61773913043479</v>
      </c>
      <c r="AH11" s="24">
        <f t="shared" ref="AH11:AH51" si="28">AF11/AD11*100</f>
        <v>53.272080000000003</v>
      </c>
      <c r="AI11" s="24">
        <v>19000</v>
      </c>
      <c r="AJ11" s="24">
        <v>7320</v>
      </c>
      <c r="AK11" s="24">
        <v>18182.014999999999</v>
      </c>
      <c r="AL11" s="24">
        <f t="shared" ref="AL11:AL51" si="29">AK11/AJ11*100</f>
        <v>248.3881830601093</v>
      </c>
      <c r="AM11" s="24">
        <f t="shared" ref="AM11:AM51" si="30">AK11/AI11*100</f>
        <v>95.69481578947368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9170.7000000000007</v>
      </c>
      <c r="AZ11" s="24">
        <f t="shared" ref="AZ11:AZ51" si="31">AY11/12*6</f>
        <v>4585.3500000000004</v>
      </c>
      <c r="BA11" s="24">
        <v>3821.3</v>
      </c>
      <c r="BB11" s="24">
        <v>0</v>
      </c>
      <c r="BC11" s="24">
        <v>0</v>
      </c>
      <c r="BD11" s="24">
        <v>0</v>
      </c>
      <c r="BE11" s="24">
        <v>1633.6</v>
      </c>
      <c r="BF11" s="24">
        <v>544.79999999999995</v>
      </c>
      <c r="BG11" s="24">
        <v>544.79999999999995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f t="shared" si="9"/>
        <v>7660.4</v>
      </c>
      <c r="BO11" s="24">
        <f t="shared" si="9"/>
        <v>3832.6</v>
      </c>
      <c r="BP11" s="24">
        <f t="shared" si="10"/>
        <v>3015.3</v>
      </c>
      <c r="BQ11" s="24">
        <f t="shared" si="11"/>
        <v>78.675050879298652</v>
      </c>
      <c r="BR11" s="24">
        <f t="shared" si="12"/>
        <v>39.362174298992223</v>
      </c>
      <c r="BS11" s="24">
        <v>6905.2</v>
      </c>
      <c r="BT11" s="24">
        <v>3452.6</v>
      </c>
      <c r="BU11" s="24">
        <v>2408.8000000000002</v>
      </c>
      <c r="BV11" s="24">
        <v>0</v>
      </c>
      <c r="BW11" s="24">
        <f t="shared" ref="BW11:BW51" si="32">BV11/12*5.3</f>
        <v>0</v>
      </c>
      <c r="BX11" s="24">
        <v>0</v>
      </c>
      <c r="BY11" s="24">
        <v>0</v>
      </c>
      <c r="BZ11" s="24">
        <f t="shared" ref="BZ11:BZ51" si="33">BY11/12*5.3</f>
        <v>0</v>
      </c>
      <c r="CA11" s="24">
        <v>0</v>
      </c>
      <c r="CB11" s="24">
        <v>755.2</v>
      </c>
      <c r="CC11" s="24">
        <v>380</v>
      </c>
      <c r="CD11" s="24">
        <v>606.5</v>
      </c>
      <c r="CE11" s="24">
        <v>0</v>
      </c>
      <c r="CF11" s="24">
        <v>0</v>
      </c>
      <c r="CG11" s="24">
        <v>0</v>
      </c>
      <c r="CH11" s="24">
        <v>0</v>
      </c>
      <c r="CI11" s="24">
        <f t="shared" ref="CI11:CI51" si="34">CH11/12*5.3</f>
        <v>0</v>
      </c>
      <c r="CJ11" s="24">
        <v>0</v>
      </c>
      <c r="CK11" s="24">
        <v>0</v>
      </c>
      <c r="CL11" s="24">
        <v>0</v>
      </c>
      <c r="CM11" s="24">
        <v>0</v>
      </c>
      <c r="CN11" s="24">
        <v>40757.300000000003</v>
      </c>
      <c r="CO11" s="24">
        <v>18001.140833333335</v>
      </c>
      <c r="CP11" s="24">
        <v>23429.583999999999</v>
      </c>
      <c r="CQ11" s="24">
        <v>20757.3</v>
      </c>
      <c r="CR11" s="24">
        <v>12000</v>
      </c>
      <c r="CS11" s="24">
        <v>10605.41</v>
      </c>
      <c r="CT11" s="24">
        <v>0</v>
      </c>
      <c r="CU11" s="24">
        <v>0</v>
      </c>
      <c r="CV11" s="24">
        <v>0</v>
      </c>
      <c r="CW11" s="24">
        <v>300</v>
      </c>
      <c r="CX11" s="24">
        <v>132.5</v>
      </c>
      <c r="CY11" s="24">
        <v>860.4</v>
      </c>
      <c r="CZ11" s="24">
        <v>0</v>
      </c>
      <c r="DA11" s="24">
        <v>0</v>
      </c>
      <c r="DB11" s="24">
        <v>0</v>
      </c>
      <c r="DC11" s="24">
        <v>10000</v>
      </c>
      <c r="DD11" s="24">
        <v>4416.666666666667</v>
      </c>
      <c r="DE11" s="24">
        <v>375</v>
      </c>
      <c r="DF11" s="24">
        <v>0</v>
      </c>
      <c r="DG11" s="24">
        <f t="shared" si="13"/>
        <v>164522</v>
      </c>
      <c r="DH11" s="24">
        <f t="shared" si="14"/>
        <v>69633.05750000001</v>
      </c>
      <c r="DI11" s="24">
        <f t="shared" si="15"/>
        <v>90857.584300000002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4">
        <v>0</v>
      </c>
      <c r="DS11" s="24">
        <v>0</v>
      </c>
      <c r="DT11" s="24">
        <v>0</v>
      </c>
      <c r="DU11" s="24">
        <v>0</v>
      </c>
      <c r="DV11" s="24">
        <v>0</v>
      </c>
      <c r="DW11" s="24">
        <v>0</v>
      </c>
      <c r="DX11" s="24">
        <v>268</v>
      </c>
      <c r="DY11" s="24">
        <v>0</v>
      </c>
      <c r="DZ11" s="24">
        <v>0</v>
      </c>
      <c r="EA11" s="24">
        <v>0</v>
      </c>
      <c r="EB11" s="24">
        <v>0</v>
      </c>
      <c r="EC11" s="24">
        <f t="shared" si="16"/>
        <v>0</v>
      </c>
      <c r="ED11" s="24">
        <f t="shared" si="16"/>
        <v>0</v>
      </c>
      <c r="EE11" s="24">
        <f t="shared" si="17"/>
        <v>268</v>
      </c>
    </row>
    <row r="12" spans="1:135" s="25" customFormat="1" ht="25.5" customHeight="1" x14ac:dyDescent="0.2">
      <c r="A12" s="22">
        <v>3</v>
      </c>
      <c r="B12" s="23" t="s">
        <v>47</v>
      </c>
      <c r="C12" s="24">
        <v>937.94309999999996</v>
      </c>
      <c r="D12" s="24">
        <v>2342.2354999999998</v>
      </c>
      <c r="E12" s="24">
        <f t="shared" si="18"/>
        <v>14217.300000000001</v>
      </c>
      <c r="F12" s="24">
        <f t="shared" si="19"/>
        <v>7085.3166666666675</v>
      </c>
      <c r="G12" s="24">
        <f t="shared" si="0"/>
        <v>6058.5029999999997</v>
      </c>
      <c r="H12" s="24">
        <f t="shared" si="20"/>
        <v>85.507864856663645</v>
      </c>
      <c r="I12" s="24">
        <f t="shared" si="1"/>
        <v>42.613597518516166</v>
      </c>
      <c r="J12" s="24">
        <f t="shared" si="2"/>
        <v>1135.5999999999999</v>
      </c>
      <c r="K12" s="24">
        <f t="shared" si="3"/>
        <v>544.4666666666667</v>
      </c>
      <c r="L12" s="24">
        <f t="shared" si="4"/>
        <v>607.70299999999997</v>
      </c>
      <c r="M12" s="24">
        <f t="shared" si="21"/>
        <v>111.61436267907432</v>
      </c>
      <c r="N12" s="24">
        <f t="shared" si="22"/>
        <v>53.513825290595285</v>
      </c>
      <c r="O12" s="24">
        <f t="shared" si="5"/>
        <v>400</v>
      </c>
      <c r="P12" s="24">
        <f t="shared" si="5"/>
        <v>200</v>
      </c>
      <c r="Q12" s="24">
        <f t="shared" si="6"/>
        <v>276.85300000000001</v>
      </c>
      <c r="R12" s="24">
        <f t="shared" si="7"/>
        <v>138.4265</v>
      </c>
      <c r="S12" s="24">
        <f t="shared" si="8"/>
        <v>69.213250000000002</v>
      </c>
      <c r="T12" s="24">
        <v>0</v>
      </c>
      <c r="U12" s="24">
        <f>T12/12*5.3</f>
        <v>0</v>
      </c>
      <c r="V12" s="24">
        <v>0</v>
      </c>
      <c r="W12" s="24">
        <v>0</v>
      </c>
      <c r="X12" s="24">
        <v>0</v>
      </c>
      <c r="Y12" s="24">
        <v>300</v>
      </c>
      <c r="Z12" s="24">
        <v>150</v>
      </c>
      <c r="AA12" s="24">
        <v>125.7</v>
      </c>
      <c r="AB12" s="24">
        <f t="shared" si="25"/>
        <v>83.8</v>
      </c>
      <c r="AC12" s="24">
        <f t="shared" si="26"/>
        <v>41.9</v>
      </c>
      <c r="AD12" s="24">
        <v>400</v>
      </c>
      <c r="AE12" s="24">
        <v>200</v>
      </c>
      <c r="AF12" s="24">
        <v>276.85300000000001</v>
      </c>
      <c r="AG12" s="24">
        <f t="shared" si="27"/>
        <v>138.4265</v>
      </c>
      <c r="AH12" s="24">
        <f t="shared" si="28"/>
        <v>69.213250000000002</v>
      </c>
      <c r="AI12" s="24">
        <v>32</v>
      </c>
      <c r="AJ12" s="24">
        <v>16</v>
      </c>
      <c r="AK12" s="24">
        <v>24</v>
      </c>
      <c r="AL12" s="24">
        <f t="shared" si="29"/>
        <v>150</v>
      </c>
      <c r="AM12" s="24">
        <f t="shared" si="30"/>
        <v>75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13081.7</v>
      </c>
      <c r="AZ12" s="24">
        <f t="shared" si="31"/>
        <v>6540.85</v>
      </c>
      <c r="BA12" s="24">
        <v>5450.8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f t="shared" si="9"/>
        <v>3.6</v>
      </c>
      <c r="BO12" s="24">
        <f t="shared" si="9"/>
        <v>1.8</v>
      </c>
      <c r="BP12" s="24">
        <f t="shared" si="10"/>
        <v>2</v>
      </c>
      <c r="BQ12" s="24">
        <f t="shared" si="11"/>
        <v>111.11111111111111</v>
      </c>
      <c r="BR12" s="24">
        <f t="shared" si="12"/>
        <v>55.555555555555557</v>
      </c>
      <c r="BS12" s="24">
        <v>3.6</v>
      </c>
      <c r="BT12" s="24">
        <v>1.8</v>
      </c>
      <c r="BU12" s="24">
        <v>2</v>
      </c>
      <c r="BV12" s="24">
        <v>0</v>
      </c>
      <c r="BW12" s="24">
        <f t="shared" si="32"/>
        <v>0</v>
      </c>
      <c r="BX12" s="24">
        <v>0</v>
      </c>
      <c r="BY12" s="24">
        <v>0</v>
      </c>
      <c r="BZ12" s="24">
        <f t="shared" si="33"/>
        <v>0</v>
      </c>
      <c r="CA12" s="24">
        <v>0</v>
      </c>
      <c r="CB12" s="24">
        <v>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f t="shared" si="34"/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400</v>
      </c>
      <c r="CO12" s="24">
        <v>176.66666666666669</v>
      </c>
      <c r="CP12" s="24">
        <v>179.15</v>
      </c>
      <c r="CQ12" s="24">
        <v>400</v>
      </c>
      <c r="CR12" s="24">
        <v>200</v>
      </c>
      <c r="CS12" s="24">
        <v>179.15</v>
      </c>
      <c r="CT12" s="24">
        <v>0</v>
      </c>
      <c r="CU12" s="24">
        <v>0</v>
      </c>
      <c r="CV12" s="24">
        <v>0</v>
      </c>
      <c r="CW12" s="24">
        <v>0</v>
      </c>
      <c r="CX12" s="24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f t="shared" si="13"/>
        <v>14217.300000000001</v>
      </c>
      <c r="DH12" s="24">
        <f t="shared" si="14"/>
        <v>7085.3166666666675</v>
      </c>
      <c r="DI12" s="24">
        <f t="shared" si="15"/>
        <v>6058.5029999999997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4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4">
        <v>0</v>
      </c>
      <c r="EC12" s="24">
        <f t="shared" si="16"/>
        <v>0</v>
      </c>
      <c r="ED12" s="24">
        <f t="shared" si="16"/>
        <v>0</v>
      </c>
      <c r="EE12" s="24">
        <f t="shared" si="17"/>
        <v>0</v>
      </c>
    </row>
    <row r="13" spans="1:135" s="25" customFormat="1" ht="25.5" customHeight="1" x14ac:dyDescent="0.2">
      <c r="A13" s="22">
        <v>4</v>
      </c>
      <c r="B13" s="23" t="s">
        <v>48</v>
      </c>
      <c r="C13" s="24">
        <v>1.2604</v>
      </c>
      <c r="D13" s="24">
        <v>2311.1659</v>
      </c>
      <c r="E13" s="24">
        <f t="shared" si="18"/>
        <v>73616.800000000003</v>
      </c>
      <c r="F13" s="24">
        <f t="shared" si="19"/>
        <v>32903.316666666666</v>
      </c>
      <c r="G13" s="24">
        <f t="shared" si="0"/>
        <v>27725.765000000003</v>
      </c>
      <c r="H13" s="24">
        <f t="shared" si="20"/>
        <v>84.264347211198071</v>
      </c>
      <c r="I13" s="24">
        <f t="shared" si="1"/>
        <v>37.662279534019412</v>
      </c>
      <c r="J13" s="24">
        <f t="shared" si="2"/>
        <v>22381.5</v>
      </c>
      <c r="K13" s="24">
        <f t="shared" si="3"/>
        <v>7285.666666666667</v>
      </c>
      <c r="L13" s="24">
        <f t="shared" si="4"/>
        <v>6377.7649999999994</v>
      </c>
      <c r="M13" s="24">
        <f t="shared" si="21"/>
        <v>87.538523127602133</v>
      </c>
      <c r="N13" s="24">
        <f t="shared" si="22"/>
        <v>28.495699573308308</v>
      </c>
      <c r="O13" s="24">
        <f t="shared" si="5"/>
        <v>8800</v>
      </c>
      <c r="P13" s="24">
        <f t="shared" si="5"/>
        <v>1620</v>
      </c>
      <c r="Q13" s="24">
        <f t="shared" si="6"/>
        <v>3084.2559999999999</v>
      </c>
      <c r="R13" s="24">
        <f t="shared" si="7"/>
        <v>190.38617283950617</v>
      </c>
      <c r="S13" s="24">
        <f t="shared" si="8"/>
        <v>35.048363636363632</v>
      </c>
      <c r="T13" s="24">
        <v>0</v>
      </c>
      <c r="U13" s="24">
        <f t="shared" ref="U13:U51" si="35">T13/12*5.3</f>
        <v>0</v>
      </c>
      <c r="V13" s="24">
        <v>0.27700000000000002</v>
      </c>
      <c r="W13" s="24">
        <v>0</v>
      </c>
      <c r="X13" s="24">
        <v>0</v>
      </c>
      <c r="Y13" s="24">
        <v>5700</v>
      </c>
      <c r="Z13" s="24">
        <v>3000</v>
      </c>
      <c r="AA13" s="24">
        <v>1353.1890000000001</v>
      </c>
      <c r="AB13" s="24">
        <f t="shared" si="25"/>
        <v>45.106300000000005</v>
      </c>
      <c r="AC13" s="24">
        <f t="shared" si="26"/>
        <v>23.740157894736843</v>
      </c>
      <c r="AD13" s="24">
        <v>8800</v>
      </c>
      <c r="AE13" s="24">
        <v>1620</v>
      </c>
      <c r="AF13" s="24">
        <v>3083.9789999999998</v>
      </c>
      <c r="AG13" s="24">
        <f t="shared" si="27"/>
        <v>190.36907407407406</v>
      </c>
      <c r="AH13" s="24">
        <f t="shared" si="28"/>
        <v>35.045215909090906</v>
      </c>
      <c r="AI13" s="24">
        <v>200</v>
      </c>
      <c r="AJ13" s="24">
        <v>100</v>
      </c>
      <c r="AK13" s="24">
        <v>135</v>
      </c>
      <c r="AL13" s="24">
        <f t="shared" si="29"/>
        <v>135</v>
      </c>
      <c r="AM13" s="24">
        <f t="shared" si="30"/>
        <v>67.5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51235.3</v>
      </c>
      <c r="AZ13" s="24">
        <f t="shared" si="31"/>
        <v>25617.65</v>
      </c>
      <c r="BA13" s="24">
        <v>21348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f t="shared" si="9"/>
        <v>1600</v>
      </c>
      <c r="BO13" s="24">
        <f t="shared" si="9"/>
        <v>640</v>
      </c>
      <c r="BP13" s="24">
        <f t="shared" si="10"/>
        <v>860.7</v>
      </c>
      <c r="BQ13" s="24">
        <f t="shared" si="11"/>
        <v>134.484375</v>
      </c>
      <c r="BR13" s="24">
        <f t="shared" si="12"/>
        <v>53.79375000000001</v>
      </c>
      <c r="BS13" s="24">
        <v>1600</v>
      </c>
      <c r="BT13" s="24">
        <v>640</v>
      </c>
      <c r="BU13" s="24">
        <v>860.7</v>
      </c>
      <c r="BV13" s="24">
        <v>0</v>
      </c>
      <c r="BW13" s="24">
        <f t="shared" si="32"/>
        <v>0</v>
      </c>
      <c r="BX13" s="24">
        <v>0</v>
      </c>
      <c r="BY13" s="24">
        <v>0</v>
      </c>
      <c r="BZ13" s="24">
        <f t="shared" si="33"/>
        <v>0</v>
      </c>
      <c r="CA13" s="24">
        <v>0</v>
      </c>
      <c r="CB13" s="24">
        <v>0</v>
      </c>
      <c r="CC13" s="24">
        <f t="shared" ref="CC13:CC51" si="36">CB13/12*5.3</f>
        <v>0</v>
      </c>
      <c r="CD13" s="24">
        <v>0</v>
      </c>
      <c r="CE13" s="24">
        <v>0</v>
      </c>
      <c r="CF13" s="24">
        <v>0</v>
      </c>
      <c r="CG13" s="24">
        <v>0</v>
      </c>
      <c r="CH13" s="24">
        <v>0</v>
      </c>
      <c r="CI13" s="24">
        <f t="shared" si="34"/>
        <v>0</v>
      </c>
      <c r="CJ13" s="24">
        <v>0</v>
      </c>
      <c r="CK13" s="24">
        <v>0</v>
      </c>
      <c r="CL13" s="24">
        <v>0</v>
      </c>
      <c r="CM13" s="24">
        <v>0</v>
      </c>
      <c r="CN13" s="24">
        <v>4200</v>
      </c>
      <c r="CO13" s="24">
        <v>1855</v>
      </c>
      <c r="CP13" s="24">
        <v>748.79</v>
      </c>
      <c r="CQ13" s="24">
        <v>1200</v>
      </c>
      <c r="CR13" s="24">
        <v>320</v>
      </c>
      <c r="CS13" s="24">
        <v>402.39</v>
      </c>
      <c r="CT13" s="24">
        <v>160</v>
      </c>
      <c r="CU13" s="24">
        <v>70.666666666666671</v>
      </c>
      <c r="CV13" s="24">
        <v>182.83</v>
      </c>
      <c r="CW13" s="24">
        <v>0</v>
      </c>
      <c r="CX13" s="24">
        <v>0</v>
      </c>
      <c r="CY13" s="24">
        <v>0</v>
      </c>
      <c r="CZ13" s="24">
        <v>0</v>
      </c>
      <c r="DA13" s="24">
        <v>0</v>
      </c>
      <c r="DB13" s="24">
        <v>0</v>
      </c>
      <c r="DC13" s="24">
        <v>1721.5</v>
      </c>
      <c r="DD13" s="24">
        <v>0</v>
      </c>
      <c r="DE13" s="24">
        <v>13</v>
      </c>
      <c r="DF13" s="24">
        <v>0</v>
      </c>
      <c r="DG13" s="24">
        <f t="shared" si="13"/>
        <v>73616.800000000003</v>
      </c>
      <c r="DH13" s="24">
        <f t="shared" si="14"/>
        <v>32903.316666666666</v>
      </c>
      <c r="DI13" s="24">
        <f t="shared" si="15"/>
        <v>27725.765000000003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4">
        <v>0</v>
      </c>
      <c r="DS13" s="24">
        <v>0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3000</v>
      </c>
      <c r="DZ13" s="24">
        <v>1325</v>
      </c>
      <c r="EA13" s="24">
        <v>0</v>
      </c>
      <c r="EB13" s="24">
        <v>0</v>
      </c>
      <c r="EC13" s="24">
        <f t="shared" si="16"/>
        <v>3000</v>
      </c>
      <c r="ED13" s="24">
        <f t="shared" si="16"/>
        <v>1325</v>
      </c>
      <c r="EE13" s="24">
        <f t="shared" si="17"/>
        <v>0</v>
      </c>
    </row>
    <row r="14" spans="1:135" s="25" customFormat="1" ht="25.5" customHeight="1" x14ac:dyDescent="0.2">
      <c r="A14" s="22">
        <v>5</v>
      </c>
      <c r="B14" s="23" t="s">
        <v>49</v>
      </c>
      <c r="C14" s="24">
        <v>14961.5987</v>
      </c>
      <c r="D14" s="24">
        <v>2805.6109999999999</v>
      </c>
      <c r="E14" s="24">
        <f t="shared" si="18"/>
        <v>179503.1</v>
      </c>
      <c r="F14" s="24">
        <f t="shared" si="19"/>
        <v>120945.87583333332</v>
      </c>
      <c r="G14" s="24">
        <f t="shared" si="0"/>
        <v>67089.963600000003</v>
      </c>
      <c r="H14" s="24">
        <f t="shared" si="20"/>
        <v>55.471063513113741</v>
      </c>
      <c r="I14" s="24">
        <f t="shared" si="1"/>
        <v>37.375378809613871</v>
      </c>
      <c r="J14" s="24">
        <f t="shared" si="2"/>
        <v>84068.9</v>
      </c>
      <c r="K14" s="24">
        <f t="shared" si="3"/>
        <v>33464.575833333336</v>
      </c>
      <c r="L14" s="24">
        <f t="shared" si="4"/>
        <v>27325.763599999998</v>
      </c>
      <c r="M14" s="24">
        <f t="shared" si="21"/>
        <v>81.655789501390899</v>
      </c>
      <c r="N14" s="24">
        <f t="shared" si="22"/>
        <v>32.504009925192314</v>
      </c>
      <c r="O14" s="24">
        <f t="shared" si="5"/>
        <v>25179</v>
      </c>
      <c r="P14" s="24">
        <f t="shared" si="5"/>
        <v>9100.0249999999996</v>
      </c>
      <c r="Q14" s="24">
        <f t="shared" si="6"/>
        <v>9033.3876</v>
      </c>
      <c r="R14" s="24">
        <f t="shared" si="7"/>
        <v>99.267722890871184</v>
      </c>
      <c r="S14" s="24">
        <f t="shared" si="8"/>
        <v>35.876673418324792</v>
      </c>
      <c r="T14" s="24">
        <v>6675</v>
      </c>
      <c r="U14" s="24">
        <f t="shared" si="35"/>
        <v>2948.125</v>
      </c>
      <c r="V14" s="24">
        <v>1502.2575999999999</v>
      </c>
      <c r="W14" s="24">
        <f t="shared" si="23"/>
        <v>50.956373966504131</v>
      </c>
      <c r="X14" s="24">
        <f t="shared" si="24"/>
        <v>22.505731835205992</v>
      </c>
      <c r="Y14" s="24">
        <v>18956.8</v>
      </c>
      <c r="Z14" s="24">
        <v>6500</v>
      </c>
      <c r="AA14" s="24">
        <v>4205.2870000000003</v>
      </c>
      <c r="AB14" s="24">
        <f t="shared" si="25"/>
        <v>64.696723076923078</v>
      </c>
      <c r="AC14" s="24">
        <f t="shared" si="26"/>
        <v>22.183527810600946</v>
      </c>
      <c r="AD14" s="24">
        <v>18504</v>
      </c>
      <c r="AE14" s="24">
        <v>6151.9</v>
      </c>
      <c r="AF14" s="24">
        <v>7531.13</v>
      </c>
      <c r="AG14" s="24">
        <f t="shared" si="27"/>
        <v>122.41957769144494</v>
      </c>
      <c r="AH14" s="24">
        <f t="shared" si="28"/>
        <v>40.700010808473849</v>
      </c>
      <c r="AI14" s="24">
        <v>806</v>
      </c>
      <c r="AJ14" s="24">
        <v>300</v>
      </c>
      <c r="AK14" s="24">
        <v>735</v>
      </c>
      <c r="AL14" s="24">
        <f t="shared" si="29"/>
        <v>245.00000000000003</v>
      </c>
      <c r="AM14" s="24">
        <f t="shared" si="30"/>
        <v>91.191066997518604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95434.2</v>
      </c>
      <c r="AZ14" s="24">
        <f t="shared" si="31"/>
        <v>47717.1</v>
      </c>
      <c r="BA14" s="24">
        <v>39764.199999999997</v>
      </c>
      <c r="BB14" s="24">
        <v>0</v>
      </c>
      <c r="BC14" s="24">
        <v>0</v>
      </c>
      <c r="BD14" s="24">
        <v>0</v>
      </c>
      <c r="BE14" s="24">
        <v>0</v>
      </c>
      <c r="BF14" s="24">
        <v>39764.199999999997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f t="shared" si="9"/>
        <v>29245.100000000002</v>
      </c>
      <c r="BO14" s="24">
        <f t="shared" si="9"/>
        <v>13200.000833333334</v>
      </c>
      <c r="BP14" s="24">
        <f t="shared" si="10"/>
        <v>12308.58</v>
      </c>
      <c r="BQ14" s="24">
        <f t="shared" si="11"/>
        <v>93.246812295024469</v>
      </c>
      <c r="BR14" s="24">
        <f t="shared" si="12"/>
        <v>42.087665967974118</v>
      </c>
      <c r="BS14" s="24">
        <v>2671.7</v>
      </c>
      <c r="BT14" s="24">
        <f t="shared" ref="BT14:BT51" si="37">BS14/12*5.3</f>
        <v>1180.0008333333333</v>
      </c>
      <c r="BU14" s="24">
        <v>327.60000000000002</v>
      </c>
      <c r="BV14" s="24">
        <v>26573.4</v>
      </c>
      <c r="BW14" s="24">
        <v>12020</v>
      </c>
      <c r="BX14" s="24">
        <v>11980.98</v>
      </c>
      <c r="BY14" s="24">
        <v>0</v>
      </c>
      <c r="BZ14" s="24">
        <f t="shared" si="33"/>
        <v>0</v>
      </c>
      <c r="CA14" s="24">
        <v>0</v>
      </c>
      <c r="CB14" s="24">
        <v>0</v>
      </c>
      <c r="CC14" s="24">
        <f t="shared" si="36"/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f t="shared" si="34"/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7882</v>
      </c>
      <c r="CO14" s="24">
        <v>3481.2166666666667</v>
      </c>
      <c r="CP14" s="24">
        <v>872.95899999999995</v>
      </c>
      <c r="CQ14" s="24">
        <v>7790</v>
      </c>
      <c r="CR14" s="24">
        <v>1500</v>
      </c>
      <c r="CS14" s="24">
        <v>236.5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2000</v>
      </c>
      <c r="DD14" s="24">
        <v>883.33333333333326</v>
      </c>
      <c r="DE14" s="24">
        <v>170.55</v>
      </c>
      <c r="DF14" s="24">
        <v>0</v>
      </c>
      <c r="DG14" s="24">
        <f t="shared" si="13"/>
        <v>179503.1</v>
      </c>
      <c r="DH14" s="24">
        <f t="shared" si="14"/>
        <v>120945.87583333332</v>
      </c>
      <c r="DI14" s="24">
        <f t="shared" si="15"/>
        <v>67089.963600000003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4">
        <v>0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4">
        <v>0</v>
      </c>
      <c r="EC14" s="24">
        <f t="shared" si="16"/>
        <v>0</v>
      </c>
      <c r="ED14" s="24">
        <f t="shared" si="16"/>
        <v>0</v>
      </c>
      <c r="EE14" s="24">
        <f t="shared" si="17"/>
        <v>0</v>
      </c>
    </row>
    <row r="15" spans="1:135" s="25" customFormat="1" ht="25.5" customHeight="1" x14ac:dyDescent="0.2">
      <c r="A15" s="22">
        <v>6</v>
      </c>
      <c r="B15" s="23" t="s">
        <v>50</v>
      </c>
      <c r="C15" s="24">
        <v>640.11940000000004</v>
      </c>
      <c r="D15" s="24">
        <v>785.77940000000001</v>
      </c>
      <c r="E15" s="24">
        <f t="shared" si="18"/>
        <v>63829.599999999991</v>
      </c>
      <c r="F15" s="24">
        <f t="shared" si="19"/>
        <v>29336.389166666668</v>
      </c>
      <c r="G15" s="24">
        <f t="shared" si="0"/>
        <v>25713.795999999998</v>
      </c>
      <c r="H15" s="24">
        <f t="shared" si="20"/>
        <v>87.651536983348905</v>
      </c>
      <c r="I15" s="24">
        <f t="shared" si="1"/>
        <v>40.285065236191365</v>
      </c>
      <c r="J15" s="24">
        <f t="shared" si="2"/>
        <v>24383.399999999998</v>
      </c>
      <c r="K15" s="24">
        <f t="shared" si="3"/>
        <v>9613.2891666666674</v>
      </c>
      <c r="L15" s="24">
        <f t="shared" si="4"/>
        <v>9277.7960000000003</v>
      </c>
      <c r="M15" s="24">
        <f t="shared" si="21"/>
        <v>96.510110526686717</v>
      </c>
      <c r="N15" s="24">
        <f t="shared" si="22"/>
        <v>38.049640329076347</v>
      </c>
      <c r="O15" s="24">
        <f t="shared" si="5"/>
        <v>5967.0999999999995</v>
      </c>
      <c r="P15" s="24">
        <f t="shared" si="5"/>
        <v>2399.9558333333334</v>
      </c>
      <c r="Q15" s="24">
        <f t="shared" si="6"/>
        <v>3487.8490000000002</v>
      </c>
      <c r="R15" s="24">
        <f t="shared" si="7"/>
        <v>145.32971613713727</v>
      </c>
      <c r="S15" s="24">
        <f t="shared" si="8"/>
        <v>58.451324764123278</v>
      </c>
      <c r="T15" s="24">
        <v>803.9</v>
      </c>
      <c r="U15" s="24">
        <f t="shared" si="35"/>
        <v>355.05583333333328</v>
      </c>
      <c r="V15" s="24">
        <v>30.849</v>
      </c>
      <c r="W15" s="24">
        <f t="shared" si="23"/>
        <v>8.6884926549110819</v>
      </c>
      <c r="X15" s="24">
        <f t="shared" si="24"/>
        <v>3.8374175892523947</v>
      </c>
      <c r="Y15" s="24">
        <v>8522.2999999999993</v>
      </c>
      <c r="Z15" s="24">
        <v>2750</v>
      </c>
      <c r="AA15" s="24">
        <v>1571.5</v>
      </c>
      <c r="AB15" s="24">
        <f t="shared" si="25"/>
        <v>57.145454545454541</v>
      </c>
      <c r="AC15" s="24">
        <f t="shared" si="26"/>
        <v>18.439857784870284</v>
      </c>
      <c r="AD15" s="24">
        <v>5163.2</v>
      </c>
      <c r="AE15" s="24">
        <v>2044.9</v>
      </c>
      <c r="AF15" s="24">
        <v>3457</v>
      </c>
      <c r="AG15" s="24">
        <f t="shared" si="27"/>
        <v>169.05472150227394</v>
      </c>
      <c r="AH15" s="24">
        <f t="shared" si="28"/>
        <v>66.954601797334988</v>
      </c>
      <c r="AI15" s="24">
        <v>694</v>
      </c>
      <c r="AJ15" s="24">
        <v>400</v>
      </c>
      <c r="AK15" s="24">
        <v>919.4</v>
      </c>
      <c r="AL15" s="24">
        <f t="shared" si="29"/>
        <v>229.84999999999997</v>
      </c>
      <c r="AM15" s="24">
        <f t="shared" si="30"/>
        <v>132.47838616714697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39446.199999999997</v>
      </c>
      <c r="AZ15" s="24">
        <f t="shared" si="31"/>
        <v>19723.099999999999</v>
      </c>
      <c r="BA15" s="24">
        <v>16436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f t="shared" si="9"/>
        <v>2500</v>
      </c>
      <c r="BO15" s="24">
        <f t="shared" si="9"/>
        <v>1104.1666666666667</v>
      </c>
      <c r="BP15" s="24">
        <f t="shared" si="10"/>
        <v>904.22199999999998</v>
      </c>
      <c r="BQ15" s="24">
        <f t="shared" si="11"/>
        <v>81.891803773584897</v>
      </c>
      <c r="BR15" s="24">
        <f t="shared" si="12"/>
        <v>36.168879999999994</v>
      </c>
      <c r="BS15" s="24">
        <v>0</v>
      </c>
      <c r="BT15" s="24">
        <f t="shared" si="37"/>
        <v>0</v>
      </c>
      <c r="BU15" s="24">
        <v>100.622</v>
      </c>
      <c r="BV15" s="24">
        <v>2500</v>
      </c>
      <c r="BW15" s="24">
        <f t="shared" si="32"/>
        <v>1104.1666666666667</v>
      </c>
      <c r="BX15" s="24">
        <v>803.6</v>
      </c>
      <c r="BY15" s="24">
        <v>0</v>
      </c>
      <c r="BZ15" s="24">
        <f t="shared" si="33"/>
        <v>0</v>
      </c>
      <c r="CA15" s="24">
        <v>0</v>
      </c>
      <c r="CB15" s="24">
        <v>0</v>
      </c>
      <c r="CC15" s="24">
        <f t="shared" si="36"/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f t="shared" si="34"/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2700</v>
      </c>
      <c r="CO15" s="24">
        <v>1192.5</v>
      </c>
      <c r="CP15" s="24">
        <v>295.82499999999999</v>
      </c>
      <c r="CQ15" s="24">
        <v>2700</v>
      </c>
      <c r="CR15" s="24">
        <v>1100</v>
      </c>
      <c r="CS15" s="24">
        <v>157.36500000000001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0</v>
      </c>
      <c r="DA15" s="24">
        <v>0</v>
      </c>
      <c r="DB15" s="24">
        <v>0</v>
      </c>
      <c r="DC15" s="24">
        <v>4000</v>
      </c>
      <c r="DD15" s="24">
        <v>1766.6666666666665</v>
      </c>
      <c r="DE15" s="24">
        <v>2099</v>
      </c>
      <c r="DF15" s="24">
        <v>0</v>
      </c>
      <c r="DG15" s="24">
        <f t="shared" si="13"/>
        <v>63829.599999999991</v>
      </c>
      <c r="DH15" s="24">
        <f t="shared" si="14"/>
        <v>29336.389166666668</v>
      </c>
      <c r="DI15" s="24">
        <f t="shared" si="15"/>
        <v>25713.795999999998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4">
        <v>0</v>
      </c>
      <c r="DS15" s="24">
        <v>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2330</v>
      </c>
      <c r="DZ15" s="24">
        <v>1029.0833333333333</v>
      </c>
      <c r="EA15" s="24">
        <v>330</v>
      </c>
      <c r="EB15" s="24">
        <v>0</v>
      </c>
      <c r="EC15" s="24">
        <f t="shared" si="16"/>
        <v>2330</v>
      </c>
      <c r="ED15" s="24">
        <f t="shared" si="16"/>
        <v>1029.0833333333333</v>
      </c>
      <c r="EE15" s="24">
        <f t="shared" si="17"/>
        <v>330</v>
      </c>
    </row>
    <row r="16" spans="1:135" s="25" customFormat="1" ht="25.5" customHeight="1" x14ac:dyDescent="0.2">
      <c r="A16" s="22">
        <v>7</v>
      </c>
      <c r="B16" s="23" t="s">
        <v>51</v>
      </c>
      <c r="C16" s="24">
        <v>279.815</v>
      </c>
      <c r="D16" s="24">
        <v>1472.8542</v>
      </c>
      <c r="E16" s="24">
        <f t="shared" si="18"/>
        <v>63380.600000000006</v>
      </c>
      <c r="F16" s="24">
        <f t="shared" si="19"/>
        <v>30156.759166666667</v>
      </c>
      <c r="G16" s="24">
        <f t="shared" si="0"/>
        <v>22217.948999999997</v>
      </c>
      <c r="H16" s="24">
        <f t="shared" si="20"/>
        <v>73.674856363737788</v>
      </c>
      <c r="I16" s="24">
        <f t="shared" si="1"/>
        <v>35.054810146953471</v>
      </c>
      <c r="J16" s="24">
        <f t="shared" si="2"/>
        <v>26288.7</v>
      </c>
      <c r="K16" s="24">
        <f t="shared" si="3"/>
        <v>11610.809166666666</v>
      </c>
      <c r="L16" s="24">
        <f t="shared" si="4"/>
        <v>6762.9490000000005</v>
      </c>
      <c r="M16" s="24">
        <f t="shared" si="21"/>
        <v>58.247008480818643</v>
      </c>
      <c r="N16" s="24">
        <f t="shared" si="22"/>
        <v>25.725688223457226</v>
      </c>
      <c r="O16" s="24">
        <f t="shared" si="5"/>
        <v>7068</v>
      </c>
      <c r="P16" s="24">
        <f t="shared" si="5"/>
        <v>3121.7</v>
      </c>
      <c r="Q16" s="24">
        <f t="shared" si="6"/>
        <v>2266.3560000000002</v>
      </c>
      <c r="R16" s="24">
        <f t="shared" si="7"/>
        <v>72.600057660889917</v>
      </c>
      <c r="S16" s="24">
        <f t="shared" si="8"/>
        <v>32.06502546689304</v>
      </c>
      <c r="T16" s="24">
        <v>0</v>
      </c>
      <c r="U16" s="24">
        <f t="shared" si="35"/>
        <v>0</v>
      </c>
      <c r="V16" s="24">
        <v>0.47199999999999998</v>
      </c>
      <c r="W16" s="24">
        <v>0</v>
      </c>
      <c r="X16" s="24">
        <v>0</v>
      </c>
      <c r="Y16" s="24">
        <v>10001.9</v>
      </c>
      <c r="Z16" s="24">
        <f>Y16/12*5.3</f>
        <v>4417.5058333333336</v>
      </c>
      <c r="AA16" s="24">
        <v>2152.0160000000001</v>
      </c>
      <c r="AB16" s="24">
        <f t="shared" si="25"/>
        <v>48.715634595464593</v>
      </c>
      <c r="AC16" s="24">
        <f t="shared" si="26"/>
        <v>21.516071946330197</v>
      </c>
      <c r="AD16" s="24">
        <v>7068</v>
      </c>
      <c r="AE16" s="24">
        <f t="shared" ref="AE16:AE50" si="38">AD16/12*5.3</f>
        <v>3121.7</v>
      </c>
      <c r="AF16" s="24">
        <v>2265.884</v>
      </c>
      <c r="AG16" s="24">
        <f t="shared" si="27"/>
        <v>72.584937694205081</v>
      </c>
      <c r="AH16" s="24">
        <f t="shared" si="28"/>
        <v>32.05834748160725</v>
      </c>
      <c r="AI16" s="24">
        <v>800</v>
      </c>
      <c r="AJ16" s="24">
        <v>353.3</v>
      </c>
      <c r="AK16" s="24">
        <v>405</v>
      </c>
      <c r="AL16" s="24">
        <f t="shared" si="29"/>
        <v>114.63345598641381</v>
      </c>
      <c r="AM16" s="24">
        <f t="shared" si="30"/>
        <v>50.625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37091.9</v>
      </c>
      <c r="AZ16" s="24">
        <f t="shared" si="31"/>
        <v>18545.95</v>
      </c>
      <c r="BA16" s="24">
        <v>15455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f t="shared" si="9"/>
        <v>2535</v>
      </c>
      <c r="BO16" s="24">
        <f t="shared" si="9"/>
        <v>1119.625</v>
      </c>
      <c r="BP16" s="24">
        <f t="shared" si="10"/>
        <v>977.92499999999995</v>
      </c>
      <c r="BQ16" s="24">
        <f t="shared" si="11"/>
        <v>87.343976777939034</v>
      </c>
      <c r="BR16" s="24">
        <f t="shared" si="12"/>
        <v>38.576923076923073</v>
      </c>
      <c r="BS16" s="24">
        <v>2385</v>
      </c>
      <c r="BT16" s="24">
        <f t="shared" si="37"/>
        <v>1053.375</v>
      </c>
      <c r="BU16" s="24">
        <v>814.92499999999995</v>
      </c>
      <c r="BV16" s="24">
        <v>0</v>
      </c>
      <c r="BW16" s="24">
        <f t="shared" si="32"/>
        <v>0</v>
      </c>
      <c r="BX16" s="24">
        <v>0</v>
      </c>
      <c r="BY16" s="24">
        <v>0</v>
      </c>
      <c r="BZ16" s="24">
        <f t="shared" si="33"/>
        <v>0</v>
      </c>
      <c r="CA16" s="24">
        <v>0</v>
      </c>
      <c r="CB16" s="24">
        <v>150</v>
      </c>
      <c r="CC16" s="24">
        <f t="shared" si="36"/>
        <v>66.25</v>
      </c>
      <c r="CD16" s="24">
        <v>163</v>
      </c>
      <c r="CE16" s="24">
        <v>0</v>
      </c>
      <c r="CF16" s="24">
        <v>0</v>
      </c>
      <c r="CG16" s="24">
        <v>0</v>
      </c>
      <c r="CH16" s="24">
        <v>0</v>
      </c>
      <c r="CI16" s="24">
        <f t="shared" si="34"/>
        <v>0</v>
      </c>
      <c r="CJ16" s="24">
        <v>0</v>
      </c>
      <c r="CK16" s="24">
        <v>0</v>
      </c>
      <c r="CL16" s="24">
        <v>0</v>
      </c>
      <c r="CM16" s="24">
        <v>0</v>
      </c>
      <c r="CN16" s="24">
        <v>1050</v>
      </c>
      <c r="CO16" s="24">
        <v>463.75</v>
      </c>
      <c r="CP16" s="24">
        <v>312.05200000000002</v>
      </c>
      <c r="CQ16" s="24">
        <v>1000</v>
      </c>
      <c r="CR16" s="24">
        <f>CQ16/12*5.3</f>
        <v>441.66666666666663</v>
      </c>
      <c r="CS16" s="24">
        <v>282.05200000000002</v>
      </c>
      <c r="CT16" s="24">
        <v>0</v>
      </c>
      <c r="CU16" s="24">
        <v>0</v>
      </c>
      <c r="CV16" s="24">
        <v>0</v>
      </c>
      <c r="CW16" s="24">
        <v>50</v>
      </c>
      <c r="CX16" s="24">
        <v>22.083333333333336</v>
      </c>
      <c r="CY16" s="24">
        <v>20</v>
      </c>
      <c r="CZ16" s="24">
        <v>0</v>
      </c>
      <c r="DA16" s="24">
        <v>0</v>
      </c>
      <c r="DB16" s="24">
        <v>0</v>
      </c>
      <c r="DC16" s="24">
        <v>4783.8</v>
      </c>
      <c r="DD16" s="24">
        <v>2112.8450000000003</v>
      </c>
      <c r="DE16" s="24">
        <v>629.6</v>
      </c>
      <c r="DF16" s="24">
        <v>0</v>
      </c>
      <c r="DG16" s="24">
        <f t="shared" si="13"/>
        <v>63380.600000000006</v>
      </c>
      <c r="DH16" s="24">
        <f t="shared" si="14"/>
        <v>30156.759166666667</v>
      </c>
      <c r="DI16" s="24">
        <f t="shared" si="15"/>
        <v>22217.948999999997</v>
      </c>
      <c r="DJ16" s="24">
        <v>0</v>
      </c>
      <c r="DK16" s="24">
        <v>0</v>
      </c>
      <c r="DL16" s="24">
        <v>0</v>
      </c>
      <c r="DM16" s="24">
        <v>0</v>
      </c>
      <c r="DN16" s="24">
        <v>0</v>
      </c>
      <c r="DO16" s="24">
        <v>0</v>
      </c>
      <c r="DP16" s="24">
        <v>0</v>
      </c>
      <c r="DQ16" s="24">
        <v>0</v>
      </c>
      <c r="DR16" s="24">
        <v>0</v>
      </c>
      <c r="DS16" s="24">
        <v>0</v>
      </c>
      <c r="DT16" s="24">
        <v>0</v>
      </c>
      <c r="DU16" s="24">
        <v>0</v>
      </c>
      <c r="DV16" s="24">
        <v>0</v>
      </c>
      <c r="DW16" s="24">
        <v>0</v>
      </c>
      <c r="DX16" s="24">
        <v>0</v>
      </c>
      <c r="DY16" s="24">
        <v>0</v>
      </c>
      <c r="DZ16" s="24">
        <v>0</v>
      </c>
      <c r="EA16" s="24">
        <v>0</v>
      </c>
      <c r="EB16" s="24">
        <v>0</v>
      </c>
      <c r="EC16" s="24">
        <f t="shared" si="16"/>
        <v>0</v>
      </c>
      <c r="ED16" s="24">
        <f t="shared" si="16"/>
        <v>0</v>
      </c>
      <c r="EE16" s="24">
        <f t="shared" si="17"/>
        <v>0</v>
      </c>
    </row>
    <row r="17" spans="1:143" s="25" customFormat="1" ht="25.5" customHeight="1" x14ac:dyDescent="0.2">
      <c r="A17" s="22">
        <v>8</v>
      </c>
      <c r="B17" s="23" t="s">
        <v>52</v>
      </c>
      <c r="C17" s="24">
        <v>6175.4934000000003</v>
      </c>
      <c r="D17" s="24">
        <v>1664.2798</v>
      </c>
      <c r="E17" s="24">
        <f t="shared" si="18"/>
        <v>1123706.1499999999</v>
      </c>
      <c r="F17" s="24">
        <f t="shared" si="19"/>
        <v>506626.68875000003</v>
      </c>
      <c r="G17" s="24">
        <f t="shared" si="0"/>
        <v>405036.50299999997</v>
      </c>
      <c r="H17" s="24">
        <f t="shared" si="20"/>
        <v>79.947723243587205</v>
      </c>
      <c r="I17" s="24">
        <f t="shared" si="1"/>
        <v>36.044699319301579</v>
      </c>
      <c r="J17" s="24">
        <f t="shared" si="2"/>
        <v>487156.1</v>
      </c>
      <c r="K17" s="24">
        <f t="shared" si="3"/>
        <v>194792.39416666667</v>
      </c>
      <c r="L17" s="24">
        <f t="shared" si="4"/>
        <v>163225.62299999999</v>
      </c>
      <c r="M17" s="24">
        <f t="shared" si="21"/>
        <v>83.794659282406187</v>
      </c>
      <c r="N17" s="24">
        <f t="shared" si="22"/>
        <v>33.505815281795712</v>
      </c>
      <c r="O17" s="24">
        <f t="shared" si="5"/>
        <v>163550</v>
      </c>
      <c r="P17" s="24">
        <f t="shared" si="5"/>
        <v>57465.016666666663</v>
      </c>
      <c r="Q17" s="24">
        <f t="shared" si="6"/>
        <v>66651.742800000007</v>
      </c>
      <c r="R17" s="24">
        <f t="shared" si="7"/>
        <v>115.98664137978443</v>
      </c>
      <c r="S17" s="24">
        <f t="shared" si="8"/>
        <v>40.753129195964547</v>
      </c>
      <c r="T17" s="24">
        <v>62050</v>
      </c>
      <c r="U17" s="24">
        <f t="shared" si="35"/>
        <v>27405.416666666664</v>
      </c>
      <c r="V17" s="24">
        <v>27736.371800000001</v>
      </c>
      <c r="W17" s="24">
        <f t="shared" si="23"/>
        <v>101.20762671612972</v>
      </c>
      <c r="X17" s="24">
        <f t="shared" si="24"/>
        <v>44.700035132957296</v>
      </c>
      <c r="Y17" s="24">
        <v>46000</v>
      </c>
      <c r="Z17" s="24">
        <v>13750</v>
      </c>
      <c r="AA17" s="24">
        <v>11400.957200000001</v>
      </c>
      <c r="AB17" s="24">
        <f t="shared" si="25"/>
        <v>82.916052363636368</v>
      </c>
      <c r="AC17" s="24">
        <f t="shared" si="26"/>
        <v>24.784689565217395</v>
      </c>
      <c r="AD17" s="24">
        <v>101500</v>
      </c>
      <c r="AE17" s="24">
        <v>30059.599999999999</v>
      </c>
      <c r="AF17" s="24">
        <v>38915.370999999999</v>
      </c>
      <c r="AG17" s="24">
        <f t="shared" si="27"/>
        <v>129.4607080599875</v>
      </c>
      <c r="AH17" s="24">
        <f t="shared" si="28"/>
        <v>38.34026699507389</v>
      </c>
      <c r="AI17" s="24">
        <v>14170</v>
      </c>
      <c r="AJ17" s="24">
        <v>8594</v>
      </c>
      <c r="AK17" s="24">
        <v>7479.2430000000004</v>
      </c>
      <c r="AL17" s="24">
        <f t="shared" si="29"/>
        <v>87.028659529904587</v>
      </c>
      <c r="AM17" s="24">
        <f t="shared" si="30"/>
        <v>52.782237120677486</v>
      </c>
      <c r="AN17" s="24">
        <v>6000</v>
      </c>
      <c r="AO17" s="24">
        <v>2994</v>
      </c>
      <c r="AP17" s="24">
        <v>2517.8000000000002</v>
      </c>
      <c r="AQ17" s="24">
        <f t="shared" ref="AQ17:AQ47" si="39">AP17/AO17*100</f>
        <v>84.094856379425522</v>
      </c>
      <c r="AR17" s="24">
        <f t="shared" ref="AR17:AR47" si="40">AP17/AN17*100</f>
        <v>41.963333333333338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561622</v>
      </c>
      <c r="AZ17" s="24">
        <f t="shared" si="31"/>
        <v>280811</v>
      </c>
      <c r="BA17" s="24">
        <v>234009.3</v>
      </c>
      <c r="BB17" s="24">
        <v>0</v>
      </c>
      <c r="BC17" s="24">
        <v>0</v>
      </c>
      <c r="BD17" s="24">
        <v>0</v>
      </c>
      <c r="BE17" s="24">
        <v>18662.099999999999</v>
      </c>
      <c r="BF17" s="24">
        <v>6172.5</v>
      </c>
      <c r="BG17" s="24">
        <v>6172.5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f t="shared" si="9"/>
        <v>25396</v>
      </c>
      <c r="BO17" s="24">
        <f t="shared" si="9"/>
        <v>9505</v>
      </c>
      <c r="BP17" s="24">
        <f t="shared" si="10"/>
        <v>8743.8919999999998</v>
      </c>
      <c r="BQ17" s="24">
        <f t="shared" si="11"/>
        <v>91.992551288795369</v>
      </c>
      <c r="BR17" s="24">
        <f t="shared" si="12"/>
        <v>34.430193731296264</v>
      </c>
      <c r="BS17" s="24">
        <v>21652</v>
      </c>
      <c r="BT17" s="24">
        <v>7851.4</v>
      </c>
      <c r="BU17" s="24">
        <v>6816.5290000000005</v>
      </c>
      <c r="BV17" s="24">
        <v>0</v>
      </c>
      <c r="BW17" s="24">
        <f t="shared" si="32"/>
        <v>0</v>
      </c>
      <c r="BX17" s="24">
        <v>387.19299999999998</v>
      </c>
      <c r="BY17" s="24">
        <v>0</v>
      </c>
      <c r="BZ17" s="24">
        <f t="shared" si="33"/>
        <v>0</v>
      </c>
      <c r="CA17" s="24">
        <v>0</v>
      </c>
      <c r="CB17" s="24">
        <v>3744</v>
      </c>
      <c r="CC17" s="24">
        <f t="shared" si="36"/>
        <v>1653.6</v>
      </c>
      <c r="CD17" s="24">
        <v>1540.17</v>
      </c>
      <c r="CE17" s="24">
        <v>0</v>
      </c>
      <c r="CF17" s="24">
        <v>0</v>
      </c>
      <c r="CG17" s="24">
        <v>0</v>
      </c>
      <c r="CH17" s="24">
        <v>5396.75</v>
      </c>
      <c r="CI17" s="24">
        <f t="shared" si="34"/>
        <v>2383.5645833333333</v>
      </c>
      <c r="CJ17" s="24">
        <v>1529.08</v>
      </c>
      <c r="CK17" s="24">
        <v>0</v>
      </c>
      <c r="CL17" s="24">
        <v>0</v>
      </c>
      <c r="CM17" s="24">
        <v>0</v>
      </c>
      <c r="CN17" s="24">
        <v>166750</v>
      </c>
      <c r="CO17" s="24">
        <v>73647.916666666672</v>
      </c>
      <c r="CP17" s="24">
        <v>59439.512999999999</v>
      </c>
      <c r="CQ17" s="24">
        <v>58000</v>
      </c>
      <c r="CR17" s="24">
        <v>28800</v>
      </c>
      <c r="CS17" s="24">
        <v>23085.8</v>
      </c>
      <c r="CT17" s="24">
        <v>64290.1</v>
      </c>
      <c r="CU17" s="24">
        <v>28394.794166666667</v>
      </c>
      <c r="CV17" s="24">
        <v>6972.4750000000004</v>
      </c>
      <c r="CW17" s="24">
        <v>1000</v>
      </c>
      <c r="CX17" s="24">
        <v>441.66666666666663</v>
      </c>
      <c r="CY17" s="24">
        <v>20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f t="shared" si="13"/>
        <v>1072836.95</v>
      </c>
      <c r="DH17" s="24">
        <f t="shared" si="14"/>
        <v>484159.45875000005</v>
      </c>
      <c r="DI17" s="24">
        <f t="shared" si="15"/>
        <v>404936.50299999997</v>
      </c>
      <c r="DJ17" s="24">
        <v>0</v>
      </c>
      <c r="DK17" s="24">
        <v>0</v>
      </c>
      <c r="DL17" s="24">
        <v>0</v>
      </c>
      <c r="DM17" s="24">
        <v>50869.2</v>
      </c>
      <c r="DN17" s="24">
        <f>DM17/12*5.3</f>
        <v>22467.229999999996</v>
      </c>
      <c r="DO17" s="24">
        <v>100</v>
      </c>
      <c r="DP17" s="24">
        <v>0</v>
      </c>
      <c r="DQ17" s="24">
        <v>0</v>
      </c>
      <c r="DR17" s="24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4">
        <v>0</v>
      </c>
      <c r="EC17" s="24">
        <f t="shared" si="16"/>
        <v>50869.2</v>
      </c>
      <c r="ED17" s="24">
        <f t="shared" si="16"/>
        <v>22467.229999999996</v>
      </c>
      <c r="EE17" s="24">
        <f t="shared" si="17"/>
        <v>100</v>
      </c>
    </row>
    <row r="18" spans="1:143" s="25" customFormat="1" ht="25.5" customHeight="1" x14ac:dyDescent="0.2">
      <c r="A18" s="22">
        <v>9</v>
      </c>
      <c r="B18" s="23" t="s">
        <v>53</v>
      </c>
      <c r="C18" s="24">
        <v>239425.0969</v>
      </c>
      <c r="D18" s="24">
        <v>149978.31140000001</v>
      </c>
      <c r="E18" s="24">
        <f t="shared" si="18"/>
        <v>1524625</v>
      </c>
      <c r="F18" s="24">
        <f t="shared" si="19"/>
        <v>722151.21750000003</v>
      </c>
      <c r="G18" s="24">
        <f t="shared" si="0"/>
        <v>642737.86640000006</v>
      </c>
      <c r="H18" s="24">
        <f t="shared" si="20"/>
        <v>89.003224092743437</v>
      </c>
      <c r="I18" s="24">
        <f t="shared" si="1"/>
        <v>42.157111840616551</v>
      </c>
      <c r="J18" s="24">
        <f t="shared" si="2"/>
        <v>779974.7</v>
      </c>
      <c r="K18" s="24">
        <f t="shared" si="3"/>
        <v>351498.65916666662</v>
      </c>
      <c r="L18" s="24">
        <f t="shared" si="4"/>
        <v>333399.5564</v>
      </c>
      <c r="M18" s="24">
        <f t="shared" si="21"/>
        <v>94.850875730343901</v>
      </c>
      <c r="N18" s="24">
        <f t="shared" si="22"/>
        <v>42.744919341614548</v>
      </c>
      <c r="O18" s="24">
        <f t="shared" si="5"/>
        <v>278800</v>
      </c>
      <c r="P18" s="24">
        <f t="shared" si="5"/>
        <v>126000</v>
      </c>
      <c r="Q18" s="24">
        <f t="shared" si="6"/>
        <v>113868.82859999999</v>
      </c>
      <c r="R18" s="24">
        <f t="shared" si="7"/>
        <v>90.372086190476182</v>
      </c>
      <c r="S18" s="24">
        <f t="shared" si="8"/>
        <v>40.842477977044474</v>
      </c>
      <c r="T18" s="24">
        <v>64800</v>
      </c>
      <c r="U18" s="24">
        <f t="shared" si="35"/>
        <v>28620</v>
      </c>
      <c r="V18" s="24">
        <v>29283.640599999999</v>
      </c>
      <c r="W18" s="24">
        <f t="shared" si="23"/>
        <v>102.3188001397624</v>
      </c>
      <c r="X18" s="24">
        <f t="shared" si="24"/>
        <v>45.190803395061721</v>
      </c>
      <c r="Y18" s="24">
        <v>23000</v>
      </c>
      <c r="Z18" s="24">
        <v>9500</v>
      </c>
      <c r="AA18" s="24">
        <v>8069.7089999999998</v>
      </c>
      <c r="AB18" s="24">
        <f t="shared" si="25"/>
        <v>84.944305263157887</v>
      </c>
      <c r="AC18" s="24">
        <f t="shared" si="26"/>
        <v>35.085691304347826</v>
      </c>
      <c r="AD18" s="24">
        <v>214000</v>
      </c>
      <c r="AE18" s="24">
        <v>97380</v>
      </c>
      <c r="AF18" s="24">
        <v>84585.187999999995</v>
      </c>
      <c r="AG18" s="24">
        <f t="shared" si="27"/>
        <v>86.860944752515906</v>
      </c>
      <c r="AH18" s="24">
        <f t="shared" si="28"/>
        <v>39.525788785046728</v>
      </c>
      <c r="AI18" s="24">
        <v>28020</v>
      </c>
      <c r="AJ18" s="24">
        <v>15022</v>
      </c>
      <c r="AK18" s="24">
        <v>20714.89</v>
      </c>
      <c r="AL18" s="24">
        <f t="shared" si="29"/>
        <v>137.89701770736252</v>
      </c>
      <c r="AM18" s="24">
        <f t="shared" si="30"/>
        <v>73.928943611705918</v>
      </c>
      <c r="AN18" s="24">
        <v>26500</v>
      </c>
      <c r="AO18" s="24">
        <v>13200</v>
      </c>
      <c r="AP18" s="24">
        <v>14696.8498</v>
      </c>
      <c r="AQ18" s="24">
        <f t="shared" si="39"/>
        <v>111.33977121212122</v>
      </c>
      <c r="AR18" s="24">
        <f t="shared" si="40"/>
        <v>55.459810566037739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731125.1</v>
      </c>
      <c r="AZ18" s="24">
        <f t="shared" si="31"/>
        <v>365562.55</v>
      </c>
      <c r="BA18" s="24">
        <v>304635.5</v>
      </c>
      <c r="BB18" s="24">
        <v>0</v>
      </c>
      <c r="BC18" s="24">
        <v>0</v>
      </c>
      <c r="BD18" s="24">
        <v>0</v>
      </c>
      <c r="BE18" s="24">
        <v>8168.2</v>
      </c>
      <c r="BF18" s="24">
        <v>2724</v>
      </c>
      <c r="BG18" s="24">
        <v>2724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f t="shared" si="9"/>
        <v>22500</v>
      </c>
      <c r="BO18" s="24">
        <f t="shared" si="9"/>
        <v>10600</v>
      </c>
      <c r="BP18" s="24">
        <f t="shared" si="10"/>
        <v>9996.5289999999986</v>
      </c>
      <c r="BQ18" s="24">
        <f t="shared" si="11"/>
        <v>94.306877358490553</v>
      </c>
      <c r="BR18" s="24">
        <f t="shared" si="12"/>
        <v>44.429017777777773</v>
      </c>
      <c r="BS18" s="24">
        <v>12000</v>
      </c>
      <c r="BT18" s="24">
        <v>5962.5</v>
      </c>
      <c r="BU18" s="24">
        <v>4980.4799999999996</v>
      </c>
      <c r="BV18" s="24">
        <v>0</v>
      </c>
      <c r="BW18" s="24">
        <f t="shared" si="32"/>
        <v>0</v>
      </c>
      <c r="BX18" s="24">
        <v>0</v>
      </c>
      <c r="BY18" s="24">
        <v>0</v>
      </c>
      <c r="BZ18" s="24">
        <f t="shared" si="33"/>
        <v>0</v>
      </c>
      <c r="CA18" s="24">
        <v>0</v>
      </c>
      <c r="CB18" s="24">
        <v>10500</v>
      </c>
      <c r="CC18" s="24">
        <f t="shared" si="36"/>
        <v>4637.5</v>
      </c>
      <c r="CD18" s="24">
        <v>5016.049</v>
      </c>
      <c r="CE18" s="24">
        <v>0</v>
      </c>
      <c r="CF18" s="24">
        <v>0</v>
      </c>
      <c r="CG18" s="24">
        <v>0</v>
      </c>
      <c r="CH18" s="24">
        <v>5357</v>
      </c>
      <c r="CI18" s="24">
        <f t="shared" si="34"/>
        <v>2366.0083333333332</v>
      </c>
      <c r="CJ18" s="24">
        <v>1978.81</v>
      </c>
      <c r="CK18" s="24">
        <v>0</v>
      </c>
      <c r="CL18" s="24">
        <v>0</v>
      </c>
      <c r="CM18" s="24">
        <v>0</v>
      </c>
      <c r="CN18" s="24">
        <v>316654.7</v>
      </c>
      <c r="CO18" s="24">
        <v>139855.82583333334</v>
      </c>
      <c r="CP18" s="24">
        <v>116304.59299999999</v>
      </c>
      <c r="CQ18" s="24">
        <v>162351</v>
      </c>
      <c r="CR18" s="24">
        <v>86622</v>
      </c>
      <c r="CS18" s="24">
        <v>64509.508000000002</v>
      </c>
      <c r="CT18" s="24">
        <v>12000</v>
      </c>
      <c r="CU18" s="24">
        <v>5300</v>
      </c>
      <c r="CV18" s="24">
        <v>21216.21</v>
      </c>
      <c r="CW18" s="24">
        <v>500</v>
      </c>
      <c r="CX18" s="24">
        <v>220.83333333333331</v>
      </c>
      <c r="CY18" s="24">
        <v>730</v>
      </c>
      <c r="CZ18" s="24">
        <v>0</v>
      </c>
      <c r="DA18" s="24">
        <v>0</v>
      </c>
      <c r="DB18" s="24">
        <v>0</v>
      </c>
      <c r="DC18" s="24">
        <v>72000</v>
      </c>
      <c r="DD18" s="24">
        <v>31800</v>
      </c>
      <c r="DE18" s="24">
        <v>27801.947</v>
      </c>
      <c r="DF18" s="24">
        <v>0</v>
      </c>
      <c r="DG18" s="24">
        <f t="shared" si="13"/>
        <v>1524625</v>
      </c>
      <c r="DH18" s="24">
        <f t="shared" si="14"/>
        <v>722151.21750000003</v>
      </c>
      <c r="DI18" s="24">
        <f t="shared" si="15"/>
        <v>642737.86640000006</v>
      </c>
      <c r="DJ18" s="24">
        <v>0</v>
      </c>
      <c r="DK18" s="24">
        <v>0</v>
      </c>
      <c r="DL18" s="24">
        <v>0</v>
      </c>
      <c r="DM18" s="24">
        <v>0</v>
      </c>
      <c r="DN18" s="24">
        <v>0</v>
      </c>
      <c r="DO18" s="24">
        <v>0</v>
      </c>
      <c r="DP18" s="24">
        <v>0</v>
      </c>
      <c r="DQ18" s="24">
        <v>0</v>
      </c>
      <c r="DR18" s="24">
        <v>0</v>
      </c>
      <c r="DS18" s="24">
        <v>0</v>
      </c>
      <c r="DT18" s="24">
        <v>0</v>
      </c>
      <c r="DU18" s="24">
        <v>0</v>
      </c>
      <c r="DV18" s="24">
        <v>0</v>
      </c>
      <c r="DW18" s="24">
        <v>0</v>
      </c>
      <c r="DX18" s="24">
        <v>0</v>
      </c>
      <c r="DY18" s="24">
        <v>0</v>
      </c>
      <c r="DZ18" s="24">
        <v>0</v>
      </c>
      <c r="EA18" s="24">
        <v>0</v>
      </c>
      <c r="EB18" s="24">
        <v>0</v>
      </c>
      <c r="EC18" s="24">
        <f t="shared" si="16"/>
        <v>0</v>
      </c>
      <c r="ED18" s="24">
        <f t="shared" si="16"/>
        <v>0</v>
      </c>
      <c r="EE18" s="24">
        <f t="shared" si="17"/>
        <v>0</v>
      </c>
    </row>
    <row r="19" spans="1:143" s="25" customFormat="1" ht="25.5" customHeight="1" x14ac:dyDescent="0.2">
      <c r="A19" s="22">
        <v>10</v>
      </c>
      <c r="B19" s="23" t="s">
        <v>54</v>
      </c>
      <c r="C19" s="24">
        <v>16727.719099999998</v>
      </c>
      <c r="D19" s="24">
        <v>12801.4974</v>
      </c>
      <c r="E19" s="24">
        <f t="shared" si="18"/>
        <v>241587.5</v>
      </c>
      <c r="F19" s="24">
        <f t="shared" si="19"/>
        <v>115546.57249999999</v>
      </c>
      <c r="G19" s="24">
        <f t="shared" si="0"/>
        <v>106593.538</v>
      </c>
      <c r="H19" s="24">
        <f t="shared" si="20"/>
        <v>92.251579336115753</v>
      </c>
      <c r="I19" s="24">
        <f t="shared" si="1"/>
        <v>44.12212469602111</v>
      </c>
      <c r="J19" s="24">
        <f t="shared" si="2"/>
        <v>89950.9</v>
      </c>
      <c r="K19" s="24">
        <f t="shared" si="3"/>
        <v>39728.272499999999</v>
      </c>
      <c r="L19" s="24">
        <f t="shared" si="4"/>
        <v>43411.538</v>
      </c>
      <c r="M19" s="24">
        <f t="shared" si="21"/>
        <v>109.27114437205896</v>
      </c>
      <c r="N19" s="24">
        <f t="shared" si="22"/>
        <v>48.261371481552715</v>
      </c>
      <c r="O19" s="24">
        <f t="shared" si="5"/>
        <v>34400</v>
      </c>
      <c r="P19" s="24">
        <f t="shared" si="5"/>
        <v>15193.333333333334</v>
      </c>
      <c r="Q19" s="24">
        <f t="shared" si="6"/>
        <v>16014.096000000001</v>
      </c>
      <c r="R19" s="24">
        <f t="shared" si="7"/>
        <v>105.40212373848179</v>
      </c>
      <c r="S19" s="24">
        <f t="shared" si="8"/>
        <v>46.552604651162795</v>
      </c>
      <c r="T19" s="24">
        <v>4600</v>
      </c>
      <c r="U19" s="24">
        <f t="shared" si="35"/>
        <v>2031.6666666666665</v>
      </c>
      <c r="V19" s="24">
        <v>663.08299999999997</v>
      </c>
      <c r="W19" s="24">
        <f t="shared" si="23"/>
        <v>32.63739130434783</v>
      </c>
      <c r="X19" s="24">
        <f t="shared" si="24"/>
        <v>14.414847826086957</v>
      </c>
      <c r="Y19" s="24">
        <v>29000</v>
      </c>
      <c r="Z19" s="24">
        <f>Y19/12*5.3</f>
        <v>12808.333333333332</v>
      </c>
      <c r="AA19" s="24">
        <v>9081.8580000000002</v>
      </c>
      <c r="AB19" s="24">
        <f t="shared" si="25"/>
        <v>70.905852960312316</v>
      </c>
      <c r="AC19" s="24">
        <f t="shared" si="26"/>
        <v>31.31675172413793</v>
      </c>
      <c r="AD19" s="24">
        <v>29800</v>
      </c>
      <c r="AE19" s="24">
        <f t="shared" si="38"/>
        <v>13161.666666666668</v>
      </c>
      <c r="AF19" s="24">
        <v>15351.013000000001</v>
      </c>
      <c r="AG19" s="24">
        <f t="shared" si="27"/>
        <v>116.63426364442194</v>
      </c>
      <c r="AH19" s="24">
        <f t="shared" si="28"/>
        <v>51.513466442953025</v>
      </c>
      <c r="AI19" s="24">
        <v>1381</v>
      </c>
      <c r="AJ19" s="24">
        <v>609.9</v>
      </c>
      <c r="AK19" s="24">
        <v>889.8</v>
      </c>
      <c r="AL19" s="24">
        <f t="shared" si="29"/>
        <v>145.89276930644368</v>
      </c>
      <c r="AM19" s="24">
        <f t="shared" si="30"/>
        <v>64.431571325126711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151636.6</v>
      </c>
      <c r="AZ19" s="24">
        <f t="shared" si="31"/>
        <v>75818.3</v>
      </c>
      <c r="BA19" s="24">
        <v>63182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f t="shared" si="9"/>
        <v>7719.9</v>
      </c>
      <c r="BO19" s="24">
        <f t="shared" si="9"/>
        <v>3409.6224999999999</v>
      </c>
      <c r="BP19" s="24">
        <f t="shared" si="10"/>
        <v>4976.0379999999996</v>
      </c>
      <c r="BQ19" s="24">
        <f t="shared" si="11"/>
        <v>145.94102426294992</v>
      </c>
      <c r="BR19" s="24">
        <f t="shared" si="12"/>
        <v>64.457285716136212</v>
      </c>
      <c r="BS19" s="24">
        <v>7519.9</v>
      </c>
      <c r="BT19" s="24">
        <f t="shared" si="37"/>
        <v>3321.2891666666665</v>
      </c>
      <c r="BU19" s="24">
        <v>4951.0379999999996</v>
      </c>
      <c r="BV19" s="24">
        <v>0</v>
      </c>
      <c r="BW19" s="24">
        <f t="shared" si="32"/>
        <v>0</v>
      </c>
      <c r="BX19" s="24">
        <v>0</v>
      </c>
      <c r="BY19" s="24">
        <v>0</v>
      </c>
      <c r="BZ19" s="24">
        <f t="shared" si="33"/>
        <v>0</v>
      </c>
      <c r="CA19" s="24">
        <v>0</v>
      </c>
      <c r="CB19" s="24">
        <v>200</v>
      </c>
      <c r="CC19" s="24">
        <f t="shared" si="36"/>
        <v>88.333333333333343</v>
      </c>
      <c r="CD19" s="24">
        <v>25</v>
      </c>
      <c r="CE19" s="24">
        <v>0</v>
      </c>
      <c r="CF19" s="24">
        <v>0</v>
      </c>
      <c r="CG19" s="24">
        <v>0</v>
      </c>
      <c r="CH19" s="24">
        <v>0</v>
      </c>
      <c r="CI19" s="24">
        <f t="shared" si="34"/>
        <v>0</v>
      </c>
      <c r="CJ19" s="24">
        <v>0</v>
      </c>
      <c r="CK19" s="24">
        <v>0</v>
      </c>
      <c r="CL19" s="24">
        <v>0</v>
      </c>
      <c r="CM19" s="24">
        <v>0</v>
      </c>
      <c r="CN19" s="24">
        <v>12450</v>
      </c>
      <c r="CO19" s="24">
        <v>5498.75</v>
      </c>
      <c r="CP19" s="24">
        <v>5799.79</v>
      </c>
      <c r="CQ19" s="24">
        <v>7500</v>
      </c>
      <c r="CR19" s="24">
        <f>CQ19/12*5.3</f>
        <v>3312.5</v>
      </c>
      <c r="CS19" s="24">
        <v>2778.79</v>
      </c>
      <c r="CT19" s="24">
        <v>4550</v>
      </c>
      <c r="CU19" s="24">
        <v>2009.5833333333333</v>
      </c>
      <c r="CV19" s="24">
        <v>3799.4560000000001</v>
      </c>
      <c r="CW19" s="24">
        <v>50</v>
      </c>
      <c r="CX19" s="24">
        <v>22.083333333333336</v>
      </c>
      <c r="CY19" s="24">
        <v>1000</v>
      </c>
      <c r="CZ19" s="24">
        <v>0</v>
      </c>
      <c r="DA19" s="24">
        <v>0</v>
      </c>
      <c r="DB19" s="24">
        <v>0</v>
      </c>
      <c r="DC19" s="24">
        <v>400</v>
      </c>
      <c r="DD19" s="24">
        <v>176.66666666666669</v>
      </c>
      <c r="DE19" s="24">
        <v>1850.5</v>
      </c>
      <c r="DF19" s="24">
        <v>0</v>
      </c>
      <c r="DG19" s="24">
        <f t="shared" si="13"/>
        <v>241587.5</v>
      </c>
      <c r="DH19" s="24">
        <f t="shared" si="14"/>
        <v>115546.57249999999</v>
      </c>
      <c r="DI19" s="24">
        <f t="shared" si="15"/>
        <v>106593.538</v>
      </c>
      <c r="DJ19" s="24">
        <v>0</v>
      </c>
      <c r="DK19" s="24">
        <v>0</v>
      </c>
      <c r="DL19" s="24">
        <v>0</v>
      </c>
      <c r="DM19" s="24">
        <v>0</v>
      </c>
      <c r="DN19" s="24">
        <v>0</v>
      </c>
      <c r="DO19" s="24">
        <v>0</v>
      </c>
      <c r="DP19" s="24">
        <v>0</v>
      </c>
      <c r="DQ19" s="24">
        <v>0</v>
      </c>
      <c r="DR19" s="24">
        <v>0</v>
      </c>
      <c r="DS19" s="24">
        <v>0</v>
      </c>
      <c r="DT19" s="24">
        <v>0</v>
      </c>
      <c r="DU19" s="24">
        <v>0</v>
      </c>
      <c r="DV19" s="24">
        <v>0</v>
      </c>
      <c r="DW19" s="24">
        <v>0</v>
      </c>
      <c r="DX19" s="24">
        <v>0</v>
      </c>
      <c r="DY19" s="24">
        <v>0</v>
      </c>
      <c r="DZ19" s="24">
        <v>0</v>
      </c>
      <c r="EA19" s="24">
        <v>0</v>
      </c>
      <c r="EB19" s="24">
        <v>0</v>
      </c>
      <c r="EC19" s="24">
        <f t="shared" si="16"/>
        <v>0</v>
      </c>
      <c r="ED19" s="24">
        <f t="shared" si="16"/>
        <v>0</v>
      </c>
      <c r="EE19" s="24">
        <f t="shared" si="17"/>
        <v>0</v>
      </c>
    </row>
    <row r="20" spans="1:143" s="25" customFormat="1" ht="25.5" customHeight="1" x14ac:dyDescent="0.2">
      <c r="A20" s="22">
        <v>11</v>
      </c>
      <c r="B20" s="23" t="s">
        <v>55</v>
      </c>
      <c r="C20" s="24">
        <v>39622.456100000003</v>
      </c>
      <c r="D20" s="24">
        <v>83122.035199999998</v>
      </c>
      <c r="E20" s="24">
        <f t="shared" si="18"/>
        <v>188705.9</v>
      </c>
      <c r="F20" s="24">
        <f t="shared" si="19"/>
        <v>72580.408333333326</v>
      </c>
      <c r="G20" s="24">
        <f t="shared" si="0"/>
        <v>76549.439599999998</v>
      </c>
      <c r="H20" s="24">
        <f t="shared" si="20"/>
        <v>105.46846092190398</v>
      </c>
      <c r="I20" s="24">
        <f t="shared" si="1"/>
        <v>40.565472303727653</v>
      </c>
      <c r="J20" s="24">
        <f t="shared" si="2"/>
        <v>117515</v>
      </c>
      <c r="K20" s="24">
        <f t="shared" si="3"/>
        <v>36984.958333333336</v>
      </c>
      <c r="L20" s="24">
        <f t="shared" si="4"/>
        <v>46886.739600000008</v>
      </c>
      <c r="M20" s="24">
        <f t="shared" si="21"/>
        <v>126.77245483805919</v>
      </c>
      <c r="N20" s="24">
        <f t="shared" si="22"/>
        <v>39.898514742798795</v>
      </c>
      <c r="O20" s="24">
        <f t="shared" si="5"/>
        <v>90000</v>
      </c>
      <c r="P20" s="24">
        <f t="shared" si="5"/>
        <v>25000</v>
      </c>
      <c r="Q20" s="24">
        <f t="shared" si="6"/>
        <v>27729.480600000003</v>
      </c>
      <c r="R20" s="24">
        <f t="shared" si="7"/>
        <v>110.91792240000001</v>
      </c>
      <c r="S20" s="24">
        <f t="shared" si="8"/>
        <v>30.810534000000001</v>
      </c>
      <c r="T20" s="24">
        <v>50000</v>
      </c>
      <c r="U20" s="24">
        <v>12083.3</v>
      </c>
      <c r="V20" s="24">
        <v>13800.2186</v>
      </c>
      <c r="W20" s="24">
        <f t="shared" si="23"/>
        <v>114.20902071453992</v>
      </c>
      <c r="X20" s="24">
        <f t="shared" si="24"/>
        <v>27.600437199999998</v>
      </c>
      <c r="Y20" s="24">
        <v>7400</v>
      </c>
      <c r="Z20" s="24">
        <v>3000</v>
      </c>
      <c r="AA20" s="24">
        <v>2937.4789999999998</v>
      </c>
      <c r="AB20" s="24">
        <f t="shared" si="25"/>
        <v>97.915966666666662</v>
      </c>
      <c r="AC20" s="24">
        <f t="shared" si="26"/>
        <v>39.695662162162158</v>
      </c>
      <c r="AD20" s="24">
        <v>40000</v>
      </c>
      <c r="AE20" s="24">
        <v>12916.7</v>
      </c>
      <c r="AF20" s="24">
        <v>13929.262000000001</v>
      </c>
      <c r="AG20" s="24">
        <f t="shared" si="27"/>
        <v>107.83916944730466</v>
      </c>
      <c r="AH20" s="24">
        <f t="shared" si="28"/>
        <v>34.823155</v>
      </c>
      <c r="AI20" s="24">
        <v>3100</v>
      </c>
      <c r="AJ20" s="24">
        <v>1500</v>
      </c>
      <c r="AK20" s="24">
        <v>2367.5</v>
      </c>
      <c r="AL20" s="24">
        <f t="shared" si="29"/>
        <v>157.83333333333334</v>
      </c>
      <c r="AM20" s="24">
        <f t="shared" si="30"/>
        <v>76.370967741935488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71190.899999999994</v>
      </c>
      <c r="AZ20" s="24">
        <f t="shared" si="31"/>
        <v>35595.449999999997</v>
      </c>
      <c r="BA20" s="24">
        <v>29662.7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f t="shared" si="9"/>
        <v>1200</v>
      </c>
      <c r="BO20" s="24">
        <f t="shared" si="9"/>
        <v>500</v>
      </c>
      <c r="BP20" s="24">
        <f t="shared" si="10"/>
        <v>527.29999999999995</v>
      </c>
      <c r="BQ20" s="24">
        <f t="shared" si="11"/>
        <v>105.46</v>
      </c>
      <c r="BR20" s="24">
        <f t="shared" si="12"/>
        <v>43.941666666666663</v>
      </c>
      <c r="BS20" s="24">
        <v>1200</v>
      </c>
      <c r="BT20" s="24">
        <v>500</v>
      </c>
      <c r="BU20" s="24">
        <v>527.29999999999995</v>
      </c>
      <c r="BV20" s="24">
        <v>0</v>
      </c>
      <c r="BW20" s="24">
        <f t="shared" si="32"/>
        <v>0</v>
      </c>
      <c r="BX20" s="24">
        <v>0</v>
      </c>
      <c r="BY20" s="24">
        <v>0</v>
      </c>
      <c r="BZ20" s="24">
        <f t="shared" si="33"/>
        <v>0</v>
      </c>
      <c r="CA20" s="24">
        <v>0</v>
      </c>
      <c r="CB20" s="24">
        <v>0</v>
      </c>
      <c r="CC20" s="24">
        <f t="shared" si="36"/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f t="shared" si="34"/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10715</v>
      </c>
      <c r="CO20" s="24">
        <v>4732.458333333333</v>
      </c>
      <c r="CP20" s="24">
        <v>4469.26</v>
      </c>
      <c r="CQ20" s="24">
        <v>10000</v>
      </c>
      <c r="CR20" s="24">
        <v>3500</v>
      </c>
      <c r="CS20" s="24">
        <v>4008.26</v>
      </c>
      <c r="CT20" s="24">
        <v>5000</v>
      </c>
      <c r="CU20" s="24">
        <v>2208.3333333333335</v>
      </c>
      <c r="CV20" s="24">
        <v>8755.7199999999993</v>
      </c>
      <c r="CW20" s="24">
        <v>100</v>
      </c>
      <c r="CX20" s="24">
        <v>44.166666666666671</v>
      </c>
      <c r="CY20" s="24">
        <v>100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f t="shared" si="13"/>
        <v>188705.9</v>
      </c>
      <c r="DH20" s="24">
        <f t="shared" si="14"/>
        <v>72580.408333333326</v>
      </c>
      <c r="DI20" s="24">
        <f t="shared" si="15"/>
        <v>76549.439599999998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4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4">
        <v>0</v>
      </c>
      <c r="EC20" s="24">
        <f t="shared" si="16"/>
        <v>0</v>
      </c>
      <c r="ED20" s="24">
        <f t="shared" si="16"/>
        <v>0</v>
      </c>
      <c r="EE20" s="24">
        <f t="shared" si="17"/>
        <v>0</v>
      </c>
    </row>
    <row r="21" spans="1:143" s="25" customFormat="1" ht="25.5" customHeight="1" x14ac:dyDescent="0.2">
      <c r="A21" s="22">
        <v>12</v>
      </c>
      <c r="B21" s="23" t="s">
        <v>56</v>
      </c>
      <c r="C21" s="24">
        <v>14015.0712</v>
      </c>
      <c r="D21" s="24">
        <v>12421.972</v>
      </c>
      <c r="E21" s="24">
        <f t="shared" si="18"/>
        <v>101895.7</v>
      </c>
      <c r="F21" s="24">
        <f t="shared" si="19"/>
        <v>43330.316666666666</v>
      </c>
      <c r="G21" s="24">
        <f t="shared" si="0"/>
        <v>48538.39</v>
      </c>
      <c r="H21" s="24">
        <f t="shared" si="20"/>
        <v>112.01946750908429</v>
      </c>
      <c r="I21" s="24">
        <f t="shared" si="1"/>
        <v>47.635366359915089</v>
      </c>
      <c r="J21" s="24">
        <f t="shared" si="2"/>
        <v>35650</v>
      </c>
      <c r="K21" s="24">
        <f t="shared" si="3"/>
        <v>10207.466666666665</v>
      </c>
      <c r="L21" s="24">
        <f t="shared" si="4"/>
        <v>21739.252</v>
      </c>
      <c r="M21" s="24">
        <f t="shared" si="21"/>
        <v>212.97401901875753</v>
      </c>
      <c r="N21" s="24">
        <f t="shared" si="22"/>
        <v>60.979669004207572</v>
      </c>
      <c r="O21" s="24">
        <f t="shared" si="5"/>
        <v>14500</v>
      </c>
      <c r="P21" s="24">
        <f t="shared" si="5"/>
        <v>2999.9666666666667</v>
      </c>
      <c r="Q21" s="24">
        <f t="shared" si="6"/>
        <v>5611.2830000000004</v>
      </c>
      <c r="R21" s="24">
        <f t="shared" si="7"/>
        <v>187.0448449427216</v>
      </c>
      <c r="S21" s="24">
        <f t="shared" si="8"/>
        <v>38.698503448275865</v>
      </c>
      <c r="T21" s="24">
        <v>2200</v>
      </c>
      <c r="U21" s="24">
        <f t="shared" si="35"/>
        <v>971.66666666666663</v>
      </c>
      <c r="V21" s="24">
        <v>126.24299999999999</v>
      </c>
      <c r="W21" s="24">
        <f t="shared" si="23"/>
        <v>12.992418524871354</v>
      </c>
      <c r="X21" s="24">
        <f t="shared" si="24"/>
        <v>5.7383181818181823</v>
      </c>
      <c r="Y21" s="24">
        <v>6700</v>
      </c>
      <c r="Z21" s="24">
        <v>2120</v>
      </c>
      <c r="AA21" s="24">
        <v>1450.663</v>
      </c>
      <c r="AB21" s="24">
        <f t="shared" si="25"/>
        <v>68.427499999999995</v>
      </c>
      <c r="AC21" s="24">
        <f t="shared" si="26"/>
        <v>21.65168656716418</v>
      </c>
      <c r="AD21" s="24">
        <v>12300</v>
      </c>
      <c r="AE21" s="24">
        <v>2028.3</v>
      </c>
      <c r="AF21" s="24">
        <v>5485.04</v>
      </c>
      <c r="AG21" s="24">
        <f t="shared" si="27"/>
        <v>270.42547946556226</v>
      </c>
      <c r="AH21" s="24">
        <f t="shared" si="28"/>
        <v>44.593821138211382</v>
      </c>
      <c r="AI21" s="24">
        <v>1200</v>
      </c>
      <c r="AJ21" s="24">
        <v>100</v>
      </c>
      <c r="AK21" s="24">
        <v>829.81</v>
      </c>
      <c r="AL21" s="24">
        <f t="shared" si="29"/>
        <v>829.81</v>
      </c>
      <c r="AM21" s="24">
        <f t="shared" si="30"/>
        <v>69.150833333333324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66245.7</v>
      </c>
      <c r="AZ21" s="24">
        <f t="shared" si="31"/>
        <v>33122.85</v>
      </c>
      <c r="BA21" s="24">
        <v>27602.2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f t="shared" si="9"/>
        <v>5200</v>
      </c>
      <c r="BO21" s="24">
        <f t="shared" si="9"/>
        <v>1510</v>
      </c>
      <c r="BP21" s="24">
        <f t="shared" si="10"/>
        <v>1486.2529999999999</v>
      </c>
      <c r="BQ21" s="24">
        <f t="shared" si="11"/>
        <v>98.427350993377487</v>
      </c>
      <c r="BR21" s="24">
        <f t="shared" si="12"/>
        <v>28.581788461538459</v>
      </c>
      <c r="BS21" s="24">
        <v>5200</v>
      </c>
      <c r="BT21" s="24">
        <v>1510</v>
      </c>
      <c r="BU21" s="24">
        <v>1486.2529999999999</v>
      </c>
      <c r="BV21" s="24">
        <v>0</v>
      </c>
      <c r="BW21" s="24">
        <f t="shared" si="32"/>
        <v>0</v>
      </c>
      <c r="BX21" s="24">
        <v>0</v>
      </c>
      <c r="BY21" s="24">
        <v>0</v>
      </c>
      <c r="BZ21" s="24">
        <f t="shared" si="33"/>
        <v>0</v>
      </c>
      <c r="CA21" s="24">
        <v>0</v>
      </c>
      <c r="CB21" s="24">
        <v>0</v>
      </c>
      <c r="CC21" s="24">
        <f t="shared" si="36"/>
        <v>0</v>
      </c>
      <c r="CD21" s="24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f t="shared" si="34"/>
        <v>0</v>
      </c>
      <c r="CJ21" s="24">
        <v>0</v>
      </c>
      <c r="CK21" s="24">
        <v>850</v>
      </c>
      <c r="CL21" s="24">
        <f>CK21/12*4.2</f>
        <v>297.5</v>
      </c>
      <c r="CM21" s="24">
        <v>582.5</v>
      </c>
      <c r="CN21" s="24">
        <v>5600</v>
      </c>
      <c r="CO21" s="24">
        <v>2473.3333333333335</v>
      </c>
      <c r="CP21" s="24">
        <v>635.09100000000001</v>
      </c>
      <c r="CQ21" s="24">
        <v>5500</v>
      </c>
      <c r="CR21" s="24">
        <v>320</v>
      </c>
      <c r="CS21" s="24">
        <v>580.09100000000001</v>
      </c>
      <c r="CT21" s="24">
        <v>1000</v>
      </c>
      <c r="CU21" s="24">
        <v>441.66666666666663</v>
      </c>
      <c r="CV21" s="24">
        <v>10330.777</v>
      </c>
      <c r="CW21" s="24">
        <v>100</v>
      </c>
      <c r="CX21" s="24">
        <v>44.166666666666671</v>
      </c>
      <c r="CY21" s="24">
        <v>200</v>
      </c>
      <c r="CZ21" s="24">
        <v>0</v>
      </c>
      <c r="DA21" s="24">
        <v>0</v>
      </c>
      <c r="DB21" s="24">
        <v>0</v>
      </c>
      <c r="DC21" s="24">
        <v>500</v>
      </c>
      <c r="DD21" s="24">
        <v>220.83333333333331</v>
      </c>
      <c r="DE21" s="24">
        <v>612.875</v>
      </c>
      <c r="DF21" s="24">
        <v>0</v>
      </c>
      <c r="DG21" s="24">
        <f t="shared" si="13"/>
        <v>101895.7</v>
      </c>
      <c r="DH21" s="24">
        <f t="shared" si="14"/>
        <v>43330.316666666666</v>
      </c>
      <c r="DI21" s="24">
        <f t="shared" si="15"/>
        <v>49341.451999999997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-803.06200000000001</v>
      </c>
      <c r="DP21" s="24">
        <v>0</v>
      </c>
      <c r="DQ21" s="24">
        <v>0</v>
      </c>
      <c r="DR21" s="24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4">
        <v>0</v>
      </c>
      <c r="EC21" s="24">
        <f t="shared" si="16"/>
        <v>0</v>
      </c>
      <c r="ED21" s="24">
        <f t="shared" si="16"/>
        <v>0</v>
      </c>
      <c r="EE21" s="24">
        <f t="shared" si="17"/>
        <v>-803.06200000000001</v>
      </c>
    </row>
    <row r="22" spans="1:143" s="26" customFormat="1" ht="25.5" customHeight="1" x14ac:dyDescent="0.2">
      <c r="A22" s="22">
        <v>13</v>
      </c>
      <c r="B22" s="23" t="s">
        <v>57</v>
      </c>
      <c r="C22" s="24">
        <v>32469.397099999998</v>
      </c>
      <c r="D22" s="24">
        <v>7248.1346000000003</v>
      </c>
      <c r="E22" s="24">
        <f t="shared" si="18"/>
        <v>85000</v>
      </c>
      <c r="F22" s="24">
        <f t="shared" si="19"/>
        <v>39169.466666666667</v>
      </c>
      <c r="G22" s="24">
        <f t="shared" si="0"/>
        <v>38243.713200000006</v>
      </c>
      <c r="H22" s="24">
        <f t="shared" si="20"/>
        <v>97.636543089685517</v>
      </c>
      <c r="I22" s="24">
        <f t="shared" si="1"/>
        <v>44.992603764705891</v>
      </c>
      <c r="J22" s="24">
        <f t="shared" si="2"/>
        <v>47686</v>
      </c>
      <c r="K22" s="24">
        <f t="shared" si="3"/>
        <v>20512.466666666667</v>
      </c>
      <c r="L22" s="24">
        <f t="shared" si="4"/>
        <v>22696.213200000002</v>
      </c>
      <c r="M22" s="24">
        <f t="shared" si="21"/>
        <v>110.64594799260288</v>
      </c>
      <c r="N22" s="24">
        <f t="shared" si="22"/>
        <v>47.595128968670053</v>
      </c>
      <c r="O22" s="24">
        <f t="shared" si="5"/>
        <v>21700</v>
      </c>
      <c r="P22" s="24">
        <f t="shared" si="5"/>
        <v>10999.966666666667</v>
      </c>
      <c r="Q22" s="24">
        <f t="shared" si="6"/>
        <v>9735.0381999999991</v>
      </c>
      <c r="R22" s="24">
        <f t="shared" si="7"/>
        <v>88.500615456410458</v>
      </c>
      <c r="S22" s="24">
        <f t="shared" si="8"/>
        <v>44.861927188940086</v>
      </c>
      <c r="T22" s="24">
        <v>8500</v>
      </c>
      <c r="U22" s="24">
        <f t="shared" si="35"/>
        <v>3754.1666666666665</v>
      </c>
      <c r="V22" s="24">
        <v>3082.3921999999998</v>
      </c>
      <c r="W22" s="24">
        <f t="shared" si="23"/>
        <v>82.105896559378465</v>
      </c>
      <c r="X22" s="24">
        <f t="shared" si="24"/>
        <v>36.263437647058822</v>
      </c>
      <c r="Y22" s="24">
        <v>12000</v>
      </c>
      <c r="Z22" s="24">
        <v>3000</v>
      </c>
      <c r="AA22" s="24">
        <v>4825.0420000000004</v>
      </c>
      <c r="AB22" s="24">
        <f t="shared" si="25"/>
        <v>160.83473333333333</v>
      </c>
      <c r="AC22" s="24">
        <f t="shared" si="26"/>
        <v>40.208683333333333</v>
      </c>
      <c r="AD22" s="24">
        <v>13200</v>
      </c>
      <c r="AE22" s="24">
        <v>7245.8</v>
      </c>
      <c r="AF22" s="24">
        <v>6652.6459999999997</v>
      </c>
      <c r="AG22" s="24">
        <f t="shared" si="27"/>
        <v>91.813823180325144</v>
      </c>
      <c r="AH22" s="24">
        <f t="shared" si="28"/>
        <v>50.398833333333329</v>
      </c>
      <c r="AI22" s="24">
        <v>2886</v>
      </c>
      <c r="AJ22" s="24">
        <v>1800</v>
      </c>
      <c r="AK22" s="24">
        <v>996.88</v>
      </c>
      <c r="AL22" s="24">
        <f t="shared" si="29"/>
        <v>55.382222222222225</v>
      </c>
      <c r="AM22" s="24">
        <f t="shared" si="30"/>
        <v>34.541926541926543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37314</v>
      </c>
      <c r="AZ22" s="24">
        <f t="shared" si="31"/>
        <v>18657</v>
      </c>
      <c r="BA22" s="24">
        <v>15547.5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f t="shared" si="9"/>
        <v>3600</v>
      </c>
      <c r="BO22" s="24">
        <f t="shared" si="9"/>
        <v>1400</v>
      </c>
      <c r="BP22" s="24">
        <f t="shared" si="10"/>
        <v>3909.4</v>
      </c>
      <c r="BQ22" s="24">
        <f t="shared" si="11"/>
        <v>279.24285714285719</v>
      </c>
      <c r="BR22" s="24">
        <f t="shared" si="12"/>
        <v>108.59444444444443</v>
      </c>
      <c r="BS22" s="24">
        <v>3600</v>
      </c>
      <c r="BT22" s="24">
        <v>1400</v>
      </c>
      <c r="BU22" s="24">
        <v>3909.4</v>
      </c>
      <c r="BV22" s="24">
        <v>0</v>
      </c>
      <c r="BW22" s="24">
        <f t="shared" si="32"/>
        <v>0</v>
      </c>
      <c r="BX22" s="24">
        <v>0</v>
      </c>
      <c r="BY22" s="24">
        <v>0</v>
      </c>
      <c r="BZ22" s="24">
        <f t="shared" si="33"/>
        <v>0</v>
      </c>
      <c r="CA22" s="24">
        <v>0</v>
      </c>
      <c r="CB22" s="24">
        <v>0</v>
      </c>
      <c r="CC22" s="24">
        <f t="shared" si="36"/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f t="shared" si="34"/>
        <v>0</v>
      </c>
      <c r="CJ22" s="24">
        <v>0</v>
      </c>
      <c r="CK22" s="24">
        <v>0</v>
      </c>
      <c r="CL22" s="24">
        <f t="shared" ref="CL22:CL51" si="41">CK22/12*4.2</f>
        <v>0</v>
      </c>
      <c r="CM22" s="24">
        <v>0</v>
      </c>
      <c r="CN22" s="24">
        <v>7500</v>
      </c>
      <c r="CO22" s="24">
        <v>3312.5</v>
      </c>
      <c r="CP22" s="24">
        <v>2720.203</v>
      </c>
      <c r="CQ22" s="24">
        <v>2000</v>
      </c>
      <c r="CR22" s="24">
        <v>1100</v>
      </c>
      <c r="CS22" s="24">
        <v>1277.6030000000001</v>
      </c>
      <c r="CT22" s="24">
        <v>0</v>
      </c>
      <c r="CU22" s="24">
        <v>0</v>
      </c>
      <c r="CV22" s="24">
        <v>309.64999999999998</v>
      </c>
      <c r="CW22" s="24">
        <v>0</v>
      </c>
      <c r="CX22" s="24">
        <v>0</v>
      </c>
      <c r="CY22" s="24">
        <v>200</v>
      </c>
      <c r="CZ22" s="24">
        <v>0</v>
      </c>
      <c r="DA22" s="24">
        <v>0</v>
      </c>
      <c r="DB22" s="24">
        <v>0</v>
      </c>
      <c r="DC22" s="24">
        <v>0</v>
      </c>
      <c r="DD22" s="24">
        <v>0</v>
      </c>
      <c r="DE22" s="24">
        <v>0</v>
      </c>
      <c r="DF22" s="24">
        <v>0</v>
      </c>
      <c r="DG22" s="24">
        <f t="shared" si="13"/>
        <v>85000</v>
      </c>
      <c r="DH22" s="24">
        <f t="shared" si="14"/>
        <v>39169.466666666667</v>
      </c>
      <c r="DI22" s="24">
        <f t="shared" si="15"/>
        <v>38243.713200000006</v>
      </c>
      <c r="DJ22" s="24">
        <v>0</v>
      </c>
      <c r="DK22" s="24">
        <v>0</v>
      </c>
      <c r="DL22" s="24">
        <v>0</v>
      </c>
      <c r="DM22" s="24">
        <v>0</v>
      </c>
      <c r="DN22" s="24">
        <v>0</v>
      </c>
      <c r="DO22" s="24">
        <v>0</v>
      </c>
      <c r="DP22" s="24">
        <v>0</v>
      </c>
      <c r="DQ22" s="24">
        <v>0</v>
      </c>
      <c r="DR22" s="24">
        <v>0</v>
      </c>
      <c r="DS22" s="24">
        <v>0</v>
      </c>
      <c r="DT22" s="24">
        <v>0</v>
      </c>
      <c r="DU22" s="24">
        <v>0</v>
      </c>
      <c r="DV22" s="24">
        <v>0</v>
      </c>
      <c r="DW22" s="24">
        <v>0</v>
      </c>
      <c r="DX22" s="24">
        <v>0</v>
      </c>
      <c r="DY22" s="24">
        <v>0</v>
      </c>
      <c r="DZ22" s="24">
        <v>0</v>
      </c>
      <c r="EA22" s="24">
        <v>0</v>
      </c>
      <c r="EB22" s="24">
        <v>0</v>
      </c>
      <c r="EC22" s="24">
        <f t="shared" si="16"/>
        <v>0</v>
      </c>
      <c r="ED22" s="24">
        <f t="shared" si="16"/>
        <v>0</v>
      </c>
      <c r="EE22" s="24">
        <f t="shared" si="17"/>
        <v>0</v>
      </c>
      <c r="EH22" s="25"/>
      <c r="EJ22" s="25"/>
      <c r="EK22" s="25"/>
      <c r="EM22" s="25"/>
    </row>
    <row r="23" spans="1:143" s="26" customFormat="1" ht="25.5" customHeight="1" x14ac:dyDescent="0.2">
      <c r="A23" s="22">
        <v>14</v>
      </c>
      <c r="B23" s="23" t="s">
        <v>58</v>
      </c>
      <c r="C23" s="24">
        <v>3389.3292000000001</v>
      </c>
      <c r="D23" s="24">
        <v>21438.407500000001</v>
      </c>
      <c r="E23" s="24">
        <f t="shared" si="18"/>
        <v>110013.30000000002</v>
      </c>
      <c r="F23" s="24">
        <f t="shared" si="19"/>
        <v>58678.185833333329</v>
      </c>
      <c r="G23" s="24">
        <f t="shared" si="0"/>
        <v>47847.122000000003</v>
      </c>
      <c r="H23" s="24">
        <f t="shared" si="20"/>
        <v>81.541583674557771</v>
      </c>
      <c r="I23" s="24">
        <f t="shared" si="1"/>
        <v>43.492125043062977</v>
      </c>
      <c r="J23" s="24">
        <f t="shared" si="2"/>
        <v>46176.5</v>
      </c>
      <c r="K23" s="24">
        <f t="shared" si="3"/>
        <v>26759.785833333332</v>
      </c>
      <c r="L23" s="24">
        <f t="shared" si="4"/>
        <v>21248.322</v>
      </c>
      <c r="M23" s="24">
        <f t="shared" si="21"/>
        <v>79.403931452739897</v>
      </c>
      <c r="N23" s="24">
        <f t="shared" si="22"/>
        <v>46.015445085703767</v>
      </c>
      <c r="O23" s="24">
        <f t="shared" si="5"/>
        <v>33097.800000000003</v>
      </c>
      <c r="P23" s="24">
        <f t="shared" si="5"/>
        <v>20761.427499999998</v>
      </c>
      <c r="Q23" s="24">
        <f t="shared" si="6"/>
        <v>10278.339</v>
      </c>
      <c r="R23" s="24">
        <f t="shared" si="7"/>
        <v>49.506899272701752</v>
      </c>
      <c r="S23" s="24">
        <f t="shared" si="8"/>
        <v>31.054447727643524</v>
      </c>
      <c r="T23" s="24">
        <v>14066.1</v>
      </c>
      <c r="U23" s="24">
        <f t="shared" si="35"/>
        <v>6212.5274999999992</v>
      </c>
      <c r="V23" s="24">
        <v>6370.3270000000002</v>
      </c>
      <c r="W23" s="24">
        <f t="shared" si="23"/>
        <v>102.54002094960548</v>
      </c>
      <c r="X23" s="24">
        <f t="shared" si="24"/>
        <v>45.288509252742408</v>
      </c>
      <c r="Y23" s="24">
        <v>1493</v>
      </c>
      <c r="Z23" s="24">
        <v>743</v>
      </c>
      <c r="AA23" s="24">
        <v>708.52800000000002</v>
      </c>
      <c r="AB23" s="24">
        <f t="shared" si="25"/>
        <v>95.36043068640646</v>
      </c>
      <c r="AC23" s="24">
        <f t="shared" si="26"/>
        <v>47.456664434025456</v>
      </c>
      <c r="AD23" s="24">
        <v>19031.7</v>
      </c>
      <c r="AE23" s="24">
        <v>14548.9</v>
      </c>
      <c r="AF23" s="24">
        <v>3908.0120000000002</v>
      </c>
      <c r="AG23" s="24">
        <f t="shared" si="27"/>
        <v>26.861219748572058</v>
      </c>
      <c r="AH23" s="24">
        <f t="shared" si="28"/>
        <v>20.534224478107578</v>
      </c>
      <c r="AI23" s="24">
        <v>2166.1</v>
      </c>
      <c r="AJ23" s="24">
        <v>1112</v>
      </c>
      <c r="AK23" s="24">
        <v>1759.12</v>
      </c>
      <c r="AL23" s="24">
        <f t="shared" si="29"/>
        <v>158.19424460431654</v>
      </c>
      <c r="AM23" s="24">
        <f t="shared" si="30"/>
        <v>81.211393749134388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63836.800000000003</v>
      </c>
      <c r="AZ23" s="24">
        <f t="shared" si="31"/>
        <v>31918.400000000001</v>
      </c>
      <c r="BA23" s="24">
        <v>26598.799999999999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f t="shared" si="9"/>
        <v>1383.6</v>
      </c>
      <c r="BO23" s="24">
        <f t="shared" si="9"/>
        <v>700</v>
      </c>
      <c r="BP23" s="24">
        <f t="shared" si="10"/>
        <v>545</v>
      </c>
      <c r="BQ23" s="24">
        <f t="shared" si="11"/>
        <v>77.857142857142861</v>
      </c>
      <c r="BR23" s="24">
        <f t="shared" si="12"/>
        <v>39.389997108991039</v>
      </c>
      <c r="BS23" s="24">
        <v>0</v>
      </c>
      <c r="BT23" s="24">
        <f t="shared" si="37"/>
        <v>0</v>
      </c>
      <c r="BU23" s="24">
        <v>0</v>
      </c>
      <c r="BV23" s="24">
        <v>1383.6</v>
      </c>
      <c r="BW23" s="24">
        <v>700</v>
      </c>
      <c r="BX23" s="24">
        <v>545</v>
      </c>
      <c r="BY23" s="24">
        <v>0</v>
      </c>
      <c r="BZ23" s="24">
        <f t="shared" si="33"/>
        <v>0</v>
      </c>
      <c r="CA23" s="24">
        <v>0</v>
      </c>
      <c r="CB23" s="24">
        <v>0</v>
      </c>
      <c r="CC23" s="24">
        <f t="shared" si="36"/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f t="shared" si="34"/>
        <v>0</v>
      </c>
      <c r="CJ23" s="24">
        <v>0</v>
      </c>
      <c r="CK23" s="24">
        <v>1155</v>
      </c>
      <c r="CL23" s="24">
        <f t="shared" si="41"/>
        <v>404.25</v>
      </c>
      <c r="CM23" s="24">
        <v>255.65</v>
      </c>
      <c r="CN23" s="24">
        <v>6881</v>
      </c>
      <c r="CO23" s="24">
        <v>3039.1083333333331</v>
      </c>
      <c r="CP23" s="24">
        <v>1803.4</v>
      </c>
      <c r="CQ23" s="24">
        <v>6881</v>
      </c>
      <c r="CR23" s="24">
        <v>4620</v>
      </c>
      <c r="CS23" s="24">
        <v>1753.4</v>
      </c>
      <c r="CT23" s="24">
        <v>0</v>
      </c>
      <c r="CU23" s="24">
        <v>0</v>
      </c>
      <c r="CV23" s="24">
        <v>5087.9849999999997</v>
      </c>
      <c r="CW23" s="24">
        <v>0</v>
      </c>
      <c r="CX23" s="24">
        <v>0</v>
      </c>
      <c r="CY23" s="24">
        <v>40</v>
      </c>
      <c r="CZ23" s="24">
        <v>0</v>
      </c>
      <c r="DA23" s="24">
        <v>0</v>
      </c>
      <c r="DB23" s="24">
        <v>0</v>
      </c>
      <c r="DC23" s="24">
        <v>0</v>
      </c>
      <c r="DD23" s="24">
        <v>0</v>
      </c>
      <c r="DE23" s="24">
        <v>770.3</v>
      </c>
      <c r="DF23" s="24">
        <v>0</v>
      </c>
      <c r="DG23" s="24">
        <f t="shared" si="13"/>
        <v>110013.30000000002</v>
      </c>
      <c r="DH23" s="24">
        <f t="shared" si="14"/>
        <v>58678.185833333329</v>
      </c>
      <c r="DI23" s="24">
        <f t="shared" si="15"/>
        <v>47847.122000000003</v>
      </c>
      <c r="DJ23" s="24">
        <v>0</v>
      </c>
      <c r="DK23" s="24">
        <v>0</v>
      </c>
      <c r="DL23" s="24">
        <v>0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4">
        <v>0</v>
      </c>
      <c r="DS23" s="24">
        <v>0</v>
      </c>
      <c r="DT23" s="24">
        <v>0</v>
      </c>
      <c r="DU23" s="24">
        <v>0</v>
      </c>
      <c r="DV23" s="24">
        <v>0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4">
        <v>0</v>
      </c>
      <c r="EC23" s="24">
        <f t="shared" si="16"/>
        <v>0</v>
      </c>
      <c r="ED23" s="24">
        <f t="shared" si="16"/>
        <v>0</v>
      </c>
      <c r="EE23" s="24">
        <f t="shared" si="17"/>
        <v>0</v>
      </c>
      <c r="EH23" s="25"/>
      <c r="EJ23" s="25"/>
      <c r="EK23" s="25"/>
      <c r="EM23" s="25"/>
    </row>
    <row r="24" spans="1:143" s="26" customFormat="1" ht="25.5" customHeight="1" x14ac:dyDescent="0.2">
      <c r="A24" s="22">
        <v>15</v>
      </c>
      <c r="B24" s="23" t="s">
        <v>59</v>
      </c>
      <c r="C24" s="24">
        <v>0.30020000000000002</v>
      </c>
      <c r="D24" s="24">
        <v>41804.131600000001</v>
      </c>
      <c r="E24" s="24">
        <f t="shared" si="18"/>
        <v>304659.19999999995</v>
      </c>
      <c r="F24" s="24">
        <f t="shared" si="19"/>
        <v>143210.99166666667</v>
      </c>
      <c r="G24" s="24">
        <f t="shared" si="0"/>
        <v>122663.3118</v>
      </c>
      <c r="H24" s="24">
        <f t="shared" si="20"/>
        <v>85.652162848999197</v>
      </c>
      <c r="I24" s="24">
        <f t="shared" si="1"/>
        <v>40.262467635968321</v>
      </c>
      <c r="J24" s="24">
        <f t="shared" si="2"/>
        <v>92010.3</v>
      </c>
      <c r="K24" s="24">
        <f t="shared" si="3"/>
        <v>37313.391666666663</v>
      </c>
      <c r="L24" s="24">
        <f t="shared" si="4"/>
        <v>34272.311799999996</v>
      </c>
      <c r="M24" s="24">
        <f t="shared" si="21"/>
        <v>91.849896965052977</v>
      </c>
      <c r="N24" s="24">
        <f t="shared" si="22"/>
        <v>37.248342631205411</v>
      </c>
      <c r="O24" s="24">
        <f t="shared" si="5"/>
        <v>30430.2</v>
      </c>
      <c r="P24" s="24">
        <f t="shared" si="5"/>
        <v>12009.974999999999</v>
      </c>
      <c r="Q24" s="24">
        <f t="shared" si="6"/>
        <v>13168.317999999999</v>
      </c>
      <c r="R24" s="24">
        <f t="shared" si="7"/>
        <v>109.64484105920288</v>
      </c>
      <c r="S24" s="24">
        <f t="shared" si="8"/>
        <v>43.273846376297229</v>
      </c>
      <c r="T24" s="24">
        <v>10209</v>
      </c>
      <c r="U24" s="24">
        <f t="shared" si="35"/>
        <v>4508.9749999999995</v>
      </c>
      <c r="V24" s="24">
        <v>2936.9639999999999</v>
      </c>
      <c r="W24" s="24">
        <f t="shared" si="23"/>
        <v>65.135956619852635</v>
      </c>
      <c r="X24" s="24">
        <f t="shared" si="24"/>
        <v>28.768380840434908</v>
      </c>
      <c r="Y24" s="24">
        <v>8227</v>
      </c>
      <c r="Z24" s="24">
        <v>1859</v>
      </c>
      <c r="AA24" s="24">
        <v>1784.9338</v>
      </c>
      <c r="AB24" s="24">
        <f t="shared" si="25"/>
        <v>96.015804195804193</v>
      </c>
      <c r="AC24" s="24">
        <f t="shared" si="26"/>
        <v>21.696047161784367</v>
      </c>
      <c r="AD24" s="24">
        <v>20221.2</v>
      </c>
      <c r="AE24" s="24">
        <v>7501</v>
      </c>
      <c r="AF24" s="24">
        <v>10231.353999999999</v>
      </c>
      <c r="AG24" s="24">
        <f t="shared" si="27"/>
        <v>136.39986668444206</v>
      </c>
      <c r="AH24" s="24">
        <f t="shared" si="28"/>
        <v>50.597165351215558</v>
      </c>
      <c r="AI24" s="24">
        <v>2316.8000000000002</v>
      </c>
      <c r="AJ24" s="24">
        <v>1125</v>
      </c>
      <c r="AK24" s="24">
        <v>1071.1500000000001</v>
      </c>
      <c r="AL24" s="24">
        <f t="shared" si="29"/>
        <v>95.213333333333338</v>
      </c>
      <c r="AM24" s="24">
        <f t="shared" si="30"/>
        <v>46.234029696132595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210081.8</v>
      </c>
      <c r="AZ24" s="24">
        <f t="shared" si="31"/>
        <v>105040.9</v>
      </c>
      <c r="BA24" s="24">
        <v>87534.3</v>
      </c>
      <c r="BB24" s="24">
        <v>0</v>
      </c>
      <c r="BC24" s="24">
        <v>0</v>
      </c>
      <c r="BD24" s="24">
        <v>0</v>
      </c>
      <c r="BE24" s="24">
        <v>2567.1</v>
      </c>
      <c r="BF24" s="24">
        <v>856.7</v>
      </c>
      <c r="BG24" s="24">
        <v>856.7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f t="shared" si="9"/>
        <v>7250.3</v>
      </c>
      <c r="BO24" s="24">
        <f t="shared" si="9"/>
        <v>3700</v>
      </c>
      <c r="BP24" s="24">
        <f t="shared" si="10"/>
        <v>1914.36</v>
      </c>
      <c r="BQ24" s="24">
        <f t="shared" si="11"/>
        <v>51.739459459459461</v>
      </c>
      <c r="BR24" s="24">
        <f t="shared" si="12"/>
        <v>26.403872943188556</v>
      </c>
      <c r="BS24" s="24">
        <v>7250.3</v>
      </c>
      <c r="BT24" s="24">
        <v>3700</v>
      </c>
      <c r="BU24" s="24">
        <v>1914.36</v>
      </c>
      <c r="BV24" s="24">
        <v>0</v>
      </c>
      <c r="BW24" s="24">
        <f t="shared" si="32"/>
        <v>0</v>
      </c>
      <c r="BX24" s="24">
        <v>0</v>
      </c>
      <c r="BY24" s="24">
        <v>0</v>
      </c>
      <c r="BZ24" s="24">
        <f t="shared" si="33"/>
        <v>0</v>
      </c>
      <c r="CA24" s="24">
        <v>0</v>
      </c>
      <c r="CB24" s="24">
        <v>0</v>
      </c>
      <c r="CC24" s="24">
        <f t="shared" si="36"/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f t="shared" si="34"/>
        <v>0</v>
      </c>
      <c r="CJ24" s="24">
        <v>0</v>
      </c>
      <c r="CK24" s="24">
        <v>7848</v>
      </c>
      <c r="CL24" s="24">
        <f t="shared" si="41"/>
        <v>2746.8</v>
      </c>
      <c r="CM24" s="24">
        <v>3598</v>
      </c>
      <c r="CN24" s="24">
        <v>31168</v>
      </c>
      <c r="CO24" s="24">
        <v>13765.866666666667</v>
      </c>
      <c r="CP24" s="24">
        <v>11901.148999999999</v>
      </c>
      <c r="CQ24" s="24">
        <v>19450</v>
      </c>
      <c r="CR24" s="24">
        <v>9300</v>
      </c>
      <c r="CS24" s="24">
        <v>7178.35</v>
      </c>
      <c r="CT24" s="24">
        <v>3000</v>
      </c>
      <c r="CU24" s="24">
        <v>1325</v>
      </c>
      <c r="CV24" s="24">
        <v>162.40100000000001</v>
      </c>
      <c r="CW24" s="24">
        <v>200</v>
      </c>
      <c r="CX24" s="24">
        <v>88.333333333333343</v>
      </c>
      <c r="CY24" s="24">
        <v>10</v>
      </c>
      <c r="CZ24" s="24">
        <v>0</v>
      </c>
      <c r="DA24" s="24">
        <v>0</v>
      </c>
      <c r="DB24" s="24">
        <v>0</v>
      </c>
      <c r="DC24" s="24">
        <v>1570</v>
      </c>
      <c r="DD24" s="24">
        <v>693.41666666666674</v>
      </c>
      <c r="DE24" s="24">
        <v>662</v>
      </c>
      <c r="DF24" s="24">
        <v>0</v>
      </c>
      <c r="DG24" s="24">
        <f t="shared" si="13"/>
        <v>304659.19999999995</v>
      </c>
      <c r="DH24" s="24">
        <f t="shared" si="14"/>
        <v>143210.99166666667</v>
      </c>
      <c r="DI24" s="24">
        <f t="shared" si="15"/>
        <v>122663.3118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4">
        <v>0</v>
      </c>
      <c r="DS24" s="24">
        <v>0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45670.400000000001</v>
      </c>
      <c r="DZ24" s="24">
        <v>20171.093333333334</v>
      </c>
      <c r="EA24" s="24">
        <v>0</v>
      </c>
      <c r="EB24" s="24">
        <v>0</v>
      </c>
      <c r="EC24" s="24">
        <f t="shared" si="16"/>
        <v>45670.400000000001</v>
      </c>
      <c r="ED24" s="24">
        <f t="shared" si="16"/>
        <v>20171.093333333334</v>
      </c>
      <c r="EE24" s="24">
        <f t="shared" si="17"/>
        <v>0</v>
      </c>
      <c r="EH24" s="25"/>
      <c r="EJ24" s="25"/>
      <c r="EK24" s="25"/>
      <c r="EM24" s="25"/>
    </row>
    <row r="25" spans="1:143" s="26" customFormat="1" ht="25.5" customHeight="1" x14ac:dyDescent="0.2">
      <c r="A25" s="22">
        <v>16</v>
      </c>
      <c r="B25" s="23" t="s">
        <v>60</v>
      </c>
      <c r="C25" s="24">
        <v>156.31370000000001</v>
      </c>
      <c r="D25" s="24">
        <v>5789.665</v>
      </c>
      <c r="E25" s="24">
        <f t="shared" si="18"/>
        <v>237862.6</v>
      </c>
      <c r="F25" s="24">
        <f t="shared" si="19"/>
        <v>113632.43333333332</v>
      </c>
      <c r="G25" s="24">
        <f t="shared" si="0"/>
        <v>95499.170199999993</v>
      </c>
      <c r="H25" s="24">
        <f t="shared" si="20"/>
        <v>84.042176514745066</v>
      </c>
      <c r="I25" s="24">
        <f t="shared" si="1"/>
        <v>40.14888015181873</v>
      </c>
      <c r="J25" s="24">
        <f t="shared" si="2"/>
        <v>74280</v>
      </c>
      <c r="K25" s="24">
        <f t="shared" si="3"/>
        <v>31958.183333333331</v>
      </c>
      <c r="L25" s="24">
        <f t="shared" si="4"/>
        <v>26648.470200000003</v>
      </c>
      <c r="M25" s="24">
        <f t="shared" si="21"/>
        <v>83.385435029421274</v>
      </c>
      <c r="N25" s="24">
        <f t="shared" si="22"/>
        <v>35.875700323101782</v>
      </c>
      <c r="O25" s="24">
        <f t="shared" si="5"/>
        <v>24979.8</v>
      </c>
      <c r="P25" s="24">
        <f t="shared" si="5"/>
        <v>11032.744999999999</v>
      </c>
      <c r="Q25" s="24">
        <f t="shared" si="6"/>
        <v>7123.491</v>
      </c>
      <c r="R25" s="24">
        <f t="shared" si="7"/>
        <v>64.56680545050213</v>
      </c>
      <c r="S25" s="24">
        <f t="shared" si="8"/>
        <v>28.517005740638435</v>
      </c>
      <c r="T25" s="24">
        <v>1933.8</v>
      </c>
      <c r="U25" s="24">
        <f t="shared" si="35"/>
        <v>854.09500000000003</v>
      </c>
      <c r="V25" s="24">
        <v>338.291</v>
      </c>
      <c r="W25" s="24">
        <f t="shared" si="23"/>
        <v>39.608123218143177</v>
      </c>
      <c r="X25" s="24">
        <f t="shared" si="24"/>
        <v>17.493587754679904</v>
      </c>
      <c r="Y25" s="24">
        <v>7310.2</v>
      </c>
      <c r="Z25" s="24">
        <f>Y25/12*5.3</f>
        <v>3228.6716666666662</v>
      </c>
      <c r="AA25" s="24">
        <v>4611.7439999999997</v>
      </c>
      <c r="AB25" s="24">
        <f t="shared" si="25"/>
        <v>142.83719362400328</v>
      </c>
      <c r="AC25" s="24">
        <f t="shared" si="26"/>
        <v>63.086427183934767</v>
      </c>
      <c r="AD25" s="24">
        <v>23046</v>
      </c>
      <c r="AE25" s="24">
        <f t="shared" si="38"/>
        <v>10178.65</v>
      </c>
      <c r="AF25" s="24">
        <v>6785.2</v>
      </c>
      <c r="AG25" s="24">
        <f t="shared" si="27"/>
        <v>66.661099458179621</v>
      </c>
      <c r="AH25" s="24">
        <f t="shared" si="28"/>
        <v>29.44198559402933</v>
      </c>
      <c r="AI25" s="24">
        <v>2750</v>
      </c>
      <c r="AJ25" s="24">
        <v>1214.5999999999999</v>
      </c>
      <c r="AK25" s="24">
        <v>1549.06</v>
      </c>
      <c r="AL25" s="24">
        <f t="shared" si="29"/>
        <v>127.53663757615676</v>
      </c>
      <c r="AM25" s="24">
        <f t="shared" si="30"/>
        <v>56.329454545454539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162882.5</v>
      </c>
      <c r="AZ25" s="24">
        <f t="shared" si="31"/>
        <v>81441.25</v>
      </c>
      <c r="BA25" s="24">
        <v>67867.7</v>
      </c>
      <c r="BB25" s="24">
        <v>0</v>
      </c>
      <c r="BC25" s="24">
        <v>0</v>
      </c>
      <c r="BD25" s="24">
        <v>0</v>
      </c>
      <c r="BE25" s="24">
        <v>700.1</v>
      </c>
      <c r="BF25" s="24">
        <v>233</v>
      </c>
      <c r="BG25" s="24">
        <v>233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f t="shared" si="9"/>
        <v>2060</v>
      </c>
      <c r="BO25" s="24">
        <f t="shared" si="9"/>
        <v>909.83333333333326</v>
      </c>
      <c r="BP25" s="24">
        <f t="shared" si="10"/>
        <v>2236.4672</v>
      </c>
      <c r="BQ25" s="24">
        <f t="shared" si="11"/>
        <v>245.8106466385785</v>
      </c>
      <c r="BR25" s="24">
        <f t="shared" si="12"/>
        <v>108.56636893203884</v>
      </c>
      <c r="BS25" s="24">
        <v>2000</v>
      </c>
      <c r="BT25" s="24">
        <f t="shared" si="37"/>
        <v>883.33333333333326</v>
      </c>
      <c r="BU25" s="24">
        <v>2236.4672</v>
      </c>
      <c r="BV25" s="24">
        <v>0</v>
      </c>
      <c r="BW25" s="24">
        <f t="shared" si="32"/>
        <v>0</v>
      </c>
      <c r="BX25" s="24">
        <v>0</v>
      </c>
      <c r="BY25" s="24">
        <v>0</v>
      </c>
      <c r="BZ25" s="24">
        <f t="shared" si="33"/>
        <v>0</v>
      </c>
      <c r="CA25" s="24">
        <v>0</v>
      </c>
      <c r="CB25" s="24">
        <v>60</v>
      </c>
      <c r="CC25" s="24">
        <f t="shared" si="36"/>
        <v>26.5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f t="shared" si="34"/>
        <v>0</v>
      </c>
      <c r="CJ25" s="24">
        <v>0</v>
      </c>
      <c r="CK25" s="24">
        <v>9260</v>
      </c>
      <c r="CL25" s="24">
        <f t="shared" si="41"/>
        <v>3241</v>
      </c>
      <c r="CM25" s="24">
        <v>2929.95</v>
      </c>
      <c r="CN25" s="24">
        <v>10820</v>
      </c>
      <c r="CO25" s="24">
        <v>4778.833333333333</v>
      </c>
      <c r="CP25" s="24">
        <v>2216.9540000000002</v>
      </c>
      <c r="CQ25" s="24">
        <v>10800</v>
      </c>
      <c r="CR25" s="24">
        <f>CQ25/12*5.3</f>
        <v>4770</v>
      </c>
      <c r="CS25" s="24">
        <v>2207.154</v>
      </c>
      <c r="CT25" s="24">
        <v>1500</v>
      </c>
      <c r="CU25" s="24">
        <v>662.5</v>
      </c>
      <c r="CV25" s="24">
        <v>2982.1039999999998</v>
      </c>
      <c r="CW25" s="24">
        <v>0</v>
      </c>
      <c r="CX25" s="24">
        <v>0</v>
      </c>
      <c r="CY25" s="24">
        <v>0</v>
      </c>
      <c r="CZ25" s="24">
        <v>0</v>
      </c>
      <c r="DA25" s="24">
        <v>0</v>
      </c>
      <c r="DB25" s="24">
        <v>750</v>
      </c>
      <c r="DC25" s="24">
        <v>15600</v>
      </c>
      <c r="DD25" s="24">
        <v>6890</v>
      </c>
      <c r="DE25" s="24">
        <v>2998.7</v>
      </c>
      <c r="DF25" s="24">
        <v>0</v>
      </c>
      <c r="DG25" s="24">
        <f t="shared" si="13"/>
        <v>237862.6</v>
      </c>
      <c r="DH25" s="24">
        <f t="shared" si="14"/>
        <v>113632.43333333332</v>
      </c>
      <c r="DI25" s="24">
        <f t="shared" si="15"/>
        <v>95499.170199999993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4">
        <v>0</v>
      </c>
      <c r="DS25" s="24">
        <v>0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6700</v>
      </c>
      <c r="DZ25" s="24">
        <v>2959.166666666667</v>
      </c>
      <c r="EA25" s="24">
        <v>5500</v>
      </c>
      <c r="EB25" s="24">
        <v>0</v>
      </c>
      <c r="EC25" s="24">
        <f t="shared" si="16"/>
        <v>6700</v>
      </c>
      <c r="ED25" s="24">
        <f t="shared" si="16"/>
        <v>2959.166666666667</v>
      </c>
      <c r="EE25" s="24">
        <f t="shared" si="17"/>
        <v>5500</v>
      </c>
      <c r="EH25" s="25"/>
      <c r="EJ25" s="25"/>
      <c r="EK25" s="25"/>
      <c r="EM25" s="25"/>
    </row>
    <row r="26" spans="1:143" s="26" customFormat="1" ht="25.5" customHeight="1" x14ac:dyDescent="0.2">
      <c r="A26" s="22">
        <v>17</v>
      </c>
      <c r="B26" s="23" t="s">
        <v>61</v>
      </c>
      <c r="C26" s="24">
        <v>1067.8434</v>
      </c>
      <c r="D26" s="24">
        <v>1242.2809</v>
      </c>
      <c r="E26" s="24">
        <f t="shared" si="18"/>
        <v>11195.7</v>
      </c>
      <c r="F26" s="24">
        <f t="shared" si="19"/>
        <v>5327.0333333333328</v>
      </c>
      <c r="G26" s="24">
        <f t="shared" si="0"/>
        <v>4141.125</v>
      </c>
      <c r="H26" s="24">
        <f t="shared" si="20"/>
        <v>77.737921669972664</v>
      </c>
      <c r="I26" s="24">
        <f t="shared" si="1"/>
        <v>36.988531311128376</v>
      </c>
      <c r="J26" s="24">
        <f t="shared" si="2"/>
        <v>4642</v>
      </c>
      <c r="K26" s="24">
        <f t="shared" si="3"/>
        <v>2050.1833333333334</v>
      </c>
      <c r="L26" s="24">
        <f t="shared" si="4"/>
        <v>1410.3249999999998</v>
      </c>
      <c r="M26" s="24">
        <f t="shared" si="21"/>
        <v>68.79018949524837</v>
      </c>
      <c r="N26" s="24">
        <f t="shared" si="22"/>
        <v>30.381839724256782</v>
      </c>
      <c r="O26" s="24">
        <f t="shared" si="5"/>
        <v>822</v>
      </c>
      <c r="P26" s="24">
        <f t="shared" si="5"/>
        <v>363.05</v>
      </c>
      <c r="Q26" s="24">
        <f t="shared" si="6"/>
        <v>440.81700000000001</v>
      </c>
      <c r="R26" s="24">
        <f t="shared" si="7"/>
        <v>121.42046550061976</v>
      </c>
      <c r="S26" s="24">
        <f t="shared" si="8"/>
        <v>53.627372262773719</v>
      </c>
      <c r="T26" s="24">
        <v>22</v>
      </c>
      <c r="U26" s="24">
        <f t="shared" si="35"/>
        <v>9.7166666666666668</v>
      </c>
      <c r="V26" s="24">
        <v>24.35</v>
      </c>
      <c r="W26" s="24">
        <f t="shared" si="23"/>
        <v>250.60034305317328</v>
      </c>
      <c r="X26" s="24">
        <f t="shared" si="24"/>
        <v>110.68181818181819</v>
      </c>
      <c r="Y26" s="24">
        <v>1100</v>
      </c>
      <c r="Z26" s="24">
        <f t="shared" ref="Z26:Z36" si="42">Y26/12*5.3</f>
        <v>485.83333333333331</v>
      </c>
      <c r="AA26" s="24">
        <v>80.2</v>
      </c>
      <c r="AB26" s="24">
        <f t="shared" si="25"/>
        <v>16.507718696397944</v>
      </c>
      <c r="AC26" s="24">
        <f t="shared" si="26"/>
        <v>7.290909090909091</v>
      </c>
      <c r="AD26" s="24">
        <v>800</v>
      </c>
      <c r="AE26" s="24">
        <f t="shared" si="38"/>
        <v>353.33333333333337</v>
      </c>
      <c r="AF26" s="24">
        <v>416.46699999999998</v>
      </c>
      <c r="AG26" s="24">
        <f t="shared" si="27"/>
        <v>117.8680188679245</v>
      </c>
      <c r="AH26" s="24">
        <f t="shared" si="28"/>
        <v>52.058374999999998</v>
      </c>
      <c r="AI26" s="24">
        <v>20</v>
      </c>
      <c r="AJ26" s="24">
        <v>8.8000000000000007</v>
      </c>
      <c r="AK26" s="24">
        <v>5</v>
      </c>
      <c r="AL26" s="24">
        <f t="shared" si="29"/>
        <v>56.818181818181813</v>
      </c>
      <c r="AM26" s="24">
        <f t="shared" si="30"/>
        <v>25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6553.7</v>
      </c>
      <c r="AZ26" s="24">
        <f t="shared" si="31"/>
        <v>3276.85</v>
      </c>
      <c r="BA26" s="24">
        <v>2730.8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f t="shared" si="9"/>
        <v>2000</v>
      </c>
      <c r="BO26" s="24">
        <f t="shared" si="9"/>
        <v>883.33333333333326</v>
      </c>
      <c r="BP26" s="24">
        <f t="shared" si="10"/>
        <v>509.9</v>
      </c>
      <c r="BQ26" s="24">
        <f t="shared" si="11"/>
        <v>57.724528301886792</v>
      </c>
      <c r="BR26" s="24">
        <f t="shared" si="12"/>
        <v>25.495000000000001</v>
      </c>
      <c r="BS26" s="24">
        <v>2000</v>
      </c>
      <c r="BT26" s="24">
        <f t="shared" si="37"/>
        <v>883.33333333333326</v>
      </c>
      <c r="BU26" s="24">
        <v>509.9</v>
      </c>
      <c r="BV26" s="24">
        <v>0</v>
      </c>
      <c r="BW26" s="24">
        <f t="shared" si="32"/>
        <v>0</v>
      </c>
      <c r="BX26" s="24">
        <v>0</v>
      </c>
      <c r="BY26" s="24">
        <v>0</v>
      </c>
      <c r="BZ26" s="24">
        <f t="shared" si="33"/>
        <v>0</v>
      </c>
      <c r="CA26" s="24">
        <v>0</v>
      </c>
      <c r="CB26" s="24">
        <v>0</v>
      </c>
      <c r="CC26" s="24">
        <f t="shared" si="36"/>
        <v>0</v>
      </c>
      <c r="CD26" s="24">
        <v>0</v>
      </c>
      <c r="CE26" s="24">
        <v>0</v>
      </c>
      <c r="CF26" s="24">
        <v>0</v>
      </c>
      <c r="CG26" s="24">
        <v>0</v>
      </c>
      <c r="CH26" s="24">
        <v>0</v>
      </c>
      <c r="CI26" s="24">
        <f t="shared" si="34"/>
        <v>0</v>
      </c>
      <c r="CJ26" s="24">
        <v>0</v>
      </c>
      <c r="CK26" s="24">
        <v>0</v>
      </c>
      <c r="CL26" s="24">
        <f t="shared" si="41"/>
        <v>0</v>
      </c>
      <c r="CM26" s="24">
        <v>0</v>
      </c>
      <c r="CN26" s="24">
        <v>400</v>
      </c>
      <c r="CO26" s="24">
        <v>176.66666666666669</v>
      </c>
      <c r="CP26" s="24">
        <v>10.1</v>
      </c>
      <c r="CQ26" s="24">
        <v>400</v>
      </c>
      <c r="CR26" s="24">
        <f t="shared" ref="CR26:CR36" si="43">CQ26/12*5.3</f>
        <v>176.66666666666669</v>
      </c>
      <c r="CS26" s="24">
        <v>10.1</v>
      </c>
      <c r="CT26" s="24">
        <v>300</v>
      </c>
      <c r="CU26" s="24">
        <v>132.5</v>
      </c>
      <c r="CV26" s="24">
        <v>357.30799999999999</v>
      </c>
      <c r="CW26" s="24">
        <v>0</v>
      </c>
      <c r="CX26" s="24">
        <v>0</v>
      </c>
      <c r="CY26" s="24">
        <v>0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7</v>
      </c>
      <c r="DF26" s="24">
        <v>0</v>
      </c>
      <c r="DG26" s="24">
        <f t="shared" si="13"/>
        <v>11195.7</v>
      </c>
      <c r="DH26" s="24">
        <f t="shared" si="14"/>
        <v>5327.0333333333328</v>
      </c>
      <c r="DI26" s="24">
        <f t="shared" si="15"/>
        <v>4141.125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4">
        <v>0</v>
      </c>
      <c r="DS26" s="24">
        <v>0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4">
        <v>0</v>
      </c>
      <c r="EC26" s="24">
        <f t="shared" si="16"/>
        <v>0</v>
      </c>
      <c r="ED26" s="24">
        <f t="shared" si="16"/>
        <v>0</v>
      </c>
      <c r="EE26" s="24">
        <f t="shared" si="17"/>
        <v>0</v>
      </c>
      <c r="EH26" s="25"/>
      <c r="EJ26" s="25"/>
      <c r="EK26" s="25"/>
      <c r="EM26" s="25"/>
    </row>
    <row r="27" spans="1:143" s="26" customFormat="1" ht="25.5" customHeight="1" x14ac:dyDescent="0.2">
      <c r="A27" s="22">
        <v>18</v>
      </c>
      <c r="B27" s="23" t="s">
        <v>62</v>
      </c>
      <c r="C27" s="24">
        <v>6796.9937</v>
      </c>
      <c r="D27" s="24">
        <v>29146.118600000002</v>
      </c>
      <c r="E27" s="24">
        <f t="shared" si="18"/>
        <v>117840.3</v>
      </c>
      <c r="F27" s="24">
        <f t="shared" si="19"/>
        <v>57248.083333333336</v>
      </c>
      <c r="G27" s="24">
        <f t="shared" si="0"/>
        <v>45298.334999999999</v>
      </c>
      <c r="H27" s="24">
        <f t="shared" si="20"/>
        <v>79.126378321253839</v>
      </c>
      <c r="I27" s="24">
        <f t="shared" si="1"/>
        <v>38.440444398053977</v>
      </c>
      <c r="J27" s="24">
        <f t="shared" si="2"/>
        <v>23950</v>
      </c>
      <c r="K27" s="24">
        <f t="shared" si="3"/>
        <v>10302.933333333332</v>
      </c>
      <c r="L27" s="24">
        <f t="shared" si="4"/>
        <v>6177.335</v>
      </c>
      <c r="M27" s="24">
        <f t="shared" si="21"/>
        <v>59.957051066362986</v>
      </c>
      <c r="N27" s="24">
        <f t="shared" si="22"/>
        <v>25.792630480167016</v>
      </c>
      <c r="O27" s="24">
        <f t="shared" si="5"/>
        <v>8820</v>
      </c>
      <c r="P27" s="24">
        <f t="shared" si="5"/>
        <v>3895.5</v>
      </c>
      <c r="Q27" s="24">
        <f t="shared" si="6"/>
        <v>2132.1289999999999</v>
      </c>
      <c r="R27" s="24">
        <f t="shared" si="7"/>
        <v>54.733127968168397</v>
      </c>
      <c r="S27" s="24">
        <f t="shared" si="8"/>
        <v>24.173798185941042</v>
      </c>
      <c r="T27" s="24">
        <v>720</v>
      </c>
      <c r="U27" s="24">
        <f t="shared" si="35"/>
        <v>318</v>
      </c>
      <c r="V27" s="24">
        <v>49.701999999999998</v>
      </c>
      <c r="W27" s="24">
        <f t="shared" si="23"/>
        <v>15.62955974842767</v>
      </c>
      <c r="X27" s="24">
        <f t="shared" si="24"/>
        <v>6.9030555555555555</v>
      </c>
      <c r="Y27" s="24">
        <v>3900</v>
      </c>
      <c r="Z27" s="24">
        <f t="shared" si="42"/>
        <v>1722.5</v>
      </c>
      <c r="AA27" s="24">
        <v>704.91200000000003</v>
      </c>
      <c r="AB27" s="24">
        <f t="shared" si="25"/>
        <v>40.923773584905668</v>
      </c>
      <c r="AC27" s="24">
        <f t="shared" si="26"/>
        <v>18.074666666666666</v>
      </c>
      <c r="AD27" s="24">
        <v>8100</v>
      </c>
      <c r="AE27" s="24">
        <f t="shared" si="38"/>
        <v>3577.5</v>
      </c>
      <c r="AF27" s="24">
        <v>2082.4270000000001</v>
      </c>
      <c r="AG27" s="24">
        <f t="shared" si="27"/>
        <v>58.209000698812019</v>
      </c>
      <c r="AH27" s="24">
        <f t="shared" si="28"/>
        <v>25.708975308641978</v>
      </c>
      <c r="AI27" s="24">
        <v>230</v>
      </c>
      <c r="AJ27" s="24">
        <v>101.6</v>
      </c>
      <c r="AK27" s="24">
        <v>173.2</v>
      </c>
      <c r="AL27" s="24">
        <f t="shared" si="29"/>
        <v>170.4724409448819</v>
      </c>
      <c r="AM27" s="24">
        <f t="shared" si="30"/>
        <v>75.304347826086953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93890.3</v>
      </c>
      <c r="AZ27" s="24">
        <f t="shared" si="31"/>
        <v>46945.15</v>
      </c>
      <c r="BA27" s="24">
        <v>39121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f t="shared" si="9"/>
        <v>1100</v>
      </c>
      <c r="BO27" s="24">
        <f t="shared" si="9"/>
        <v>485.83333333333331</v>
      </c>
      <c r="BP27" s="24">
        <f t="shared" si="10"/>
        <v>144</v>
      </c>
      <c r="BQ27" s="24">
        <f t="shared" si="11"/>
        <v>29.639794168096056</v>
      </c>
      <c r="BR27" s="24">
        <f t="shared" si="12"/>
        <v>13.090909090909092</v>
      </c>
      <c r="BS27" s="24">
        <v>1100</v>
      </c>
      <c r="BT27" s="24">
        <f t="shared" si="37"/>
        <v>485.83333333333331</v>
      </c>
      <c r="BU27" s="24">
        <v>144</v>
      </c>
      <c r="BV27" s="24">
        <v>0</v>
      </c>
      <c r="BW27" s="24">
        <f t="shared" si="32"/>
        <v>0</v>
      </c>
      <c r="BX27" s="24">
        <v>0</v>
      </c>
      <c r="BY27" s="24">
        <v>0</v>
      </c>
      <c r="BZ27" s="24">
        <f t="shared" si="33"/>
        <v>0</v>
      </c>
      <c r="CA27" s="24">
        <v>0</v>
      </c>
      <c r="CB27" s="24">
        <v>0</v>
      </c>
      <c r="CC27" s="24">
        <f t="shared" si="36"/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f t="shared" si="34"/>
        <v>0</v>
      </c>
      <c r="CJ27" s="24">
        <v>0</v>
      </c>
      <c r="CK27" s="24">
        <v>3000</v>
      </c>
      <c r="CL27" s="24">
        <f t="shared" si="41"/>
        <v>1050</v>
      </c>
      <c r="CM27" s="24">
        <v>1655</v>
      </c>
      <c r="CN27" s="24">
        <v>3500</v>
      </c>
      <c r="CO27" s="24">
        <v>1545.8333333333335</v>
      </c>
      <c r="CP27" s="24">
        <v>762.5</v>
      </c>
      <c r="CQ27" s="24">
        <v>3500</v>
      </c>
      <c r="CR27" s="24">
        <f t="shared" si="43"/>
        <v>1545.8333333333335</v>
      </c>
      <c r="CS27" s="24">
        <v>596.5</v>
      </c>
      <c r="CT27" s="24">
        <v>0</v>
      </c>
      <c r="CU27" s="24">
        <v>0</v>
      </c>
      <c r="CV27" s="24">
        <v>605.59400000000005</v>
      </c>
      <c r="CW27" s="24">
        <v>0</v>
      </c>
      <c r="CX27" s="24">
        <v>0</v>
      </c>
      <c r="CY27" s="24">
        <v>0</v>
      </c>
      <c r="CZ27" s="24">
        <v>0</v>
      </c>
      <c r="DA27" s="24">
        <v>0</v>
      </c>
      <c r="DB27" s="24">
        <v>0</v>
      </c>
      <c r="DC27" s="24">
        <v>3400</v>
      </c>
      <c r="DD27" s="24">
        <v>1501.6666666666665</v>
      </c>
      <c r="DE27" s="24">
        <v>0</v>
      </c>
      <c r="DF27" s="24">
        <v>0</v>
      </c>
      <c r="DG27" s="24">
        <f t="shared" si="13"/>
        <v>117840.3</v>
      </c>
      <c r="DH27" s="24">
        <f t="shared" si="14"/>
        <v>57248.083333333336</v>
      </c>
      <c r="DI27" s="24">
        <f t="shared" si="15"/>
        <v>45298.334999999999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4">
        <v>0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4">
        <v>0</v>
      </c>
      <c r="EC27" s="24">
        <f t="shared" si="16"/>
        <v>0</v>
      </c>
      <c r="ED27" s="24">
        <f t="shared" si="16"/>
        <v>0</v>
      </c>
      <c r="EE27" s="24">
        <f t="shared" si="17"/>
        <v>0</v>
      </c>
      <c r="EH27" s="25"/>
      <c r="EJ27" s="25"/>
      <c r="EK27" s="25"/>
      <c r="EM27" s="25"/>
    </row>
    <row r="28" spans="1:143" s="26" customFormat="1" ht="25.5" customHeight="1" x14ac:dyDescent="0.2">
      <c r="A28" s="22">
        <v>19</v>
      </c>
      <c r="B28" s="23" t="s">
        <v>63</v>
      </c>
      <c r="C28" s="24">
        <v>3789.9391000000001</v>
      </c>
      <c r="D28" s="24">
        <v>1.4001999999999999</v>
      </c>
      <c r="E28" s="24">
        <f t="shared" si="18"/>
        <v>32366.1</v>
      </c>
      <c r="F28" s="24">
        <f t="shared" si="19"/>
        <v>14994.15</v>
      </c>
      <c r="G28" s="24">
        <f t="shared" si="0"/>
        <v>8782.7820000000011</v>
      </c>
      <c r="H28" s="24">
        <f t="shared" si="20"/>
        <v>58.574724142415548</v>
      </c>
      <c r="I28" s="24">
        <f t="shared" si="1"/>
        <v>27.135743880170928</v>
      </c>
      <c r="J28" s="24">
        <f t="shared" si="2"/>
        <v>20380</v>
      </c>
      <c r="K28" s="24">
        <f t="shared" si="3"/>
        <v>9001.1</v>
      </c>
      <c r="L28" s="24">
        <f t="shared" si="4"/>
        <v>3788.482</v>
      </c>
      <c r="M28" s="24">
        <f t="shared" si="21"/>
        <v>42.089100221084088</v>
      </c>
      <c r="N28" s="24">
        <f t="shared" si="22"/>
        <v>18.589214916584886</v>
      </c>
      <c r="O28" s="24">
        <f t="shared" si="5"/>
        <v>2745</v>
      </c>
      <c r="P28" s="24">
        <f t="shared" si="5"/>
        <v>1212.375</v>
      </c>
      <c r="Q28" s="24">
        <f t="shared" si="6"/>
        <v>1839.1590000000001</v>
      </c>
      <c r="R28" s="24">
        <f t="shared" si="7"/>
        <v>151.6988555521188</v>
      </c>
      <c r="S28" s="24">
        <f t="shared" si="8"/>
        <v>67.000327868852466</v>
      </c>
      <c r="T28" s="24">
        <v>245</v>
      </c>
      <c r="U28" s="24">
        <f t="shared" si="35"/>
        <v>108.20833333333334</v>
      </c>
      <c r="V28" s="24">
        <v>31.238</v>
      </c>
      <c r="W28" s="24">
        <f t="shared" si="23"/>
        <v>28.868386599922985</v>
      </c>
      <c r="X28" s="24">
        <f t="shared" si="24"/>
        <v>12.750204081632651</v>
      </c>
      <c r="Y28" s="24">
        <v>1450</v>
      </c>
      <c r="Z28" s="24">
        <f t="shared" si="42"/>
        <v>640.41666666666663</v>
      </c>
      <c r="AA28" s="24">
        <v>569.14200000000005</v>
      </c>
      <c r="AB28" s="24">
        <f t="shared" si="25"/>
        <v>88.870579050097604</v>
      </c>
      <c r="AC28" s="24">
        <f t="shared" si="26"/>
        <v>39.251172413793107</v>
      </c>
      <c r="AD28" s="24">
        <v>2500</v>
      </c>
      <c r="AE28" s="24">
        <f t="shared" si="38"/>
        <v>1104.1666666666667</v>
      </c>
      <c r="AF28" s="24">
        <v>1807.921</v>
      </c>
      <c r="AG28" s="24">
        <f t="shared" si="27"/>
        <v>163.73624150943397</v>
      </c>
      <c r="AH28" s="24">
        <f t="shared" si="28"/>
        <v>72.316839999999999</v>
      </c>
      <c r="AI28" s="24">
        <v>424</v>
      </c>
      <c r="AJ28" s="24">
        <v>187.2</v>
      </c>
      <c r="AK28" s="24">
        <v>181</v>
      </c>
      <c r="AL28" s="24">
        <f t="shared" si="29"/>
        <v>96.688034188034194</v>
      </c>
      <c r="AM28" s="24">
        <f t="shared" si="30"/>
        <v>42.688679245283019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11986.1</v>
      </c>
      <c r="AZ28" s="24">
        <f t="shared" si="31"/>
        <v>5993.05</v>
      </c>
      <c r="BA28" s="24">
        <v>4994.3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f t="shared" si="9"/>
        <v>95</v>
      </c>
      <c r="BO28" s="24">
        <f t="shared" si="9"/>
        <v>41.958333333333336</v>
      </c>
      <c r="BP28" s="24">
        <f t="shared" si="10"/>
        <v>48.082000000000001</v>
      </c>
      <c r="BQ28" s="24">
        <f t="shared" si="11"/>
        <v>114.59463753723934</v>
      </c>
      <c r="BR28" s="24">
        <f t="shared" si="12"/>
        <v>50.612631578947365</v>
      </c>
      <c r="BS28" s="24">
        <v>95</v>
      </c>
      <c r="BT28" s="24">
        <f t="shared" si="37"/>
        <v>41.958333333333336</v>
      </c>
      <c r="BU28" s="24">
        <v>48.082000000000001</v>
      </c>
      <c r="BV28" s="24">
        <v>0</v>
      </c>
      <c r="BW28" s="24">
        <f t="shared" si="32"/>
        <v>0</v>
      </c>
      <c r="BX28" s="24">
        <v>0</v>
      </c>
      <c r="BY28" s="24">
        <v>0</v>
      </c>
      <c r="BZ28" s="24">
        <f t="shared" si="33"/>
        <v>0</v>
      </c>
      <c r="CA28" s="24">
        <v>0</v>
      </c>
      <c r="CB28" s="24">
        <v>0</v>
      </c>
      <c r="CC28" s="24">
        <f t="shared" si="36"/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f t="shared" si="34"/>
        <v>0</v>
      </c>
      <c r="CJ28" s="24">
        <v>0</v>
      </c>
      <c r="CK28" s="24">
        <v>0</v>
      </c>
      <c r="CL28" s="24">
        <f t="shared" si="41"/>
        <v>0</v>
      </c>
      <c r="CM28" s="24">
        <v>40</v>
      </c>
      <c r="CN28" s="24">
        <v>4350</v>
      </c>
      <c r="CO28" s="24">
        <v>1921.25</v>
      </c>
      <c r="CP28" s="24">
        <v>463.66</v>
      </c>
      <c r="CQ28" s="24">
        <v>1050</v>
      </c>
      <c r="CR28" s="24">
        <f t="shared" si="43"/>
        <v>463.75</v>
      </c>
      <c r="CS28" s="24">
        <v>348.66</v>
      </c>
      <c r="CT28" s="24">
        <v>0</v>
      </c>
      <c r="CU28" s="24">
        <v>0</v>
      </c>
      <c r="CV28" s="24">
        <v>637.43899999999996</v>
      </c>
      <c r="CW28" s="24">
        <v>0</v>
      </c>
      <c r="CX28" s="24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11316</v>
      </c>
      <c r="DD28" s="24">
        <v>4997.8999999999996</v>
      </c>
      <c r="DE28" s="24">
        <v>10</v>
      </c>
      <c r="DF28" s="24">
        <v>0</v>
      </c>
      <c r="DG28" s="24">
        <f t="shared" si="13"/>
        <v>32366.1</v>
      </c>
      <c r="DH28" s="24">
        <f t="shared" si="14"/>
        <v>14994.15</v>
      </c>
      <c r="DI28" s="24">
        <f t="shared" si="15"/>
        <v>8782.7820000000011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4">
        <v>0</v>
      </c>
      <c r="DS28" s="24">
        <v>0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4">
        <v>0</v>
      </c>
      <c r="EC28" s="24">
        <f t="shared" si="16"/>
        <v>0</v>
      </c>
      <c r="ED28" s="24">
        <f t="shared" si="16"/>
        <v>0</v>
      </c>
      <c r="EE28" s="24">
        <f t="shared" si="17"/>
        <v>0</v>
      </c>
      <c r="EH28" s="25"/>
      <c r="EJ28" s="25"/>
      <c r="EK28" s="25"/>
      <c r="EM28" s="25"/>
    </row>
    <row r="29" spans="1:143" s="26" customFormat="1" ht="25.5" customHeight="1" x14ac:dyDescent="0.2">
      <c r="A29" s="22">
        <v>20</v>
      </c>
      <c r="B29" s="23" t="s">
        <v>64</v>
      </c>
      <c r="C29" s="24">
        <v>4490.2057000000004</v>
      </c>
      <c r="D29" s="24">
        <v>3978.8951000000002</v>
      </c>
      <c r="E29" s="24">
        <f t="shared" si="18"/>
        <v>54269.1</v>
      </c>
      <c r="F29" s="24">
        <f t="shared" si="19"/>
        <v>25994.716666666664</v>
      </c>
      <c r="G29" s="24">
        <f t="shared" si="0"/>
        <v>19888.895</v>
      </c>
      <c r="H29" s="24">
        <f t="shared" si="20"/>
        <v>76.511297488015202</v>
      </c>
      <c r="I29" s="24">
        <f t="shared" si="1"/>
        <v>36.648654575071262</v>
      </c>
      <c r="J29" s="24">
        <f t="shared" si="2"/>
        <v>19540</v>
      </c>
      <c r="K29" s="24">
        <f t="shared" si="3"/>
        <v>8630.1666666666661</v>
      </c>
      <c r="L29" s="24">
        <f t="shared" si="4"/>
        <v>5418.3950000000004</v>
      </c>
      <c r="M29" s="24">
        <f t="shared" si="21"/>
        <v>62.784361059075735</v>
      </c>
      <c r="N29" s="24">
        <f t="shared" si="22"/>
        <v>27.729759467758448</v>
      </c>
      <c r="O29" s="24">
        <f t="shared" si="5"/>
        <v>9000</v>
      </c>
      <c r="P29" s="24">
        <f t="shared" si="5"/>
        <v>3975</v>
      </c>
      <c r="Q29" s="24">
        <f t="shared" si="6"/>
        <v>2299.8220000000001</v>
      </c>
      <c r="R29" s="24">
        <f t="shared" si="7"/>
        <v>57.857157232704402</v>
      </c>
      <c r="S29" s="24">
        <f t="shared" si="8"/>
        <v>25.553577777777782</v>
      </c>
      <c r="T29" s="24">
        <v>2500</v>
      </c>
      <c r="U29" s="24">
        <f t="shared" si="35"/>
        <v>1104.1666666666667</v>
      </c>
      <c r="V29" s="24">
        <v>1438.3610000000001</v>
      </c>
      <c r="W29" s="24">
        <f t="shared" si="23"/>
        <v>130.26665660377358</v>
      </c>
      <c r="X29" s="24">
        <f t="shared" si="24"/>
        <v>57.534440000000011</v>
      </c>
      <c r="Y29" s="24">
        <v>5000</v>
      </c>
      <c r="Z29" s="24">
        <f t="shared" si="42"/>
        <v>2208.3333333333335</v>
      </c>
      <c r="AA29" s="24">
        <v>1569.402</v>
      </c>
      <c r="AB29" s="24">
        <f t="shared" si="25"/>
        <v>71.067260377358494</v>
      </c>
      <c r="AC29" s="24">
        <f t="shared" si="26"/>
        <v>31.38804</v>
      </c>
      <c r="AD29" s="24">
        <v>6500</v>
      </c>
      <c r="AE29" s="24">
        <f t="shared" si="38"/>
        <v>2870.833333333333</v>
      </c>
      <c r="AF29" s="24">
        <v>861.46100000000001</v>
      </c>
      <c r="AG29" s="24">
        <f t="shared" si="27"/>
        <v>30.007349782293179</v>
      </c>
      <c r="AH29" s="24">
        <f t="shared" si="28"/>
        <v>13.253246153846154</v>
      </c>
      <c r="AI29" s="24">
        <v>240</v>
      </c>
      <c r="AJ29" s="24">
        <v>106</v>
      </c>
      <c r="AK29" s="24">
        <v>305</v>
      </c>
      <c r="AL29" s="24">
        <f t="shared" si="29"/>
        <v>287.73584905660374</v>
      </c>
      <c r="AM29" s="24">
        <f t="shared" si="30"/>
        <v>127.08333333333333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34729.1</v>
      </c>
      <c r="AZ29" s="24">
        <f t="shared" si="31"/>
        <v>17364.55</v>
      </c>
      <c r="BA29" s="24">
        <v>14470.5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f t="shared" si="9"/>
        <v>1100</v>
      </c>
      <c r="BO29" s="24">
        <f t="shared" si="9"/>
        <v>485.83333333333331</v>
      </c>
      <c r="BP29" s="24">
        <f t="shared" si="10"/>
        <v>545</v>
      </c>
      <c r="BQ29" s="24">
        <f t="shared" si="11"/>
        <v>112.17838765008577</v>
      </c>
      <c r="BR29" s="24">
        <f t="shared" si="12"/>
        <v>49.545454545454547</v>
      </c>
      <c r="BS29" s="24">
        <v>1100</v>
      </c>
      <c r="BT29" s="24">
        <f t="shared" si="37"/>
        <v>485.83333333333331</v>
      </c>
      <c r="BU29" s="24">
        <v>125</v>
      </c>
      <c r="BV29" s="24">
        <v>0</v>
      </c>
      <c r="BW29" s="24">
        <f t="shared" si="32"/>
        <v>0</v>
      </c>
      <c r="BX29" s="24">
        <v>420</v>
      </c>
      <c r="BY29" s="24">
        <v>0</v>
      </c>
      <c r="BZ29" s="24">
        <f t="shared" si="33"/>
        <v>0</v>
      </c>
      <c r="CA29" s="24">
        <v>0</v>
      </c>
      <c r="CB29" s="24">
        <v>0</v>
      </c>
      <c r="CC29" s="24">
        <f t="shared" si="36"/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f t="shared" si="34"/>
        <v>0</v>
      </c>
      <c r="CJ29" s="24">
        <v>0</v>
      </c>
      <c r="CK29" s="24">
        <v>0</v>
      </c>
      <c r="CL29" s="24">
        <f t="shared" si="41"/>
        <v>0</v>
      </c>
      <c r="CM29" s="24">
        <v>0</v>
      </c>
      <c r="CN29" s="24">
        <v>4200</v>
      </c>
      <c r="CO29" s="24">
        <v>1855</v>
      </c>
      <c r="CP29" s="24">
        <v>597.46100000000001</v>
      </c>
      <c r="CQ29" s="24">
        <v>4200</v>
      </c>
      <c r="CR29" s="24">
        <f t="shared" si="43"/>
        <v>1855</v>
      </c>
      <c r="CS29" s="24">
        <v>597.46100000000001</v>
      </c>
      <c r="CT29" s="24">
        <v>0</v>
      </c>
      <c r="CU29" s="24">
        <v>0</v>
      </c>
      <c r="CV29" s="24">
        <v>0</v>
      </c>
      <c r="CW29" s="24">
        <v>0</v>
      </c>
      <c r="CX29" s="24">
        <v>0</v>
      </c>
      <c r="CY29" s="24">
        <v>100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1.71</v>
      </c>
      <c r="DF29" s="24">
        <v>0</v>
      </c>
      <c r="DG29" s="24">
        <f t="shared" si="13"/>
        <v>54269.1</v>
      </c>
      <c r="DH29" s="24">
        <f t="shared" si="14"/>
        <v>25994.716666666664</v>
      </c>
      <c r="DI29" s="24">
        <f t="shared" si="15"/>
        <v>19888.895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4">
        <v>0</v>
      </c>
      <c r="DS29" s="24">
        <v>0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4">
        <v>0</v>
      </c>
      <c r="EC29" s="24">
        <f t="shared" si="16"/>
        <v>0</v>
      </c>
      <c r="ED29" s="24">
        <f t="shared" si="16"/>
        <v>0</v>
      </c>
      <c r="EE29" s="24">
        <f t="shared" si="17"/>
        <v>0</v>
      </c>
      <c r="EH29" s="25"/>
      <c r="EJ29" s="25"/>
      <c r="EK29" s="25"/>
      <c r="EM29" s="25"/>
    </row>
    <row r="30" spans="1:143" s="26" customFormat="1" ht="25.5" customHeight="1" x14ac:dyDescent="0.2">
      <c r="A30" s="22">
        <v>21</v>
      </c>
      <c r="B30" s="23" t="s">
        <v>65</v>
      </c>
      <c r="C30" s="24">
        <v>4957.5542999999998</v>
      </c>
      <c r="D30" s="24">
        <v>2828.6855</v>
      </c>
      <c r="E30" s="24">
        <f t="shared" si="18"/>
        <v>74693.600000000006</v>
      </c>
      <c r="F30" s="24">
        <f t="shared" si="19"/>
        <v>35570.433333333334</v>
      </c>
      <c r="G30" s="24">
        <f t="shared" si="0"/>
        <v>27003.363600000001</v>
      </c>
      <c r="H30" s="24">
        <f t="shared" si="20"/>
        <v>75.91519436085963</v>
      </c>
      <c r="I30" s="24">
        <f t="shared" si="1"/>
        <v>36.152178499898248</v>
      </c>
      <c r="J30" s="24">
        <f t="shared" si="2"/>
        <v>30452</v>
      </c>
      <c r="K30" s="24">
        <f t="shared" si="3"/>
        <v>13449.633333333333</v>
      </c>
      <c r="L30" s="24">
        <f t="shared" si="4"/>
        <v>8569.3636000000006</v>
      </c>
      <c r="M30" s="24">
        <f t="shared" si="21"/>
        <v>63.714477470265621</v>
      </c>
      <c r="N30" s="24">
        <f t="shared" si="22"/>
        <v>28.140560882700644</v>
      </c>
      <c r="O30" s="24">
        <f t="shared" si="5"/>
        <v>6900</v>
      </c>
      <c r="P30" s="24">
        <f t="shared" si="5"/>
        <v>3047.4999999999995</v>
      </c>
      <c r="Q30" s="24">
        <f t="shared" si="6"/>
        <v>2024.424</v>
      </c>
      <c r="R30" s="24">
        <f t="shared" si="7"/>
        <v>66.42900738310091</v>
      </c>
      <c r="S30" s="24">
        <f t="shared" si="8"/>
        <v>29.339478260869566</v>
      </c>
      <c r="T30" s="24">
        <v>580</v>
      </c>
      <c r="U30" s="24">
        <f t="shared" si="35"/>
        <v>256.16666666666669</v>
      </c>
      <c r="V30" s="24">
        <v>180.09899999999999</v>
      </c>
      <c r="W30" s="24">
        <f t="shared" si="23"/>
        <v>70.305400130123601</v>
      </c>
      <c r="X30" s="24">
        <f t="shared" si="24"/>
        <v>31.051551724137926</v>
      </c>
      <c r="Y30" s="24">
        <v>3120</v>
      </c>
      <c r="Z30" s="24">
        <f t="shared" si="42"/>
        <v>1378</v>
      </c>
      <c r="AA30" s="24">
        <v>1247.2796000000001</v>
      </c>
      <c r="AB30" s="24">
        <f t="shared" si="25"/>
        <v>90.513759071117576</v>
      </c>
      <c r="AC30" s="24">
        <f t="shared" si="26"/>
        <v>39.976910256410257</v>
      </c>
      <c r="AD30" s="24">
        <v>6320</v>
      </c>
      <c r="AE30" s="24">
        <f t="shared" si="38"/>
        <v>2791.333333333333</v>
      </c>
      <c r="AF30" s="24">
        <v>1844.325</v>
      </c>
      <c r="AG30" s="24">
        <f t="shared" si="27"/>
        <v>66.073262479101984</v>
      </c>
      <c r="AH30" s="24">
        <f t="shared" si="28"/>
        <v>29.182357594936708</v>
      </c>
      <c r="AI30" s="24">
        <v>192</v>
      </c>
      <c r="AJ30" s="24">
        <v>84.8</v>
      </c>
      <c r="AK30" s="24">
        <v>45.3</v>
      </c>
      <c r="AL30" s="24">
        <f t="shared" si="29"/>
        <v>53.419811320754718</v>
      </c>
      <c r="AM30" s="24">
        <f t="shared" si="30"/>
        <v>23.59375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44241.599999999999</v>
      </c>
      <c r="AZ30" s="24">
        <f t="shared" si="31"/>
        <v>22120.799999999999</v>
      </c>
      <c r="BA30" s="24">
        <v>18434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f t="shared" si="9"/>
        <v>3140</v>
      </c>
      <c r="BO30" s="24">
        <f t="shared" si="9"/>
        <v>1386.8333333333335</v>
      </c>
      <c r="BP30" s="24">
        <f t="shared" si="10"/>
        <v>673</v>
      </c>
      <c r="BQ30" s="24">
        <f t="shared" si="11"/>
        <v>48.527821175339497</v>
      </c>
      <c r="BR30" s="24">
        <f t="shared" si="12"/>
        <v>21.433121019108281</v>
      </c>
      <c r="BS30" s="24">
        <v>3140</v>
      </c>
      <c r="BT30" s="24">
        <f t="shared" si="37"/>
        <v>1386.8333333333335</v>
      </c>
      <c r="BU30" s="24">
        <v>673</v>
      </c>
      <c r="BV30" s="24">
        <v>0</v>
      </c>
      <c r="BW30" s="24">
        <f t="shared" si="32"/>
        <v>0</v>
      </c>
      <c r="BX30" s="24">
        <v>0</v>
      </c>
      <c r="BY30" s="24">
        <v>0</v>
      </c>
      <c r="BZ30" s="24">
        <f t="shared" si="33"/>
        <v>0</v>
      </c>
      <c r="CA30" s="24">
        <v>0</v>
      </c>
      <c r="CB30" s="24">
        <v>0</v>
      </c>
      <c r="CC30" s="24">
        <f t="shared" si="36"/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f t="shared" si="34"/>
        <v>0</v>
      </c>
      <c r="CJ30" s="24">
        <v>0</v>
      </c>
      <c r="CK30" s="24">
        <v>0</v>
      </c>
      <c r="CL30" s="24">
        <f t="shared" si="41"/>
        <v>0</v>
      </c>
      <c r="CM30" s="24">
        <v>0</v>
      </c>
      <c r="CN30" s="24">
        <v>17100</v>
      </c>
      <c r="CO30" s="24">
        <v>7552.5</v>
      </c>
      <c r="CP30" s="24">
        <v>4579.3599999999997</v>
      </c>
      <c r="CQ30" s="24">
        <v>2300</v>
      </c>
      <c r="CR30" s="24">
        <f t="shared" si="43"/>
        <v>1015.8333333333333</v>
      </c>
      <c r="CS30" s="24">
        <v>684.26</v>
      </c>
      <c r="CT30" s="24">
        <v>0</v>
      </c>
      <c r="CU30" s="24">
        <v>0</v>
      </c>
      <c r="CV30" s="24">
        <v>0</v>
      </c>
      <c r="CW30" s="24">
        <v>0</v>
      </c>
      <c r="CX30" s="24">
        <v>0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f t="shared" si="13"/>
        <v>74693.600000000006</v>
      </c>
      <c r="DH30" s="24">
        <f t="shared" si="14"/>
        <v>35570.433333333334</v>
      </c>
      <c r="DI30" s="24">
        <f t="shared" si="15"/>
        <v>27003.363600000001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4">
        <v>0</v>
      </c>
      <c r="DS30" s="24">
        <v>0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4">
        <v>0</v>
      </c>
      <c r="EC30" s="24">
        <f t="shared" si="16"/>
        <v>0</v>
      </c>
      <c r="ED30" s="24">
        <f t="shared" si="16"/>
        <v>0</v>
      </c>
      <c r="EE30" s="24">
        <f t="shared" si="17"/>
        <v>0</v>
      </c>
      <c r="EH30" s="25"/>
      <c r="EJ30" s="25"/>
      <c r="EK30" s="25"/>
      <c r="EM30" s="25"/>
    </row>
    <row r="31" spans="1:143" s="26" customFormat="1" ht="25.5" customHeight="1" x14ac:dyDescent="0.2">
      <c r="A31" s="22">
        <v>22</v>
      </c>
      <c r="B31" s="23" t="s">
        <v>66</v>
      </c>
      <c r="C31" s="24">
        <v>277.05500000000001</v>
      </c>
      <c r="D31" s="24">
        <v>703.74440000000004</v>
      </c>
      <c r="E31" s="24">
        <f t="shared" si="18"/>
        <v>19217</v>
      </c>
      <c r="F31" s="24">
        <f t="shared" si="19"/>
        <v>9280.4858333333323</v>
      </c>
      <c r="G31" s="24">
        <f t="shared" si="0"/>
        <v>6896.5280000000002</v>
      </c>
      <c r="H31" s="24">
        <f t="shared" si="20"/>
        <v>74.312144039154575</v>
      </c>
      <c r="I31" s="24">
        <f t="shared" si="1"/>
        <v>35.887641151064166</v>
      </c>
      <c r="J31" s="24">
        <f t="shared" si="2"/>
        <v>5623.0999999999995</v>
      </c>
      <c r="K31" s="24">
        <f t="shared" si="3"/>
        <v>2483.5358333333334</v>
      </c>
      <c r="L31" s="24">
        <f t="shared" si="4"/>
        <v>1232.2279999999998</v>
      </c>
      <c r="M31" s="24">
        <f t="shared" si="21"/>
        <v>49.615873604937576</v>
      </c>
      <c r="N31" s="24">
        <f t="shared" si="22"/>
        <v>21.913677508847432</v>
      </c>
      <c r="O31" s="24">
        <f t="shared" si="5"/>
        <v>2688.1</v>
      </c>
      <c r="P31" s="24">
        <f t="shared" si="5"/>
        <v>1187.2441666666666</v>
      </c>
      <c r="Q31" s="24">
        <f t="shared" si="6"/>
        <v>583.58799999999997</v>
      </c>
      <c r="R31" s="24">
        <f t="shared" si="7"/>
        <v>49.154842481853983</v>
      </c>
      <c r="S31" s="24">
        <f t="shared" si="8"/>
        <v>21.710055429485507</v>
      </c>
      <c r="T31" s="24">
        <v>422</v>
      </c>
      <c r="U31" s="24">
        <f t="shared" si="35"/>
        <v>186.38333333333333</v>
      </c>
      <c r="V31" s="24">
        <v>130.18799999999999</v>
      </c>
      <c r="W31" s="24">
        <f t="shared" si="23"/>
        <v>69.849593132433156</v>
      </c>
      <c r="X31" s="24">
        <f t="shared" si="24"/>
        <v>30.850236966824639</v>
      </c>
      <c r="Y31" s="24">
        <v>1187.5999999999999</v>
      </c>
      <c r="Z31" s="24">
        <f t="shared" si="42"/>
        <v>524.5233333333332</v>
      </c>
      <c r="AA31" s="24">
        <v>202.84</v>
      </c>
      <c r="AB31" s="24">
        <f t="shared" si="25"/>
        <v>38.671301562688676</v>
      </c>
      <c r="AC31" s="24">
        <f t="shared" si="26"/>
        <v>17.079824856854163</v>
      </c>
      <c r="AD31" s="24">
        <v>2266.1</v>
      </c>
      <c r="AE31" s="24">
        <f t="shared" si="38"/>
        <v>1000.8608333333333</v>
      </c>
      <c r="AF31" s="24">
        <v>453.4</v>
      </c>
      <c r="AG31" s="24">
        <f t="shared" si="27"/>
        <v>45.301003386251672</v>
      </c>
      <c r="AH31" s="24">
        <f t="shared" si="28"/>
        <v>20.007943162261153</v>
      </c>
      <c r="AI31" s="24">
        <v>355</v>
      </c>
      <c r="AJ31" s="24">
        <f>AI31/12*5.3</f>
        <v>156.79166666666666</v>
      </c>
      <c r="AK31" s="24">
        <v>198</v>
      </c>
      <c r="AL31" s="24">
        <f t="shared" si="29"/>
        <v>126.28222163167686</v>
      </c>
      <c r="AM31" s="24">
        <f t="shared" si="30"/>
        <v>55.774647887323944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13593.9</v>
      </c>
      <c r="AZ31" s="24">
        <f t="shared" si="31"/>
        <v>6796.9500000000007</v>
      </c>
      <c r="BA31" s="24">
        <v>5664.3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f t="shared" si="9"/>
        <v>606.4</v>
      </c>
      <c r="BO31" s="24">
        <f t="shared" si="9"/>
        <v>267.82666666666665</v>
      </c>
      <c r="BP31" s="24">
        <f t="shared" si="10"/>
        <v>85</v>
      </c>
      <c r="BQ31" s="24">
        <f t="shared" si="11"/>
        <v>31.736944292328374</v>
      </c>
      <c r="BR31" s="24">
        <f t="shared" si="12"/>
        <v>14.017150395778364</v>
      </c>
      <c r="BS31" s="24">
        <v>606.4</v>
      </c>
      <c r="BT31" s="24">
        <f t="shared" si="37"/>
        <v>267.82666666666665</v>
      </c>
      <c r="BU31" s="24">
        <v>85</v>
      </c>
      <c r="BV31" s="24">
        <v>0</v>
      </c>
      <c r="BW31" s="24">
        <f t="shared" si="32"/>
        <v>0</v>
      </c>
      <c r="BX31" s="24">
        <v>0</v>
      </c>
      <c r="BY31" s="24">
        <v>0</v>
      </c>
      <c r="BZ31" s="24">
        <f t="shared" si="33"/>
        <v>0</v>
      </c>
      <c r="CA31" s="24">
        <v>0</v>
      </c>
      <c r="CB31" s="24">
        <v>0</v>
      </c>
      <c r="CC31" s="24">
        <f t="shared" si="36"/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f t="shared" si="34"/>
        <v>0</v>
      </c>
      <c r="CJ31" s="24">
        <v>0</v>
      </c>
      <c r="CK31" s="24">
        <v>0</v>
      </c>
      <c r="CL31" s="24">
        <f t="shared" si="41"/>
        <v>0</v>
      </c>
      <c r="CM31" s="24">
        <v>0</v>
      </c>
      <c r="CN31" s="24">
        <v>786</v>
      </c>
      <c r="CO31" s="24">
        <v>347.15</v>
      </c>
      <c r="CP31" s="24">
        <v>144.80000000000001</v>
      </c>
      <c r="CQ31" s="24">
        <v>774</v>
      </c>
      <c r="CR31" s="24">
        <f t="shared" si="43"/>
        <v>341.84999999999997</v>
      </c>
      <c r="CS31" s="24">
        <v>144.80000000000001</v>
      </c>
      <c r="CT31" s="24">
        <v>0</v>
      </c>
      <c r="CU31" s="24">
        <v>0</v>
      </c>
      <c r="CV31" s="24">
        <v>0</v>
      </c>
      <c r="CW31" s="24">
        <v>0</v>
      </c>
      <c r="CX31" s="24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18</v>
      </c>
      <c r="DF31" s="24">
        <v>0</v>
      </c>
      <c r="DG31" s="24">
        <f t="shared" si="13"/>
        <v>19217</v>
      </c>
      <c r="DH31" s="24">
        <f t="shared" si="14"/>
        <v>9280.4858333333323</v>
      </c>
      <c r="DI31" s="24">
        <f t="shared" si="15"/>
        <v>6896.5280000000002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4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4">
        <v>0</v>
      </c>
      <c r="EC31" s="24">
        <f t="shared" si="16"/>
        <v>0</v>
      </c>
      <c r="ED31" s="24">
        <f t="shared" si="16"/>
        <v>0</v>
      </c>
      <c r="EE31" s="24">
        <f t="shared" si="17"/>
        <v>0</v>
      </c>
      <c r="EH31" s="25"/>
      <c r="EJ31" s="25"/>
      <c r="EK31" s="25"/>
      <c r="EM31" s="25"/>
    </row>
    <row r="32" spans="1:143" s="26" customFormat="1" ht="25.5" customHeight="1" x14ac:dyDescent="0.2">
      <c r="A32" s="22">
        <v>23</v>
      </c>
      <c r="B32" s="23" t="s">
        <v>67</v>
      </c>
      <c r="C32" s="24">
        <v>7762.2893999999997</v>
      </c>
      <c r="D32" s="24">
        <v>1779.9244000000001</v>
      </c>
      <c r="E32" s="24">
        <f t="shared" si="18"/>
        <v>13563.2</v>
      </c>
      <c r="F32" s="24">
        <f t="shared" si="19"/>
        <v>6550.0166666666664</v>
      </c>
      <c r="G32" s="24">
        <f t="shared" si="0"/>
        <v>5654.6840000000002</v>
      </c>
      <c r="H32" s="24">
        <f t="shared" si="20"/>
        <v>86.330833763781783</v>
      </c>
      <c r="I32" s="24">
        <f t="shared" si="1"/>
        <v>41.691370767960365</v>
      </c>
      <c r="J32" s="24">
        <f t="shared" si="2"/>
        <v>3970</v>
      </c>
      <c r="K32" s="24">
        <f t="shared" si="3"/>
        <v>1753.4166666666665</v>
      </c>
      <c r="L32" s="24">
        <f t="shared" si="4"/>
        <v>1657.3839999999998</v>
      </c>
      <c r="M32" s="24">
        <f t="shared" si="21"/>
        <v>94.523112019390709</v>
      </c>
      <c r="N32" s="24">
        <f t="shared" si="22"/>
        <v>41.747707808564229</v>
      </c>
      <c r="O32" s="24">
        <f t="shared" si="5"/>
        <v>1600</v>
      </c>
      <c r="P32" s="24">
        <f t="shared" si="5"/>
        <v>706.66666666666663</v>
      </c>
      <c r="Q32" s="24">
        <f t="shared" si="6"/>
        <v>907.84100000000001</v>
      </c>
      <c r="R32" s="24">
        <f t="shared" si="7"/>
        <v>128.46806603773587</v>
      </c>
      <c r="S32" s="24">
        <f t="shared" si="8"/>
        <v>56.740062500000001</v>
      </c>
      <c r="T32" s="24">
        <v>50</v>
      </c>
      <c r="U32" s="24">
        <f t="shared" si="35"/>
        <v>22.083333333333336</v>
      </c>
      <c r="V32" s="24">
        <v>54.231000000000002</v>
      </c>
      <c r="W32" s="24">
        <f t="shared" si="23"/>
        <v>245.57433962264147</v>
      </c>
      <c r="X32" s="24">
        <f t="shared" si="24"/>
        <v>108.46200000000002</v>
      </c>
      <c r="Y32" s="24">
        <v>1500</v>
      </c>
      <c r="Z32" s="24">
        <f t="shared" si="42"/>
        <v>662.5</v>
      </c>
      <c r="AA32" s="24">
        <v>341.32499999999999</v>
      </c>
      <c r="AB32" s="24">
        <f t="shared" si="25"/>
        <v>51.520754716981131</v>
      </c>
      <c r="AC32" s="24">
        <f t="shared" si="26"/>
        <v>22.754999999999999</v>
      </c>
      <c r="AD32" s="24">
        <v>1550</v>
      </c>
      <c r="AE32" s="24">
        <f t="shared" si="38"/>
        <v>684.58333333333326</v>
      </c>
      <c r="AF32" s="24">
        <v>853.61</v>
      </c>
      <c r="AG32" s="24">
        <f t="shared" si="27"/>
        <v>124.69044430919053</v>
      </c>
      <c r="AH32" s="24">
        <f t="shared" si="28"/>
        <v>55.071612903225805</v>
      </c>
      <c r="AI32" s="24">
        <v>10</v>
      </c>
      <c r="AJ32" s="24">
        <f t="shared" ref="AJ32:AJ36" si="44">AI32/12*5.3</f>
        <v>4.416666666666667</v>
      </c>
      <c r="AK32" s="24">
        <v>33</v>
      </c>
      <c r="AL32" s="24">
        <f t="shared" si="29"/>
        <v>747.16981132075466</v>
      </c>
      <c r="AM32" s="24">
        <f t="shared" si="30"/>
        <v>330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9593.2000000000007</v>
      </c>
      <c r="AZ32" s="24">
        <f t="shared" si="31"/>
        <v>4796.6000000000004</v>
      </c>
      <c r="BA32" s="24">
        <v>3997.3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f t="shared" si="9"/>
        <v>360</v>
      </c>
      <c r="BO32" s="24">
        <f t="shared" si="9"/>
        <v>159</v>
      </c>
      <c r="BP32" s="24">
        <f t="shared" si="10"/>
        <v>125</v>
      </c>
      <c r="BQ32" s="24">
        <f t="shared" si="11"/>
        <v>78.616352201257868</v>
      </c>
      <c r="BR32" s="24">
        <f t="shared" si="12"/>
        <v>34.722222222222221</v>
      </c>
      <c r="BS32" s="24">
        <v>360</v>
      </c>
      <c r="BT32" s="24">
        <f t="shared" si="37"/>
        <v>159</v>
      </c>
      <c r="BU32" s="24">
        <v>125</v>
      </c>
      <c r="BV32" s="24">
        <v>0</v>
      </c>
      <c r="BW32" s="24">
        <f t="shared" si="32"/>
        <v>0</v>
      </c>
      <c r="BX32" s="24">
        <v>0</v>
      </c>
      <c r="BY32" s="24">
        <v>0</v>
      </c>
      <c r="BZ32" s="24">
        <f t="shared" si="33"/>
        <v>0</v>
      </c>
      <c r="CA32" s="24">
        <v>0</v>
      </c>
      <c r="CB32" s="24">
        <v>0</v>
      </c>
      <c r="CC32" s="24">
        <f t="shared" si="36"/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f t="shared" si="34"/>
        <v>0</v>
      </c>
      <c r="CJ32" s="24">
        <v>0</v>
      </c>
      <c r="CK32" s="24">
        <v>0</v>
      </c>
      <c r="CL32" s="24">
        <f t="shared" si="41"/>
        <v>0</v>
      </c>
      <c r="CM32" s="24">
        <v>5</v>
      </c>
      <c r="CN32" s="24">
        <v>500</v>
      </c>
      <c r="CO32" s="24">
        <v>220.83333333333331</v>
      </c>
      <c r="CP32" s="24">
        <v>229.05</v>
      </c>
      <c r="CQ32" s="24">
        <v>500</v>
      </c>
      <c r="CR32" s="24">
        <f t="shared" si="43"/>
        <v>220.83333333333331</v>
      </c>
      <c r="CS32" s="24">
        <v>199.05</v>
      </c>
      <c r="CT32" s="24">
        <v>0</v>
      </c>
      <c r="CU32" s="24">
        <v>0</v>
      </c>
      <c r="CV32" s="24">
        <v>16.167999999999999</v>
      </c>
      <c r="CW32" s="24">
        <v>0</v>
      </c>
      <c r="CX32" s="24">
        <v>0</v>
      </c>
      <c r="CY32" s="24">
        <v>0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f t="shared" si="13"/>
        <v>13563.2</v>
      </c>
      <c r="DH32" s="24">
        <f t="shared" si="14"/>
        <v>6550.0166666666664</v>
      </c>
      <c r="DI32" s="24">
        <f t="shared" si="15"/>
        <v>5654.6840000000002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4">
        <v>0</v>
      </c>
      <c r="DS32" s="24">
        <v>0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4">
        <v>0</v>
      </c>
      <c r="EC32" s="24">
        <f t="shared" si="16"/>
        <v>0</v>
      </c>
      <c r="ED32" s="24">
        <f t="shared" si="16"/>
        <v>0</v>
      </c>
      <c r="EE32" s="24">
        <f t="shared" si="17"/>
        <v>0</v>
      </c>
      <c r="EH32" s="25"/>
      <c r="EJ32" s="25"/>
      <c r="EK32" s="25"/>
      <c r="EM32" s="25"/>
    </row>
    <row r="33" spans="1:143" s="26" customFormat="1" ht="25.5" customHeight="1" x14ac:dyDescent="0.2">
      <c r="A33" s="22">
        <v>24</v>
      </c>
      <c r="B33" s="23" t="s">
        <v>68</v>
      </c>
      <c r="C33" s="24">
        <v>141.61070000000001</v>
      </c>
      <c r="D33" s="24">
        <v>7227.3078999999998</v>
      </c>
      <c r="E33" s="24">
        <f t="shared" si="18"/>
        <v>58878</v>
      </c>
      <c r="F33" s="24">
        <f t="shared" si="19"/>
        <v>28056.85</v>
      </c>
      <c r="G33" s="24">
        <f t="shared" si="0"/>
        <v>21345.057999999997</v>
      </c>
      <c r="H33" s="24">
        <f t="shared" si="20"/>
        <v>76.077884723338514</v>
      </c>
      <c r="I33" s="24">
        <f t="shared" si="1"/>
        <v>36.253028295798082</v>
      </c>
      <c r="J33" s="24">
        <f t="shared" si="2"/>
        <v>23694</v>
      </c>
      <c r="K33" s="24">
        <f t="shared" si="3"/>
        <v>10464.85</v>
      </c>
      <c r="L33" s="24">
        <f t="shared" si="4"/>
        <v>6685.0579999999991</v>
      </c>
      <c r="M33" s="24">
        <f t="shared" si="21"/>
        <v>63.881068529410342</v>
      </c>
      <c r="N33" s="24">
        <f t="shared" si="22"/>
        <v>28.214138600489569</v>
      </c>
      <c r="O33" s="24">
        <f t="shared" si="5"/>
        <v>8630</v>
      </c>
      <c r="P33" s="24">
        <f t="shared" si="5"/>
        <v>3811.5833333333335</v>
      </c>
      <c r="Q33" s="24">
        <f t="shared" si="6"/>
        <v>4126.2979999999998</v>
      </c>
      <c r="R33" s="24">
        <f t="shared" si="7"/>
        <v>108.25679616957082</v>
      </c>
      <c r="S33" s="24">
        <f t="shared" si="8"/>
        <v>47.813418308227114</v>
      </c>
      <c r="T33" s="24">
        <v>2230</v>
      </c>
      <c r="U33" s="24">
        <f t="shared" si="35"/>
        <v>984.91666666666663</v>
      </c>
      <c r="V33" s="24">
        <v>834.44799999999998</v>
      </c>
      <c r="W33" s="24">
        <f t="shared" si="23"/>
        <v>84.72270073610288</v>
      </c>
      <c r="X33" s="24">
        <f t="shared" si="24"/>
        <v>37.419192825112106</v>
      </c>
      <c r="Y33" s="24">
        <v>6180</v>
      </c>
      <c r="Z33" s="24">
        <f t="shared" si="42"/>
        <v>2729.5</v>
      </c>
      <c r="AA33" s="24">
        <v>826.44</v>
      </c>
      <c r="AB33" s="24">
        <f t="shared" si="25"/>
        <v>30.278072907125846</v>
      </c>
      <c r="AC33" s="24">
        <f t="shared" si="26"/>
        <v>13.372815533980583</v>
      </c>
      <c r="AD33" s="24">
        <v>6400</v>
      </c>
      <c r="AE33" s="24">
        <f t="shared" si="38"/>
        <v>2826.666666666667</v>
      </c>
      <c r="AF33" s="24">
        <v>3291.85</v>
      </c>
      <c r="AG33" s="24">
        <f t="shared" si="27"/>
        <v>116.45695754716981</v>
      </c>
      <c r="AH33" s="24">
        <f t="shared" si="28"/>
        <v>51.435156250000006</v>
      </c>
      <c r="AI33" s="24">
        <v>350</v>
      </c>
      <c r="AJ33" s="24">
        <f t="shared" si="44"/>
        <v>154.58333333333334</v>
      </c>
      <c r="AK33" s="24">
        <v>142</v>
      </c>
      <c r="AL33" s="24">
        <f t="shared" si="29"/>
        <v>91.859838274932599</v>
      </c>
      <c r="AM33" s="24">
        <f t="shared" si="30"/>
        <v>40.571428571428569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35184</v>
      </c>
      <c r="AZ33" s="24">
        <f t="shared" si="31"/>
        <v>17592</v>
      </c>
      <c r="BA33" s="24">
        <v>14660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f t="shared" si="9"/>
        <v>2334</v>
      </c>
      <c r="BO33" s="24">
        <f t="shared" si="9"/>
        <v>1030.8499999999999</v>
      </c>
      <c r="BP33" s="24">
        <f t="shared" si="10"/>
        <v>0</v>
      </c>
      <c r="BQ33" s="24">
        <f t="shared" si="11"/>
        <v>0</v>
      </c>
      <c r="BR33" s="24">
        <f t="shared" si="12"/>
        <v>0</v>
      </c>
      <c r="BS33" s="24">
        <v>2334</v>
      </c>
      <c r="BT33" s="24">
        <f t="shared" si="37"/>
        <v>1030.8499999999999</v>
      </c>
      <c r="BU33" s="24">
        <v>0</v>
      </c>
      <c r="BV33" s="24">
        <v>0</v>
      </c>
      <c r="BW33" s="24">
        <f t="shared" si="32"/>
        <v>0</v>
      </c>
      <c r="BX33" s="24">
        <v>0</v>
      </c>
      <c r="BY33" s="24">
        <v>0</v>
      </c>
      <c r="BZ33" s="24">
        <f t="shared" si="33"/>
        <v>0</v>
      </c>
      <c r="CA33" s="24">
        <v>0</v>
      </c>
      <c r="CB33" s="24">
        <v>0</v>
      </c>
      <c r="CC33" s="24">
        <f t="shared" si="36"/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f t="shared" si="34"/>
        <v>0</v>
      </c>
      <c r="CJ33" s="24">
        <v>0</v>
      </c>
      <c r="CK33" s="24">
        <v>0</v>
      </c>
      <c r="CL33" s="24">
        <f t="shared" si="41"/>
        <v>0</v>
      </c>
      <c r="CM33" s="24">
        <v>0</v>
      </c>
      <c r="CN33" s="24">
        <v>1700</v>
      </c>
      <c r="CO33" s="24">
        <v>750.83333333333326</v>
      </c>
      <c r="CP33" s="24">
        <v>487.96</v>
      </c>
      <c r="CQ33" s="24">
        <v>1700</v>
      </c>
      <c r="CR33" s="24">
        <f t="shared" si="43"/>
        <v>750.83333333333326</v>
      </c>
      <c r="CS33" s="24">
        <v>472.96</v>
      </c>
      <c r="CT33" s="24">
        <v>4200</v>
      </c>
      <c r="CU33" s="24">
        <v>1855</v>
      </c>
      <c r="CV33" s="24">
        <v>927.36</v>
      </c>
      <c r="CW33" s="24">
        <v>0</v>
      </c>
      <c r="CX33" s="24">
        <v>0</v>
      </c>
      <c r="CY33" s="24">
        <v>100</v>
      </c>
      <c r="CZ33" s="24">
        <v>0</v>
      </c>
      <c r="DA33" s="24">
        <v>0</v>
      </c>
      <c r="DB33" s="24">
        <v>0</v>
      </c>
      <c r="DC33" s="24">
        <v>300</v>
      </c>
      <c r="DD33" s="24">
        <v>132.5</v>
      </c>
      <c r="DE33" s="24">
        <v>75</v>
      </c>
      <c r="DF33" s="24">
        <v>0</v>
      </c>
      <c r="DG33" s="24">
        <f t="shared" si="13"/>
        <v>58878</v>
      </c>
      <c r="DH33" s="24">
        <f t="shared" si="14"/>
        <v>28056.85</v>
      </c>
      <c r="DI33" s="24">
        <f t="shared" si="15"/>
        <v>21345.057999999997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4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4">
        <v>0</v>
      </c>
      <c r="EC33" s="24">
        <f t="shared" si="16"/>
        <v>0</v>
      </c>
      <c r="ED33" s="24">
        <f t="shared" si="16"/>
        <v>0</v>
      </c>
      <c r="EE33" s="24">
        <f t="shared" si="17"/>
        <v>0</v>
      </c>
      <c r="EH33" s="25"/>
      <c r="EJ33" s="25"/>
      <c r="EK33" s="25"/>
      <c r="EM33" s="25"/>
    </row>
    <row r="34" spans="1:143" s="26" customFormat="1" ht="25.5" customHeight="1" x14ac:dyDescent="0.2">
      <c r="A34" s="22">
        <v>25</v>
      </c>
      <c r="B34" s="23" t="s">
        <v>69</v>
      </c>
      <c r="C34" s="24">
        <v>3713.2811000000002</v>
      </c>
      <c r="D34" s="24">
        <v>856.74540000000002</v>
      </c>
      <c r="E34" s="24">
        <f t="shared" si="18"/>
        <v>25700</v>
      </c>
      <c r="F34" s="24">
        <f t="shared" si="19"/>
        <v>12610.6</v>
      </c>
      <c r="G34" s="24">
        <f t="shared" si="0"/>
        <v>11706.889000000001</v>
      </c>
      <c r="H34" s="24">
        <f t="shared" si="20"/>
        <v>92.833719252057804</v>
      </c>
      <c r="I34" s="24">
        <f t="shared" si="1"/>
        <v>45.552097276264597</v>
      </c>
      <c r="J34" s="24">
        <f t="shared" si="2"/>
        <v>4104</v>
      </c>
      <c r="K34" s="24">
        <f t="shared" si="3"/>
        <v>1812.6000000000001</v>
      </c>
      <c r="L34" s="24">
        <f t="shared" si="4"/>
        <v>2708.6890000000003</v>
      </c>
      <c r="M34" s="24">
        <f t="shared" si="21"/>
        <v>149.43666556327929</v>
      </c>
      <c r="N34" s="24">
        <f t="shared" si="22"/>
        <v>66.001193957115007</v>
      </c>
      <c r="O34" s="24">
        <f t="shared" si="5"/>
        <v>2355</v>
      </c>
      <c r="P34" s="24">
        <f t="shared" si="5"/>
        <v>1040.125</v>
      </c>
      <c r="Q34" s="24">
        <f t="shared" si="6"/>
        <v>2305.2890000000002</v>
      </c>
      <c r="R34" s="24">
        <f t="shared" si="7"/>
        <v>221.63576493209951</v>
      </c>
      <c r="S34" s="24">
        <f t="shared" si="8"/>
        <v>97.889129511677282</v>
      </c>
      <c r="T34" s="24">
        <v>75</v>
      </c>
      <c r="U34" s="24">
        <f t="shared" si="35"/>
        <v>33.125</v>
      </c>
      <c r="V34" s="24">
        <v>20.289000000000001</v>
      </c>
      <c r="W34" s="24">
        <f t="shared" si="23"/>
        <v>61.249811320754723</v>
      </c>
      <c r="X34" s="24">
        <f t="shared" si="24"/>
        <v>27.052000000000003</v>
      </c>
      <c r="Y34" s="24">
        <v>0</v>
      </c>
      <c r="Z34" s="24">
        <f t="shared" si="42"/>
        <v>0</v>
      </c>
      <c r="AA34" s="24">
        <v>0</v>
      </c>
      <c r="AB34" s="24">
        <v>0</v>
      </c>
      <c r="AC34" s="24">
        <v>0</v>
      </c>
      <c r="AD34" s="24">
        <v>2280</v>
      </c>
      <c r="AE34" s="24">
        <f t="shared" si="38"/>
        <v>1007</v>
      </c>
      <c r="AF34" s="24">
        <v>2285</v>
      </c>
      <c r="AG34" s="24">
        <f t="shared" si="27"/>
        <v>226.91161866931481</v>
      </c>
      <c r="AH34" s="24">
        <f t="shared" si="28"/>
        <v>100.21929824561404</v>
      </c>
      <c r="AI34" s="24">
        <v>149</v>
      </c>
      <c r="AJ34" s="24">
        <f t="shared" si="44"/>
        <v>65.808333333333323</v>
      </c>
      <c r="AK34" s="24">
        <v>60</v>
      </c>
      <c r="AL34" s="24">
        <f t="shared" si="29"/>
        <v>91.173863492465514</v>
      </c>
      <c r="AM34" s="24">
        <f t="shared" si="30"/>
        <v>40.268456375838923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21596</v>
      </c>
      <c r="AZ34" s="24">
        <f t="shared" si="31"/>
        <v>10798</v>
      </c>
      <c r="BA34" s="24">
        <v>8998.2000000000007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f t="shared" si="9"/>
        <v>700</v>
      </c>
      <c r="BO34" s="24">
        <f t="shared" si="9"/>
        <v>309.16666666666669</v>
      </c>
      <c r="BP34" s="24">
        <f t="shared" si="10"/>
        <v>184</v>
      </c>
      <c r="BQ34" s="24">
        <f t="shared" si="11"/>
        <v>59.514824797843659</v>
      </c>
      <c r="BR34" s="24">
        <f t="shared" si="12"/>
        <v>26.285714285714285</v>
      </c>
      <c r="BS34" s="24">
        <v>700</v>
      </c>
      <c r="BT34" s="24">
        <f t="shared" si="37"/>
        <v>309.16666666666669</v>
      </c>
      <c r="BU34" s="24">
        <v>184</v>
      </c>
      <c r="BV34" s="24">
        <v>0</v>
      </c>
      <c r="BW34" s="24">
        <f t="shared" si="32"/>
        <v>0</v>
      </c>
      <c r="BX34" s="24">
        <v>0</v>
      </c>
      <c r="BY34" s="24">
        <v>0</v>
      </c>
      <c r="BZ34" s="24">
        <f t="shared" si="33"/>
        <v>0</v>
      </c>
      <c r="CA34" s="24">
        <v>0</v>
      </c>
      <c r="CB34" s="24">
        <v>0</v>
      </c>
      <c r="CC34" s="24">
        <f t="shared" si="36"/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f t="shared" si="34"/>
        <v>0</v>
      </c>
      <c r="CJ34" s="24">
        <v>0</v>
      </c>
      <c r="CK34" s="24">
        <v>0</v>
      </c>
      <c r="CL34" s="24">
        <f t="shared" si="41"/>
        <v>0</v>
      </c>
      <c r="CM34" s="24">
        <v>0</v>
      </c>
      <c r="CN34" s="24">
        <v>900</v>
      </c>
      <c r="CO34" s="24">
        <v>397.5</v>
      </c>
      <c r="CP34" s="24">
        <v>130</v>
      </c>
      <c r="CQ34" s="24">
        <v>900</v>
      </c>
      <c r="CR34" s="24">
        <f t="shared" si="43"/>
        <v>397.5</v>
      </c>
      <c r="CS34" s="24">
        <v>130</v>
      </c>
      <c r="CT34" s="24">
        <v>0</v>
      </c>
      <c r="CU34" s="24">
        <v>0</v>
      </c>
      <c r="CV34" s="24">
        <v>29.4</v>
      </c>
      <c r="CW34" s="24">
        <v>0</v>
      </c>
      <c r="CX34" s="24">
        <v>0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f t="shared" si="13"/>
        <v>25700</v>
      </c>
      <c r="DH34" s="24">
        <f t="shared" si="14"/>
        <v>12610.6</v>
      </c>
      <c r="DI34" s="24">
        <f t="shared" si="15"/>
        <v>11706.889000000001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4">
        <v>0</v>
      </c>
      <c r="DS34" s="24">
        <v>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4">
        <v>0</v>
      </c>
      <c r="EC34" s="24">
        <f t="shared" si="16"/>
        <v>0</v>
      </c>
      <c r="ED34" s="24">
        <f t="shared" si="16"/>
        <v>0</v>
      </c>
      <c r="EE34" s="24">
        <f t="shared" si="17"/>
        <v>0</v>
      </c>
      <c r="EH34" s="25"/>
      <c r="EJ34" s="25"/>
      <c r="EK34" s="25"/>
      <c r="EM34" s="25"/>
    </row>
    <row r="35" spans="1:143" s="26" customFormat="1" ht="25.5" customHeight="1" x14ac:dyDescent="0.2">
      <c r="A35" s="22">
        <v>26</v>
      </c>
      <c r="B35" s="23" t="s">
        <v>70</v>
      </c>
      <c r="C35" s="24">
        <v>732.85209999999995</v>
      </c>
      <c r="D35" s="24">
        <v>4764.63</v>
      </c>
      <c r="E35" s="24">
        <f t="shared" si="18"/>
        <v>39143.699999999997</v>
      </c>
      <c r="F35" s="24">
        <f t="shared" si="19"/>
        <v>18404.016666666666</v>
      </c>
      <c r="G35" s="24">
        <f t="shared" si="0"/>
        <v>14886.140000000001</v>
      </c>
      <c r="H35" s="24">
        <f t="shared" si="20"/>
        <v>80.885277760923586</v>
      </c>
      <c r="I35" s="24">
        <f t="shared" si="1"/>
        <v>38.029465788875356</v>
      </c>
      <c r="J35" s="24">
        <f t="shared" si="2"/>
        <v>20020</v>
      </c>
      <c r="K35" s="24">
        <f t="shared" si="3"/>
        <v>8842.1666666666679</v>
      </c>
      <c r="L35" s="24">
        <f t="shared" si="4"/>
        <v>6917.9400000000005</v>
      </c>
      <c r="M35" s="24">
        <f t="shared" si="21"/>
        <v>78.23806382296948</v>
      </c>
      <c r="N35" s="24">
        <f t="shared" si="22"/>
        <v>34.55514485514486</v>
      </c>
      <c r="O35" s="24">
        <f t="shared" si="5"/>
        <v>14000</v>
      </c>
      <c r="P35" s="24">
        <f t="shared" si="5"/>
        <v>6183.333333333333</v>
      </c>
      <c r="Q35" s="24">
        <f t="shared" si="6"/>
        <v>5607.335</v>
      </c>
      <c r="R35" s="24">
        <f t="shared" si="7"/>
        <v>90.684663072776289</v>
      </c>
      <c r="S35" s="24">
        <f t="shared" si="8"/>
        <v>40.052392857142863</v>
      </c>
      <c r="T35" s="24">
        <v>8000</v>
      </c>
      <c r="U35" s="24">
        <f t="shared" si="35"/>
        <v>3533.333333333333</v>
      </c>
      <c r="V35" s="24">
        <v>2297.5830000000001</v>
      </c>
      <c r="W35" s="24">
        <f t="shared" si="23"/>
        <v>65.025933962264162</v>
      </c>
      <c r="X35" s="24">
        <f t="shared" si="24"/>
        <v>28.719787499999999</v>
      </c>
      <c r="Y35" s="24">
        <v>1100</v>
      </c>
      <c r="Z35" s="24">
        <f t="shared" si="42"/>
        <v>485.83333333333331</v>
      </c>
      <c r="AA35" s="24">
        <v>314.32900000000001</v>
      </c>
      <c r="AB35" s="24">
        <f t="shared" si="25"/>
        <v>64.698936535162957</v>
      </c>
      <c r="AC35" s="24">
        <f t="shared" si="26"/>
        <v>28.575363636363637</v>
      </c>
      <c r="AD35" s="24">
        <v>6000</v>
      </c>
      <c r="AE35" s="24">
        <f t="shared" si="38"/>
        <v>2650</v>
      </c>
      <c r="AF35" s="24">
        <v>3309.752</v>
      </c>
      <c r="AG35" s="24">
        <f t="shared" si="27"/>
        <v>124.89630188679246</v>
      </c>
      <c r="AH35" s="24">
        <f t="shared" si="28"/>
        <v>55.162533333333329</v>
      </c>
      <c r="AI35" s="24">
        <v>900</v>
      </c>
      <c r="AJ35" s="24">
        <f t="shared" si="44"/>
        <v>397.5</v>
      </c>
      <c r="AK35" s="24">
        <v>397</v>
      </c>
      <c r="AL35" s="24">
        <f t="shared" si="29"/>
        <v>99.874213836477992</v>
      </c>
      <c r="AM35" s="24">
        <f t="shared" si="30"/>
        <v>44.111111111111114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19123.7</v>
      </c>
      <c r="AZ35" s="24">
        <f t="shared" si="31"/>
        <v>9561.85</v>
      </c>
      <c r="BA35" s="24">
        <v>7968.2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f t="shared" si="9"/>
        <v>370</v>
      </c>
      <c r="BO35" s="24">
        <f t="shared" si="9"/>
        <v>163.41666666666666</v>
      </c>
      <c r="BP35" s="24">
        <f t="shared" si="10"/>
        <v>210.77600000000001</v>
      </c>
      <c r="BQ35" s="24">
        <f t="shared" si="11"/>
        <v>128.98072412034679</v>
      </c>
      <c r="BR35" s="24">
        <f t="shared" si="12"/>
        <v>56.966486486486488</v>
      </c>
      <c r="BS35" s="24">
        <v>370</v>
      </c>
      <c r="BT35" s="24">
        <f t="shared" si="37"/>
        <v>163.41666666666666</v>
      </c>
      <c r="BU35" s="24">
        <v>210.77600000000001</v>
      </c>
      <c r="BV35" s="24">
        <v>0</v>
      </c>
      <c r="BW35" s="24">
        <f t="shared" si="32"/>
        <v>0</v>
      </c>
      <c r="BX35" s="24">
        <v>0</v>
      </c>
      <c r="BY35" s="24">
        <v>0</v>
      </c>
      <c r="BZ35" s="24">
        <f t="shared" si="33"/>
        <v>0</v>
      </c>
      <c r="CA35" s="24">
        <v>0</v>
      </c>
      <c r="CB35" s="24">
        <v>0</v>
      </c>
      <c r="CC35" s="24">
        <f t="shared" si="36"/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f t="shared" si="34"/>
        <v>0</v>
      </c>
      <c r="CJ35" s="24">
        <v>0</v>
      </c>
      <c r="CK35" s="24">
        <v>0</v>
      </c>
      <c r="CL35" s="24">
        <f t="shared" si="41"/>
        <v>0</v>
      </c>
      <c r="CM35" s="24">
        <v>0</v>
      </c>
      <c r="CN35" s="24">
        <v>1600</v>
      </c>
      <c r="CO35" s="24">
        <v>706.66666666666674</v>
      </c>
      <c r="CP35" s="24">
        <v>284.75</v>
      </c>
      <c r="CQ35" s="24">
        <v>1500</v>
      </c>
      <c r="CR35" s="24">
        <f t="shared" si="43"/>
        <v>662.5</v>
      </c>
      <c r="CS35" s="24">
        <v>284.75</v>
      </c>
      <c r="CT35" s="24">
        <v>2000</v>
      </c>
      <c r="CU35" s="24">
        <v>883.33333333333326</v>
      </c>
      <c r="CV35" s="24">
        <v>103.75</v>
      </c>
      <c r="CW35" s="24">
        <v>50</v>
      </c>
      <c r="CX35" s="24">
        <v>22.083333333333336</v>
      </c>
      <c r="CY35" s="24">
        <v>0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0</v>
      </c>
      <c r="DF35" s="24">
        <v>0</v>
      </c>
      <c r="DG35" s="24">
        <f t="shared" si="13"/>
        <v>39143.699999999997</v>
      </c>
      <c r="DH35" s="24">
        <f t="shared" si="14"/>
        <v>18404.016666666666</v>
      </c>
      <c r="DI35" s="24">
        <f t="shared" si="15"/>
        <v>14886.140000000001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4">
        <v>0</v>
      </c>
      <c r="DS35" s="24">
        <v>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4">
        <v>0</v>
      </c>
      <c r="EC35" s="24">
        <f t="shared" si="16"/>
        <v>0</v>
      </c>
      <c r="ED35" s="24">
        <f t="shared" si="16"/>
        <v>0</v>
      </c>
      <c r="EE35" s="24">
        <f t="shared" si="17"/>
        <v>0</v>
      </c>
      <c r="EH35" s="25"/>
      <c r="EJ35" s="25"/>
      <c r="EK35" s="25"/>
      <c r="EM35" s="25"/>
    </row>
    <row r="36" spans="1:143" s="26" customFormat="1" ht="25.5" customHeight="1" x14ac:dyDescent="0.2">
      <c r="A36" s="22">
        <v>27</v>
      </c>
      <c r="B36" s="23" t="s">
        <v>71</v>
      </c>
      <c r="C36" s="24">
        <v>51816.221400000002</v>
      </c>
      <c r="D36" s="24">
        <v>77169.329299999998</v>
      </c>
      <c r="E36" s="24">
        <f t="shared" si="18"/>
        <v>311585</v>
      </c>
      <c r="F36" s="24">
        <f t="shared" si="19"/>
        <v>143874.87166666667</v>
      </c>
      <c r="G36" s="24">
        <f t="shared" si="0"/>
        <v>136472.56840000002</v>
      </c>
      <c r="H36" s="24">
        <f t="shared" si="20"/>
        <v>94.855040924855501</v>
      </c>
      <c r="I36" s="24">
        <f t="shared" si="1"/>
        <v>43.799466726575417</v>
      </c>
      <c r="J36" s="24">
        <f t="shared" si="2"/>
        <v>204302.2</v>
      </c>
      <c r="K36" s="24">
        <f t="shared" si="3"/>
        <v>90233.47166666665</v>
      </c>
      <c r="L36" s="24">
        <f t="shared" si="4"/>
        <v>91771.268400000001</v>
      </c>
      <c r="M36" s="24">
        <f t="shared" si="21"/>
        <v>101.70424201233679</v>
      </c>
      <c r="N36" s="24">
        <f t="shared" si="22"/>
        <v>44.919373555448736</v>
      </c>
      <c r="O36" s="24">
        <f t="shared" si="5"/>
        <v>101220</v>
      </c>
      <c r="P36" s="24">
        <f t="shared" si="5"/>
        <v>44705.5</v>
      </c>
      <c r="Q36" s="24">
        <f t="shared" si="6"/>
        <v>40674.979099999997</v>
      </c>
      <c r="R36" s="24">
        <f t="shared" si="7"/>
        <v>90.984284036639778</v>
      </c>
      <c r="S36" s="24">
        <f t="shared" si="8"/>
        <v>40.184725449515902</v>
      </c>
      <c r="T36" s="24">
        <v>55975</v>
      </c>
      <c r="U36" s="24">
        <f t="shared" si="35"/>
        <v>24722.291666666664</v>
      </c>
      <c r="V36" s="24">
        <v>21047.849099999999</v>
      </c>
      <c r="W36" s="24">
        <f t="shared" si="23"/>
        <v>85.137127996831481</v>
      </c>
      <c r="X36" s="24">
        <f t="shared" si="24"/>
        <v>37.602231531933903</v>
      </c>
      <c r="Y36" s="24">
        <v>12776</v>
      </c>
      <c r="Z36" s="24">
        <f t="shared" si="42"/>
        <v>5642.7333333333336</v>
      </c>
      <c r="AA36" s="24">
        <v>4895.2573000000002</v>
      </c>
      <c r="AB36" s="24">
        <f t="shared" si="25"/>
        <v>86.753298637776027</v>
      </c>
      <c r="AC36" s="24">
        <f t="shared" si="26"/>
        <v>38.316040231684411</v>
      </c>
      <c r="AD36" s="24">
        <v>45245</v>
      </c>
      <c r="AE36" s="24">
        <f t="shared" si="38"/>
        <v>19983.208333333332</v>
      </c>
      <c r="AF36" s="24">
        <v>19627.13</v>
      </c>
      <c r="AG36" s="24">
        <f t="shared" si="27"/>
        <v>98.218112290110255</v>
      </c>
      <c r="AH36" s="24">
        <f t="shared" si="28"/>
        <v>43.379666261465353</v>
      </c>
      <c r="AI36" s="24">
        <v>13548.4</v>
      </c>
      <c r="AJ36" s="24">
        <f t="shared" si="44"/>
        <v>5983.8766666666661</v>
      </c>
      <c r="AK36" s="24">
        <v>8057.41</v>
      </c>
      <c r="AL36" s="24">
        <f t="shared" si="29"/>
        <v>134.65200653088328</v>
      </c>
      <c r="AM36" s="24">
        <f t="shared" si="30"/>
        <v>59.471302884473445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107282.8</v>
      </c>
      <c r="AZ36" s="24">
        <f t="shared" si="31"/>
        <v>53641.4</v>
      </c>
      <c r="BA36" s="24">
        <v>44701.3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f t="shared" si="9"/>
        <v>8881.6</v>
      </c>
      <c r="BO36" s="24">
        <f t="shared" si="9"/>
        <v>3922.7066666666665</v>
      </c>
      <c r="BP36" s="24">
        <f t="shared" si="10"/>
        <v>3315.3030000000003</v>
      </c>
      <c r="BQ36" s="24">
        <f t="shared" si="11"/>
        <v>84.515700043847289</v>
      </c>
      <c r="BR36" s="24">
        <f t="shared" si="12"/>
        <v>37.327767519365885</v>
      </c>
      <c r="BS36" s="24">
        <v>7332</v>
      </c>
      <c r="BT36" s="24">
        <f t="shared" si="37"/>
        <v>3238.2999999999997</v>
      </c>
      <c r="BU36" s="24">
        <v>2596.2330000000002</v>
      </c>
      <c r="BV36" s="24">
        <v>0</v>
      </c>
      <c r="BW36" s="24">
        <f t="shared" si="32"/>
        <v>0</v>
      </c>
      <c r="BX36" s="24">
        <v>0</v>
      </c>
      <c r="BY36" s="24">
        <v>0</v>
      </c>
      <c r="BZ36" s="24">
        <f t="shared" si="33"/>
        <v>0</v>
      </c>
      <c r="CA36" s="24">
        <v>0</v>
      </c>
      <c r="CB36" s="24">
        <v>1549.6</v>
      </c>
      <c r="CC36" s="24">
        <f t="shared" si="36"/>
        <v>684.40666666666664</v>
      </c>
      <c r="CD36" s="24">
        <v>719.07</v>
      </c>
      <c r="CE36" s="24">
        <v>0</v>
      </c>
      <c r="CF36" s="24">
        <v>0</v>
      </c>
      <c r="CG36" s="24">
        <v>0</v>
      </c>
      <c r="CH36" s="24">
        <v>0</v>
      </c>
      <c r="CI36" s="24">
        <f t="shared" si="34"/>
        <v>0</v>
      </c>
      <c r="CJ36" s="24">
        <v>0</v>
      </c>
      <c r="CK36" s="24">
        <v>0</v>
      </c>
      <c r="CL36" s="24">
        <f t="shared" si="41"/>
        <v>0</v>
      </c>
      <c r="CM36" s="24">
        <v>8</v>
      </c>
      <c r="CN36" s="24">
        <v>53376.2</v>
      </c>
      <c r="CO36" s="24">
        <v>23574.488333333331</v>
      </c>
      <c r="CP36" s="24">
        <v>15780.543</v>
      </c>
      <c r="CQ36" s="24">
        <v>27980.2</v>
      </c>
      <c r="CR36" s="24">
        <f t="shared" si="43"/>
        <v>12357.921666666667</v>
      </c>
      <c r="CS36" s="24">
        <v>8380.4930000000004</v>
      </c>
      <c r="CT36" s="24">
        <v>12800</v>
      </c>
      <c r="CU36" s="24">
        <v>5653.3333333333339</v>
      </c>
      <c r="CV36" s="24">
        <v>17273.776000000002</v>
      </c>
      <c r="CW36" s="24">
        <v>1700</v>
      </c>
      <c r="CX36" s="24">
        <v>750.83333333333326</v>
      </c>
      <c r="CY36" s="24">
        <v>1250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516</v>
      </c>
      <c r="DF36" s="24">
        <v>0</v>
      </c>
      <c r="DG36" s="24">
        <f t="shared" si="13"/>
        <v>311585</v>
      </c>
      <c r="DH36" s="24">
        <f t="shared" si="14"/>
        <v>143874.87166666667</v>
      </c>
      <c r="DI36" s="24">
        <f t="shared" si="15"/>
        <v>136472.56840000002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4">
        <v>0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8000</v>
      </c>
      <c r="DZ36" s="24">
        <v>3533.333333333333</v>
      </c>
      <c r="EA36" s="24">
        <v>0</v>
      </c>
      <c r="EB36" s="24">
        <v>0</v>
      </c>
      <c r="EC36" s="24">
        <f t="shared" si="16"/>
        <v>8000</v>
      </c>
      <c r="ED36" s="24">
        <f t="shared" si="16"/>
        <v>3533.333333333333</v>
      </c>
      <c r="EE36" s="24">
        <f t="shared" si="17"/>
        <v>0</v>
      </c>
      <c r="EH36" s="25"/>
      <c r="EJ36" s="25"/>
      <c r="EK36" s="25"/>
      <c r="EM36" s="25"/>
    </row>
    <row r="37" spans="1:143" s="26" customFormat="1" ht="25.5" customHeight="1" x14ac:dyDescent="0.2">
      <c r="A37" s="22">
        <v>28</v>
      </c>
      <c r="B37" s="23" t="s">
        <v>72</v>
      </c>
      <c r="C37" s="24">
        <v>8267.9809999999998</v>
      </c>
      <c r="D37" s="24">
        <v>95.501999999999995</v>
      </c>
      <c r="E37" s="24">
        <f t="shared" si="18"/>
        <v>21660.2</v>
      </c>
      <c r="F37" s="24">
        <f t="shared" si="19"/>
        <v>10406.191666666666</v>
      </c>
      <c r="G37" s="24">
        <f t="shared" si="0"/>
        <v>7578.2420000000002</v>
      </c>
      <c r="H37" s="24">
        <f t="shared" si="20"/>
        <v>72.824355371761854</v>
      </c>
      <c r="I37" s="24">
        <f t="shared" si="1"/>
        <v>34.986943795532824</v>
      </c>
      <c r="J37" s="24">
        <f t="shared" si="2"/>
        <v>9178</v>
      </c>
      <c r="K37" s="24">
        <f t="shared" si="3"/>
        <v>4165.0916666666662</v>
      </c>
      <c r="L37" s="24">
        <f t="shared" si="4"/>
        <v>2377.5419999999999</v>
      </c>
      <c r="M37" s="24">
        <f t="shared" si="21"/>
        <v>57.082585217212113</v>
      </c>
      <c r="N37" s="24">
        <f t="shared" si="22"/>
        <v>25.904794072782739</v>
      </c>
      <c r="O37" s="24">
        <f t="shared" si="5"/>
        <v>5300</v>
      </c>
      <c r="P37" s="24">
        <f t="shared" si="5"/>
        <v>2439.9666666666662</v>
      </c>
      <c r="Q37" s="24">
        <f t="shared" si="6"/>
        <v>1727.8400000000001</v>
      </c>
      <c r="R37" s="24">
        <f t="shared" si="7"/>
        <v>70.81408215959236</v>
      </c>
      <c r="S37" s="24">
        <f t="shared" si="8"/>
        <v>32.600754716981136</v>
      </c>
      <c r="T37" s="24">
        <v>1000</v>
      </c>
      <c r="U37" s="24">
        <v>540.79999999999995</v>
      </c>
      <c r="V37" s="24">
        <v>443.11099999999999</v>
      </c>
      <c r="W37" s="24">
        <f t="shared" si="23"/>
        <v>81.936205621301781</v>
      </c>
      <c r="X37" s="24">
        <f t="shared" si="24"/>
        <v>44.311099999999996</v>
      </c>
      <c r="Y37" s="24">
        <v>380</v>
      </c>
      <c r="Z37" s="24">
        <v>170</v>
      </c>
      <c r="AA37" s="24">
        <v>121.72499999999999</v>
      </c>
      <c r="AB37" s="24">
        <f t="shared" si="25"/>
        <v>71.60294117647058</v>
      </c>
      <c r="AC37" s="24">
        <f t="shared" si="26"/>
        <v>32.032894736842103</v>
      </c>
      <c r="AD37" s="24">
        <v>4300</v>
      </c>
      <c r="AE37" s="24">
        <f t="shared" si="38"/>
        <v>1899.1666666666665</v>
      </c>
      <c r="AF37" s="24">
        <v>1284.729</v>
      </c>
      <c r="AG37" s="24">
        <f t="shared" si="27"/>
        <v>67.646985519964915</v>
      </c>
      <c r="AH37" s="24">
        <f t="shared" si="28"/>
        <v>29.877418604651162</v>
      </c>
      <c r="AI37" s="24">
        <v>303</v>
      </c>
      <c r="AJ37" s="24">
        <v>144</v>
      </c>
      <c r="AK37" s="24">
        <v>163.5</v>
      </c>
      <c r="AL37" s="24">
        <f t="shared" si="29"/>
        <v>113.54166666666667</v>
      </c>
      <c r="AM37" s="24">
        <f t="shared" si="30"/>
        <v>53.960396039603964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12482.2</v>
      </c>
      <c r="AZ37" s="24">
        <f t="shared" si="31"/>
        <v>6241.1</v>
      </c>
      <c r="BA37" s="24">
        <v>5200.7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f t="shared" si="9"/>
        <v>75</v>
      </c>
      <c r="BO37" s="24">
        <f t="shared" si="9"/>
        <v>33.125</v>
      </c>
      <c r="BP37" s="24">
        <f t="shared" si="10"/>
        <v>21.126999999999999</v>
      </c>
      <c r="BQ37" s="24">
        <f t="shared" si="11"/>
        <v>63.779622641509427</v>
      </c>
      <c r="BR37" s="24">
        <f t="shared" si="12"/>
        <v>28.169333333333331</v>
      </c>
      <c r="BS37" s="24">
        <v>75</v>
      </c>
      <c r="BT37" s="24">
        <f t="shared" si="37"/>
        <v>33.125</v>
      </c>
      <c r="BU37" s="24">
        <v>21.126999999999999</v>
      </c>
      <c r="BV37" s="24">
        <v>0</v>
      </c>
      <c r="BW37" s="24">
        <f t="shared" si="32"/>
        <v>0</v>
      </c>
      <c r="BX37" s="24">
        <v>0</v>
      </c>
      <c r="BY37" s="24">
        <v>0</v>
      </c>
      <c r="BZ37" s="24">
        <f t="shared" si="33"/>
        <v>0</v>
      </c>
      <c r="CA37" s="24">
        <v>0</v>
      </c>
      <c r="CB37" s="24">
        <v>0</v>
      </c>
      <c r="CC37" s="24">
        <f t="shared" si="36"/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f t="shared" si="34"/>
        <v>0</v>
      </c>
      <c r="CJ37" s="24">
        <v>0</v>
      </c>
      <c r="CK37" s="24">
        <v>0</v>
      </c>
      <c r="CL37" s="24">
        <f t="shared" si="41"/>
        <v>0</v>
      </c>
      <c r="CM37" s="24">
        <v>0</v>
      </c>
      <c r="CN37" s="24">
        <v>1120</v>
      </c>
      <c r="CO37" s="24">
        <v>494.66666666666663</v>
      </c>
      <c r="CP37" s="24">
        <v>343.35</v>
      </c>
      <c r="CQ37" s="24">
        <v>960</v>
      </c>
      <c r="CR37" s="24">
        <v>480</v>
      </c>
      <c r="CS37" s="24">
        <v>323.35000000000002</v>
      </c>
      <c r="CT37" s="24">
        <v>2000</v>
      </c>
      <c r="CU37" s="24">
        <v>883.33333333333326</v>
      </c>
      <c r="CV37" s="24">
        <v>0</v>
      </c>
      <c r="CW37" s="24">
        <v>0</v>
      </c>
      <c r="CX37" s="24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f t="shared" si="13"/>
        <v>21660.2</v>
      </c>
      <c r="DH37" s="24">
        <f t="shared" si="14"/>
        <v>10406.191666666666</v>
      </c>
      <c r="DI37" s="24">
        <f t="shared" si="15"/>
        <v>7578.2420000000002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4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4">
        <v>0</v>
      </c>
      <c r="EC37" s="24">
        <f t="shared" si="16"/>
        <v>0</v>
      </c>
      <c r="ED37" s="24">
        <f t="shared" si="16"/>
        <v>0</v>
      </c>
      <c r="EE37" s="24">
        <f t="shared" si="17"/>
        <v>0</v>
      </c>
      <c r="EH37" s="25"/>
      <c r="EJ37" s="25"/>
      <c r="EK37" s="25"/>
      <c r="EM37" s="25"/>
    </row>
    <row r="38" spans="1:143" s="26" customFormat="1" ht="25.5" customHeight="1" x14ac:dyDescent="0.2">
      <c r="A38" s="22">
        <v>29</v>
      </c>
      <c r="B38" s="23" t="s">
        <v>73</v>
      </c>
      <c r="C38" s="24">
        <v>73079.947899999999</v>
      </c>
      <c r="D38" s="24">
        <v>9556.0728999999992</v>
      </c>
      <c r="E38" s="24">
        <f t="shared" si="18"/>
        <v>42510</v>
      </c>
      <c r="F38" s="24">
        <f t="shared" si="19"/>
        <v>19116.931666666667</v>
      </c>
      <c r="G38" s="24">
        <f t="shared" si="0"/>
        <v>22760.256000000001</v>
      </c>
      <c r="H38" s="24">
        <f t="shared" si="20"/>
        <v>119.05810198446247</v>
      </c>
      <c r="I38" s="24">
        <f t="shared" si="1"/>
        <v>53.540945659844738</v>
      </c>
      <c r="J38" s="24">
        <f t="shared" si="2"/>
        <v>36652.6</v>
      </c>
      <c r="K38" s="24">
        <f t="shared" si="3"/>
        <v>16188.231666666667</v>
      </c>
      <c r="L38" s="24">
        <f t="shared" si="4"/>
        <v>20319.456000000002</v>
      </c>
      <c r="M38" s="24">
        <f t="shared" si="21"/>
        <v>125.51992347527357</v>
      </c>
      <c r="N38" s="24">
        <f t="shared" si="22"/>
        <v>55.437966201579158</v>
      </c>
      <c r="O38" s="24">
        <f t="shared" si="5"/>
        <v>28700</v>
      </c>
      <c r="P38" s="24">
        <f t="shared" si="5"/>
        <v>12675.833333333334</v>
      </c>
      <c r="Q38" s="24">
        <f t="shared" si="6"/>
        <v>9078.1280000000006</v>
      </c>
      <c r="R38" s="24">
        <f t="shared" si="7"/>
        <v>71.617603050424037</v>
      </c>
      <c r="S38" s="24">
        <f t="shared" si="8"/>
        <v>31.631108013937286</v>
      </c>
      <c r="T38" s="24">
        <v>21500</v>
      </c>
      <c r="U38" s="24">
        <f t="shared" si="35"/>
        <v>9495.8333333333339</v>
      </c>
      <c r="V38" s="24">
        <v>6970.6260000000002</v>
      </c>
      <c r="W38" s="24">
        <f t="shared" si="23"/>
        <v>73.407206669591929</v>
      </c>
      <c r="X38" s="24">
        <f t="shared" si="24"/>
        <v>32.42151627906977</v>
      </c>
      <c r="Y38" s="24">
        <v>365</v>
      </c>
      <c r="Z38" s="24">
        <f>Y38/12*5.3</f>
        <v>161.20833333333334</v>
      </c>
      <c r="AA38" s="24">
        <v>90.635999999999996</v>
      </c>
      <c r="AB38" s="24">
        <f t="shared" si="25"/>
        <v>56.22289997415352</v>
      </c>
      <c r="AC38" s="24">
        <f t="shared" si="26"/>
        <v>24.831780821917807</v>
      </c>
      <c r="AD38" s="24">
        <v>7200</v>
      </c>
      <c r="AE38" s="24">
        <f t="shared" si="38"/>
        <v>3180</v>
      </c>
      <c r="AF38" s="24">
        <v>2107.502</v>
      </c>
      <c r="AG38" s="24">
        <f t="shared" si="27"/>
        <v>66.273647798742147</v>
      </c>
      <c r="AH38" s="24">
        <f t="shared" si="28"/>
        <v>29.270861111111113</v>
      </c>
      <c r="AI38" s="24">
        <v>4361.6000000000004</v>
      </c>
      <c r="AJ38" s="24">
        <f>AI38/12*5.3</f>
        <v>1926.3733333333334</v>
      </c>
      <c r="AK38" s="24">
        <v>2988.6439999999998</v>
      </c>
      <c r="AL38" s="24">
        <f t="shared" si="29"/>
        <v>155.14355126732096</v>
      </c>
      <c r="AM38" s="24">
        <f t="shared" si="30"/>
        <v>68.521735143066749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5857.4</v>
      </c>
      <c r="AZ38" s="24">
        <f t="shared" si="31"/>
        <v>2928.7</v>
      </c>
      <c r="BA38" s="24">
        <v>2440.8000000000002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f t="shared" si="9"/>
        <v>538</v>
      </c>
      <c r="BO38" s="24">
        <f t="shared" si="9"/>
        <v>237.61666666666667</v>
      </c>
      <c r="BP38" s="24">
        <f t="shared" si="10"/>
        <v>50</v>
      </c>
      <c r="BQ38" s="24">
        <f t="shared" si="11"/>
        <v>21.04229501297608</v>
      </c>
      <c r="BR38" s="24">
        <f t="shared" si="12"/>
        <v>9.2936802973977688</v>
      </c>
      <c r="BS38" s="24">
        <v>538</v>
      </c>
      <c r="BT38" s="24">
        <f t="shared" si="37"/>
        <v>237.61666666666667</v>
      </c>
      <c r="BU38" s="24">
        <v>50</v>
      </c>
      <c r="BV38" s="24">
        <v>0</v>
      </c>
      <c r="BW38" s="24">
        <f t="shared" si="32"/>
        <v>0</v>
      </c>
      <c r="BX38" s="24">
        <v>0</v>
      </c>
      <c r="BY38" s="24">
        <v>0</v>
      </c>
      <c r="BZ38" s="24">
        <f t="shared" si="33"/>
        <v>0</v>
      </c>
      <c r="CA38" s="24">
        <v>0</v>
      </c>
      <c r="CB38" s="24">
        <v>0</v>
      </c>
      <c r="CC38" s="24">
        <f t="shared" si="36"/>
        <v>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f t="shared" si="34"/>
        <v>0</v>
      </c>
      <c r="CJ38" s="24">
        <v>0</v>
      </c>
      <c r="CK38" s="24">
        <v>0</v>
      </c>
      <c r="CL38" s="24">
        <f t="shared" si="41"/>
        <v>0</v>
      </c>
      <c r="CM38" s="24">
        <v>0</v>
      </c>
      <c r="CN38" s="24">
        <v>2318</v>
      </c>
      <c r="CO38" s="24">
        <v>1023.7833333333333</v>
      </c>
      <c r="CP38" s="24">
        <v>53.432000000000002</v>
      </c>
      <c r="CQ38" s="24">
        <v>2268</v>
      </c>
      <c r="CR38" s="24">
        <f>CQ38/12*5.3</f>
        <v>1001.6999999999999</v>
      </c>
      <c r="CS38" s="24">
        <v>43.432000000000002</v>
      </c>
      <c r="CT38" s="24">
        <v>0</v>
      </c>
      <c r="CU38" s="24">
        <v>0</v>
      </c>
      <c r="CV38" s="24">
        <v>609.30999999999995</v>
      </c>
      <c r="CW38" s="24">
        <v>0</v>
      </c>
      <c r="CX38" s="24">
        <v>0</v>
      </c>
      <c r="CY38" s="24">
        <v>0</v>
      </c>
      <c r="CZ38" s="24">
        <v>0</v>
      </c>
      <c r="DA38" s="24">
        <v>0</v>
      </c>
      <c r="DB38" s="24">
        <v>0</v>
      </c>
      <c r="DC38" s="24">
        <v>370</v>
      </c>
      <c r="DD38" s="24">
        <v>163.41666666666666</v>
      </c>
      <c r="DE38" s="24">
        <v>7449.3059999999996</v>
      </c>
      <c r="DF38" s="24">
        <v>0</v>
      </c>
      <c r="DG38" s="24">
        <f t="shared" si="13"/>
        <v>42510</v>
      </c>
      <c r="DH38" s="24">
        <f t="shared" si="14"/>
        <v>19116.931666666667</v>
      </c>
      <c r="DI38" s="24">
        <f t="shared" si="15"/>
        <v>22760.256000000001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4">
        <v>0</v>
      </c>
      <c r="DS38" s="24">
        <v>0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4">
        <v>0</v>
      </c>
      <c r="EC38" s="24">
        <f t="shared" si="16"/>
        <v>0</v>
      </c>
      <c r="ED38" s="24">
        <f t="shared" si="16"/>
        <v>0</v>
      </c>
      <c r="EE38" s="24">
        <f t="shared" si="17"/>
        <v>0</v>
      </c>
      <c r="EH38" s="25"/>
      <c r="EJ38" s="25"/>
      <c r="EK38" s="25"/>
      <c r="EM38" s="25"/>
    </row>
    <row r="39" spans="1:143" s="26" customFormat="1" ht="25.5" customHeight="1" x14ac:dyDescent="0.2">
      <c r="A39" s="22">
        <v>30</v>
      </c>
      <c r="B39" s="23" t="s">
        <v>74</v>
      </c>
      <c r="C39" s="24">
        <v>104.21040000000001</v>
      </c>
      <c r="D39" s="24">
        <v>71392.364400000006</v>
      </c>
      <c r="E39" s="24">
        <f t="shared" si="18"/>
        <v>656240</v>
      </c>
      <c r="F39" s="24">
        <f t="shared" si="19"/>
        <v>309939.55083333334</v>
      </c>
      <c r="G39" s="24">
        <f t="shared" si="0"/>
        <v>261808.48130000004</v>
      </c>
      <c r="H39" s="24">
        <f t="shared" si="20"/>
        <v>84.470820389355453</v>
      </c>
      <c r="I39" s="24">
        <f t="shared" si="1"/>
        <v>39.895233649274665</v>
      </c>
      <c r="J39" s="24">
        <f t="shared" si="2"/>
        <v>297386.7</v>
      </c>
      <c r="K39" s="24">
        <f t="shared" si="3"/>
        <v>131292.04250000001</v>
      </c>
      <c r="L39" s="24">
        <f t="shared" si="4"/>
        <v>112772.8713</v>
      </c>
      <c r="M39" s="24">
        <f t="shared" si="21"/>
        <v>85.894673548094119</v>
      </c>
      <c r="N39" s="24">
        <f t="shared" si="22"/>
        <v>37.921289452420034</v>
      </c>
      <c r="O39" s="24">
        <f t="shared" si="5"/>
        <v>106431</v>
      </c>
      <c r="P39" s="24">
        <f t="shared" si="5"/>
        <v>47007.024999999994</v>
      </c>
      <c r="Q39" s="24">
        <f t="shared" si="6"/>
        <v>41395.812000000005</v>
      </c>
      <c r="R39" s="24">
        <f t="shared" si="7"/>
        <v>88.063033131750018</v>
      </c>
      <c r="S39" s="24">
        <f t="shared" si="8"/>
        <v>38.894506299856253</v>
      </c>
      <c r="T39" s="24">
        <v>41207</v>
      </c>
      <c r="U39" s="24">
        <f t="shared" si="35"/>
        <v>18199.758333333331</v>
      </c>
      <c r="V39" s="24">
        <v>7149.7510000000002</v>
      </c>
      <c r="W39" s="24">
        <f t="shared" si="23"/>
        <v>39.284867793574186</v>
      </c>
      <c r="X39" s="24">
        <f t="shared" si="24"/>
        <v>17.350816608828598</v>
      </c>
      <c r="Y39" s="24">
        <v>56300</v>
      </c>
      <c r="Z39" s="24">
        <f>Y39/12*5.3</f>
        <v>24865.833333333336</v>
      </c>
      <c r="AA39" s="24">
        <v>13358.406800000001</v>
      </c>
      <c r="AB39" s="24">
        <f t="shared" si="25"/>
        <v>53.721934917389987</v>
      </c>
      <c r="AC39" s="24">
        <f t="shared" si="26"/>
        <v>23.727187921847246</v>
      </c>
      <c r="AD39" s="24">
        <v>65224</v>
      </c>
      <c r="AE39" s="24">
        <f t="shared" si="38"/>
        <v>28807.266666666663</v>
      </c>
      <c r="AF39" s="24">
        <v>34246.061000000002</v>
      </c>
      <c r="AG39" s="24">
        <f t="shared" si="27"/>
        <v>118.87993885801964</v>
      </c>
      <c r="AH39" s="24">
        <f t="shared" si="28"/>
        <v>52.505306328958667</v>
      </c>
      <c r="AI39" s="24">
        <v>9434</v>
      </c>
      <c r="AJ39" s="24">
        <f>AI39/12*5.3</f>
        <v>4166.6833333333334</v>
      </c>
      <c r="AK39" s="24">
        <v>5852.4</v>
      </c>
      <c r="AL39" s="24">
        <f t="shared" si="29"/>
        <v>140.4570381718473</v>
      </c>
      <c r="AM39" s="24">
        <f t="shared" si="30"/>
        <v>62.035191859232562</v>
      </c>
      <c r="AN39" s="24">
        <v>6450</v>
      </c>
      <c r="AO39" s="24">
        <f>AN39/12*5.2</f>
        <v>2795</v>
      </c>
      <c r="AP39" s="24">
        <v>3419.8</v>
      </c>
      <c r="AQ39" s="24">
        <f t="shared" si="39"/>
        <v>122.35420393559929</v>
      </c>
      <c r="AR39" s="24">
        <f t="shared" si="40"/>
        <v>53.020155038759697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350695.8</v>
      </c>
      <c r="AZ39" s="24">
        <f t="shared" si="31"/>
        <v>175347.9</v>
      </c>
      <c r="BA39" s="24">
        <v>146123.20000000001</v>
      </c>
      <c r="BB39" s="24">
        <v>0</v>
      </c>
      <c r="BC39" s="24">
        <v>0</v>
      </c>
      <c r="BD39" s="24">
        <v>0</v>
      </c>
      <c r="BE39" s="24">
        <v>2800.5</v>
      </c>
      <c r="BF39" s="24">
        <v>933.6</v>
      </c>
      <c r="BG39" s="24">
        <v>933.6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f t="shared" si="9"/>
        <v>28231.7</v>
      </c>
      <c r="BO39" s="24">
        <f t="shared" si="9"/>
        <v>12469.000833333332</v>
      </c>
      <c r="BP39" s="24">
        <f t="shared" si="10"/>
        <v>7120.869999999999</v>
      </c>
      <c r="BQ39" s="24">
        <f t="shared" si="11"/>
        <v>57.108585484763175</v>
      </c>
      <c r="BR39" s="24">
        <f t="shared" si="12"/>
        <v>25.222958589103733</v>
      </c>
      <c r="BS39" s="24">
        <v>20742</v>
      </c>
      <c r="BT39" s="24">
        <f t="shared" si="37"/>
        <v>9161.0499999999993</v>
      </c>
      <c r="BU39" s="24">
        <v>4493.1899999999996</v>
      </c>
      <c r="BV39" s="24">
        <v>0</v>
      </c>
      <c r="BW39" s="24">
        <f t="shared" si="32"/>
        <v>0</v>
      </c>
      <c r="BX39" s="24">
        <v>0</v>
      </c>
      <c r="BY39" s="24">
        <v>0</v>
      </c>
      <c r="BZ39" s="24">
        <f t="shared" si="33"/>
        <v>0</v>
      </c>
      <c r="CA39" s="24">
        <v>0</v>
      </c>
      <c r="CB39" s="24">
        <v>7489.7</v>
      </c>
      <c r="CC39" s="24">
        <f t="shared" si="36"/>
        <v>3307.9508333333333</v>
      </c>
      <c r="CD39" s="24">
        <v>2627.68</v>
      </c>
      <c r="CE39" s="24">
        <v>0</v>
      </c>
      <c r="CF39" s="24">
        <v>0</v>
      </c>
      <c r="CG39" s="24">
        <v>0</v>
      </c>
      <c r="CH39" s="24">
        <v>5357</v>
      </c>
      <c r="CI39" s="24">
        <f t="shared" si="34"/>
        <v>2366.0083333333332</v>
      </c>
      <c r="CJ39" s="24">
        <v>1978.81</v>
      </c>
      <c r="CK39" s="24">
        <v>0</v>
      </c>
      <c r="CL39" s="24">
        <f t="shared" si="41"/>
        <v>0</v>
      </c>
      <c r="CM39" s="24">
        <v>0</v>
      </c>
      <c r="CN39" s="24">
        <v>84510</v>
      </c>
      <c r="CO39" s="24">
        <v>37325.25</v>
      </c>
      <c r="CP39" s="24">
        <v>32916.474499999997</v>
      </c>
      <c r="CQ39" s="24">
        <v>35540</v>
      </c>
      <c r="CR39" s="24">
        <f t="shared" ref="CR39:CR43" si="45">CQ39/12*5.3</f>
        <v>15696.833333333332</v>
      </c>
      <c r="CS39" s="24">
        <v>12847.2145</v>
      </c>
      <c r="CT39" s="24">
        <v>6000</v>
      </c>
      <c r="CU39" s="24">
        <v>2650</v>
      </c>
      <c r="CV39" s="24">
        <v>8269.3690000000006</v>
      </c>
      <c r="CW39" s="24">
        <v>0</v>
      </c>
      <c r="CX39" s="24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30</v>
      </c>
      <c r="DD39" s="24">
        <v>13.25</v>
      </c>
      <c r="DE39" s="24">
        <v>439.73899999999998</v>
      </c>
      <c r="DF39" s="24">
        <v>0</v>
      </c>
      <c r="DG39" s="24">
        <f t="shared" si="13"/>
        <v>656240</v>
      </c>
      <c r="DH39" s="24">
        <f t="shared" si="14"/>
        <v>309939.55083333334</v>
      </c>
      <c r="DI39" s="24">
        <f t="shared" si="15"/>
        <v>261808.48130000004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4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4">
        <v>0</v>
      </c>
      <c r="EC39" s="24">
        <f t="shared" si="16"/>
        <v>0</v>
      </c>
      <c r="ED39" s="24">
        <f t="shared" si="16"/>
        <v>0</v>
      </c>
      <c r="EE39" s="24">
        <f t="shared" si="17"/>
        <v>0</v>
      </c>
      <c r="EH39" s="25"/>
      <c r="EJ39" s="25"/>
      <c r="EK39" s="25"/>
      <c r="EM39" s="25"/>
    </row>
    <row r="40" spans="1:143" s="26" customFormat="1" ht="25.5" customHeight="1" x14ac:dyDescent="0.2">
      <c r="A40" s="22">
        <v>31</v>
      </c>
      <c r="B40" s="23" t="s">
        <v>75</v>
      </c>
      <c r="C40" s="24">
        <v>46.735700000000001</v>
      </c>
      <c r="D40" s="24">
        <v>662.07920000000001</v>
      </c>
      <c r="E40" s="24">
        <f t="shared" si="18"/>
        <v>80504.599999999991</v>
      </c>
      <c r="F40" s="24">
        <f t="shared" si="19"/>
        <v>36648.784999999996</v>
      </c>
      <c r="G40" s="24">
        <f t="shared" si="0"/>
        <v>29291.349000000002</v>
      </c>
      <c r="H40" s="24">
        <f t="shared" si="20"/>
        <v>79.924474986005691</v>
      </c>
      <c r="I40" s="24">
        <f t="shared" si="1"/>
        <v>36.384689818966876</v>
      </c>
      <c r="J40" s="24">
        <f t="shared" si="2"/>
        <v>24495.4</v>
      </c>
      <c r="K40" s="24">
        <f t="shared" si="3"/>
        <v>8644.1849999999995</v>
      </c>
      <c r="L40" s="24">
        <f t="shared" si="4"/>
        <v>5954.0489999999991</v>
      </c>
      <c r="M40" s="24">
        <f t="shared" si="21"/>
        <v>68.879240784411706</v>
      </c>
      <c r="N40" s="24">
        <f t="shared" si="22"/>
        <v>24.306804542893762</v>
      </c>
      <c r="O40" s="24">
        <f t="shared" si="5"/>
        <v>11762.5</v>
      </c>
      <c r="P40" s="24">
        <f t="shared" si="5"/>
        <v>3800.0083333333337</v>
      </c>
      <c r="Q40" s="24">
        <f t="shared" si="6"/>
        <v>2622.5559999999996</v>
      </c>
      <c r="R40" s="24">
        <f t="shared" si="7"/>
        <v>69.014480231402985</v>
      </c>
      <c r="S40" s="24">
        <f t="shared" si="8"/>
        <v>22.295906482465458</v>
      </c>
      <c r="T40" s="24">
        <v>3545</v>
      </c>
      <c r="U40" s="24">
        <f t="shared" si="35"/>
        <v>1565.7083333333335</v>
      </c>
      <c r="V40" s="24">
        <v>200.66399999999999</v>
      </c>
      <c r="W40" s="24">
        <f t="shared" si="23"/>
        <v>12.816180110173775</v>
      </c>
      <c r="X40" s="24">
        <f t="shared" si="24"/>
        <v>5.6604795486600841</v>
      </c>
      <c r="Y40" s="24">
        <v>1747.8</v>
      </c>
      <c r="Z40" s="24">
        <v>470</v>
      </c>
      <c r="AA40" s="24">
        <v>588.17999999999995</v>
      </c>
      <c r="AB40" s="24">
        <f t="shared" si="25"/>
        <v>125.14468085106382</v>
      </c>
      <c r="AC40" s="24">
        <f t="shared" si="26"/>
        <v>33.652591829728799</v>
      </c>
      <c r="AD40" s="24">
        <v>8217.5</v>
      </c>
      <c r="AE40" s="24">
        <v>2234.3000000000002</v>
      </c>
      <c r="AF40" s="24">
        <v>2421.8919999999998</v>
      </c>
      <c r="AG40" s="24">
        <f t="shared" si="27"/>
        <v>108.39600769816049</v>
      </c>
      <c r="AH40" s="24">
        <f t="shared" si="28"/>
        <v>29.472369942196529</v>
      </c>
      <c r="AI40" s="24">
        <v>450</v>
      </c>
      <c r="AJ40" s="24">
        <v>150</v>
      </c>
      <c r="AK40" s="24">
        <v>148.5</v>
      </c>
      <c r="AL40" s="24">
        <f t="shared" si="29"/>
        <v>99</v>
      </c>
      <c r="AM40" s="24">
        <f t="shared" si="30"/>
        <v>33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56009.2</v>
      </c>
      <c r="AZ40" s="24">
        <f t="shared" si="31"/>
        <v>28004.6</v>
      </c>
      <c r="BA40" s="24">
        <v>23337.3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f t="shared" si="9"/>
        <v>2374.6999999999998</v>
      </c>
      <c r="BO40" s="24">
        <f t="shared" si="9"/>
        <v>620</v>
      </c>
      <c r="BP40" s="24">
        <f t="shared" si="10"/>
        <v>625.02099999999996</v>
      </c>
      <c r="BQ40" s="24">
        <f t="shared" si="11"/>
        <v>100.80983870967741</v>
      </c>
      <c r="BR40" s="24">
        <f t="shared" si="12"/>
        <v>26.319998315576704</v>
      </c>
      <c r="BS40" s="24">
        <v>2374.6999999999998</v>
      </c>
      <c r="BT40" s="24">
        <v>620</v>
      </c>
      <c r="BU40" s="24">
        <v>625.02099999999996</v>
      </c>
      <c r="BV40" s="24">
        <v>0</v>
      </c>
      <c r="BW40" s="24">
        <f t="shared" si="32"/>
        <v>0</v>
      </c>
      <c r="BX40" s="24">
        <v>0</v>
      </c>
      <c r="BY40" s="24">
        <v>0</v>
      </c>
      <c r="BZ40" s="24">
        <f t="shared" si="33"/>
        <v>0</v>
      </c>
      <c r="CA40" s="24">
        <v>0</v>
      </c>
      <c r="CB40" s="24">
        <v>0</v>
      </c>
      <c r="CC40" s="24">
        <f t="shared" si="36"/>
        <v>0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f t="shared" si="34"/>
        <v>0</v>
      </c>
      <c r="CJ40" s="24">
        <v>0</v>
      </c>
      <c r="CK40" s="24">
        <v>0</v>
      </c>
      <c r="CL40" s="24">
        <f t="shared" si="41"/>
        <v>0</v>
      </c>
      <c r="CM40" s="24">
        <v>0</v>
      </c>
      <c r="CN40" s="24">
        <v>8160.4</v>
      </c>
      <c r="CO40" s="24">
        <v>3604.1766666666663</v>
      </c>
      <c r="CP40" s="24">
        <v>1969.7919999999999</v>
      </c>
      <c r="CQ40" s="24">
        <v>2890.4</v>
      </c>
      <c r="CR40" s="24">
        <v>1000</v>
      </c>
      <c r="CS40" s="24">
        <v>850.16800000000001</v>
      </c>
      <c r="CT40" s="24">
        <v>0</v>
      </c>
      <c r="CU40" s="24">
        <v>0</v>
      </c>
      <c r="CV40" s="24">
        <v>0</v>
      </c>
      <c r="CW40" s="24">
        <v>0</v>
      </c>
      <c r="CX40" s="24">
        <v>0</v>
      </c>
      <c r="CY40" s="24">
        <v>0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f t="shared" si="13"/>
        <v>80504.599999999991</v>
      </c>
      <c r="DH40" s="24">
        <f t="shared" si="14"/>
        <v>36648.784999999996</v>
      </c>
      <c r="DI40" s="24">
        <f t="shared" si="15"/>
        <v>29291.349000000002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4">
        <v>0</v>
      </c>
      <c r="DS40" s="24">
        <v>0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4">
        <v>0</v>
      </c>
      <c r="EC40" s="24">
        <f t="shared" si="16"/>
        <v>0</v>
      </c>
      <c r="ED40" s="24">
        <f t="shared" si="16"/>
        <v>0</v>
      </c>
      <c r="EE40" s="24">
        <f t="shared" si="17"/>
        <v>0</v>
      </c>
      <c r="EH40" s="25"/>
      <c r="EJ40" s="25"/>
      <c r="EK40" s="25"/>
      <c r="EM40" s="25"/>
    </row>
    <row r="41" spans="1:143" s="26" customFormat="1" ht="25.5" customHeight="1" x14ac:dyDescent="0.2">
      <c r="A41" s="22">
        <v>32</v>
      </c>
      <c r="B41" s="23" t="s">
        <v>76</v>
      </c>
      <c r="C41" s="24">
        <v>18902.330699999999</v>
      </c>
      <c r="D41" s="24">
        <v>3</v>
      </c>
      <c r="E41" s="24">
        <f t="shared" si="18"/>
        <v>26222</v>
      </c>
      <c r="F41" s="24">
        <f t="shared" si="19"/>
        <v>12189.9575</v>
      </c>
      <c r="G41" s="24">
        <f t="shared" si="0"/>
        <v>10364.126999999999</v>
      </c>
      <c r="H41" s="24">
        <f t="shared" si="20"/>
        <v>85.021846876824611</v>
      </c>
      <c r="I41" s="24">
        <f t="shared" si="1"/>
        <v>39.524548089390585</v>
      </c>
      <c r="J41" s="24">
        <f t="shared" si="2"/>
        <v>15789.300000000001</v>
      </c>
      <c r="K41" s="24">
        <f t="shared" si="3"/>
        <v>6973.6074999999992</v>
      </c>
      <c r="L41" s="24">
        <f t="shared" si="4"/>
        <v>6017.1270000000004</v>
      </c>
      <c r="M41" s="24">
        <f t="shared" si="21"/>
        <v>86.284279693114371</v>
      </c>
      <c r="N41" s="24">
        <f t="shared" si="22"/>
        <v>38.108890197792178</v>
      </c>
      <c r="O41" s="24">
        <f t="shared" si="5"/>
        <v>8525.7000000000007</v>
      </c>
      <c r="P41" s="24">
        <f t="shared" si="5"/>
        <v>3765.5174999999999</v>
      </c>
      <c r="Q41" s="24">
        <f t="shared" si="6"/>
        <v>3125.393</v>
      </c>
      <c r="R41" s="24">
        <f t="shared" si="7"/>
        <v>83.000357852539537</v>
      </c>
      <c r="S41" s="24">
        <f t="shared" si="8"/>
        <v>36.658491384871624</v>
      </c>
      <c r="T41" s="24">
        <v>2025.7</v>
      </c>
      <c r="U41" s="24">
        <f t="shared" si="35"/>
        <v>894.68416666666667</v>
      </c>
      <c r="V41" s="24">
        <v>57.350999999999999</v>
      </c>
      <c r="W41" s="24">
        <f t="shared" si="23"/>
        <v>6.410195031580046</v>
      </c>
      <c r="X41" s="24">
        <f t="shared" si="24"/>
        <v>2.8311694722811866</v>
      </c>
      <c r="Y41" s="24">
        <v>4807</v>
      </c>
      <c r="Z41" s="24">
        <f>Y41/12*5.3</f>
        <v>2123.0916666666667</v>
      </c>
      <c r="AA41" s="24">
        <v>1105.5889999999999</v>
      </c>
      <c r="AB41" s="24">
        <f t="shared" si="25"/>
        <v>52.074482574547332</v>
      </c>
      <c r="AC41" s="24">
        <f t="shared" si="26"/>
        <v>22.999563137091741</v>
      </c>
      <c r="AD41" s="24">
        <v>6500</v>
      </c>
      <c r="AE41" s="24">
        <f t="shared" si="38"/>
        <v>2870.833333333333</v>
      </c>
      <c r="AF41" s="24">
        <v>3068.0419999999999</v>
      </c>
      <c r="AG41" s="24">
        <f t="shared" si="27"/>
        <v>106.86938751814223</v>
      </c>
      <c r="AH41" s="24">
        <f t="shared" si="28"/>
        <v>47.200646153846151</v>
      </c>
      <c r="AI41" s="24">
        <v>330</v>
      </c>
      <c r="AJ41" s="24">
        <f>AI41/12*5.3</f>
        <v>145.75</v>
      </c>
      <c r="AK41" s="24">
        <v>345</v>
      </c>
      <c r="AL41" s="24">
        <f t="shared" si="29"/>
        <v>236.7066895368782</v>
      </c>
      <c r="AM41" s="24">
        <f t="shared" si="30"/>
        <v>104.54545454545455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10432.700000000001</v>
      </c>
      <c r="AZ41" s="24">
        <f t="shared" si="31"/>
        <v>5216.3500000000004</v>
      </c>
      <c r="BA41" s="24">
        <v>4347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f t="shared" si="9"/>
        <v>1106.5999999999999</v>
      </c>
      <c r="BO41" s="24">
        <f t="shared" si="9"/>
        <v>488.74833333333328</v>
      </c>
      <c r="BP41" s="24">
        <f t="shared" si="10"/>
        <v>344.51499999999999</v>
      </c>
      <c r="BQ41" s="24">
        <f t="shared" si="11"/>
        <v>70.489242930069679</v>
      </c>
      <c r="BR41" s="24">
        <f t="shared" si="12"/>
        <v>31.13274896078077</v>
      </c>
      <c r="BS41" s="24">
        <v>1106.5999999999999</v>
      </c>
      <c r="BT41" s="24">
        <f t="shared" si="37"/>
        <v>488.74833333333328</v>
      </c>
      <c r="BU41" s="24">
        <v>344.51499999999999</v>
      </c>
      <c r="BV41" s="24">
        <v>0</v>
      </c>
      <c r="BW41" s="24">
        <f t="shared" si="32"/>
        <v>0</v>
      </c>
      <c r="BX41" s="24">
        <v>0</v>
      </c>
      <c r="BY41" s="24">
        <v>0</v>
      </c>
      <c r="BZ41" s="24">
        <f t="shared" si="33"/>
        <v>0</v>
      </c>
      <c r="CA41" s="24">
        <v>0</v>
      </c>
      <c r="CB41" s="24">
        <v>0</v>
      </c>
      <c r="CC41" s="24">
        <f t="shared" si="36"/>
        <v>0</v>
      </c>
      <c r="CD41" s="24">
        <v>0</v>
      </c>
      <c r="CE41" s="24">
        <v>0</v>
      </c>
      <c r="CF41" s="24">
        <v>0</v>
      </c>
      <c r="CG41" s="24">
        <v>0</v>
      </c>
      <c r="CH41" s="24">
        <v>0</v>
      </c>
      <c r="CI41" s="24">
        <f t="shared" si="34"/>
        <v>0</v>
      </c>
      <c r="CJ41" s="24">
        <v>0</v>
      </c>
      <c r="CK41" s="24">
        <v>0</v>
      </c>
      <c r="CL41" s="24">
        <f t="shared" si="41"/>
        <v>0</v>
      </c>
      <c r="CM41" s="24">
        <v>0</v>
      </c>
      <c r="CN41" s="24">
        <v>720</v>
      </c>
      <c r="CO41" s="24">
        <v>318</v>
      </c>
      <c r="CP41" s="24">
        <v>985.63</v>
      </c>
      <c r="CQ41" s="24">
        <v>700</v>
      </c>
      <c r="CR41" s="24">
        <f t="shared" si="45"/>
        <v>309.16666666666669</v>
      </c>
      <c r="CS41" s="24">
        <v>285.85000000000002</v>
      </c>
      <c r="CT41" s="24">
        <v>0</v>
      </c>
      <c r="CU41" s="24">
        <v>0</v>
      </c>
      <c r="CV41" s="24">
        <v>0</v>
      </c>
      <c r="CW41" s="24">
        <v>0</v>
      </c>
      <c r="CX41" s="24">
        <v>0</v>
      </c>
      <c r="CY41" s="24">
        <v>0</v>
      </c>
      <c r="CZ41" s="24">
        <v>0</v>
      </c>
      <c r="DA41" s="24">
        <v>0</v>
      </c>
      <c r="DB41" s="24">
        <v>0</v>
      </c>
      <c r="DC41" s="24">
        <v>300</v>
      </c>
      <c r="DD41" s="24">
        <v>132.5</v>
      </c>
      <c r="DE41" s="24">
        <v>111</v>
      </c>
      <c r="DF41" s="24">
        <v>0</v>
      </c>
      <c r="DG41" s="24">
        <f t="shared" si="13"/>
        <v>26222</v>
      </c>
      <c r="DH41" s="24">
        <f t="shared" si="14"/>
        <v>12189.9575</v>
      </c>
      <c r="DI41" s="24">
        <f t="shared" si="15"/>
        <v>10364.126999999999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4">
        <v>0</v>
      </c>
      <c r="DS41" s="24">
        <v>0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4">
        <v>0</v>
      </c>
      <c r="EC41" s="24">
        <f t="shared" si="16"/>
        <v>0</v>
      </c>
      <c r="ED41" s="24">
        <f t="shared" si="16"/>
        <v>0</v>
      </c>
      <c r="EE41" s="24">
        <f t="shared" si="17"/>
        <v>0</v>
      </c>
      <c r="EH41" s="25"/>
      <c r="EJ41" s="25"/>
      <c r="EK41" s="25"/>
      <c r="EM41" s="25"/>
    </row>
    <row r="42" spans="1:143" s="26" customFormat="1" ht="25.5" customHeight="1" x14ac:dyDescent="0.2">
      <c r="A42" s="22">
        <v>33</v>
      </c>
      <c r="B42" s="23" t="s">
        <v>77</v>
      </c>
      <c r="C42" s="24">
        <v>225.61619999999999</v>
      </c>
      <c r="D42" s="24">
        <v>2.4737</v>
      </c>
      <c r="E42" s="24">
        <f t="shared" si="18"/>
        <v>15936</v>
      </c>
      <c r="F42" s="24">
        <f t="shared" si="19"/>
        <v>7685.4100000000008</v>
      </c>
      <c r="G42" s="24">
        <f t="shared" ref="G42:G51" si="46">DI42+EE42-EA42</f>
        <v>6458.9369999999999</v>
      </c>
      <c r="H42" s="24">
        <f t="shared" si="20"/>
        <v>84.041541049859404</v>
      </c>
      <c r="I42" s="24">
        <f t="shared" si="1"/>
        <v>40.530478162650603</v>
      </c>
      <c r="J42" s="24">
        <f t="shared" si="2"/>
        <v>4844.3999999999996</v>
      </c>
      <c r="K42" s="24">
        <f t="shared" si="3"/>
        <v>2139.61</v>
      </c>
      <c r="L42" s="24">
        <f t="shared" si="4"/>
        <v>1837.4370000000001</v>
      </c>
      <c r="M42" s="24">
        <f t="shared" si="21"/>
        <v>85.877192572478165</v>
      </c>
      <c r="N42" s="24">
        <f t="shared" si="22"/>
        <v>37.929093386177861</v>
      </c>
      <c r="O42" s="24">
        <f t="shared" ref="O42:P51" si="47">T42+AD42</f>
        <v>1610</v>
      </c>
      <c r="P42" s="24">
        <f t="shared" si="47"/>
        <v>711.08333333333337</v>
      </c>
      <c r="Q42" s="24">
        <f t="shared" ref="Q42:Q51" si="48">V42+AF42</f>
        <v>1066.9369999999999</v>
      </c>
      <c r="R42" s="24">
        <f t="shared" si="7"/>
        <v>150.04387671393411</v>
      </c>
      <c r="S42" s="24">
        <f t="shared" si="8"/>
        <v>66.269378881987578</v>
      </c>
      <c r="T42" s="24">
        <v>260</v>
      </c>
      <c r="U42" s="24">
        <f t="shared" si="35"/>
        <v>114.83333333333334</v>
      </c>
      <c r="V42" s="24">
        <v>105.012</v>
      </c>
      <c r="W42" s="24">
        <f t="shared" si="23"/>
        <v>91.447314949201726</v>
      </c>
      <c r="X42" s="24">
        <f t="shared" si="24"/>
        <v>40.389230769230771</v>
      </c>
      <c r="Y42" s="24">
        <v>1400</v>
      </c>
      <c r="Z42" s="24">
        <f t="shared" ref="Z42:Z43" si="49">Y42/12*5.3</f>
        <v>618.33333333333337</v>
      </c>
      <c r="AA42" s="24">
        <v>403.1</v>
      </c>
      <c r="AB42" s="24">
        <f t="shared" si="25"/>
        <v>65.191374663072779</v>
      </c>
      <c r="AC42" s="24">
        <f t="shared" si="26"/>
        <v>28.792857142857141</v>
      </c>
      <c r="AD42" s="24">
        <v>1350</v>
      </c>
      <c r="AE42" s="24">
        <f t="shared" si="38"/>
        <v>596.25</v>
      </c>
      <c r="AF42" s="24">
        <v>961.92499999999995</v>
      </c>
      <c r="AG42" s="24">
        <f t="shared" si="27"/>
        <v>161.32914046121593</v>
      </c>
      <c r="AH42" s="24">
        <f t="shared" si="28"/>
        <v>71.253703703703692</v>
      </c>
      <c r="AI42" s="24">
        <v>300</v>
      </c>
      <c r="AJ42" s="24">
        <f t="shared" ref="AJ42:AJ43" si="50">AI42/12*5.3</f>
        <v>132.5</v>
      </c>
      <c r="AK42" s="24">
        <v>268</v>
      </c>
      <c r="AL42" s="24">
        <f t="shared" si="29"/>
        <v>202.26415094339623</v>
      </c>
      <c r="AM42" s="24">
        <f t="shared" si="30"/>
        <v>89.333333333333329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11091.6</v>
      </c>
      <c r="AZ42" s="24">
        <f t="shared" si="31"/>
        <v>5545.8</v>
      </c>
      <c r="BA42" s="24">
        <v>4621.5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f t="shared" ref="BN42:BO51" si="51">BS42+BV42+BY42+CB42</f>
        <v>400</v>
      </c>
      <c r="BO42" s="24">
        <f t="shared" si="51"/>
        <v>176.66666666666669</v>
      </c>
      <c r="BP42" s="24">
        <f t="shared" ref="BP42:BP51" si="52">BU42+BX42+CA42+CD42</f>
        <v>22.2</v>
      </c>
      <c r="BQ42" s="24">
        <f t="shared" si="11"/>
        <v>12.566037735849056</v>
      </c>
      <c r="BR42" s="24">
        <f t="shared" si="12"/>
        <v>5.55</v>
      </c>
      <c r="BS42" s="24">
        <v>400</v>
      </c>
      <c r="BT42" s="24">
        <f t="shared" si="37"/>
        <v>176.66666666666669</v>
      </c>
      <c r="BU42" s="24">
        <v>22.2</v>
      </c>
      <c r="BV42" s="24">
        <v>0</v>
      </c>
      <c r="BW42" s="24">
        <f t="shared" si="32"/>
        <v>0</v>
      </c>
      <c r="BX42" s="24">
        <v>0</v>
      </c>
      <c r="BY42" s="24">
        <v>0</v>
      </c>
      <c r="BZ42" s="24">
        <f t="shared" si="33"/>
        <v>0</v>
      </c>
      <c r="CA42" s="24">
        <v>0</v>
      </c>
      <c r="CB42" s="24">
        <v>0</v>
      </c>
      <c r="CC42" s="24">
        <f t="shared" si="36"/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f t="shared" si="34"/>
        <v>0</v>
      </c>
      <c r="CJ42" s="24">
        <v>0</v>
      </c>
      <c r="CK42" s="24">
        <v>0</v>
      </c>
      <c r="CL42" s="24">
        <f t="shared" si="41"/>
        <v>0</v>
      </c>
      <c r="CM42" s="24">
        <v>0</v>
      </c>
      <c r="CN42" s="24">
        <v>300</v>
      </c>
      <c r="CO42" s="24">
        <v>132.5</v>
      </c>
      <c r="CP42" s="24">
        <v>77.2</v>
      </c>
      <c r="CQ42" s="24">
        <v>300</v>
      </c>
      <c r="CR42" s="24">
        <f t="shared" si="45"/>
        <v>132.5</v>
      </c>
      <c r="CS42" s="24">
        <v>77.2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>
        <v>0</v>
      </c>
      <c r="DA42" s="24">
        <v>0</v>
      </c>
      <c r="DB42" s="24">
        <v>0</v>
      </c>
      <c r="DC42" s="24">
        <v>834.4</v>
      </c>
      <c r="DD42" s="24">
        <v>368.52666666666664</v>
      </c>
      <c r="DE42" s="24">
        <v>0</v>
      </c>
      <c r="DF42" s="24">
        <v>0</v>
      </c>
      <c r="DG42" s="24">
        <f t="shared" si="13"/>
        <v>15936</v>
      </c>
      <c r="DH42" s="24">
        <f t="shared" si="14"/>
        <v>7685.4100000000008</v>
      </c>
      <c r="DI42" s="24">
        <f t="shared" si="15"/>
        <v>6458.9369999999999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4">
        <v>0</v>
      </c>
      <c r="DS42" s="24">
        <v>0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4">
        <v>0</v>
      </c>
      <c r="EC42" s="24">
        <f t="shared" ref="EC42:ED51" si="53">DJ42+DM42+DP42+DS42+DV42+DY42</f>
        <v>0</v>
      </c>
      <c r="ED42" s="24">
        <f t="shared" si="53"/>
        <v>0</v>
      </c>
      <c r="EE42" s="24">
        <f t="shared" si="17"/>
        <v>0</v>
      </c>
      <c r="EH42" s="25"/>
      <c r="EJ42" s="25"/>
      <c r="EK42" s="25"/>
      <c r="EM42" s="25"/>
    </row>
    <row r="43" spans="1:143" s="26" customFormat="1" ht="25.5" customHeight="1" x14ac:dyDescent="0.2">
      <c r="A43" s="22">
        <v>34</v>
      </c>
      <c r="B43" s="23" t="s">
        <v>78</v>
      </c>
      <c r="C43" s="24">
        <v>0.73499999999999999</v>
      </c>
      <c r="D43" s="24">
        <v>7420.3522000000003</v>
      </c>
      <c r="E43" s="24">
        <f t="shared" si="18"/>
        <v>61634.600000000006</v>
      </c>
      <c r="F43" s="24">
        <f t="shared" si="19"/>
        <v>29704.259166666667</v>
      </c>
      <c r="G43" s="24">
        <f t="shared" si="46"/>
        <v>24742.826000000001</v>
      </c>
      <c r="H43" s="24">
        <f t="shared" si="20"/>
        <v>83.297233104422091</v>
      </c>
      <c r="I43" s="24">
        <f t="shared" si="1"/>
        <v>40.14437669750432</v>
      </c>
      <c r="J43" s="24">
        <f t="shared" si="2"/>
        <v>19080.699999999997</v>
      </c>
      <c r="K43" s="24">
        <f t="shared" si="3"/>
        <v>8427.3091666666678</v>
      </c>
      <c r="L43" s="24">
        <f t="shared" si="4"/>
        <v>7012.1259999999993</v>
      </c>
      <c r="M43" s="24">
        <f t="shared" si="21"/>
        <v>83.207176351565735</v>
      </c>
      <c r="N43" s="24">
        <f t="shared" si="22"/>
        <v>36.749836221941543</v>
      </c>
      <c r="O43" s="24">
        <f t="shared" si="47"/>
        <v>4350</v>
      </c>
      <c r="P43" s="24">
        <f t="shared" si="47"/>
        <v>1921.2499999999998</v>
      </c>
      <c r="Q43" s="24">
        <f t="shared" si="48"/>
        <v>2313.9470000000001</v>
      </c>
      <c r="R43" s="24">
        <f t="shared" si="7"/>
        <v>120.43966167859467</v>
      </c>
      <c r="S43" s="24">
        <f t="shared" si="8"/>
        <v>53.194183908045979</v>
      </c>
      <c r="T43" s="24">
        <v>350</v>
      </c>
      <c r="U43" s="24">
        <f t="shared" si="35"/>
        <v>154.58333333333334</v>
      </c>
      <c r="V43" s="24">
        <v>177.44900000000001</v>
      </c>
      <c r="W43" s="24">
        <f t="shared" si="23"/>
        <v>114.79180592991914</v>
      </c>
      <c r="X43" s="24">
        <f t="shared" si="24"/>
        <v>50.699714285714293</v>
      </c>
      <c r="Y43" s="24">
        <v>4200</v>
      </c>
      <c r="Z43" s="24">
        <f t="shared" si="49"/>
        <v>1855</v>
      </c>
      <c r="AA43" s="24">
        <v>1958.0450000000001</v>
      </c>
      <c r="AB43" s="24">
        <f t="shared" si="25"/>
        <v>105.55498652291107</v>
      </c>
      <c r="AC43" s="24">
        <f t="shared" si="26"/>
        <v>46.620119047619049</v>
      </c>
      <c r="AD43" s="24">
        <v>4000</v>
      </c>
      <c r="AE43" s="24">
        <f t="shared" si="38"/>
        <v>1766.6666666666665</v>
      </c>
      <c r="AF43" s="24">
        <v>2136.498</v>
      </c>
      <c r="AG43" s="24">
        <f t="shared" si="27"/>
        <v>120.93384905660378</v>
      </c>
      <c r="AH43" s="24">
        <f t="shared" si="28"/>
        <v>53.41245</v>
      </c>
      <c r="AI43" s="24">
        <v>464.4</v>
      </c>
      <c r="AJ43" s="24">
        <f t="shared" si="50"/>
        <v>205.10999999999996</v>
      </c>
      <c r="AK43" s="24">
        <v>291.89999999999998</v>
      </c>
      <c r="AL43" s="24">
        <f t="shared" si="29"/>
        <v>142.3138803568817</v>
      </c>
      <c r="AM43" s="24">
        <f t="shared" si="30"/>
        <v>62.855297157622736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42553.9</v>
      </c>
      <c r="AZ43" s="24">
        <f t="shared" si="31"/>
        <v>21276.95</v>
      </c>
      <c r="BA43" s="24">
        <v>17730.7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f t="shared" si="51"/>
        <v>166.3</v>
      </c>
      <c r="BO43" s="24">
        <f t="shared" si="51"/>
        <v>73.44916666666667</v>
      </c>
      <c r="BP43" s="24">
        <f t="shared" si="52"/>
        <v>132.751</v>
      </c>
      <c r="BQ43" s="24">
        <f t="shared" si="11"/>
        <v>180.73860606541939</v>
      </c>
      <c r="BR43" s="24">
        <f t="shared" si="12"/>
        <v>79.826217678893556</v>
      </c>
      <c r="BS43" s="24">
        <v>166.3</v>
      </c>
      <c r="BT43" s="24">
        <f t="shared" si="37"/>
        <v>73.44916666666667</v>
      </c>
      <c r="BU43" s="24">
        <v>132.751</v>
      </c>
      <c r="BV43" s="24">
        <v>0</v>
      </c>
      <c r="BW43" s="24">
        <f t="shared" si="32"/>
        <v>0</v>
      </c>
      <c r="BX43" s="24">
        <v>0</v>
      </c>
      <c r="BY43" s="24">
        <v>0</v>
      </c>
      <c r="BZ43" s="24">
        <f t="shared" si="33"/>
        <v>0</v>
      </c>
      <c r="CA43" s="24">
        <v>0</v>
      </c>
      <c r="CB43" s="24">
        <v>0</v>
      </c>
      <c r="CC43" s="24">
        <f t="shared" si="36"/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f t="shared" si="34"/>
        <v>0</v>
      </c>
      <c r="CJ43" s="24">
        <v>0</v>
      </c>
      <c r="CK43" s="24">
        <v>0</v>
      </c>
      <c r="CL43" s="24">
        <f t="shared" si="41"/>
        <v>0</v>
      </c>
      <c r="CM43" s="24">
        <v>0</v>
      </c>
      <c r="CN43" s="24">
        <v>8700</v>
      </c>
      <c r="CO43" s="24">
        <v>3842.5</v>
      </c>
      <c r="CP43" s="24">
        <v>1964.8989999999999</v>
      </c>
      <c r="CQ43" s="24">
        <v>4020</v>
      </c>
      <c r="CR43" s="24">
        <f t="shared" si="45"/>
        <v>1775.5</v>
      </c>
      <c r="CS43" s="24">
        <v>1180.499</v>
      </c>
      <c r="CT43" s="24">
        <v>1000</v>
      </c>
      <c r="CU43" s="24">
        <v>441.66666666666663</v>
      </c>
      <c r="CV43" s="24">
        <v>350.584</v>
      </c>
      <c r="CW43" s="24">
        <v>0</v>
      </c>
      <c r="CX43" s="24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200</v>
      </c>
      <c r="DD43" s="24">
        <v>88.333333333333343</v>
      </c>
      <c r="DE43" s="24">
        <v>0</v>
      </c>
      <c r="DF43" s="24">
        <v>0</v>
      </c>
      <c r="DG43" s="24">
        <f t="shared" si="13"/>
        <v>61634.600000000006</v>
      </c>
      <c r="DH43" s="24">
        <f t="shared" si="14"/>
        <v>29704.259166666667</v>
      </c>
      <c r="DI43" s="24">
        <f t="shared" si="15"/>
        <v>24742.826000000001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4">
        <v>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4">
        <v>0</v>
      </c>
      <c r="EC43" s="24">
        <f t="shared" si="53"/>
        <v>0</v>
      </c>
      <c r="ED43" s="24">
        <f t="shared" si="53"/>
        <v>0</v>
      </c>
      <c r="EE43" s="24">
        <f t="shared" si="17"/>
        <v>0</v>
      </c>
      <c r="EH43" s="25"/>
      <c r="EJ43" s="25"/>
      <c r="EK43" s="25"/>
      <c r="EM43" s="25"/>
    </row>
    <row r="44" spans="1:143" s="26" customFormat="1" ht="25.5" customHeight="1" x14ac:dyDescent="0.2">
      <c r="A44" s="22">
        <v>35</v>
      </c>
      <c r="B44" s="27" t="s">
        <v>79</v>
      </c>
      <c r="C44" s="24">
        <v>6227.6886999999997</v>
      </c>
      <c r="D44" s="24">
        <v>4713.8491999999997</v>
      </c>
      <c r="E44" s="24">
        <f t="shared" si="18"/>
        <v>31607</v>
      </c>
      <c r="F44" s="24">
        <f t="shared" si="19"/>
        <v>15516.508333333333</v>
      </c>
      <c r="G44" s="24">
        <f t="shared" si="46"/>
        <v>13117.004000000001</v>
      </c>
      <c r="H44" s="24">
        <f t="shared" si="20"/>
        <v>84.535797089229163</v>
      </c>
      <c r="I44" s="24">
        <f t="shared" si="1"/>
        <v>41.500313221754674</v>
      </c>
      <c r="J44" s="24">
        <f t="shared" si="2"/>
        <v>9084.2000000000007</v>
      </c>
      <c r="K44" s="24">
        <f t="shared" si="3"/>
        <v>4255.1083333333327</v>
      </c>
      <c r="L44" s="24">
        <f t="shared" si="4"/>
        <v>3732.5039999999999</v>
      </c>
      <c r="M44" s="24">
        <f t="shared" si="21"/>
        <v>87.718189705314998</v>
      </c>
      <c r="N44" s="24">
        <f t="shared" si="22"/>
        <v>41.087866845732144</v>
      </c>
      <c r="O44" s="24">
        <f t="shared" si="47"/>
        <v>3074.2</v>
      </c>
      <c r="P44" s="24">
        <f t="shared" si="47"/>
        <v>1500.0250000000001</v>
      </c>
      <c r="Q44" s="24">
        <f t="shared" si="48"/>
        <v>1465.5930000000001</v>
      </c>
      <c r="R44" s="24">
        <f t="shared" si="7"/>
        <v>97.704571590473492</v>
      </c>
      <c r="S44" s="24">
        <f t="shared" si="8"/>
        <v>47.673963958102931</v>
      </c>
      <c r="T44" s="24">
        <v>63</v>
      </c>
      <c r="U44" s="24">
        <f t="shared" si="35"/>
        <v>27.824999999999999</v>
      </c>
      <c r="V44" s="24">
        <v>2.3540000000000001</v>
      </c>
      <c r="W44" s="24">
        <f t="shared" si="23"/>
        <v>8.4600179694519326</v>
      </c>
      <c r="X44" s="24">
        <f t="shared" si="24"/>
        <v>3.7365079365079366</v>
      </c>
      <c r="Y44" s="24">
        <v>3100</v>
      </c>
      <c r="Z44" s="24">
        <v>1500</v>
      </c>
      <c r="AA44" s="24">
        <v>740.47900000000004</v>
      </c>
      <c r="AB44" s="24">
        <f t="shared" si="25"/>
        <v>49.36526666666667</v>
      </c>
      <c r="AC44" s="24">
        <f t="shared" si="26"/>
        <v>23.886419354838711</v>
      </c>
      <c r="AD44" s="24">
        <v>3011.2</v>
      </c>
      <c r="AE44" s="24">
        <v>1472.2</v>
      </c>
      <c r="AF44" s="24">
        <v>1463.239</v>
      </c>
      <c r="AG44" s="24">
        <f t="shared" si="27"/>
        <v>99.391319114250777</v>
      </c>
      <c r="AH44" s="24">
        <f t="shared" si="28"/>
        <v>48.593218650371952</v>
      </c>
      <c r="AI44" s="24">
        <v>340</v>
      </c>
      <c r="AJ44" s="24">
        <v>120</v>
      </c>
      <c r="AK44" s="24">
        <v>167</v>
      </c>
      <c r="AL44" s="24">
        <f t="shared" si="29"/>
        <v>139.16666666666666</v>
      </c>
      <c r="AM44" s="24">
        <f t="shared" si="30"/>
        <v>49.117647058823529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22522.799999999999</v>
      </c>
      <c r="AZ44" s="24">
        <f t="shared" si="31"/>
        <v>11261.4</v>
      </c>
      <c r="BA44" s="24">
        <v>9384.5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f t="shared" si="51"/>
        <v>270</v>
      </c>
      <c r="BO44" s="24">
        <f t="shared" si="51"/>
        <v>119.25</v>
      </c>
      <c r="BP44" s="24">
        <f t="shared" si="52"/>
        <v>80.37</v>
      </c>
      <c r="BQ44" s="24">
        <f t="shared" si="11"/>
        <v>67.396226415094347</v>
      </c>
      <c r="BR44" s="24">
        <f t="shared" si="12"/>
        <v>29.766666666666669</v>
      </c>
      <c r="BS44" s="24">
        <v>270</v>
      </c>
      <c r="BT44" s="24">
        <f t="shared" si="37"/>
        <v>119.25</v>
      </c>
      <c r="BU44" s="24">
        <v>80.37</v>
      </c>
      <c r="BV44" s="24">
        <v>0</v>
      </c>
      <c r="BW44" s="24">
        <f t="shared" si="32"/>
        <v>0</v>
      </c>
      <c r="BX44" s="24">
        <v>0</v>
      </c>
      <c r="BY44" s="24">
        <v>0</v>
      </c>
      <c r="BZ44" s="24">
        <f t="shared" si="33"/>
        <v>0</v>
      </c>
      <c r="CA44" s="24">
        <v>0</v>
      </c>
      <c r="CB44" s="24">
        <v>0</v>
      </c>
      <c r="CC44" s="24">
        <f t="shared" si="36"/>
        <v>0</v>
      </c>
      <c r="CD44" s="24">
        <v>0</v>
      </c>
      <c r="CE44" s="24">
        <v>0</v>
      </c>
      <c r="CF44" s="24">
        <v>0</v>
      </c>
      <c r="CG44" s="24">
        <v>0</v>
      </c>
      <c r="CH44" s="24">
        <v>0</v>
      </c>
      <c r="CI44" s="24">
        <f t="shared" si="34"/>
        <v>0</v>
      </c>
      <c r="CJ44" s="24">
        <v>0</v>
      </c>
      <c r="CK44" s="24">
        <v>0</v>
      </c>
      <c r="CL44" s="24">
        <f t="shared" si="41"/>
        <v>0</v>
      </c>
      <c r="CM44" s="24">
        <v>0</v>
      </c>
      <c r="CN44" s="24">
        <v>2100</v>
      </c>
      <c r="CO44" s="24">
        <v>927.5</v>
      </c>
      <c r="CP44" s="24">
        <v>1039.0619999999999</v>
      </c>
      <c r="CQ44" s="24">
        <v>1300</v>
      </c>
      <c r="CR44" s="24">
        <v>600</v>
      </c>
      <c r="CS44" s="24">
        <v>350.54199999999997</v>
      </c>
      <c r="CT44" s="24">
        <v>0</v>
      </c>
      <c r="CU44" s="24">
        <v>0</v>
      </c>
      <c r="CV44" s="24">
        <v>0</v>
      </c>
      <c r="CW44" s="24">
        <v>0</v>
      </c>
      <c r="CX44" s="24">
        <v>0</v>
      </c>
      <c r="CY44" s="24">
        <v>0</v>
      </c>
      <c r="CZ44" s="24">
        <v>0</v>
      </c>
      <c r="DA44" s="24">
        <v>0</v>
      </c>
      <c r="DB44" s="24">
        <v>0</v>
      </c>
      <c r="DC44" s="24">
        <v>200</v>
      </c>
      <c r="DD44" s="24">
        <v>88.333333333333343</v>
      </c>
      <c r="DE44" s="24">
        <v>240</v>
      </c>
      <c r="DF44" s="24">
        <v>0</v>
      </c>
      <c r="DG44" s="24">
        <f t="shared" si="13"/>
        <v>31607</v>
      </c>
      <c r="DH44" s="24">
        <f t="shared" si="14"/>
        <v>15516.508333333333</v>
      </c>
      <c r="DI44" s="24">
        <f t="shared" si="15"/>
        <v>13117.004000000001</v>
      </c>
      <c r="DJ44" s="24">
        <v>0</v>
      </c>
      <c r="DK44" s="24">
        <v>0</v>
      </c>
      <c r="DL44" s="24">
        <v>0</v>
      </c>
      <c r="DM44" s="24">
        <v>0</v>
      </c>
      <c r="DN44" s="24">
        <v>0</v>
      </c>
      <c r="DO44" s="24">
        <v>0</v>
      </c>
      <c r="DP44" s="24">
        <v>0</v>
      </c>
      <c r="DQ44" s="24">
        <v>0</v>
      </c>
      <c r="DR44" s="24">
        <v>0</v>
      </c>
      <c r="DS44" s="24">
        <v>0</v>
      </c>
      <c r="DT44" s="24">
        <v>0</v>
      </c>
      <c r="DU44" s="24">
        <v>0</v>
      </c>
      <c r="DV44" s="24">
        <v>0</v>
      </c>
      <c r="DW44" s="24">
        <v>0</v>
      </c>
      <c r="DX44" s="24">
        <v>0</v>
      </c>
      <c r="DY44" s="24">
        <v>0</v>
      </c>
      <c r="DZ44" s="24">
        <v>0</v>
      </c>
      <c r="EA44" s="24">
        <v>0</v>
      </c>
      <c r="EB44" s="24">
        <v>0</v>
      </c>
      <c r="EC44" s="24">
        <f t="shared" si="53"/>
        <v>0</v>
      </c>
      <c r="ED44" s="24">
        <f t="shared" si="53"/>
        <v>0</v>
      </c>
      <c r="EE44" s="24">
        <f t="shared" si="17"/>
        <v>0</v>
      </c>
      <c r="EH44" s="25"/>
      <c r="EJ44" s="25"/>
      <c r="EK44" s="25"/>
      <c r="EM44" s="25"/>
    </row>
    <row r="45" spans="1:143" s="26" customFormat="1" ht="25.5" customHeight="1" x14ac:dyDescent="0.2">
      <c r="A45" s="22">
        <v>36</v>
      </c>
      <c r="B45" s="23" t="s">
        <v>80</v>
      </c>
      <c r="C45" s="24">
        <v>3112.7800999999999</v>
      </c>
      <c r="D45" s="24">
        <v>2343.0446999999999</v>
      </c>
      <c r="E45" s="24">
        <f t="shared" si="18"/>
        <v>197121</v>
      </c>
      <c r="F45" s="24">
        <f t="shared" si="19"/>
        <v>88259.400833333319</v>
      </c>
      <c r="G45" s="24">
        <f t="shared" si="46"/>
        <v>75566.658599999995</v>
      </c>
      <c r="H45" s="24">
        <f t="shared" si="20"/>
        <v>85.618821209423388</v>
      </c>
      <c r="I45" s="24">
        <f t="shared" si="1"/>
        <v>38.335163985572315</v>
      </c>
      <c r="J45" s="24">
        <f t="shared" si="2"/>
        <v>108678.1</v>
      </c>
      <c r="K45" s="24">
        <f t="shared" si="3"/>
        <v>44370.15083333334</v>
      </c>
      <c r="L45" s="24">
        <f t="shared" si="4"/>
        <v>38914.458599999998</v>
      </c>
      <c r="M45" s="24">
        <f t="shared" si="21"/>
        <v>87.704138636295284</v>
      </c>
      <c r="N45" s="24">
        <f t="shared" si="22"/>
        <v>35.807084039930764</v>
      </c>
      <c r="O45" s="24">
        <f t="shared" si="47"/>
        <v>39981.5</v>
      </c>
      <c r="P45" s="24">
        <f t="shared" si="47"/>
        <v>14999.984166666665</v>
      </c>
      <c r="Q45" s="24">
        <f t="shared" si="48"/>
        <v>14010.416000000001</v>
      </c>
      <c r="R45" s="24">
        <f t="shared" si="7"/>
        <v>93.40287192525372</v>
      </c>
      <c r="S45" s="24">
        <f t="shared" si="8"/>
        <v>35.042247039255656</v>
      </c>
      <c r="T45" s="24">
        <v>14781.7</v>
      </c>
      <c r="U45" s="24">
        <f t="shared" si="35"/>
        <v>6528.5841666666665</v>
      </c>
      <c r="V45" s="24">
        <v>3725.8</v>
      </c>
      <c r="W45" s="24">
        <f t="shared" si="23"/>
        <v>57.069035259176282</v>
      </c>
      <c r="X45" s="24">
        <f t="shared" si="24"/>
        <v>25.205490572802859</v>
      </c>
      <c r="Y45" s="24">
        <v>15236</v>
      </c>
      <c r="Z45" s="24">
        <v>6000</v>
      </c>
      <c r="AA45" s="24">
        <v>5133.3209999999999</v>
      </c>
      <c r="AB45" s="24">
        <f t="shared" si="25"/>
        <v>85.55534999999999</v>
      </c>
      <c r="AC45" s="24">
        <f t="shared" si="26"/>
        <v>33.692051719611442</v>
      </c>
      <c r="AD45" s="24">
        <v>25199.8</v>
      </c>
      <c r="AE45" s="24">
        <v>8471.4</v>
      </c>
      <c r="AF45" s="24">
        <v>10284.616</v>
      </c>
      <c r="AG45" s="24">
        <f t="shared" si="27"/>
        <v>121.40397100833394</v>
      </c>
      <c r="AH45" s="24">
        <f t="shared" si="28"/>
        <v>40.812292161048894</v>
      </c>
      <c r="AI45" s="24">
        <v>2620.6</v>
      </c>
      <c r="AJ45" s="24">
        <v>1320</v>
      </c>
      <c r="AK45" s="24">
        <v>1545</v>
      </c>
      <c r="AL45" s="24">
        <f t="shared" si="29"/>
        <v>117.04545454545455</v>
      </c>
      <c r="AM45" s="24">
        <f t="shared" si="30"/>
        <v>58.955964282988624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86842.5</v>
      </c>
      <c r="AZ45" s="24">
        <f t="shared" si="31"/>
        <v>43421.25</v>
      </c>
      <c r="BA45" s="24">
        <v>36184.199999999997</v>
      </c>
      <c r="BB45" s="24">
        <v>0</v>
      </c>
      <c r="BC45" s="24">
        <v>0</v>
      </c>
      <c r="BD45" s="24">
        <v>0</v>
      </c>
      <c r="BE45" s="24">
        <v>1600.4</v>
      </c>
      <c r="BF45" s="24">
        <v>468</v>
      </c>
      <c r="BG45" s="24">
        <v>468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f t="shared" si="51"/>
        <v>14500</v>
      </c>
      <c r="BO45" s="24">
        <f t="shared" si="51"/>
        <v>6000</v>
      </c>
      <c r="BP45" s="24">
        <f t="shared" si="52"/>
        <v>4411.8616000000002</v>
      </c>
      <c r="BQ45" s="24">
        <f t="shared" si="11"/>
        <v>73.531026666666662</v>
      </c>
      <c r="BR45" s="24">
        <f t="shared" si="12"/>
        <v>30.42663172413793</v>
      </c>
      <c r="BS45" s="24">
        <v>13000</v>
      </c>
      <c r="BT45" s="24">
        <v>5337.5</v>
      </c>
      <c r="BU45" s="24">
        <v>4024.3616000000002</v>
      </c>
      <c r="BV45" s="24">
        <v>0</v>
      </c>
      <c r="BW45" s="24">
        <f t="shared" si="32"/>
        <v>0</v>
      </c>
      <c r="BX45" s="24">
        <v>0</v>
      </c>
      <c r="BY45" s="24">
        <v>0</v>
      </c>
      <c r="BZ45" s="24">
        <f t="shared" si="33"/>
        <v>0</v>
      </c>
      <c r="CA45" s="24">
        <v>0</v>
      </c>
      <c r="CB45" s="24">
        <v>1500</v>
      </c>
      <c r="CC45" s="24">
        <f t="shared" si="36"/>
        <v>662.5</v>
      </c>
      <c r="CD45" s="24">
        <v>387.5</v>
      </c>
      <c r="CE45" s="24">
        <v>0</v>
      </c>
      <c r="CF45" s="24">
        <v>0</v>
      </c>
      <c r="CG45" s="24">
        <v>0</v>
      </c>
      <c r="CH45" s="24">
        <v>0</v>
      </c>
      <c r="CI45" s="24">
        <f t="shared" si="34"/>
        <v>0</v>
      </c>
      <c r="CJ45" s="24">
        <v>0</v>
      </c>
      <c r="CK45" s="24">
        <v>0</v>
      </c>
      <c r="CL45" s="24">
        <f t="shared" si="41"/>
        <v>0</v>
      </c>
      <c r="CM45" s="24">
        <v>0</v>
      </c>
      <c r="CN45" s="24">
        <v>35000</v>
      </c>
      <c r="CO45" s="24">
        <v>15458.333333333332</v>
      </c>
      <c r="CP45" s="24">
        <v>13155.86</v>
      </c>
      <c r="CQ45" s="24">
        <v>8000</v>
      </c>
      <c r="CR45" s="24">
        <v>4000</v>
      </c>
      <c r="CS45" s="24">
        <v>3451.59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1340</v>
      </c>
      <c r="DD45" s="24">
        <v>591.83333333333337</v>
      </c>
      <c r="DE45" s="24">
        <v>658</v>
      </c>
      <c r="DF45" s="24">
        <v>0</v>
      </c>
      <c r="DG45" s="24">
        <f t="shared" si="13"/>
        <v>197121</v>
      </c>
      <c r="DH45" s="24">
        <f t="shared" si="14"/>
        <v>88259.400833333319</v>
      </c>
      <c r="DI45" s="24">
        <f t="shared" si="15"/>
        <v>75566.658599999995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4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4">
        <v>0</v>
      </c>
      <c r="EC45" s="24">
        <f t="shared" si="53"/>
        <v>0</v>
      </c>
      <c r="ED45" s="24">
        <f t="shared" si="53"/>
        <v>0</v>
      </c>
      <c r="EE45" s="24">
        <f t="shared" si="17"/>
        <v>0</v>
      </c>
      <c r="EH45" s="25"/>
      <c r="EJ45" s="25"/>
      <c r="EK45" s="25"/>
      <c r="EM45" s="25"/>
    </row>
    <row r="46" spans="1:143" s="26" customFormat="1" ht="25.5" customHeight="1" x14ac:dyDescent="0.2">
      <c r="A46" s="22">
        <v>37</v>
      </c>
      <c r="B46" s="23" t="s">
        <v>81</v>
      </c>
      <c r="C46" s="24">
        <v>28546.667000000001</v>
      </c>
      <c r="D46" s="24">
        <v>3167.8330999999998</v>
      </c>
      <c r="E46" s="24">
        <f t="shared" si="18"/>
        <v>54044.800000000003</v>
      </c>
      <c r="F46" s="24">
        <f t="shared" si="19"/>
        <v>23250.616666666665</v>
      </c>
      <c r="G46" s="24">
        <f t="shared" si="46"/>
        <v>20891.39</v>
      </c>
      <c r="H46" s="24">
        <f t="shared" si="20"/>
        <v>89.853057660836242</v>
      </c>
      <c r="I46" s="24">
        <f t="shared" si="1"/>
        <v>38.655689354017404</v>
      </c>
      <c r="J46" s="24">
        <f t="shared" si="2"/>
        <v>22020</v>
      </c>
      <c r="K46" s="24">
        <f t="shared" si="3"/>
        <v>7238.2166666666672</v>
      </c>
      <c r="L46" s="24">
        <f t="shared" si="4"/>
        <v>7547.59</v>
      </c>
      <c r="M46" s="24">
        <f t="shared" si="21"/>
        <v>104.27416513736118</v>
      </c>
      <c r="N46" s="24">
        <f t="shared" si="22"/>
        <v>34.276067211625794</v>
      </c>
      <c r="O46" s="24">
        <f t="shared" si="47"/>
        <v>8286</v>
      </c>
      <c r="P46" s="24">
        <f t="shared" si="47"/>
        <v>1849.9666666666667</v>
      </c>
      <c r="Q46" s="24">
        <f t="shared" si="48"/>
        <v>2477.529</v>
      </c>
      <c r="R46" s="24">
        <f t="shared" si="7"/>
        <v>133.92289951170289</v>
      </c>
      <c r="S46" s="24">
        <f t="shared" si="8"/>
        <v>29.900181028240407</v>
      </c>
      <c r="T46" s="24">
        <v>1756</v>
      </c>
      <c r="U46" s="24">
        <f t="shared" si="35"/>
        <v>775.56666666666672</v>
      </c>
      <c r="V46" s="24">
        <v>666.26499999999999</v>
      </c>
      <c r="W46" s="24">
        <f t="shared" si="23"/>
        <v>85.906863798512916</v>
      </c>
      <c r="X46" s="24">
        <f t="shared" si="24"/>
        <v>37.942198177676538</v>
      </c>
      <c r="Y46" s="24">
        <v>2415</v>
      </c>
      <c r="Z46" s="24">
        <v>750</v>
      </c>
      <c r="AA46" s="24">
        <v>888.32</v>
      </c>
      <c r="AB46" s="24">
        <f t="shared" si="25"/>
        <v>118.44266666666667</v>
      </c>
      <c r="AC46" s="24">
        <f t="shared" si="26"/>
        <v>36.783436853002073</v>
      </c>
      <c r="AD46" s="24">
        <v>6530</v>
      </c>
      <c r="AE46" s="24">
        <v>1074.4000000000001</v>
      </c>
      <c r="AF46" s="24">
        <v>1811.2639999999999</v>
      </c>
      <c r="AG46" s="24">
        <f t="shared" si="27"/>
        <v>168.58376768428889</v>
      </c>
      <c r="AH46" s="24">
        <f t="shared" si="28"/>
        <v>27.737580398162326</v>
      </c>
      <c r="AI46" s="24">
        <v>638</v>
      </c>
      <c r="AJ46" s="24">
        <v>234</v>
      </c>
      <c r="AK46" s="24">
        <v>292.5</v>
      </c>
      <c r="AL46" s="24">
        <f t="shared" si="29"/>
        <v>125</v>
      </c>
      <c r="AM46" s="24">
        <f t="shared" si="30"/>
        <v>45.846394984326018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32024.799999999999</v>
      </c>
      <c r="AZ46" s="24">
        <f t="shared" si="31"/>
        <v>16012.399999999998</v>
      </c>
      <c r="BA46" s="24">
        <v>13343.8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f t="shared" si="51"/>
        <v>1611</v>
      </c>
      <c r="BO46" s="24">
        <f t="shared" si="51"/>
        <v>490</v>
      </c>
      <c r="BP46" s="24">
        <f t="shared" si="52"/>
        <v>855.22</v>
      </c>
      <c r="BQ46" s="24">
        <f t="shared" si="11"/>
        <v>174.53469387755104</v>
      </c>
      <c r="BR46" s="24">
        <f t="shared" si="12"/>
        <v>53.086281812538793</v>
      </c>
      <c r="BS46" s="24">
        <v>1131</v>
      </c>
      <c r="BT46" s="24">
        <v>278</v>
      </c>
      <c r="BU46" s="24">
        <v>655.22</v>
      </c>
      <c r="BV46" s="24">
        <v>0</v>
      </c>
      <c r="BW46" s="24">
        <f t="shared" si="32"/>
        <v>0</v>
      </c>
      <c r="BX46" s="24">
        <v>0</v>
      </c>
      <c r="BY46" s="24">
        <v>0</v>
      </c>
      <c r="BZ46" s="24">
        <f t="shared" si="33"/>
        <v>0</v>
      </c>
      <c r="CA46" s="24">
        <v>0</v>
      </c>
      <c r="CB46" s="24">
        <v>480</v>
      </c>
      <c r="CC46" s="24">
        <f t="shared" si="36"/>
        <v>212</v>
      </c>
      <c r="CD46" s="24">
        <v>200</v>
      </c>
      <c r="CE46" s="24">
        <v>0</v>
      </c>
      <c r="CF46" s="24">
        <v>0</v>
      </c>
      <c r="CG46" s="24">
        <v>0</v>
      </c>
      <c r="CH46" s="24">
        <v>0</v>
      </c>
      <c r="CI46" s="24">
        <f t="shared" si="34"/>
        <v>0</v>
      </c>
      <c r="CJ46" s="24">
        <v>0</v>
      </c>
      <c r="CK46" s="24">
        <v>1000</v>
      </c>
      <c r="CL46" s="24">
        <f t="shared" si="41"/>
        <v>350</v>
      </c>
      <c r="CM46" s="24">
        <v>170</v>
      </c>
      <c r="CN46" s="24">
        <v>6870</v>
      </c>
      <c r="CO46" s="24">
        <v>3034.25</v>
      </c>
      <c r="CP46" s="24">
        <v>2202.0500000000002</v>
      </c>
      <c r="CQ46" s="24">
        <v>2810</v>
      </c>
      <c r="CR46" s="24">
        <v>1100</v>
      </c>
      <c r="CS46" s="24">
        <v>749.15</v>
      </c>
      <c r="CT46" s="24">
        <v>1000</v>
      </c>
      <c r="CU46" s="24">
        <v>441.66666666666663</v>
      </c>
      <c r="CV46" s="24">
        <v>406.971</v>
      </c>
      <c r="CW46" s="24">
        <v>0</v>
      </c>
      <c r="CX46" s="24">
        <v>0</v>
      </c>
      <c r="CY46" s="24">
        <v>200</v>
      </c>
      <c r="CZ46" s="24">
        <v>0</v>
      </c>
      <c r="DA46" s="24">
        <v>0</v>
      </c>
      <c r="DB46" s="24">
        <v>0</v>
      </c>
      <c r="DC46" s="24">
        <v>200</v>
      </c>
      <c r="DD46" s="24">
        <v>88.333333333333343</v>
      </c>
      <c r="DE46" s="24">
        <v>55</v>
      </c>
      <c r="DF46" s="24">
        <v>0</v>
      </c>
      <c r="DG46" s="24">
        <f t="shared" si="13"/>
        <v>54044.800000000003</v>
      </c>
      <c r="DH46" s="24">
        <f t="shared" si="14"/>
        <v>23250.616666666665</v>
      </c>
      <c r="DI46" s="24">
        <f t="shared" si="15"/>
        <v>20891.39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4">
        <v>0</v>
      </c>
      <c r="DS46" s="24">
        <v>0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4">
        <v>0</v>
      </c>
      <c r="EC46" s="24">
        <f t="shared" si="53"/>
        <v>0</v>
      </c>
      <c r="ED46" s="24">
        <f t="shared" si="53"/>
        <v>0</v>
      </c>
      <c r="EE46" s="24">
        <f t="shared" si="17"/>
        <v>0</v>
      </c>
      <c r="EH46" s="25"/>
      <c r="EJ46" s="25"/>
      <c r="EK46" s="25"/>
      <c r="EM46" s="25"/>
    </row>
    <row r="47" spans="1:143" s="26" customFormat="1" ht="25.5" customHeight="1" x14ac:dyDescent="0.2">
      <c r="A47" s="22">
        <v>38</v>
      </c>
      <c r="B47" s="23" t="s">
        <v>82</v>
      </c>
      <c r="C47" s="24">
        <v>98.405799999999999</v>
      </c>
      <c r="D47" s="24">
        <v>9445.7734999999993</v>
      </c>
      <c r="E47" s="24">
        <f t="shared" si="18"/>
        <v>304794.90000000002</v>
      </c>
      <c r="F47" s="24">
        <f t="shared" si="19"/>
        <v>145124.33333333331</v>
      </c>
      <c r="G47" s="24">
        <f t="shared" si="46"/>
        <v>129481.79800000001</v>
      </c>
      <c r="H47" s="24">
        <f t="shared" si="20"/>
        <v>89.2212870343361</v>
      </c>
      <c r="I47" s="24">
        <f t="shared" si="1"/>
        <v>42.481615670078469</v>
      </c>
      <c r="J47" s="24">
        <f t="shared" si="2"/>
        <v>96772</v>
      </c>
      <c r="K47" s="24">
        <f t="shared" si="3"/>
        <v>41889.133333333331</v>
      </c>
      <c r="L47" s="24">
        <f t="shared" si="4"/>
        <v>43193.097999999998</v>
      </c>
      <c r="M47" s="24">
        <f t="shared" si="21"/>
        <v>103.11289483191344</v>
      </c>
      <c r="N47" s="24">
        <f t="shared" si="22"/>
        <v>44.633879634605051</v>
      </c>
      <c r="O47" s="24">
        <f t="shared" si="47"/>
        <v>38500</v>
      </c>
      <c r="P47" s="24">
        <f t="shared" si="47"/>
        <v>17399.966666666667</v>
      </c>
      <c r="Q47" s="24">
        <f t="shared" si="48"/>
        <v>15589.304999999998</v>
      </c>
      <c r="R47" s="24">
        <f t="shared" si="7"/>
        <v>89.593878532334344</v>
      </c>
      <c r="S47" s="24">
        <f t="shared" si="8"/>
        <v>40.491701298701294</v>
      </c>
      <c r="T47" s="24">
        <v>5500</v>
      </c>
      <c r="U47" s="24">
        <f t="shared" si="35"/>
        <v>2429.1666666666665</v>
      </c>
      <c r="V47" s="24">
        <v>3316.7289999999998</v>
      </c>
      <c r="W47" s="24">
        <f t="shared" si="23"/>
        <v>136.53772898799315</v>
      </c>
      <c r="X47" s="24">
        <f t="shared" si="24"/>
        <v>60.304163636363626</v>
      </c>
      <c r="Y47" s="24">
        <v>2500</v>
      </c>
      <c r="Z47" s="24">
        <v>900</v>
      </c>
      <c r="AA47" s="24">
        <v>1114.9601</v>
      </c>
      <c r="AB47" s="24">
        <f t="shared" si="25"/>
        <v>123.88445555555556</v>
      </c>
      <c r="AC47" s="24">
        <f t="shared" si="26"/>
        <v>44.598404000000002</v>
      </c>
      <c r="AD47" s="24">
        <v>33000</v>
      </c>
      <c r="AE47" s="24">
        <v>14970.8</v>
      </c>
      <c r="AF47" s="24">
        <v>12272.575999999999</v>
      </c>
      <c r="AG47" s="24">
        <f t="shared" si="27"/>
        <v>81.976754749245202</v>
      </c>
      <c r="AH47" s="24">
        <f t="shared" si="28"/>
        <v>37.189624242424237</v>
      </c>
      <c r="AI47" s="24">
        <v>3272</v>
      </c>
      <c r="AJ47" s="24">
        <v>700</v>
      </c>
      <c r="AK47" s="24">
        <v>2176.98</v>
      </c>
      <c r="AL47" s="24">
        <f t="shared" si="29"/>
        <v>310.99714285714282</v>
      </c>
      <c r="AM47" s="24">
        <f t="shared" si="30"/>
        <v>66.533618581907092</v>
      </c>
      <c r="AN47" s="24">
        <v>3000</v>
      </c>
      <c r="AO47" s="24">
        <v>1370</v>
      </c>
      <c r="AP47" s="24">
        <v>1857.8</v>
      </c>
      <c r="AQ47" s="24">
        <f t="shared" si="39"/>
        <v>135.60583941605839</v>
      </c>
      <c r="AR47" s="24">
        <f t="shared" si="40"/>
        <v>61.926666666666662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203355.4</v>
      </c>
      <c r="AZ47" s="24">
        <f t="shared" si="31"/>
        <v>101677.7</v>
      </c>
      <c r="BA47" s="24">
        <v>84731.199999999997</v>
      </c>
      <c r="BB47" s="24">
        <v>0</v>
      </c>
      <c r="BC47" s="24">
        <v>0</v>
      </c>
      <c r="BD47" s="24">
        <v>0</v>
      </c>
      <c r="BE47" s="24">
        <v>4667.5</v>
      </c>
      <c r="BF47" s="24">
        <v>1557.5</v>
      </c>
      <c r="BG47" s="24">
        <v>1557.5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f t="shared" si="51"/>
        <v>2000</v>
      </c>
      <c r="BO47" s="24">
        <f t="shared" si="51"/>
        <v>540</v>
      </c>
      <c r="BP47" s="24">
        <f t="shared" si="52"/>
        <v>814.5489</v>
      </c>
      <c r="BQ47" s="24">
        <f t="shared" si="11"/>
        <v>150.84238888888888</v>
      </c>
      <c r="BR47" s="24">
        <f t="shared" si="12"/>
        <v>40.727445000000003</v>
      </c>
      <c r="BS47" s="24">
        <v>2000</v>
      </c>
      <c r="BT47" s="24">
        <v>540</v>
      </c>
      <c r="BU47" s="24">
        <v>814.5489</v>
      </c>
      <c r="BV47" s="24">
        <v>0</v>
      </c>
      <c r="BW47" s="24">
        <f t="shared" si="32"/>
        <v>0</v>
      </c>
      <c r="BX47" s="24">
        <v>0</v>
      </c>
      <c r="BY47" s="24">
        <v>0</v>
      </c>
      <c r="BZ47" s="24">
        <f t="shared" si="33"/>
        <v>0</v>
      </c>
      <c r="CA47" s="24">
        <v>0</v>
      </c>
      <c r="CB47" s="24">
        <v>0</v>
      </c>
      <c r="CC47" s="24">
        <f t="shared" si="36"/>
        <v>0</v>
      </c>
      <c r="CD47" s="24">
        <v>0</v>
      </c>
      <c r="CE47" s="24">
        <v>0</v>
      </c>
      <c r="CF47" s="24">
        <v>0</v>
      </c>
      <c r="CG47" s="24">
        <v>0</v>
      </c>
      <c r="CH47" s="24">
        <v>0</v>
      </c>
      <c r="CI47" s="24">
        <f t="shared" si="34"/>
        <v>0</v>
      </c>
      <c r="CJ47" s="24">
        <v>0</v>
      </c>
      <c r="CK47" s="24">
        <v>0</v>
      </c>
      <c r="CL47" s="24">
        <f t="shared" si="41"/>
        <v>0</v>
      </c>
      <c r="CM47" s="24">
        <v>0</v>
      </c>
      <c r="CN47" s="24">
        <v>47400</v>
      </c>
      <c r="CO47" s="24">
        <v>20935</v>
      </c>
      <c r="CP47" s="24">
        <v>21607.914000000001</v>
      </c>
      <c r="CQ47" s="24">
        <v>22560</v>
      </c>
      <c r="CR47" s="24">
        <v>10200</v>
      </c>
      <c r="CS47" s="24">
        <v>8421.09</v>
      </c>
      <c r="CT47" s="24">
        <v>0</v>
      </c>
      <c r="CU47" s="24">
        <v>0</v>
      </c>
      <c r="CV47" s="24">
        <v>0</v>
      </c>
      <c r="CW47" s="24">
        <v>0</v>
      </c>
      <c r="CX47" s="24">
        <v>0</v>
      </c>
      <c r="CY47" s="24">
        <v>0</v>
      </c>
      <c r="CZ47" s="24">
        <v>0</v>
      </c>
      <c r="DA47" s="24">
        <v>0</v>
      </c>
      <c r="DB47" s="24">
        <v>0</v>
      </c>
      <c r="DC47" s="24">
        <v>100</v>
      </c>
      <c r="DD47" s="24">
        <v>44.166666666666671</v>
      </c>
      <c r="DE47" s="24">
        <v>31.59</v>
      </c>
      <c r="DF47" s="24">
        <v>0</v>
      </c>
      <c r="DG47" s="24">
        <f t="shared" si="13"/>
        <v>304794.90000000002</v>
      </c>
      <c r="DH47" s="24">
        <f t="shared" si="14"/>
        <v>145124.33333333331</v>
      </c>
      <c r="DI47" s="24">
        <f t="shared" si="15"/>
        <v>129481.798</v>
      </c>
      <c r="DJ47" s="24">
        <v>0</v>
      </c>
      <c r="DK47" s="24">
        <v>0</v>
      </c>
      <c r="DL47" s="24">
        <v>0</v>
      </c>
      <c r="DM47" s="24">
        <v>0</v>
      </c>
      <c r="DN47" s="24">
        <v>0</v>
      </c>
      <c r="DO47" s="24">
        <v>0</v>
      </c>
      <c r="DP47" s="24">
        <v>0</v>
      </c>
      <c r="DQ47" s="24">
        <v>0</v>
      </c>
      <c r="DR47" s="24">
        <v>0</v>
      </c>
      <c r="DS47" s="24">
        <v>0</v>
      </c>
      <c r="DT47" s="24">
        <v>0</v>
      </c>
      <c r="DU47" s="24">
        <v>0</v>
      </c>
      <c r="DV47" s="24">
        <v>0</v>
      </c>
      <c r="DW47" s="24">
        <v>0</v>
      </c>
      <c r="DX47" s="24">
        <v>0</v>
      </c>
      <c r="DY47" s="24">
        <v>10000</v>
      </c>
      <c r="DZ47" s="24">
        <v>4416.666666666667</v>
      </c>
      <c r="EA47" s="24">
        <v>10000</v>
      </c>
      <c r="EB47" s="24">
        <v>0</v>
      </c>
      <c r="EC47" s="24">
        <f t="shared" si="53"/>
        <v>10000</v>
      </c>
      <c r="ED47" s="24">
        <f t="shared" si="53"/>
        <v>4416.666666666667</v>
      </c>
      <c r="EE47" s="24">
        <f t="shared" si="17"/>
        <v>10000</v>
      </c>
      <c r="EH47" s="25"/>
      <c r="EJ47" s="25"/>
      <c r="EK47" s="25"/>
      <c r="EM47" s="25"/>
    </row>
    <row r="48" spans="1:143" s="26" customFormat="1" ht="25.5" customHeight="1" x14ac:dyDescent="0.2">
      <c r="A48" s="22">
        <v>39</v>
      </c>
      <c r="B48" s="23" t="s">
        <v>83</v>
      </c>
      <c r="C48" s="24">
        <v>1899.8316</v>
      </c>
      <c r="D48" s="24">
        <v>17451.5887</v>
      </c>
      <c r="E48" s="24">
        <f t="shared" si="18"/>
        <v>150781.20000000001</v>
      </c>
      <c r="F48" s="24">
        <f t="shared" si="19"/>
        <v>71565.823333333334</v>
      </c>
      <c r="G48" s="24">
        <f t="shared" si="46"/>
        <v>60282.690199999997</v>
      </c>
      <c r="H48" s="24">
        <f t="shared" si="20"/>
        <v>84.233908578428981</v>
      </c>
      <c r="I48" s="24">
        <f t="shared" si="1"/>
        <v>39.980243027645351</v>
      </c>
      <c r="J48" s="24">
        <f t="shared" si="2"/>
        <v>65567.600000000006</v>
      </c>
      <c r="K48" s="24">
        <f t="shared" si="3"/>
        <v>28959.023333333334</v>
      </c>
      <c r="L48" s="24">
        <f t="shared" si="4"/>
        <v>24776.890200000002</v>
      </c>
      <c r="M48" s="24">
        <f t="shared" si="21"/>
        <v>85.558445513873806</v>
      </c>
      <c r="N48" s="24">
        <f t="shared" si="22"/>
        <v>37.788313435294263</v>
      </c>
      <c r="O48" s="24">
        <f t="shared" si="47"/>
        <v>26071.3</v>
      </c>
      <c r="P48" s="24">
        <f t="shared" si="47"/>
        <v>11514.824166666665</v>
      </c>
      <c r="Q48" s="24">
        <f t="shared" si="48"/>
        <v>12590.79</v>
      </c>
      <c r="R48" s="24">
        <f t="shared" si="7"/>
        <v>109.34417944868026</v>
      </c>
      <c r="S48" s="24">
        <f t="shared" si="8"/>
        <v>48.293679256500447</v>
      </c>
      <c r="T48" s="24">
        <v>10543.5</v>
      </c>
      <c r="U48" s="24">
        <f t="shared" si="35"/>
        <v>4656.7124999999996</v>
      </c>
      <c r="V48" s="24">
        <v>3598.2820000000002</v>
      </c>
      <c r="W48" s="24">
        <f t="shared" si="23"/>
        <v>77.270864370518908</v>
      </c>
      <c r="X48" s="24">
        <f t="shared" si="24"/>
        <v>34.127965096979182</v>
      </c>
      <c r="Y48" s="24">
        <v>9615.7000000000007</v>
      </c>
      <c r="Z48" s="24">
        <f>Y48/12*5.3</f>
        <v>4246.9341666666669</v>
      </c>
      <c r="AA48" s="24">
        <v>1873.0024000000001</v>
      </c>
      <c r="AB48" s="24">
        <f t="shared" si="25"/>
        <v>44.102459009155822</v>
      </c>
      <c r="AC48" s="24">
        <f t="shared" si="26"/>
        <v>19.478586062377154</v>
      </c>
      <c r="AD48" s="24">
        <v>15527.8</v>
      </c>
      <c r="AE48" s="24">
        <f t="shared" si="38"/>
        <v>6858.1116666666667</v>
      </c>
      <c r="AF48" s="24">
        <v>8992.5079999999998</v>
      </c>
      <c r="AG48" s="24">
        <f t="shared" si="27"/>
        <v>131.12221610078768</v>
      </c>
      <c r="AH48" s="24">
        <f t="shared" si="28"/>
        <v>57.912312111181244</v>
      </c>
      <c r="AI48" s="24">
        <v>3746.3</v>
      </c>
      <c r="AJ48" s="24">
        <f>AI48/12*5.3</f>
        <v>1654.6158333333333</v>
      </c>
      <c r="AK48" s="24">
        <v>3422.9250000000002</v>
      </c>
      <c r="AL48" s="24">
        <f t="shared" si="29"/>
        <v>206.8712828103603</v>
      </c>
      <c r="AM48" s="24">
        <f t="shared" si="30"/>
        <v>91.368149907909128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85213.6</v>
      </c>
      <c r="AZ48" s="24">
        <f t="shared" si="31"/>
        <v>42606.8</v>
      </c>
      <c r="BA48" s="24">
        <v>35505.800000000003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f t="shared" si="51"/>
        <v>2162.8000000000002</v>
      </c>
      <c r="BO48" s="24">
        <f t="shared" si="51"/>
        <v>955.23666666666668</v>
      </c>
      <c r="BP48" s="24">
        <f t="shared" si="52"/>
        <v>406.06799999999998</v>
      </c>
      <c r="BQ48" s="24">
        <f t="shared" si="11"/>
        <v>42.509674740291238</v>
      </c>
      <c r="BR48" s="24">
        <f t="shared" si="12"/>
        <v>18.775106343628629</v>
      </c>
      <c r="BS48" s="24">
        <v>2162.8000000000002</v>
      </c>
      <c r="BT48" s="24">
        <f t="shared" si="37"/>
        <v>955.23666666666668</v>
      </c>
      <c r="BU48" s="24">
        <v>406.06799999999998</v>
      </c>
      <c r="BV48" s="24">
        <v>0</v>
      </c>
      <c r="BW48" s="24">
        <f t="shared" si="32"/>
        <v>0</v>
      </c>
      <c r="BX48" s="24">
        <v>0</v>
      </c>
      <c r="BY48" s="24">
        <v>0</v>
      </c>
      <c r="BZ48" s="24">
        <f t="shared" si="33"/>
        <v>0</v>
      </c>
      <c r="CA48" s="24">
        <v>0</v>
      </c>
      <c r="CB48" s="24">
        <v>0</v>
      </c>
      <c r="CC48" s="24">
        <f t="shared" si="36"/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f t="shared" si="34"/>
        <v>0</v>
      </c>
      <c r="CJ48" s="24">
        <v>0</v>
      </c>
      <c r="CK48" s="24">
        <v>0</v>
      </c>
      <c r="CL48" s="24">
        <f t="shared" si="41"/>
        <v>0</v>
      </c>
      <c r="CM48" s="24">
        <v>0</v>
      </c>
      <c r="CN48" s="24">
        <v>15971.5</v>
      </c>
      <c r="CO48" s="24">
        <v>7054.0791666666664</v>
      </c>
      <c r="CP48" s="24">
        <v>5267.91</v>
      </c>
      <c r="CQ48" s="24">
        <v>6676.5</v>
      </c>
      <c r="CR48" s="24">
        <f>CQ48/12*5.3</f>
        <v>2948.7874999999999</v>
      </c>
      <c r="CS48" s="24">
        <v>1435.05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>
        <v>0</v>
      </c>
      <c r="DA48" s="24">
        <v>0</v>
      </c>
      <c r="DB48" s="24">
        <v>0</v>
      </c>
      <c r="DC48" s="24">
        <v>8000</v>
      </c>
      <c r="DD48" s="24">
        <v>3533.333333333333</v>
      </c>
      <c r="DE48" s="24">
        <v>1216.1948</v>
      </c>
      <c r="DF48" s="24">
        <v>0</v>
      </c>
      <c r="DG48" s="24">
        <f t="shared" si="13"/>
        <v>150781.20000000001</v>
      </c>
      <c r="DH48" s="24">
        <f t="shared" si="14"/>
        <v>71565.823333333334</v>
      </c>
      <c r="DI48" s="24">
        <f t="shared" si="15"/>
        <v>60282.690199999997</v>
      </c>
      <c r="DJ48" s="24">
        <v>0</v>
      </c>
      <c r="DK48" s="24">
        <v>0</v>
      </c>
      <c r="DL48" s="24">
        <v>0</v>
      </c>
      <c r="DM48" s="24">
        <v>0</v>
      </c>
      <c r="DN48" s="24">
        <v>0</v>
      </c>
      <c r="DO48" s="24">
        <v>0</v>
      </c>
      <c r="DP48" s="24">
        <v>0</v>
      </c>
      <c r="DQ48" s="24">
        <v>0</v>
      </c>
      <c r="DR48" s="24">
        <v>0</v>
      </c>
      <c r="DS48" s="24">
        <v>0</v>
      </c>
      <c r="DT48" s="24">
        <v>0</v>
      </c>
      <c r="DU48" s="24">
        <v>0</v>
      </c>
      <c r="DV48" s="24">
        <v>0</v>
      </c>
      <c r="DW48" s="24">
        <v>0</v>
      </c>
      <c r="DX48" s="24">
        <v>0</v>
      </c>
      <c r="DY48" s="24">
        <v>0</v>
      </c>
      <c r="DZ48" s="24">
        <v>0</v>
      </c>
      <c r="EA48" s="24">
        <v>0</v>
      </c>
      <c r="EB48" s="24">
        <v>0</v>
      </c>
      <c r="EC48" s="24">
        <f t="shared" si="53"/>
        <v>0</v>
      </c>
      <c r="ED48" s="24">
        <f t="shared" si="53"/>
        <v>0</v>
      </c>
      <c r="EE48" s="24">
        <f t="shared" si="17"/>
        <v>0</v>
      </c>
      <c r="EH48" s="25"/>
      <c r="EJ48" s="25"/>
      <c r="EK48" s="25"/>
      <c r="EM48" s="25"/>
    </row>
    <row r="49" spans="1:143" s="26" customFormat="1" ht="25.5" customHeight="1" x14ac:dyDescent="0.2">
      <c r="A49" s="22">
        <v>40</v>
      </c>
      <c r="B49" s="23" t="s">
        <v>84</v>
      </c>
      <c r="C49" s="24">
        <v>3632.1401999999998</v>
      </c>
      <c r="D49" s="24">
        <v>13915.6664</v>
      </c>
      <c r="E49" s="24">
        <f t="shared" si="18"/>
        <v>131299.5</v>
      </c>
      <c r="F49" s="24">
        <f t="shared" si="19"/>
        <v>58963.23333333333</v>
      </c>
      <c r="G49" s="24">
        <f t="shared" si="46"/>
        <v>51285.274300000005</v>
      </c>
      <c r="H49" s="24">
        <f t="shared" si="20"/>
        <v>86.978395519920042</v>
      </c>
      <c r="I49" s="24">
        <f t="shared" si="1"/>
        <v>39.059763593920771</v>
      </c>
      <c r="J49" s="24">
        <f t="shared" si="2"/>
        <v>51258</v>
      </c>
      <c r="K49" s="24">
        <f t="shared" si="3"/>
        <v>19836.866666666669</v>
      </c>
      <c r="L49" s="24">
        <f t="shared" si="4"/>
        <v>18541.874299999999</v>
      </c>
      <c r="M49" s="24">
        <f t="shared" si="21"/>
        <v>93.471789731577218</v>
      </c>
      <c r="N49" s="24">
        <f t="shared" si="22"/>
        <v>36.173620312926765</v>
      </c>
      <c r="O49" s="24">
        <f t="shared" si="47"/>
        <v>13600</v>
      </c>
      <c r="P49" s="24">
        <f t="shared" si="47"/>
        <v>6006.6666666666661</v>
      </c>
      <c r="Q49" s="24">
        <f t="shared" si="48"/>
        <v>5858.549</v>
      </c>
      <c r="R49" s="24">
        <f t="shared" si="7"/>
        <v>97.534112097669265</v>
      </c>
      <c r="S49" s="24">
        <f t="shared" si="8"/>
        <v>43.07756617647059</v>
      </c>
      <c r="T49" s="24">
        <v>2600</v>
      </c>
      <c r="U49" s="24">
        <f t="shared" si="35"/>
        <v>1148.3333333333333</v>
      </c>
      <c r="V49" s="24">
        <v>1473.759</v>
      </c>
      <c r="W49" s="24">
        <f t="shared" si="23"/>
        <v>128.33895500725689</v>
      </c>
      <c r="X49" s="24">
        <f t="shared" si="24"/>
        <v>56.683038461538459</v>
      </c>
      <c r="Y49" s="24">
        <v>7250</v>
      </c>
      <c r="Z49" s="24">
        <v>400</v>
      </c>
      <c r="AA49" s="24">
        <v>1395.7802999999999</v>
      </c>
      <c r="AB49" s="24">
        <f t="shared" si="25"/>
        <v>348.94507499999997</v>
      </c>
      <c r="AC49" s="24">
        <f t="shared" si="26"/>
        <v>19.252142068965515</v>
      </c>
      <c r="AD49" s="24">
        <v>11000</v>
      </c>
      <c r="AE49" s="24">
        <f t="shared" si="38"/>
        <v>4858.333333333333</v>
      </c>
      <c r="AF49" s="24">
        <v>4384.79</v>
      </c>
      <c r="AG49" s="24">
        <f t="shared" si="27"/>
        <v>90.252967409948553</v>
      </c>
      <c r="AH49" s="24">
        <f t="shared" si="28"/>
        <v>39.861727272727272</v>
      </c>
      <c r="AI49" s="24">
        <v>1015</v>
      </c>
      <c r="AJ49" s="24">
        <f t="shared" ref="AJ49:AJ50" si="54">AI49/12*5.3</f>
        <v>448.29166666666663</v>
      </c>
      <c r="AK49" s="24">
        <v>704.6</v>
      </c>
      <c r="AL49" s="24">
        <f t="shared" si="29"/>
        <v>157.17445859280602</v>
      </c>
      <c r="AM49" s="24">
        <f t="shared" si="30"/>
        <v>69.418719211822662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74207.199999999997</v>
      </c>
      <c r="AZ49" s="24">
        <f t="shared" si="31"/>
        <v>37103.599999999999</v>
      </c>
      <c r="BA49" s="24">
        <v>30919.8</v>
      </c>
      <c r="BB49" s="24">
        <v>0</v>
      </c>
      <c r="BC49" s="24">
        <v>0</v>
      </c>
      <c r="BD49" s="24">
        <v>0</v>
      </c>
      <c r="BE49" s="24">
        <v>5134.3</v>
      </c>
      <c r="BF49" s="24">
        <v>1713.6</v>
      </c>
      <c r="BG49" s="24">
        <v>1713.6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f t="shared" si="51"/>
        <v>3500</v>
      </c>
      <c r="BO49" s="24">
        <f t="shared" si="51"/>
        <v>1545.8333333333335</v>
      </c>
      <c r="BP49" s="24">
        <f t="shared" si="52"/>
        <v>1319.154</v>
      </c>
      <c r="BQ49" s="24">
        <f t="shared" si="11"/>
        <v>85.336107816711575</v>
      </c>
      <c r="BR49" s="24">
        <f t="shared" si="12"/>
        <v>37.690114285714287</v>
      </c>
      <c r="BS49" s="24">
        <v>3500</v>
      </c>
      <c r="BT49" s="24">
        <f t="shared" si="37"/>
        <v>1545.8333333333335</v>
      </c>
      <c r="BU49" s="24">
        <v>1319.154</v>
      </c>
      <c r="BV49" s="24">
        <v>0</v>
      </c>
      <c r="BW49" s="24">
        <f t="shared" si="32"/>
        <v>0</v>
      </c>
      <c r="BX49" s="24">
        <v>0</v>
      </c>
      <c r="BY49" s="24">
        <v>0</v>
      </c>
      <c r="BZ49" s="24">
        <f t="shared" si="33"/>
        <v>0</v>
      </c>
      <c r="CA49" s="24">
        <v>0</v>
      </c>
      <c r="CB49" s="24">
        <v>0</v>
      </c>
      <c r="CC49" s="24">
        <f t="shared" si="36"/>
        <v>0</v>
      </c>
      <c r="CD49" s="24">
        <v>0</v>
      </c>
      <c r="CE49" s="24">
        <v>0</v>
      </c>
      <c r="CF49" s="24">
        <v>0</v>
      </c>
      <c r="CG49" s="24">
        <v>0</v>
      </c>
      <c r="CH49" s="24">
        <v>0</v>
      </c>
      <c r="CI49" s="24">
        <f t="shared" si="34"/>
        <v>0</v>
      </c>
      <c r="CJ49" s="24">
        <v>0</v>
      </c>
      <c r="CK49" s="24">
        <v>0</v>
      </c>
      <c r="CL49" s="24">
        <f t="shared" si="41"/>
        <v>0</v>
      </c>
      <c r="CM49" s="24">
        <v>0</v>
      </c>
      <c r="CN49" s="24">
        <v>11000</v>
      </c>
      <c r="CO49" s="24">
        <v>4858.333333333333</v>
      </c>
      <c r="CP49" s="24">
        <v>5283.9</v>
      </c>
      <c r="CQ49" s="24">
        <v>2500</v>
      </c>
      <c r="CR49" s="24">
        <v>150</v>
      </c>
      <c r="CS49" s="24">
        <v>434.9</v>
      </c>
      <c r="CT49" s="24">
        <v>10000</v>
      </c>
      <c r="CU49" s="24">
        <v>4416.666666666667</v>
      </c>
      <c r="CV49" s="24">
        <v>3922.8910000000001</v>
      </c>
      <c r="CW49" s="24">
        <v>0</v>
      </c>
      <c r="CX49" s="24">
        <v>0</v>
      </c>
      <c r="CY49" s="24">
        <v>0</v>
      </c>
      <c r="CZ49" s="24">
        <v>700</v>
      </c>
      <c r="DA49" s="24">
        <f>CZ49/12*5.3</f>
        <v>309.16666666666669</v>
      </c>
      <c r="DB49" s="24">
        <v>0</v>
      </c>
      <c r="DC49" s="24">
        <v>4893</v>
      </c>
      <c r="DD49" s="24">
        <v>2161.0749999999998</v>
      </c>
      <c r="DE49" s="24">
        <v>57</v>
      </c>
      <c r="DF49" s="24">
        <v>0</v>
      </c>
      <c r="DG49" s="24">
        <f t="shared" si="13"/>
        <v>131299.5</v>
      </c>
      <c r="DH49" s="24">
        <f t="shared" si="14"/>
        <v>58963.23333333333</v>
      </c>
      <c r="DI49" s="24">
        <f t="shared" si="15"/>
        <v>51175.274300000005</v>
      </c>
      <c r="DJ49" s="24">
        <v>0</v>
      </c>
      <c r="DK49" s="24">
        <v>0</v>
      </c>
      <c r="DL49" s="24">
        <v>0</v>
      </c>
      <c r="DM49" s="24">
        <v>0</v>
      </c>
      <c r="DN49" s="24">
        <v>0</v>
      </c>
      <c r="DO49" s="24">
        <v>0</v>
      </c>
      <c r="DP49" s="24">
        <v>0</v>
      </c>
      <c r="DQ49" s="24">
        <v>0</v>
      </c>
      <c r="DR49" s="24">
        <v>0</v>
      </c>
      <c r="DS49" s="24">
        <v>0</v>
      </c>
      <c r="DT49" s="24">
        <v>0</v>
      </c>
      <c r="DU49" s="24">
        <v>110</v>
      </c>
      <c r="DV49" s="24">
        <v>0</v>
      </c>
      <c r="DW49" s="24">
        <v>0</v>
      </c>
      <c r="DX49" s="24">
        <v>0</v>
      </c>
      <c r="DY49" s="24">
        <v>0</v>
      </c>
      <c r="DZ49" s="24">
        <v>0</v>
      </c>
      <c r="EA49" s="24">
        <v>0</v>
      </c>
      <c r="EB49" s="24">
        <v>0</v>
      </c>
      <c r="EC49" s="24">
        <f t="shared" si="53"/>
        <v>0</v>
      </c>
      <c r="ED49" s="24">
        <f t="shared" si="53"/>
        <v>0</v>
      </c>
      <c r="EE49" s="24">
        <f t="shared" si="17"/>
        <v>110</v>
      </c>
      <c r="EH49" s="25"/>
      <c r="EJ49" s="25"/>
      <c r="EK49" s="25"/>
      <c r="EM49" s="25"/>
    </row>
    <row r="50" spans="1:143" s="26" customFormat="1" ht="25.5" customHeight="1" x14ac:dyDescent="0.2">
      <c r="A50" s="22">
        <v>41</v>
      </c>
      <c r="B50" s="23" t="s">
        <v>85</v>
      </c>
      <c r="C50" s="24">
        <v>2914.4450999999999</v>
      </c>
      <c r="D50" s="24">
        <v>1631.3786</v>
      </c>
      <c r="E50" s="24">
        <f t="shared" si="18"/>
        <v>183938.60000000003</v>
      </c>
      <c r="F50" s="24">
        <f t="shared" si="19"/>
        <v>87538.854166666672</v>
      </c>
      <c r="G50" s="24">
        <f t="shared" si="46"/>
        <v>74348.37</v>
      </c>
      <c r="H50" s="24">
        <f t="shared" si="20"/>
        <v>84.931851927655927</v>
      </c>
      <c r="I50" s="24">
        <f t="shared" si="1"/>
        <v>40.420210874715792</v>
      </c>
      <c r="J50" s="24">
        <f t="shared" si="2"/>
        <v>75950.5</v>
      </c>
      <c r="K50" s="24">
        <f t="shared" si="3"/>
        <v>33544.804166666669</v>
      </c>
      <c r="L50" s="24">
        <f t="shared" si="4"/>
        <v>29353.37</v>
      </c>
      <c r="M50" s="24">
        <f t="shared" si="21"/>
        <v>87.504967547756081</v>
      </c>
      <c r="N50" s="24">
        <f t="shared" si="22"/>
        <v>38.648027333592275</v>
      </c>
      <c r="O50" s="24">
        <f t="shared" si="47"/>
        <v>28808</v>
      </c>
      <c r="P50" s="24">
        <f t="shared" si="47"/>
        <v>12723.533333333333</v>
      </c>
      <c r="Q50" s="24">
        <f t="shared" si="48"/>
        <v>11427.298999999999</v>
      </c>
      <c r="R50" s="24">
        <f t="shared" si="7"/>
        <v>89.812308425856543</v>
      </c>
      <c r="S50" s="24">
        <f t="shared" si="8"/>
        <v>39.667102888086639</v>
      </c>
      <c r="T50" s="24">
        <v>12226</v>
      </c>
      <c r="U50" s="24">
        <f t="shared" si="35"/>
        <v>5399.8166666666666</v>
      </c>
      <c r="V50" s="24">
        <v>5424.5990000000002</v>
      </c>
      <c r="W50" s="24">
        <f t="shared" si="23"/>
        <v>100.45894768032248</v>
      </c>
      <c r="X50" s="24">
        <f t="shared" si="24"/>
        <v>44.3693685588091</v>
      </c>
      <c r="Y50" s="24">
        <v>5856.8</v>
      </c>
      <c r="Z50" s="24">
        <f>Y50/12*5.3</f>
        <v>2586.7533333333331</v>
      </c>
      <c r="AA50" s="24">
        <v>1486.3420000000001</v>
      </c>
      <c r="AB50" s="24">
        <f t="shared" si="25"/>
        <v>57.45975005992068</v>
      </c>
      <c r="AC50" s="24">
        <f t="shared" si="26"/>
        <v>25.378056276464967</v>
      </c>
      <c r="AD50" s="24">
        <v>16582</v>
      </c>
      <c r="AE50" s="24">
        <f t="shared" si="38"/>
        <v>7323.7166666666662</v>
      </c>
      <c r="AF50" s="24">
        <v>6002.7</v>
      </c>
      <c r="AG50" s="24">
        <f t="shared" si="27"/>
        <v>81.962482619252981</v>
      </c>
      <c r="AH50" s="24">
        <f t="shared" si="28"/>
        <v>36.200096490170061</v>
      </c>
      <c r="AI50" s="24">
        <v>4225</v>
      </c>
      <c r="AJ50" s="24">
        <f t="shared" si="54"/>
        <v>1866.0416666666665</v>
      </c>
      <c r="AK50" s="24">
        <v>2474.38</v>
      </c>
      <c r="AL50" s="24">
        <f t="shared" si="29"/>
        <v>132.60046890700013</v>
      </c>
      <c r="AM50" s="24">
        <f t="shared" si="30"/>
        <v>58.565207100591721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107988.1</v>
      </c>
      <c r="AZ50" s="24">
        <f t="shared" si="31"/>
        <v>53994.05</v>
      </c>
      <c r="BA50" s="24">
        <v>44995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f t="shared" si="51"/>
        <v>542.1</v>
      </c>
      <c r="BO50" s="24">
        <f t="shared" si="51"/>
        <v>239.42750000000001</v>
      </c>
      <c r="BP50" s="24">
        <f t="shared" si="52"/>
        <v>146.30000000000001</v>
      </c>
      <c r="BQ50" s="24">
        <f t="shared" si="11"/>
        <v>61.104092052917899</v>
      </c>
      <c r="BR50" s="24">
        <f t="shared" si="12"/>
        <v>26.987640656705409</v>
      </c>
      <c r="BS50" s="24">
        <v>152.1</v>
      </c>
      <c r="BT50" s="24">
        <f t="shared" si="37"/>
        <v>67.177499999999995</v>
      </c>
      <c r="BU50" s="24">
        <v>16.3</v>
      </c>
      <c r="BV50" s="24">
        <v>0</v>
      </c>
      <c r="BW50" s="24">
        <f t="shared" si="32"/>
        <v>0</v>
      </c>
      <c r="BX50" s="24">
        <v>0</v>
      </c>
      <c r="BY50" s="24">
        <v>0</v>
      </c>
      <c r="BZ50" s="24">
        <f t="shared" si="33"/>
        <v>0</v>
      </c>
      <c r="CA50" s="24">
        <v>0</v>
      </c>
      <c r="CB50" s="24">
        <v>390</v>
      </c>
      <c r="CC50" s="24">
        <f t="shared" si="36"/>
        <v>172.25</v>
      </c>
      <c r="CD50" s="24">
        <v>130</v>
      </c>
      <c r="CE50" s="24">
        <v>0</v>
      </c>
      <c r="CF50" s="24">
        <v>0</v>
      </c>
      <c r="CG50" s="24">
        <v>0</v>
      </c>
      <c r="CH50" s="24">
        <v>0</v>
      </c>
      <c r="CI50" s="24">
        <f t="shared" si="34"/>
        <v>0</v>
      </c>
      <c r="CJ50" s="24">
        <v>0</v>
      </c>
      <c r="CK50" s="24">
        <v>0</v>
      </c>
      <c r="CL50" s="24">
        <f t="shared" si="41"/>
        <v>0</v>
      </c>
      <c r="CM50" s="24">
        <v>0</v>
      </c>
      <c r="CN50" s="24">
        <v>23653.5</v>
      </c>
      <c r="CO50" s="24">
        <v>10446.9625</v>
      </c>
      <c r="CP50" s="24">
        <v>10849.05</v>
      </c>
      <c r="CQ50" s="24">
        <v>4000</v>
      </c>
      <c r="CR50" s="24">
        <f>CQ50/12*5.3</f>
        <v>1766.6666666666665</v>
      </c>
      <c r="CS50" s="24">
        <v>1183.2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>
        <v>0</v>
      </c>
      <c r="DA50" s="24">
        <v>0</v>
      </c>
      <c r="DB50" s="24">
        <v>0</v>
      </c>
      <c r="DC50" s="24">
        <v>12865.1</v>
      </c>
      <c r="DD50" s="24">
        <v>5682.0858333333335</v>
      </c>
      <c r="DE50" s="24">
        <v>2969.9989999999998</v>
      </c>
      <c r="DF50" s="24">
        <v>0</v>
      </c>
      <c r="DG50" s="24">
        <f t="shared" si="13"/>
        <v>183938.60000000003</v>
      </c>
      <c r="DH50" s="24">
        <f t="shared" si="14"/>
        <v>87538.854166666672</v>
      </c>
      <c r="DI50" s="24">
        <f t="shared" si="15"/>
        <v>74348.37</v>
      </c>
      <c r="DJ50" s="24">
        <v>0</v>
      </c>
      <c r="DK50" s="24">
        <v>0</v>
      </c>
      <c r="DL50" s="24">
        <v>0</v>
      </c>
      <c r="DM50" s="24">
        <v>0</v>
      </c>
      <c r="DN50" s="24">
        <v>0</v>
      </c>
      <c r="DO50" s="24">
        <v>0</v>
      </c>
      <c r="DP50" s="24">
        <v>0</v>
      </c>
      <c r="DQ50" s="24">
        <v>0</v>
      </c>
      <c r="DR50" s="24">
        <v>0</v>
      </c>
      <c r="DS50" s="24">
        <v>0</v>
      </c>
      <c r="DT50" s="24">
        <v>0</v>
      </c>
      <c r="DU50" s="24">
        <v>0</v>
      </c>
      <c r="DV50" s="24">
        <v>0</v>
      </c>
      <c r="DW50" s="24">
        <v>0</v>
      </c>
      <c r="DX50" s="24">
        <v>0</v>
      </c>
      <c r="DY50" s="24">
        <v>13000</v>
      </c>
      <c r="DZ50" s="24">
        <v>5741.6666666666661</v>
      </c>
      <c r="EA50" s="24">
        <v>9000</v>
      </c>
      <c r="EB50" s="24">
        <v>0</v>
      </c>
      <c r="EC50" s="24">
        <f t="shared" si="53"/>
        <v>13000</v>
      </c>
      <c r="ED50" s="24">
        <f t="shared" si="53"/>
        <v>5741.6666666666661</v>
      </c>
      <c r="EE50" s="24">
        <f t="shared" si="17"/>
        <v>9000</v>
      </c>
      <c r="EH50" s="25"/>
      <c r="EJ50" s="25"/>
      <c r="EK50" s="25"/>
      <c r="EM50" s="25"/>
    </row>
    <row r="51" spans="1:143" s="26" customFormat="1" ht="25.5" customHeight="1" x14ac:dyDescent="0.2">
      <c r="A51" s="22">
        <v>42</v>
      </c>
      <c r="B51" s="23" t="s">
        <v>86</v>
      </c>
      <c r="C51" s="24">
        <v>143.52789999999999</v>
      </c>
      <c r="D51" s="24">
        <v>87.880700000000004</v>
      </c>
      <c r="E51" s="24">
        <f t="shared" si="18"/>
        <v>17398.2</v>
      </c>
      <c r="F51" s="24">
        <f t="shared" si="19"/>
        <v>7894.4650000000001</v>
      </c>
      <c r="G51" s="24">
        <f t="shared" si="46"/>
        <v>7073.8186000000005</v>
      </c>
      <c r="H51" s="24">
        <f t="shared" si="20"/>
        <v>89.604787658188371</v>
      </c>
      <c r="I51" s="24">
        <f t="shared" si="1"/>
        <v>40.658335919807797</v>
      </c>
      <c r="J51" s="24">
        <f t="shared" si="2"/>
        <v>6609.1</v>
      </c>
      <c r="K51" s="24">
        <f t="shared" si="3"/>
        <v>2499.915</v>
      </c>
      <c r="L51" s="24">
        <f t="shared" si="4"/>
        <v>2578.3186000000001</v>
      </c>
      <c r="M51" s="24">
        <f t="shared" si="21"/>
        <v>103.13625063252152</v>
      </c>
      <c r="N51" s="24">
        <f t="shared" si="22"/>
        <v>39.011644550695252</v>
      </c>
      <c r="O51" s="24">
        <f t="shared" si="47"/>
        <v>2265</v>
      </c>
      <c r="P51" s="24">
        <f t="shared" si="47"/>
        <v>799.9708333333333</v>
      </c>
      <c r="Q51" s="24">
        <f t="shared" si="48"/>
        <v>890.06900000000007</v>
      </c>
      <c r="R51" s="24">
        <f t="shared" si="7"/>
        <v>111.26268145192795</v>
      </c>
      <c r="S51" s="24">
        <f t="shared" si="8"/>
        <v>39.296644591611482</v>
      </c>
      <c r="T51" s="24">
        <v>414.5</v>
      </c>
      <c r="U51" s="24">
        <f t="shared" si="35"/>
        <v>183.07083333333333</v>
      </c>
      <c r="V51" s="24">
        <v>32.478999999999999</v>
      </c>
      <c r="W51" s="24">
        <f t="shared" si="23"/>
        <v>17.741220383731253</v>
      </c>
      <c r="X51" s="24">
        <f t="shared" si="24"/>
        <v>7.8357056694813023</v>
      </c>
      <c r="Y51" s="24">
        <v>2106</v>
      </c>
      <c r="Z51" s="24">
        <v>700</v>
      </c>
      <c r="AA51" s="24">
        <v>543.928</v>
      </c>
      <c r="AB51" s="24">
        <f t="shared" si="25"/>
        <v>77.703999999999994</v>
      </c>
      <c r="AC51" s="24">
        <f t="shared" si="26"/>
        <v>25.827540360873698</v>
      </c>
      <c r="AD51" s="24">
        <v>1850.5</v>
      </c>
      <c r="AE51" s="24">
        <v>616.9</v>
      </c>
      <c r="AF51" s="24">
        <v>857.59</v>
      </c>
      <c r="AG51" s="24">
        <f t="shared" si="27"/>
        <v>139.01604798184474</v>
      </c>
      <c r="AH51" s="24">
        <f t="shared" si="28"/>
        <v>46.343690894352882</v>
      </c>
      <c r="AI51" s="24">
        <v>42</v>
      </c>
      <c r="AJ51" s="24">
        <v>30</v>
      </c>
      <c r="AK51" s="24">
        <v>15</v>
      </c>
      <c r="AL51" s="24">
        <f t="shared" si="29"/>
        <v>50</v>
      </c>
      <c r="AM51" s="24">
        <f t="shared" si="30"/>
        <v>35.714285714285715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10789.1</v>
      </c>
      <c r="AZ51" s="24">
        <f t="shared" si="31"/>
        <v>5394.55</v>
      </c>
      <c r="BA51" s="24">
        <v>4495.5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f t="shared" si="51"/>
        <v>62.1</v>
      </c>
      <c r="BO51" s="24">
        <f t="shared" si="51"/>
        <v>27.427499999999998</v>
      </c>
      <c r="BP51" s="24">
        <f t="shared" si="52"/>
        <v>79.7</v>
      </c>
      <c r="BQ51" s="24">
        <f t="shared" si="11"/>
        <v>290.58426761462039</v>
      </c>
      <c r="BR51" s="24">
        <f t="shared" si="12"/>
        <v>128.34138486312398</v>
      </c>
      <c r="BS51" s="24">
        <v>62.1</v>
      </c>
      <c r="BT51" s="24">
        <f t="shared" si="37"/>
        <v>27.427499999999998</v>
      </c>
      <c r="BU51" s="24">
        <v>79.7</v>
      </c>
      <c r="BV51" s="24">
        <v>0</v>
      </c>
      <c r="BW51" s="24">
        <f t="shared" si="32"/>
        <v>0</v>
      </c>
      <c r="BX51" s="24">
        <v>0</v>
      </c>
      <c r="BY51" s="24">
        <v>0</v>
      </c>
      <c r="BZ51" s="24">
        <f t="shared" si="33"/>
        <v>0</v>
      </c>
      <c r="CA51" s="24">
        <v>0</v>
      </c>
      <c r="CB51" s="24">
        <v>0</v>
      </c>
      <c r="CC51" s="24">
        <f t="shared" si="36"/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f t="shared" si="34"/>
        <v>0</v>
      </c>
      <c r="CJ51" s="24">
        <v>0</v>
      </c>
      <c r="CK51" s="24">
        <v>0</v>
      </c>
      <c r="CL51" s="24">
        <f t="shared" si="41"/>
        <v>0</v>
      </c>
      <c r="CM51" s="24">
        <v>0</v>
      </c>
      <c r="CN51" s="24">
        <v>380</v>
      </c>
      <c r="CO51" s="24">
        <v>167.83333333333334</v>
      </c>
      <c r="CP51" s="24">
        <v>90.8</v>
      </c>
      <c r="CQ51" s="24">
        <v>380</v>
      </c>
      <c r="CR51" s="24">
        <v>30</v>
      </c>
      <c r="CS51" s="24">
        <v>90.8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>
        <v>0</v>
      </c>
      <c r="DA51" s="24">
        <v>0</v>
      </c>
      <c r="DB51" s="24">
        <v>0</v>
      </c>
      <c r="DC51" s="24">
        <v>1754</v>
      </c>
      <c r="DD51" s="24">
        <v>774.68333333333328</v>
      </c>
      <c r="DE51" s="24">
        <v>958.82159999999999</v>
      </c>
      <c r="DF51" s="24">
        <v>0</v>
      </c>
      <c r="DG51" s="24">
        <f t="shared" si="13"/>
        <v>17398.2</v>
      </c>
      <c r="DH51" s="24">
        <f t="shared" si="14"/>
        <v>7894.4650000000001</v>
      </c>
      <c r="DI51" s="24">
        <f t="shared" si="15"/>
        <v>7073.8186000000005</v>
      </c>
      <c r="DJ51" s="24">
        <v>0</v>
      </c>
      <c r="DK51" s="24">
        <v>0</v>
      </c>
      <c r="DL51" s="24">
        <v>0</v>
      </c>
      <c r="DM51" s="24">
        <v>0</v>
      </c>
      <c r="DN51" s="24">
        <v>0</v>
      </c>
      <c r="DO51" s="24">
        <v>0</v>
      </c>
      <c r="DP51" s="24">
        <v>0</v>
      </c>
      <c r="DQ51" s="24">
        <v>0</v>
      </c>
      <c r="DR51" s="24">
        <v>0</v>
      </c>
      <c r="DS51" s="24">
        <v>0</v>
      </c>
      <c r="DT51" s="24">
        <v>0</v>
      </c>
      <c r="DU51" s="24">
        <v>0</v>
      </c>
      <c r="DV51" s="24">
        <v>0</v>
      </c>
      <c r="DW51" s="24">
        <v>0</v>
      </c>
      <c r="DX51" s="24">
        <v>0</v>
      </c>
      <c r="DY51" s="24">
        <v>0</v>
      </c>
      <c r="DZ51" s="24">
        <v>0</v>
      </c>
      <c r="EA51" s="24">
        <v>0</v>
      </c>
      <c r="EB51" s="24">
        <v>0</v>
      </c>
      <c r="EC51" s="24">
        <f t="shared" si="53"/>
        <v>0</v>
      </c>
      <c r="ED51" s="24">
        <f t="shared" si="53"/>
        <v>0</v>
      </c>
      <c r="EE51" s="24">
        <f t="shared" si="17"/>
        <v>0</v>
      </c>
      <c r="EH51" s="25"/>
      <c r="EJ51" s="25"/>
      <c r="EK51" s="25"/>
      <c r="EM51" s="25"/>
    </row>
    <row r="52" spans="1:143" s="31" customFormat="1" ht="25.5" customHeight="1" x14ac:dyDescent="0.2">
      <c r="A52" s="28"/>
      <c r="B52" s="29" t="s">
        <v>42</v>
      </c>
      <c r="C52" s="30">
        <f>SUM(C10:C51)</f>
        <v>670483.75600000017</v>
      </c>
      <c r="D52" s="30">
        <f>SUM(D10:D51)</f>
        <v>635715.21220000007</v>
      </c>
      <c r="E52" s="30">
        <f t="shared" ref="E52" si="55">DG52+EC52-DY52</f>
        <v>8568811.7999999989</v>
      </c>
      <c r="F52" s="30">
        <f t="shared" si="19"/>
        <v>4018545.9887500005</v>
      </c>
      <c r="G52" s="30">
        <f>SUM(G10:G51)</f>
        <v>3375850.6115000006</v>
      </c>
      <c r="H52" s="30">
        <f t="shared" si="20"/>
        <v>84.006768143272765</v>
      </c>
      <c r="I52" s="30">
        <f t="shared" si="1"/>
        <v>39.396951296094528</v>
      </c>
      <c r="J52" s="30">
        <f>SUM(J10:J51)</f>
        <v>3948929.6000000006</v>
      </c>
      <c r="K52" s="30">
        <f>SUM(K10:K51)</f>
        <v>1683079.3108333338</v>
      </c>
      <c r="L52" s="30">
        <f>SUM(L10:L51)</f>
        <v>1479538.8265</v>
      </c>
      <c r="M52" s="30">
        <f t="shared" ref="M52" si="56">L52/K52*100</f>
        <v>87.906661140492787</v>
      </c>
      <c r="N52" s="30">
        <f t="shared" ref="N52" si="57">L52/J52*100</f>
        <v>37.466832189158289</v>
      </c>
      <c r="O52" s="30">
        <f>SUM(O10:O51)</f>
        <v>1467195.5999999999</v>
      </c>
      <c r="P52" s="30">
        <f>SUM(P10:P51)</f>
        <v>622381.60416666651</v>
      </c>
      <c r="Q52" s="30">
        <f>SUM(Q10:Q51)</f>
        <v>566643.74400000006</v>
      </c>
      <c r="R52" s="30">
        <f t="shared" si="7"/>
        <v>91.044423582972655</v>
      </c>
      <c r="S52" s="30">
        <f t="shared" si="8"/>
        <v>38.620872636204751</v>
      </c>
      <c r="T52" s="30">
        <f>SUM(T10:T51)</f>
        <v>573929.19999999995</v>
      </c>
      <c r="U52" s="30">
        <f>SUM(U10:U51)</f>
        <v>253928.86333333334</v>
      </c>
      <c r="V52" s="30">
        <f>SUM(V10:V51)</f>
        <v>192744.57299999992</v>
      </c>
      <c r="W52" s="30">
        <f t="shared" ref="W52" si="58">V52/U52*100</f>
        <v>75.90494852370658</v>
      </c>
      <c r="X52" s="30">
        <f t="shared" ref="X52" si="59">V52/T52*100</f>
        <v>33.583336237291981</v>
      </c>
      <c r="Y52" s="30">
        <f>SUM(Y10:Y51)</f>
        <v>401704.1</v>
      </c>
      <c r="Z52" s="30">
        <f t="shared" ref="Z52:AA52" si="60">SUM(Z10:Z51)</f>
        <v>158899.83833333332</v>
      </c>
      <c r="AA52" s="30">
        <f t="shared" si="60"/>
        <v>116820.5546</v>
      </c>
      <c r="AB52" s="30">
        <f t="shared" ref="AB52" si="61">AA52/Z52*100</f>
        <v>73.518359631643435</v>
      </c>
      <c r="AC52" s="30">
        <f t="shared" ref="AC52" si="62">AA52/Y52*100</f>
        <v>29.081245274817956</v>
      </c>
      <c r="AD52" s="30">
        <f>SUM(AD10:AD51)</f>
        <v>893266.39999999991</v>
      </c>
      <c r="AE52" s="30">
        <f t="shared" ref="AE52:AF52" si="63">SUM(AE10:AE51)</f>
        <v>368452.7408333334</v>
      </c>
      <c r="AF52" s="30">
        <f t="shared" si="63"/>
        <v>373899.17099999997</v>
      </c>
      <c r="AG52" s="30">
        <f t="shared" ref="AG52" si="64">AF52/AE52*100</f>
        <v>101.47818961920281</v>
      </c>
      <c r="AH52" s="30">
        <f t="shared" ref="AH52" si="65">AF52/AD52*100</f>
        <v>41.857521003812522</v>
      </c>
      <c r="AI52" s="30">
        <f>SUM(AI10:AI51)</f>
        <v>160632.19999999998</v>
      </c>
      <c r="AJ52" s="30">
        <f>SUM(AJ10:AJ51)</f>
        <v>77357.54250000001</v>
      </c>
      <c r="AK52" s="30">
        <f>SUM(AK10:AK51)</f>
        <v>106759.227</v>
      </c>
      <c r="AL52" s="30">
        <f t="shared" ref="AL52" si="66">AK52/AJ52*100</f>
        <v>138.00752137388542</v>
      </c>
      <c r="AM52" s="30">
        <f t="shared" ref="AM52" si="67">AK52/AI52*100</f>
        <v>66.461909256052039</v>
      </c>
      <c r="AN52" s="30">
        <f>SUM(AN10:AN51)</f>
        <v>56950</v>
      </c>
      <c r="AO52" s="30">
        <f>SUM(AO10:AO51)</f>
        <v>27853</v>
      </c>
      <c r="AP52" s="30">
        <f>SUM(AP10:AP51)</f>
        <v>27207.3498</v>
      </c>
      <c r="AQ52" s="30">
        <f t="shared" ref="AQ52" si="68">AP52/AO52*100</f>
        <v>97.681936595698843</v>
      </c>
      <c r="AR52" s="30">
        <f t="shared" ref="AR52" si="69">AP52/AN52*100</f>
        <v>47.774099736611063</v>
      </c>
      <c r="AS52" s="30">
        <f>SUM(AS10:AS51)</f>
        <v>0</v>
      </c>
      <c r="AT52" s="30">
        <f t="shared" ref="AT52:AU52" si="70">SUM(AT10:AT51)</f>
        <v>0</v>
      </c>
      <c r="AU52" s="30">
        <f t="shared" si="70"/>
        <v>0</v>
      </c>
      <c r="AV52" s="30">
        <f>SUM(AV10:AV51)</f>
        <v>0</v>
      </c>
      <c r="AW52" s="30">
        <f t="shared" ref="AW52:BA52" si="71">SUM(AW10:AW51)</f>
        <v>0</v>
      </c>
      <c r="AX52" s="30">
        <f t="shared" si="71"/>
        <v>0</v>
      </c>
      <c r="AY52" s="30">
        <f t="shared" si="71"/>
        <v>4487569.3999999994</v>
      </c>
      <c r="AZ52" s="30">
        <f t="shared" si="71"/>
        <v>2243784.6999999997</v>
      </c>
      <c r="BA52" s="30">
        <f t="shared" si="71"/>
        <v>1869821.7000000002</v>
      </c>
      <c r="BB52" s="30">
        <f t="shared" ref="BB52" si="72">SUM(BB10:BB51)</f>
        <v>0</v>
      </c>
      <c r="BC52" s="30">
        <f t="shared" ref="BC52" si="73">SUM(BC10:BC51)</f>
        <v>0</v>
      </c>
      <c r="BD52" s="30">
        <f t="shared" ref="BD52" si="74">SUM(BD10:BD51)</f>
        <v>0</v>
      </c>
      <c r="BE52" s="30">
        <f t="shared" ref="BE52" si="75">SUM(BE10:BE51)</f>
        <v>59236.1</v>
      </c>
      <c r="BF52" s="30">
        <f t="shared" ref="BF52" si="76">SUM(BF10:BF51)</f>
        <v>59406.399999999994</v>
      </c>
      <c r="BG52" s="30">
        <f t="shared" ref="BG52" si="77">SUM(BG10:BG51)</f>
        <v>19642.199999999997</v>
      </c>
      <c r="BH52" s="30">
        <f t="shared" ref="BH52" si="78">SUM(BH10:BH51)</f>
        <v>0</v>
      </c>
      <c r="BI52" s="30">
        <f t="shared" ref="BI52" si="79">SUM(BI10:BI51)</f>
        <v>0</v>
      </c>
      <c r="BJ52" s="30">
        <f t="shared" ref="BJ52" si="80">SUM(BJ10:BJ51)</f>
        <v>0</v>
      </c>
      <c r="BK52" s="30">
        <f t="shared" ref="BK52" si="81">SUM(BK10:BK51)</f>
        <v>0</v>
      </c>
      <c r="BL52" s="30">
        <f t="shared" ref="BL52" si="82">SUM(BL10:BL51)</f>
        <v>0</v>
      </c>
      <c r="BM52" s="30">
        <f t="shared" ref="BM52" si="83">SUM(BM10:BM51)</f>
        <v>0</v>
      </c>
      <c r="BN52" s="30">
        <f t="shared" ref="BN52" si="84">SUM(BN10:BN51)</f>
        <v>243017.2</v>
      </c>
      <c r="BO52" s="30">
        <f t="shared" ref="BO52" si="85">SUM(BO10:BO51)</f>
        <v>103449.22166666665</v>
      </c>
      <c r="BP52" s="30">
        <f t="shared" ref="BP52" si="86">SUM(BP10:BP51)</f>
        <v>82597.262699999977</v>
      </c>
      <c r="BQ52" s="30">
        <f t="shared" si="11"/>
        <v>79.843290620536806</v>
      </c>
      <c r="BR52" s="30">
        <f t="shared" si="12"/>
        <v>33.988237334641326</v>
      </c>
      <c r="BS52" s="30">
        <f t="shared" ref="BS52" si="87">SUM(BS10:BS51)</f>
        <v>169305.69999999998</v>
      </c>
      <c r="BT52" s="30">
        <f t="shared" ref="BT52" si="88">SUM(BT10:BT51)</f>
        <v>70474.530833333352</v>
      </c>
      <c r="BU52" s="30">
        <f t="shared" ref="BU52" si="89">SUM(BU10:BU51)</f>
        <v>52608.170700000002</v>
      </c>
      <c r="BV52" s="30">
        <f t="shared" ref="BV52" si="90">SUM(BV10:BV51)</f>
        <v>30457</v>
      </c>
      <c r="BW52" s="30">
        <f t="shared" ref="BW52" si="91">SUM(BW10:BW51)</f>
        <v>13824.166666666666</v>
      </c>
      <c r="BX52" s="30">
        <f t="shared" ref="BX52" si="92">SUM(BX10:BX51)</f>
        <v>14136.772999999999</v>
      </c>
      <c r="BY52" s="30">
        <f t="shared" ref="BY52" si="93">SUM(BY10:BY51)</f>
        <v>3000</v>
      </c>
      <c r="BZ52" s="30">
        <f t="shared" ref="BZ52" si="94">SUM(BZ10:BZ51)</f>
        <v>1325</v>
      </c>
      <c r="CA52" s="30">
        <f t="shared" ref="CA52" si="95">SUM(CA10:CA51)</f>
        <v>770</v>
      </c>
      <c r="CB52" s="30">
        <f t="shared" ref="CB52" si="96">SUM(CB10:CB51)</f>
        <v>40254.5</v>
      </c>
      <c r="CC52" s="30">
        <f t="shared" ref="CC52" si="97">SUM(CC10:CC51)</f>
        <v>17825.524166666666</v>
      </c>
      <c r="CD52" s="30">
        <f t="shared" ref="CD52" si="98">SUM(CD10:CD51)</f>
        <v>15082.319</v>
      </c>
      <c r="CE52" s="30">
        <f t="shared" ref="CE52" si="99">SUM(CE10:CE51)</f>
        <v>0</v>
      </c>
      <c r="CF52" s="30">
        <f t="shared" ref="CF52" si="100">SUM(CF10:CF51)</f>
        <v>0</v>
      </c>
      <c r="CG52" s="30">
        <f t="shared" ref="CG52" si="101">SUM(CG10:CG51)</f>
        <v>0</v>
      </c>
      <c r="CH52" s="30">
        <f t="shared" ref="CH52" si="102">SUM(CH10:CH51)</f>
        <v>21507.5</v>
      </c>
      <c r="CI52" s="30">
        <f t="shared" ref="CI52" si="103">SUM(CI10:CI51)</f>
        <v>9499.1812499999996</v>
      </c>
      <c r="CJ52" s="30">
        <f t="shared" ref="CJ52" si="104">SUM(CJ10:CJ51)</f>
        <v>6422.9470000000001</v>
      </c>
      <c r="CK52" s="30">
        <f t="shared" ref="CK52" si="105">SUM(CK10:CK51)</f>
        <v>23113</v>
      </c>
      <c r="CL52" s="30">
        <f t="shared" ref="CL52" si="106">SUM(CL10:CL51)</f>
        <v>8089.55</v>
      </c>
      <c r="CM52" s="30">
        <f t="shared" ref="CM52" si="107">SUM(CM10:CM51)</f>
        <v>9244.0999999999985</v>
      </c>
      <c r="CN52" s="30">
        <f t="shared" ref="CN52" si="108">SUM(CN10:CN51)</f>
        <v>1171940.1000000001</v>
      </c>
      <c r="CO52" s="30">
        <f t="shared" ref="CO52" si="109">SUM(CO10:CO51)</f>
        <v>498375.53166666662</v>
      </c>
      <c r="CP52" s="30">
        <f t="shared" ref="CP52" si="110">SUM(CP10:CP51)</f>
        <v>415911.72799999983</v>
      </c>
      <c r="CQ52" s="30">
        <f t="shared" ref="CQ52" si="111">SUM(CQ10:CQ51)</f>
        <v>546538.4</v>
      </c>
      <c r="CR52" s="30">
        <f t="shared" ref="CR52" si="112">SUM(CR10:CR51)</f>
        <v>256385.84250000003</v>
      </c>
      <c r="CS52" s="30">
        <f t="shared" ref="CS52" si="113">SUM(CS10:CS51)</f>
        <v>193595.74</v>
      </c>
      <c r="CT52" s="30">
        <f t="shared" ref="CT52" si="114">SUM(CT10:CT51)</f>
        <v>130800.1</v>
      </c>
      <c r="CU52" s="30">
        <f t="shared" ref="CU52" si="115">SUM(CU10:CU51)</f>
        <v>57770.044166666667</v>
      </c>
      <c r="CV52" s="30">
        <f t="shared" ref="CV52" si="116">SUM(CV10:CV51)</f>
        <v>93309.528000000006</v>
      </c>
      <c r="CW52" s="30">
        <f t="shared" ref="CW52" si="117">SUM(CW10:CW51)</f>
        <v>11070</v>
      </c>
      <c r="CX52" s="30">
        <f t="shared" ref="CX52" si="118">SUM(CX10:CX51)</f>
        <v>4889.2499999999991</v>
      </c>
      <c r="CY52" s="30">
        <f t="shared" ref="CY52" si="119">SUM(CY10:CY51)</f>
        <v>4830.3999999999996</v>
      </c>
      <c r="CZ52" s="30">
        <f t="shared" ref="CZ52" si="120">SUM(CZ10:CZ51)</f>
        <v>700</v>
      </c>
      <c r="DA52" s="30">
        <f t="shared" ref="DA52" si="121">SUM(DA10:DA51)</f>
        <v>309.16666666666669</v>
      </c>
      <c r="DB52" s="30">
        <f t="shared" ref="DB52" si="122">SUM(DB10:DB51)</f>
        <v>750</v>
      </c>
      <c r="DC52" s="30">
        <f t="shared" ref="DC52" si="123">SUM(DC10:DC51)</f>
        <v>282507.29999999993</v>
      </c>
      <c r="DD52" s="30">
        <f t="shared" ref="DD52" si="124">SUM(DD10:DD51)</f>
        <v>124013.72833333332</v>
      </c>
      <c r="DE52" s="30">
        <f t="shared" ref="DE52" si="125">SUM(DE10:DE51)</f>
        <v>56214.932399999998</v>
      </c>
      <c r="DF52" s="30">
        <f t="shared" ref="DF52" si="126">SUM(DF10:DF51)</f>
        <v>0</v>
      </c>
      <c r="DG52" s="30">
        <f t="shared" ref="DG52" si="127">SUM(DG10:DG51)</f>
        <v>8517942.5999999996</v>
      </c>
      <c r="DH52" s="30">
        <f t="shared" ref="DH52" si="128">SUM(DH10:DH51)</f>
        <v>3996078.7587500005</v>
      </c>
      <c r="DI52" s="30">
        <f t="shared" ref="DI52" si="129">SUM(DI10:DI51)</f>
        <v>3376175.6735000005</v>
      </c>
      <c r="DJ52" s="30">
        <f t="shared" ref="DJ52" si="130">SUM(DJ10:DJ51)</f>
        <v>0</v>
      </c>
      <c r="DK52" s="30">
        <f t="shared" ref="DK52" si="131">SUM(DK10:DK51)</f>
        <v>0</v>
      </c>
      <c r="DL52" s="30">
        <f t="shared" ref="DL52" si="132">SUM(DL10:DL51)</f>
        <v>0</v>
      </c>
      <c r="DM52" s="30">
        <f t="shared" ref="DM52" si="133">SUM(DM10:DM51)</f>
        <v>50869.2</v>
      </c>
      <c r="DN52" s="30">
        <f t="shared" ref="DN52" si="134">SUM(DN10:DN51)</f>
        <v>22467.229999999996</v>
      </c>
      <c r="DO52" s="30">
        <f t="shared" ref="DO52" si="135">SUM(DO10:DO51)</f>
        <v>-703.06200000000001</v>
      </c>
      <c r="DP52" s="30">
        <f t="shared" ref="DP52" si="136">SUM(DP10:DP51)</f>
        <v>0</v>
      </c>
      <c r="DQ52" s="30">
        <f t="shared" ref="DQ52" si="137">SUM(DQ10:DQ51)</f>
        <v>0</v>
      </c>
      <c r="DR52" s="30">
        <f t="shared" ref="DR52" si="138">SUM(DR10:DR51)</f>
        <v>0</v>
      </c>
      <c r="DS52" s="30">
        <f t="shared" ref="DS52" si="139">SUM(DS10:DS51)</f>
        <v>0</v>
      </c>
      <c r="DT52" s="30">
        <f t="shared" ref="DT52" si="140">SUM(DT10:DT51)</f>
        <v>0</v>
      </c>
      <c r="DU52" s="30">
        <f t="shared" ref="DU52" si="141">SUM(DU10:DU51)</f>
        <v>110</v>
      </c>
      <c r="DV52" s="30">
        <f t="shared" ref="DV52" si="142">SUM(DV10:DV51)</f>
        <v>0</v>
      </c>
      <c r="DW52" s="30">
        <f t="shared" ref="DW52" si="143">SUM(DW10:DW51)</f>
        <v>0</v>
      </c>
      <c r="DX52" s="30">
        <f t="shared" ref="DX52" si="144">SUM(DX10:DX51)</f>
        <v>268</v>
      </c>
      <c r="DY52" s="30">
        <f t="shared" ref="DY52" si="145">SUM(DY10:DY51)</f>
        <v>225030.9</v>
      </c>
      <c r="DZ52" s="30">
        <f t="shared" ref="DZ52" si="146">SUM(DZ10:DZ51)</f>
        <v>99388.647500000006</v>
      </c>
      <c r="EA52" s="30">
        <f t="shared" ref="EA52" si="147">SUM(EA10:EA51)</f>
        <v>24830</v>
      </c>
      <c r="EB52" s="30">
        <f t="shared" ref="EB52" si="148">SUM(EB10:EB51)</f>
        <v>0</v>
      </c>
      <c r="EC52" s="30">
        <f t="shared" ref="EC52" si="149">SUM(EC10:EC51)</f>
        <v>275900.09999999998</v>
      </c>
      <c r="ED52" s="30">
        <f t="shared" ref="ED52" si="150">SUM(ED10:ED51)</f>
        <v>121855.87750000002</v>
      </c>
      <c r="EE52" s="30">
        <f t="shared" ref="EE52" si="151">SUM(EE10:EE51)</f>
        <v>24504.938000000002</v>
      </c>
    </row>
    <row r="53" spans="1:143" s="32" customFormat="1" ht="25.5" customHeight="1" x14ac:dyDescent="0.3">
      <c r="B53" s="33"/>
      <c r="E53" s="34"/>
      <c r="F53" s="35"/>
    </row>
    <row r="54" spans="1:143" s="9" customFormat="1" x14ac:dyDescent="0.3">
      <c r="B54" s="11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5"/>
    </row>
    <row r="55" spans="1:143" x14ac:dyDescent="0.3"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5"/>
    </row>
  </sheetData>
  <protectedRanges>
    <protectedRange sqref="AP45:AP48 AP12:AP23 AP25:AP26 AP28:AP36 AP38:AP40 AP42:AP43 AP51" name="Range4_4_1_1_2_1_1_2_1_1_1_1_1_1"/>
    <protectedRange sqref="BU18:BU21 BU23 BU28:BU32 BU34:BU36 BU45:BU48 BU12:BU15 BU25:BU26 BU38:BU40 BU42 BU51" name="Range5_1_1_1_2_1_1_2_1_1_1_1_1_1"/>
    <protectedRange sqref="BU43 BU16:BU17 BU22 BU33 BX45:BX48 BX12:BX23 BX25:BX26 BX28:BX36 BX38:BX40 BX42:BX43 BX51" name="Range5_2_1_1_2_1_1_2_1_1_1_1_1_1"/>
    <protectedRange sqref="AP41" name="Range4_4_1_1_1_1_1_1_1_1_1_1_1_1_1"/>
    <protectedRange sqref="BU41" name="Range5_1_1_1_1_1_1_1_1_1_1_1_1_1_1"/>
    <protectedRange sqref="BX41" name="Range5_2_1_1_1_1_1_1_1_1_1_1_1_1_1"/>
    <protectedRange sqref="W10:W52" name="Range4_5_1_2_1_1_1_1_1_1_1_1_1"/>
    <protectedRange sqref="AB10:AB52" name="Range4_1_1_1_2_1_1_1_1_1_1_1_1_1"/>
    <protectedRange sqref="AG10:AG52" name="Range4_2_1_1_2_1_1_1_1_1_1_1_1_1"/>
    <protectedRange sqref="AL10:AL52" name="Range4_3_1_1_2_1_1_1_1_1_1_1_1_1"/>
    <protectedRange sqref="AP10:AQ10 AQ11:AQ52" name="Range4_4_1_1_2_1_1_1_1_1_1_1_1_1"/>
    <protectedRange sqref="BU10" name="Range5_1_1_1_2_1_1_1_1_1_1_1_1_1"/>
    <protectedRange sqref="BX10" name="Range5_2_1_1_2_1_1_1_1_1_1_1_1_1"/>
    <protectedRange sqref="B44" name="Range1"/>
    <protectedRange sqref="V45:V48 V12:V23 V25:V26 V28:V36 V38:V40 V42:V43 V51" name="Range4_5_1_2_1_1_2_1_1_1_1_1_1_1"/>
    <protectedRange sqref="V41" name="Range4_5_1_1_1_1_1_1_1_1_1_1_1_1_1"/>
    <protectedRange sqref="V10" name="Range4_5_1_2_1_1_1_1_1_1_1_1_1_1"/>
    <protectedRange sqref="AA45:AA48 AA12:AA23 AA25:AA26 AA28:AA36 AA38:AA40 AA42:AA43 AA51" name="Range4_1_1_1_2_1_1_2_1_1_1_1_1_1_1"/>
    <protectedRange sqref="AA41" name="Range4_1_1_1_1_1_1_1_1_1_1_1_1_1_1_1"/>
    <protectedRange sqref="AA10" name="Range4_1_1_1_2_1_1_1_1_1_1_1_1_1_1"/>
    <protectedRange sqref="AF45:AF48 AF12:AF23 AF25:AF26 AF28:AF36 AF38:AF40 AF42:AF43 AF51" name="Range4_2_1_1_2_1_1_2_1_1_1_1_1_1_1"/>
    <protectedRange sqref="AF41" name="Range4_2_1_1_1_1_1_1_1_1_1_1_1_1_1_1"/>
    <protectedRange sqref="AF10" name="Range4_2_1_1_2_1_1_1_1_1_1_1_1_1_1"/>
    <protectedRange sqref="AK45:AK48 AK12:AK23 AK25:AK26 AK28:AK36 AK38:AK40 AK42:AK43 AK51" name="Range4_4_1_1_2_1_1_2_1_1_1_1_1_1_1"/>
    <protectedRange sqref="AK41" name="Range4_4_1_1_1_1_1_1_1_1_1_1_1_1_1_1"/>
    <protectedRange sqref="AK10" name="Range4_4_1_1_2_1_1_1_1_1_1_1_1_1_1"/>
  </protectedRanges>
  <mergeCells count="131">
    <mergeCell ref="AI7:AI8"/>
    <mergeCell ref="BI7:BJ7"/>
    <mergeCell ref="CH6:CJ6"/>
    <mergeCell ref="CK6:CM6"/>
    <mergeCell ref="EB4:EB8"/>
    <mergeCell ref="DF4:DF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V6:AX6"/>
    <mergeCell ref="U7:X7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CE6:CG6"/>
    <mergeCell ref="O6:S6"/>
    <mergeCell ref="T6:X6"/>
    <mergeCell ref="C1:N1"/>
    <mergeCell ref="C2:N2"/>
    <mergeCell ref="T2:V2"/>
    <mergeCell ref="L3:O3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BH6:BJ6"/>
    <mergeCell ref="BY6:CA6"/>
    <mergeCell ref="BS6:BU6"/>
    <mergeCell ref="CB6:CD6"/>
    <mergeCell ref="BV6:BX6"/>
    <mergeCell ref="BN6:BR6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U7:CV7"/>
    <mergeCell ref="DQ7:DR7"/>
    <mergeCell ref="DT7:DU7"/>
    <mergeCell ref="BN7:BN8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31.05.2019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2019-05-16T13:56:20Z</cp:lastPrinted>
  <dcterms:created xsi:type="dcterms:W3CDTF">2002-03-15T09:46:46Z</dcterms:created>
  <dcterms:modified xsi:type="dcterms:W3CDTF">2019-06-21T11:32:42Z</dcterms:modified>
</cp:coreProperties>
</file>