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.sargsyan\Desktop\"/>
    </mc:Choice>
  </mc:AlternateContent>
  <xr:revisionPtr revIDLastSave="0" documentId="13_ncr:201_{CCCE6D02-A8F1-440C-9470-CF5D296FEE1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W15" i="26" l="1"/>
  <c r="O15" i="26"/>
  <c r="I15" i="26"/>
  <c r="K15" i="26"/>
  <c r="U14" i="26"/>
  <c r="Y14" i="26" s="1"/>
  <c r="X14" i="26"/>
  <c r="W14" i="26"/>
  <c r="O14" i="26"/>
  <c r="I14" i="26"/>
  <c r="K14" i="26"/>
  <c r="W13" i="26"/>
  <c r="O13" i="26"/>
  <c r="I13" i="26"/>
  <c r="K13" i="26"/>
  <c r="W12" i="26"/>
  <c r="O12" i="26"/>
  <c r="O11" i="26"/>
  <c r="K12" i="26"/>
  <c r="K11" i="26"/>
  <c r="Y15" i="26" l="1"/>
  <c r="I12" i="26"/>
  <c r="W11" i="26" l="1"/>
  <c r="I11" i="26"/>
  <c r="S10" i="26"/>
  <c r="O10" i="26" l="1"/>
  <c r="K10" i="26"/>
  <c r="I10" i="26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L15" i="26"/>
  <c r="M15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<sst xmlns="http://schemas.openxmlformats.org/spreadsheetml/2006/main" count="89" uniqueCount="46">
  <si>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</si>
  <si>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</si>
  <si>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</si>
  <si>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</si>
  <si>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</si>
  <si>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</si>
  <si>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</si>
  <si>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</si>
  <si>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</si>
  <si>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</si>
  <si>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</si>
  <si>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</si>
  <si>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</si>
  <si>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</si>
  <si>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</si>
  <si>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</si>
  <si>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</si>
  <si>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</si>
  <si>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</si>
  <si>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</si>
  <si>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</si>
  <si>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</si>
  <si>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</si>
  <si>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</si>
  <si>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</si>
  <si>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</si>
  <si>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</si>
  <si>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</si>
  <si>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</si>
  <si>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</si>
  <si>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</si>
  <si>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</si>
  <si>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</si>
  <si>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</si>
  <si>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</si>
  <si>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</si>
  <si>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</si>
  <si>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</si>
  <si>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Էներգաիմպեքս վթար.</t>
  </si>
  <si>
    <t>Փետրվար *</t>
  </si>
  <si>
    <t>* Փետրվար ամսվա տողի նշված վանդակներում կատարվել է վերահաշվարկ,  "Եր․ՋԷԿ" ՓԲԸ -ի և "Արցախէներգո" ՓԲԸ-ի համար , կիրառվել են նոր սակագներ ՀԾԿՀ-ի որոշումների համաձայն։</t>
  </si>
  <si>
    <t>**</t>
  </si>
  <si>
    <t>Արժեքը հաշվարկված չէ, քանի որ պայմանագրի համաձայն սակագինը հաշվարկվում է մաքսային հայտարարգրի օրվա ԿԲ-ի փոխարժույթով, որը սույն հաշվետվության ներկայացման ժամկետում</t>
  </si>
  <si>
    <t>Օգոստոս</t>
  </si>
  <si>
    <t>իրականացված չէ, համապատասխան հաշվարկը կներկայացվի հուլիս ամսվա հաշվետվությունում;</t>
  </si>
  <si>
    <t>2021թ.  Հունվար - հունիս ամիսներին արտահանված  և  ներմուծված  էլ.էներգիայի 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</si>
</sst>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0"/>
  </numFmts>
  <fonts count="15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0" fontId="14" fillId="0" borderId="0" xfId="0" applyFont="1"/>
    <xf numFmtId="165" fontId="4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zoomScale="120" zoomScaleNormal="120" workbookViewId="0">
      <selection activeCell="A3" sqref="A3:Y3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710937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8" customWidth="1"/>
    <col min="27" max="16384" width="9.140625" style="1"/>
  </cols>
  <sheetData>
    <row r="2" spans="1:26" ht="19.5" x14ac:dyDescent="0.35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6" ht="19.5" customHeight="1" x14ac:dyDescent="0.35">
      <c r="A3" s="71" t="s">
        <v>45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72" t="s">
        <v>1</v>
      </c>
      <c r="D5" s="73"/>
      <c r="E5" s="73"/>
      <c r="F5" s="73"/>
      <c r="G5" s="73"/>
      <c r="H5" s="73"/>
      <c r="I5" s="73"/>
      <c r="J5" s="73"/>
      <c r="K5" s="73"/>
      <c r="L5" s="73"/>
      <c r="M5" s="74"/>
      <c r="N5" s="72" t="s">
        <v>2</v>
      </c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1:26" ht="18.75" customHeight="1" x14ac:dyDescent="0.25">
      <c r="A6" s="2"/>
      <c r="B6" s="2"/>
      <c r="C6" s="75" t="s">
        <v>6</v>
      </c>
      <c r="D6" s="76"/>
      <c r="E6" s="77" t="s">
        <v>31</v>
      </c>
      <c r="F6" s="78"/>
      <c r="G6" s="75" t="s">
        <v>21</v>
      </c>
      <c r="H6" s="79"/>
      <c r="I6" s="76"/>
      <c r="J6" s="80" t="s">
        <v>22</v>
      </c>
      <c r="K6" s="81"/>
      <c r="L6" s="55" t="s">
        <v>7</v>
      </c>
      <c r="M6" s="56"/>
      <c r="N6" s="75" t="s">
        <v>30</v>
      </c>
      <c r="O6" s="76"/>
      <c r="P6" s="75" t="s">
        <v>27</v>
      </c>
      <c r="Q6" s="76"/>
      <c r="R6" s="75" t="s">
        <v>26</v>
      </c>
      <c r="S6" s="76"/>
      <c r="T6" s="75" t="s">
        <v>27</v>
      </c>
      <c r="U6" s="76"/>
      <c r="V6" s="80" t="s">
        <v>28</v>
      </c>
      <c r="W6" s="81"/>
      <c r="X6" s="55" t="s">
        <v>7</v>
      </c>
      <c r="Y6" s="56"/>
    </row>
    <row r="7" spans="1:26" ht="24" customHeight="1" x14ac:dyDescent="0.25">
      <c r="A7" s="2" t="s">
        <v>3</v>
      </c>
      <c r="B7" s="28" t="s">
        <v>4</v>
      </c>
      <c r="C7" s="59" t="s">
        <v>24</v>
      </c>
      <c r="D7" s="60"/>
      <c r="E7" s="63"/>
      <c r="F7" s="64"/>
      <c r="G7" s="59" t="s">
        <v>5</v>
      </c>
      <c r="H7" s="62"/>
      <c r="I7" s="60"/>
      <c r="J7" s="82"/>
      <c r="K7" s="83"/>
      <c r="L7" s="57"/>
      <c r="M7" s="58"/>
      <c r="N7" s="59" t="s">
        <v>5</v>
      </c>
      <c r="O7" s="60"/>
      <c r="P7" s="59" t="s">
        <v>29</v>
      </c>
      <c r="Q7" s="60"/>
      <c r="R7" s="63" t="s">
        <v>38</v>
      </c>
      <c r="S7" s="64"/>
      <c r="T7" s="59" t="s">
        <v>24</v>
      </c>
      <c r="U7" s="60"/>
      <c r="V7" s="82"/>
      <c r="W7" s="83"/>
      <c r="X7" s="57"/>
      <c r="Y7" s="58"/>
    </row>
    <row r="8" spans="1:26" ht="25.5" customHeight="1" x14ac:dyDescent="0.25">
      <c r="A8" s="2"/>
      <c r="B8" s="2"/>
      <c r="C8" s="17" t="s">
        <v>15</v>
      </c>
      <c r="D8" s="18" t="s">
        <v>16</v>
      </c>
      <c r="E8" s="17" t="s">
        <v>15</v>
      </c>
      <c r="F8" s="17" t="s">
        <v>16</v>
      </c>
      <c r="G8" s="65" t="s">
        <v>20</v>
      </c>
      <c r="H8" s="66"/>
      <c r="I8" s="18" t="s">
        <v>16</v>
      </c>
      <c r="J8" s="17" t="s">
        <v>15</v>
      </c>
      <c r="K8" s="18" t="s">
        <v>16</v>
      </c>
      <c r="L8" s="21" t="s">
        <v>15</v>
      </c>
      <c r="M8" s="22" t="s">
        <v>16</v>
      </c>
      <c r="N8" s="17" t="s">
        <v>15</v>
      </c>
      <c r="O8" s="18" t="s">
        <v>16</v>
      </c>
      <c r="P8" s="17" t="s">
        <v>15</v>
      </c>
      <c r="Q8" s="17" t="s">
        <v>16</v>
      </c>
      <c r="R8" s="17" t="s">
        <v>15</v>
      </c>
      <c r="S8" s="17" t="s">
        <v>16</v>
      </c>
      <c r="T8" s="17" t="s">
        <v>15</v>
      </c>
      <c r="U8" s="17" t="s">
        <v>16</v>
      </c>
      <c r="V8" s="17" t="s">
        <v>15</v>
      </c>
      <c r="W8" s="18" t="s">
        <v>16</v>
      </c>
      <c r="X8" s="21" t="s">
        <v>15</v>
      </c>
      <c r="Y8" s="27" t="s">
        <v>16</v>
      </c>
    </row>
    <row r="9" spans="1:26" ht="27.75" customHeight="1" x14ac:dyDescent="0.25">
      <c r="A9" s="3"/>
      <c r="B9" s="3"/>
      <c r="C9" s="32" t="s">
        <v>17</v>
      </c>
      <c r="D9" s="33" t="s">
        <v>18</v>
      </c>
      <c r="E9" s="32" t="s">
        <v>17</v>
      </c>
      <c r="F9" s="32" t="s">
        <v>18</v>
      </c>
      <c r="G9" s="47" t="s">
        <v>33</v>
      </c>
      <c r="H9" s="34" t="s">
        <v>25</v>
      </c>
      <c r="I9" s="33" t="s">
        <v>18</v>
      </c>
      <c r="J9" s="32" t="s">
        <v>17</v>
      </c>
      <c r="K9" s="33" t="s">
        <v>18</v>
      </c>
      <c r="L9" s="35" t="s">
        <v>17</v>
      </c>
      <c r="M9" s="36" t="s">
        <v>18</v>
      </c>
      <c r="N9" s="32" t="s">
        <v>17</v>
      </c>
      <c r="O9" s="33" t="s">
        <v>18</v>
      </c>
      <c r="P9" s="32" t="s">
        <v>17</v>
      </c>
      <c r="Q9" s="32" t="s">
        <v>18</v>
      </c>
      <c r="R9" s="32" t="s">
        <v>17</v>
      </c>
      <c r="S9" s="32" t="s">
        <v>18</v>
      </c>
      <c r="T9" s="32" t="s">
        <v>17</v>
      </c>
      <c r="U9" s="32" t="s">
        <v>18</v>
      </c>
      <c r="V9" s="32" t="s">
        <v>17</v>
      </c>
      <c r="W9" s="33" t="s">
        <v>18</v>
      </c>
      <c r="X9" s="35" t="s">
        <v>17</v>
      </c>
      <c r="Y9" s="37" t="s">
        <v>18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39">
        <f t="shared" ref="X10:X20" si="3">P10+V10+N10+R10+T10</f>
        <v>9.8839930000000003</v>
      </c>
      <c r="Y10" s="39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39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50">
        <f>J11*22.30554</f>
        <v>364.88397159084002</v>
      </c>
      <c r="L11" s="23">
        <f t="shared" si="0"/>
        <v>66.323109000000002</v>
      </c>
      <c r="M11" s="23">
        <f t="shared" si="1"/>
        <v>1815.7478628522401</v>
      </c>
      <c r="N11" s="12">
        <v>3.6147649999999998</v>
      </c>
      <c r="O11" s="51">
        <f>N11*1.88</f>
        <v>6.795758199999999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39">
        <f t="shared" si="3"/>
        <v>3.6147649999999998</v>
      </c>
      <c r="Y11" s="39">
        <f t="shared" si="4"/>
        <v>6.795758199999999</v>
      </c>
    </row>
    <row r="12" spans="1:26" ht="17.25" customHeight="1" x14ac:dyDescent="0.3">
      <c r="A12" s="10">
        <v>3</v>
      </c>
      <c r="B12" s="11" t="s">
        <v>9</v>
      </c>
      <c r="C12" s="16">
        <v>0</v>
      </c>
      <c r="D12" s="29">
        <v>0</v>
      </c>
      <c r="E12" s="16">
        <v>0</v>
      </c>
      <c r="F12" s="29">
        <v>0</v>
      </c>
      <c r="G12" s="12">
        <v>112.26279100000001</v>
      </c>
      <c r="H12" s="16">
        <v>0</v>
      </c>
      <c r="I12" s="13">
        <f>(165/3/1000*531.17*G12)+(165/3.05/1000*518.36*0)+H12*17.015</f>
        <v>3279.6844682508504</v>
      </c>
      <c r="J12" s="12">
        <v>18.024889999999999</v>
      </c>
      <c r="K12" s="13">
        <f>J12*22.30554</f>
        <v>402.05490489059997</v>
      </c>
      <c r="L12" s="23">
        <f t="shared" si="0"/>
        <v>130.28768100000002</v>
      </c>
      <c r="M12" s="23">
        <f t="shared" si="1"/>
        <v>3681.7393731414504</v>
      </c>
      <c r="N12" s="12">
        <v>1.4772240000000001</v>
      </c>
      <c r="O12" s="15">
        <f>N12*1.88</f>
        <v>2.7771811199999998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14">
        <v>5.13E-3</v>
      </c>
      <c r="W12" s="15">
        <f>V12*22.30554</f>
        <v>0.1144274202</v>
      </c>
      <c r="X12" s="39">
        <f t="shared" si="3"/>
        <v>1.4823540000000002</v>
      </c>
      <c r="Y12" s="39">
        <f t="shared" si="4"/>
        <v>2.8916085402</v>
      </c>
    </row>
    <row r="13" spans="1:26" ht="17.25" customHeight="1" x14ac:dyDescent="0.3">
      <c r="A13" s="10">
        <v>4</v>
      </c>
      <c r="B13" s="11" t="s">
        <v>10</v>
      </c>
      <c r="C13" s="16">
        <v>0</v>
      </c>
      <c r="D13" s="29">
        <v>0</v>
      </c>
      <c r="E13" s="16">
        <v>0</v>
      </c>
      <c r="F13" s="29">
        <v>0</v>
      </c>
      <c r="G13" s="12">
        <v>138.48592500000001</v>
      </c>
      <c r="H13" s="12">
        <v>45.204492999999999</v>
      </c>
      <c r="I13" s="13">
        <f>(165/3/1000*520.69*93.281432)+(165/3.05/1000*528.68*0)+H13*1.88</f>
        <v>2756.3734323844005</v>
      </c>
      <c r="J13" s="12">
        <v>3.1200939999999999</v>
      </c>
      <c r="K13" s="13">
        <f>J13*22.30554</f>
        <v>69.59538152076</v>
      </c>
      <c r="L13" s="23">
        <f t="shared" si="0"/>
        <v>141.606019</v>
      </c>
      <c r="M13" s="23">
        <f>D13+I13+K13+F13</f>
        <v>2825.9688139051605</v>
      </c>
      <c r="N13" s="12">
        <v>1.1366860000000001</v>
      </c>
      <c r="O13" s="15">
        <f>N13*1.88</f>
        <v>2.13696968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14">
        <v>2.5122149999999999</v>
      </c>
      <c r="W13" s="13">
        <f>V13*22.30554</f>
        <v>56.036312171100001</v>
      </c>
      <c r="X13" s="39">
        <f t="shared" si="3"/>
        <v>3.648901</v>
      </c>
      <c r="Y13" s="39">
        <f t="shared" si="4"/>
        <v>58.1732818511</v>
      </c>
    </row>
    <row r="14" spans="1:26" ht="17.25" customHeight="1" x14ac:dyDescent="0.3">
      <c r="A14" s="10">
        <v>5</v>
      </c>
      <c r="B14" s="11" t="s">
        <v>35</v>
      </c>
      <c r="C14" s="16">
        <v>0</v>
      </c>
      <c r="D14" s="29">
        <v>0</v>
      </c>
      <c r="E14" s="16">
        <v>0</v>
      </c>
      <c r="F14" s="29">
        <v>0</v>
      </c>
      <c r="G14" s="12">
        <v>90.668131000000002</v>
      </c>
      <c r="H14" s="16">
        <v>0</v>
      </c>
      <c r="I14" s="13">
        <f>(165/3/1000*520.61*G14)+(165/3.05/1000*518.36*0)+H14*1.88</f>
        <v>2596.15046239505</v>
      </c>
      <c r="J14" s="12">
        <v>2.2493379999999998</v>
      </c>
      <c r="K14" s="13">
        <f>J14*22.30554</f>
        <v>50.172698732519997</v>
      </c>
      <c r="L14" s="23">
        <f t="shared" si="0"/>
        <v>92.917468999999997</v>
      </c>
      <c r="M14" s="23">
        <f t="shared" si="1"/>
        <v>2646.3231611275701</v>
      </c>
      <c r="N14" s="12">
        <v>3.7019389999999999</v>
      </c>
      <c r="O14" s="15">
        <f>N14*1.88</f>
        <v>6.959645319999999</v>
      </c>
      <c r="P14" s="29">
        <v>0</v>
      </c>
      <c r="Q14" s="29">
        <v>0</v>
      </c>
      <c r="R14" s="29">
        <v>0</v>
      </c>
      <c r="S14" s="29">
        <v>0</v>
      </c>
      <c r="T14" s="13">
        <v>45.271374999999999</v>
      </c>
      <c r="U14" s="53">
        <f>T14*0.044*514.87</f>
        <v>1025.5904052349999</v>
      </c>
      <c r="V14" s="14">
        <v>5.8336389999999998</v>
      </c>
      <c r="W14" s="13">
        <f>V14*22.30554</f>
        <v>130.12246806005999</v>
      </c>
      <c r="X14" s="39">
        <f>P14+V14+N14+R14+T14</f>
        <v>54.806953</v>
      </c>
      <c r="Y14" s="39">
        <f t="shared" si="4"/>
        <v>1162.67251861506</v>
      </c>
      <c r="Z14" s="40"/>
    </row>
    <row r="15" spans="1:26" ht="17.25" customHeight="1" x14ac:dyDescent="0.3">
      <c r="A15" s="10">
        <v>6</v>
      </c>
      <c r="B15" s="11" t="s">
        <v>36</v>
      </c>
      <c r="C15" s="29">
        <v>0</v>
      </c>
      <c r="D15" s="29">
        <v>0</v>
      </c>
      <c r="E15" s="29">
        <v>0</v>
      </c>
      <c r="F15" s="29">
        <v>0</v>
      </c>
      <c r="G15" s="13">
        <v>34.811109999999999</v>
      </c>
      <c r="H15" s="29">
        <v>0</v>
      </c>
      <c r="I15" s="13">
        <f>(165/3/1000*495.861*G15)+(165/3.05/1000*518.36*0)+H15*1.88</f>
        <v>949.38094986404997</v>
      </c>
      <c r="J15" s="13">
        <v>2.0080330000000002</v>
      </c>
      <c r="K15" s="13">
        <f>J15*22.30554</f>
        <v>44.790260402820003</v>
      </c>
      <c r="L15" s="54">
        <f t="shared" si="0"/>
        <v>36.819142999999997</v>
      </c>
      <c r="M15" s="54">
        <f t="shared" si="1"/>
        <v>994.17121026686993</v>
      </c>
      <c r="N15" s="13">
        <v>11.910444999999999</v>
      </c>
      <c r="O15" s="15">
        <f>N15*1.88</f>
        <v>22.391636599999998</v>
      </c>
      <c r="P15" s="29">
        <v>0</v>
      </c>
      <c r="Q15" s="29">
        <v>0</v>
      </c>
      <c r="R15" s="29">
        <v>0</v>
      </c>
      <c r="S15" s="29">
        <v>0</v>
      </c>
      <c r="T15" s="13">
        <v>61.909937999999997</v>
      </c>
      <c r="U15" s="29" t="s">
        <v>41</v>
      </c>
      <c r="V15" s="15">
        <v>4.6421929999999998</v>
      </c>
      <c r="W15" s="13">
        <f>V15*22.30554</f>
        <v>103.54662164922</v>
      </c>
      <c r="X15" s="39">
        <f t="shared" si="3"/>
        <v>78.462575999999999</v>
      </c>
      <c r="Y15" s="39">
        <f>Q15+W15+O15+S15</f>
        <v>125.93825824922</v>
      </c>
      <c r="Z15" s="40"/>
    </row>
    <row r="16" spans="1:26" ht="17.25" customHeight="1" x14ac:dyDescent="0.3">
      <c r="A16" s="10">
        <v>7</v>
      </c>
      <c r="B16" s="11" t="s">
        <v>37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49"/>
      <c r="R16" s="29"/>
      <c r="S16" s="29"/>
      <c r="T16" s="29"/>
      <c r="U16" s="29"/>
      <c r="V16" s="14"/>
      <c r="W16" s="13"/>
      <c r="X16" s="39">
        <f t="shared" si="3"/>
        <v>0</v>
      </c>
      <c r="Y16" s="39">
        <f t="shared" si="4"/>
        <v>0</v>
      </c>
    </row>
    <row r="17" spans="1:25" ht="17.25" customHeight="1" x14ac:dyDescent="0.3">
      <c r="A17" s="10">
        <v>8</v>
      </c>
      <c r="B17" s="11" t="s">
        <v>43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39">
        <f t="shared" si="3"/>
        <v>0</v>
      </c>
      <c r="Y17" s="39">
        <f t="shared" si="4"/>
        <v>0</v>
      </c>
    </row>
    <row r="18" spans="1:25" ht="17.25" customHeight="1" x14ac:dyDescent="0.3">
      <c r="A18" s="10">
        <v>9</v>
      </c>
      <c r="B18" s="11" t="s">
        <v>11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39">
        <f t="shared" si="3"/>
        <v>0</v>
      </c>
      <c r="Y18" s="39">
        <f t="shared" si="4"/>
        <v>0</v>
      </c>
    </row>
    <row r="19" spans="1:25" ht="17.25" customHeight="1" x14ac:dyDescent="0.3">
      <c r="A19" s="10">
        <v>10</v>
      </c>
      <c r="B19" s="11" t="s">
        <v>12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39">
        <f t="shared" si="3"/>
        <v>0</v>
      </c>
      <c r="Y19" s="39">
        <f t="shared" si="4"/>
        <v>0</v>
      </c>
    </row>
    <row r="20" spans="1:25" ht="17.25" customHeight="1" x14ac:dyDescent="0.3">
      <c r="A20" s="10">
        <v>11</v>
      </c>
      <c r="B20" s="11" t="s">
        <v>13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39">
        <f t="shared" si="3"/>
        <v>0</v>
      </c>
      <c r="Y20" s="39">
        <f t="shared" si="4"/>
        <v>0</v>
      </c>
    </row>
    <row r="21" spans="1:25" ht="17.25" customHeight="1" x14ac:dyDescent="0.3">
      <c r="A21" s="10">
        <v>12</v>
      </c>
      <c r="B21" s="11" t="s">
        <v>14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39">
        <f>P21+V21+N21+R21+T21</f>
        <v>0</v>
      </c>
      <c r="Y21" s="39">
        <f>Q21+W21+O21+S21+U21</f>
        <v>0</v>
      </c>
    </row>
    <row r="22" spans="1:25" ht="24.75" customHeight="1" x14ac:dyDescent="0.3">
      <c r="A22" s="67" t="s">
        <v>23</v>
      </c>
      <c r="B22" s="68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473.70943</v>
      </c>
      <c r="H22" s="24">
        <f t="shared" si="7"/>
        <v>45.204492999999999</v>
      </c>
      <c r="I22" s="24">
        <f t="shared" si="7"/>
        <v>12386.912745684249</v>
      </c>
      <c r="J22" s="25">
        <f t="shared" si="7"/>
        <v>61.404401</v>
      </c>
      <c r="K22" s="25">
        <f t="shared" si="7"/>
        <v>1347.0988266975401</v>
      </c>
      <c r="L22" s="23">
        <f>C22+G22+J22+E22</f>
        <v>535.113831</v>
      </c>
      <c r="M22" s="23">
        <f>D22+I22+K22+F22</f>
        <v>13734.011572381789</v>
      </c>
      <c r="N22" s="25">
        <f t="shared" ref="N22:W22" si="8">SUM(N10:N21)</f>
        <v>30.663729999999997</v>
      </c>
      <c r="O22" s="24">
        <f t="shared" si="8"/>
        <v>190.53488300199996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107.18131299999999</v>
      </c>
      <c r="U22" s="24">
        <f>SUM(U10:U21)</f>
        <v>1025.5904052349999</v>
      </c>
      <c r="V22" s="25">
        <f t="shared" si="8"/>
        <v>12.993176999999999</v>
      </c>
      <c r="W22" s="25">
        <f t="shared" si="8"/>
        <v>289.81982930058001</v>
      </c>
      <c r="X22" s="26">
        <f>SUM(X10:X21)</f>
        <v>151.899542</v>
      </c>
      <c r="Y22" s="23">
        <f>SUM(Y10:Y21)</f>
        <v>1540.89763496358</v>
      </c>
    </row>
    <row r="23" spans="1:25" ht="16.5" customHeight="1" x14ac:dyDescent="0.25">
      <c r="A23" s="48"/>
      <c r="B23" s="52" t="s">
        <v>40</v>
      </c>
      <c r="G23" s="4"/>
      <c r="H23" s="4"/>
      <c r="L23" s="31"/>
      <c r="N23" s="4"/>
      <c r="O23" s="4"/>
      <c r="P23" s="4"/>
      <c r="W23" s="5"/>
      <c r="X23" s="5"/>
    </row>
    <row r="24" spans="1:25" x14ac:dyDescent="0.25">
      <c r="A24" s="46" t="s">
        <v>41</v>
      </c>
      <c r="B24" s="1" t="s">
        <v>42</v>
      </c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6"/>
      <c r="B25" s="38" t="s">
        <v>44</v>
      </c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  <c r="W26" s="5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32</v>
      </c>
    </row>
    <row r="34" spans="4:26" s="6" customFormat="1" ht="16.5" x14ac:dyDescent="0.3">
      <c r="D34" s="19"/>
      <c r="E34" s="19"/>
      <c r="F34" s="1"/>
      <c r="G34" s="1"/>
      <c r="H34" s="1" t="s">
        <v>34</v>
      </c>
      <c r="I34" s="1"/>
      <c r="J34" s="1"/>
      <c r="K34" s="1"/>
      <c r="L34" s="1"/>
      <c r="M34" s="1"/>
      <c r="N34" s="19"/>
      <c r="O34" s="42"/>
      <c r="P34" s="42"/>
      <c r="Q34" s="1"/>
      <c r="R34" s="1"/>
      <c r="S34" s="1"/>
      <c r="T34" s="1"/>
      <c r="U34" s="1"/>
      <c r="V34" s="1"/>
      <c r="W34" s="1"/>
      <c r="Z34" s="41"/>
    </row>
    <row r="35" spans="4:26" ht="15.75" x14ac:dyDescent="0.3">
      <c r="D35" s="20"/>
      <c r="E35" s="20"/>
      <c r="F35" s="43"/>
      <c r="G35" s="20"/>
      <c r="H35" s="20"/>
      <c r="I35" s="43"/>
      <c r="J35" s="20"/>
      <c r="K35" s="20"/>
      <c r="L35" s="20"/>
      <c r="M35" s="19"/>
      <c r="N35" s="19"/>
      <c r="O35" s="44"/>
      <c r="P35" s="44"/>
      <c r="Q35" s="69" t="s">
        <v>19</v>
      </c>
      <c r="R35" s="69"/>
      <c r="S35" s="69"/>
      <c r="T35" s="69"/>
      <c r="U35" s="44"/>
      <c r="V35" s="44"/>
      <c r="W35" s="44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4"/>
      <c r="R36" s="44"/>
      <c r="S36" s="44"/>
      <c r="T36" s="44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2"/>
      <c r="L39" s="42"/>
      <c r="M39" s="42"/>
      <c r="N39" s="42"/>
      <c r="O39" s="19"/>
      <c r="P39" s="42"/>
      <c r="Q39" s="42"/>
      <c r="R39" s="42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61"/>
      <c r="L40" s="61"/>
      <c r="M40" s="61"/>
      <c r="N40" s="61"/>
      <c r="O40" s="20"/>
      <c r="P40" s="45"/>
      <c r="Q40" s="45"/>
      <c r="R40" s="45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  <mergeCell ref="X6:Y7"/>
    <mergeCell ref="P7:Q7"/>
    <mergeCell ref="K40:N40"/>
    <mergeCell ref="C7:D7"/>
    <mergeCell ref="G7:I7"/>
    <mergeCell ref="N7:O7"/>
    <mergeCell ref="R7:S7"/>
    <mergeCell ref="G8:H8"/>
    <mergeCell ref="T7:U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SjUDsZhatROdWwmn5bQ/cQQyIIG8CB4WcwI+bVKX0h4=</DigestValue>
    </Reference>
    <Reference Type="http://www.w3.org/2000/09/xmldsig#Object" URI="#idOfficeObject">
      <DigestMethod Algorithm="http://www.w3.org/2001/04/xmlenc#sha256"/>
      <DigestValue>tsfGJI97fJ7Z4NoQ432I6qj0uN9RIdx9oKIlPZhwbqU=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fhbj2ib0oIsquuXE1Im3/GPj1Pq7v0oEfMkDW6szN38=</DigestValue>
    </Reference>
    <Reference Type="http://www.w3.org/2000/09/xmldsig#Object" URI="#idValidSigLnImg">
      <DigestMethod Algorithm="http://www.w3.org/2001/04/xmlenc#sha256"/>
      <DigestValue>9GG1J4Q4kAvmXS1iPaVwUIISA3Gpdan01V1OCxTGB2E=</DigestValue>
    </Reference>
    <Reference Type="http://www.w3.org/2000/09/xmldsig#Object" URI="#idInvalidSigLnImg">
      <DigestMethod Algorithm="http://www.w3.org/2001/04/xmlenc#sha256"/>
      <DigestValue>i4dZSoEBXt7IRYjC+S+A2DxxhjNIGys9q9ele34WNno=</DigestValue>
    </Reference>
  </SignedInfo>
  <SignatureValue>a96b6tcosJmyb1+RaGSKcTT/bVkOAg0e5n+zqQ37T9uQCpxSiAkQucxpXysAxtE23VSKj0fbq3Eb
lGk1l+W4mVB7xYmN5h3jSPgM7Y6VU/EoICQq1d309MzRjjYGh6TWIMx4l+kGMfSifVYhANKB/3MB
ZZQavlq9jkFrNq4RszghxLrfCoF98v/sDuRQU0V55/BgqFx917fP1FisoiC4BLyELrC865M0ZOjA
UTY8UQesj1JUuj2sx8z1CJq2kzkCs9M5FxbdFrCbtigoKOGig2DAHw6baoBnQUs3Ni0AP7SXJYsO
ZqHP8uKWJtxULL2PJ7FyH8KtCf6GZ8Qj2Uhq6Q==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mpUw3q5p26sHWInzsflpHpd1juS4NUjnD6GeV13DYFs=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4Ac/57AiY9LI1gbyqPYGxZTZd0SBenXZH4L1yvx5xnI=</DigestValue>
      </Reference>
      <Reference URI="/xl/media/image1.emf?ContentType=image/x-emf">
        <DigestMethod Algorithm="http://www.w3.org/2001/04/xmlenc#sha256"/>
        <DigestValue>TQroJPxxn4t9griPOelDK3WmFlH1iEM1bdQ+jTr1OI4=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WQdb60kQHQ6jwuWPRU2j+fgd9oJntJ+D+uamlu11Hwg=</DigestValue>
      </Reference>
      <Reference URI="/xl/sharedStrings.xml?ContentType=application/vnd.openxmlformats-officedocument.spreadsheetml.sharedStrings+xml">
        <DigestMethod Algorithm="http://www.w3.org/2001/04/xmlenc#sha256"/>
        <DigestValue>H83fUGFbkT6ZhYMu3M7jG9dez9hy6agBuxxgzH+yhLk=</DigestValue>
      </Reference>
      <Reference URI="/xl/styles.xml?ContentType=application/vnd.openxmlformats-officedocument.spreadsheetml.styles+xml">
        <DigestMethod Algorithm="http://www.w3.org/2001/04/xmlenc#sha256"/>
        <DigestValue>L9hh/FHzJwxjf8uG7Y1LrrnjwEujxx0neZXMn9TBhmM=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SSIC/xzO1NXOTAm1fyF4YyB4XogkVhmurBd8R0kBfTw=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4BHgkiPb0qIHvBMvQ/+lV4qFW8vmdYJ9MVLjBooQsVs=</DigestValue>
      </Reference>
      <Reference URI="/xl/worksheets/sheet2.xml?ContentType=application/vnd.openxmlformats-officedocument.spreadsheetml.worksheet+xml">
        <DigestMethod Algorithm="http://www.w3.org/2001/04/xmlenc#sha256"/>
        <DigestValue>AhIwdNEJXvhgmdiEglUn04mLV9RxoGvui/4L2Spnf28=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2021-07-12T10:43:26Z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{4C862C02-639E-4DF4-8C57-491DED64ACC2}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16.0.14026/22</OfficeVersion>
          <ApplicationVersion>16.0.14026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2021-07-12T10:43:26Z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YyWAD4un5ZKDNHQAg+lEJAAAAAKj5UQkAAAAAczTkY4zNHQNzNORjAgAAAJjNHQPrvMVjrNcfIwEAAAD89x9kAEpVCayDOTsAciQJAr3FY/z3H2QAAAAArNcfZNdTWykwtCcJBM0dAznxSXZUyx0DAAAAAAAASXYAAAAA9f///wAAAAAAAAAAAAAAAJABAAAAAAABAAAAAHMAZQBnAG8AZQAgAHUAaQBnM+ujuMsdA110sXUAAFR1rMsdAwAAAAC0yx0DAAAAACekbGQAAFR1AAAAABMAFADi6flkIF5UdczLHQNk9ex1AAAAANjuRATgxFV1ZHYACAAAAAAlAAAADAAAAAEAAAAYAAAADAAAAAAAAAASAAAADAAAAAEAAAAeAAAAGAAAAL8AAAAEAAAA9wAAABEAAAAlAAAADAAAAAEAAABUAAAAiAAAAMAAAAAEAAAA9QAAABAAAAABAAAAAMDGQb6ExkHAAAAABAAAAAoAAABMAAAAAAAAAAAAAAAAAAAA//////////9gAAAAMQAyAC4AMAA3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CwSmcDAAAAAFjJYANYyWADuOn5ZAAAAADG6flkAAAAAAAAAAAAAAAAAAAAAAAAAABAymADAAAAAAAAAAAAAAAAAAAAAAAAAAAAAAAAAAAAAAAAAAAAAAAAAAAAAAAAAAAAAAAAAAAAAAAAAAAAAAAAiMMdAx8666MAAHJ3fMQdAygRZHdYyWADJ6RsZAAAAAA4EmR3//8AAAAAAAAbE2R3GxNkd6zEHQOwxB0DuOn5ZAAAAAAAAAAAAAAAAAAAAACxhrB1CQAAAAcAAADkxB0D5MQdAwACAAD8////AQAAAAAAAAAAAAAAAAAAAAAAAAAAAAAA2O5E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viOHANpYcBjWhcKIMzAODuk/B9kyLa/GQAAAABYTSEJlIscA8i2vxn/////pPwfZMwMzmP84h9kNI8cAwAAAAAMwSBkWE0hCQzBIGT84h9koIscA+UHzmP84h9kAQAAAAMSWikDAAAAsIwcAznxSXYAixwDBAAAAAAASXYoixwD4P///wAAAAAAAAAAAAAAAJABAAAAAAABAAAAAGEAcgBpAGEAbAAAAAAAAAAAAAAAAAAAAAAAAAAAAAAAAAAAALGGsHUAAAAABgAAAGSMHANkjBwDAAIAAPz///8BAAAAAAAAAAAAAAAAAAAAAAAAAAAAAADY7kQEZHYACAAAAAAlAAAADAAAAAMAAAAYAAAADAAAAAAAAAASAAAADAAAAAEAAAAWAAAADAAAAAgAAABUAAAAVAAAAAoAAAAnAAAAHgAAAEoAAAABAAAAAMDGQb6ExkEKAAAASwAAAAEAAABMAAAABAAAAAkAAAAnAAAAIAAAAEsAAABQAAAAWAByD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BBkAAAAAfw/N//////9cOgAAIc0BAAALAhoAAAAAnD3LdYk9SHZ/DyHNTD9cHgEAAAD/////AAAAAKjwhwpMnR0DAAAAAKjwhwp4T7QZmj1IdgALAhp/DyHNAQAAAEw/XB6o8IcKAAAAAAAAAAB/D80ATJ0dA38Pzf//////AAAAACHNAQAACwIaAAAAAIAFDA43DVsptJkdAxA3SHZ/DyHNsP6KGRAAAAADAQAAOwUAABwAAAHkmR0DAAAAAAAAXB4AAAAAAQAAAAEAAAAAAAAACgAAAP////8AAAAAFOmHCuSZHQN4T7QZtOiHCoyb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F6AAAAAMHg9P///////////+bm5k9SXjw/SzBRzTFU0y1NwSAyVzFGXwEBAu++CA8mnM/u69/SvI9jt4tgjIR9FBosDBEjMVTUMlXWMVPRKUSeDxk4AAAAcAAAAADT6ff///////+Tk5MjK0krSbkvUcsuT8YVJFoTIFIrSbgtTcEQHEcAAAAAAJzP7vT6/bTa8kRleixHhy1Nwi5PxiQtTnBwcJKSki81SRwtZAgOI20AAAAAweD02+35gsLqZ5q6Jz1jNEJyOUZ4qamp+/v7////wdPeVnCJAQECAAAAAACv1/Ho8/ubzu6CwuqMudS3u769vb3////////////L5fZymsABAgNyAAAAAK/X8fz9/uLx+snk9uTy+vz9/v///////////////8vl9nKawAECA+++AAAAotHvtdryxOL1xOL1tdry0+r32+350+r3tdryxOL1pdPvc5rAAQIDZgAAAABpj7ZnjrZqj7Zqj7ZnjrZtkbdukrdtkbdnjrZqj7ZojrZ3rdUCAwQAAAAAAAAAAAAAAAAAAAAAAAAAAAAAAAAAAAAAAAAAAAAAAAAAAAAAAAAAAG4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WMlgA+Lp+WSgzR0AIPpRCQAAAACo+VEJAAAAAHM05GOMzR0DczTkYwIAAACYzR0D67zFY6zXHyMBAAAA/PcfZABKVQmsgzk7AHIkCQK9xWP89x9kAAAAAKzXH2TXU1spMLQnCQTNHQM58Ul2VMsdAwAAAAAAAEl2AAAAAPX///8AAAAAAAAAAAAAAACQAQAAAAAAAQAAAABzAGUAZwBvAGUAIAB1AGkAZzPro7jLHQNddLF1AABUdazLHQMAAAAAtMsdAwAAAAAnpGxkAABUdQAAAAATABQA4un5ZCBeVHXMyx0DZPXsdQAAAADY7kQE4MRVdWR2AAgAAAAAJQAAAAwAAAABAAAAGAAAAAwAAAD/AAAAEgAAAAwAAAABAAAAHgAAABgAAAAiAAAABAAAAHoAAAARAAAAJQAAAAwAAAABAAAAVAAAALQAAAAjAAAABAAAAHgAAAAQAAAAAQAAAADAxkG+hMZBIwAAAAQAAAARAAAATAAAAAAAAAAAAAAAAAAAAP//////////cAAAAEkAbgB2AGEAbABpAGQAIABzAGkAZwBuAGEAdAB1AHIAZQCAPw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CwSmcDAAAAAFjJYANYyWADuOn5ZAAAAADG6flkAAAAAAAAAAAAAAAAAAAAAAAAAABAymADAAAAAAAAAAAAAAAAAAAAAAAAAAAAAAAAAAAAAAAAAAAAAAAAAAAAAAAAAAAAAAAAAAAAAAAAAAAAAAAAiMMdAx8666MAAHJ3fMQdAygRZHdYyWADJ6RsZAAAAAA4EmR3//8AAAAAAAAbE2R3GxNkd6zEHQOwxB0DuOn5ZAAAAAAAAAAAAAAAAAAAAACxhrB1CQAAAAcAAADkxB0D5MQdAwACAAD8////AQAAAAAAAAAAAAAAAAAAAAAAAAAAAAAA2O5E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wDHvJJdviOHANpYcBjWhcKIMzAODuk/B9kyLa/GQAAAABYTSEJlIscA8i2vxn/////pPwfZMwMzmP84h9kNI8cAwAAAAAMwSBkWE0hCQzBIGT84h9koIscA+UHzmP84h9kAQAAAAMSWikDAAAAsIwcAznxSXYAixwDBAAAAAAASXYoixwD4P///wAAAAAAAAAAAAAAAJABAAAAAAABAAAAAGEAcgBpAGEAbAAAAAAAAAAAAAAAAAAAAAAAAAAAAAAAAAAAALGGsHUAAAAABgAAAGSMHANkjBwDAAIAAPz///8BAAAAAAAAAAAAAAAAAAAAAAAAAAAAAADY7kQE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BBkAAAAAzhZ4//////9cOgAAIXgBAAALAhoAAAAAnD3LdYk9SHbOFiF4TD9cHgEAAAD/////AAAAAFD0hwpMnR0DAAAAAFD0hwqIbLQZmj1IdgALAhrOFiF4AQAAAEw/XB5Q9IcKAAAAAAAAAADOFngATJ0dA84WeP//////AAAAACF4AQAACwIaAAAAAIAFDA43DVsptJkdAxA3SHbOFiF4AJeRGRAAAAADAQAAOwUAABwAAAHkmR0DAAAAAAAAXB4AAAAAAQAAAAEAAAAAAAAAEQAAAP////8AAAAAoOyHCuSZHQOIbLQZMOyHCoybHQ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2021-07-12T09:38:29Z</dcterms:modified>
  <cp:keywords>https://mul2.setcenter.am//tasks/3762/oneclick/hashvetvutyun 2021-06.xlsx?token=7eca6ac73f94cfad46b29ca95227a5bd</cp:keywords>
</cp:coreProperties>
</file>