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D:\Mari Hambardzumyan\Desktop\"/>
    </mc:Choice>
  </mc:AlternateContent>
  <xr:revisionPtr revIDLastSave="0" documentId="13_ncr:1_{091FAA66-E97C-4C41-9BB6-56E8FAA51AE6}" xr6:coauthVersionLast="47" xr6:coauthVersionMax="47" xr10:uidLastSave="{00000000-0000-0000-0000-000000000000}"/>
  <bookViews>
    <workbookView xWindow="-120" yWindow="-120" windowWidth="29040" windowHeight="15840" xr2:uid="{8A8A10F2-3474-4C75-B0F2-F4B537CDCC2F}"/>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22" i="1" l="1"/>
  <c r="Q22" i="1"/>
  <c r="O22" i="1"/>
  <c r="N22" i="1"/>
  <c r="G218" i="1"/>
  <c r="M217" i="1"/>
  <c r="I217" i="1"/>
  <c r="J210" i="1"/>
  <c r="H210" i="1"/>
  <c r="M206" i="1"/>
  <c r="I204" i="1"/>
  <c r="I218" i="1" s="1"/>
  <c r="L202" i="1"/>
  <c r="L218" i="1" s="1"/>
  <c r="H202" i="1"/>
  <c r="M201" i="1"/>
  <c r="H201" i="1"/>
  <c r="M200" i="1"/>
  <c r="L200" i="1"/>
  <c r="G200" i="1"/>
  <c r="K199" i="1"/>
  <c r="J199" i="1" s="1"/>
  <c r="H199" i="1"/>
  <c r="K198" i="1"/>
  <c r="J198" i="1" s="1"/>
  <c r="H198" i="1"/>
  <c r="K197" i="1"/>
  <c r="J197" i="1" s="1"/>
  <c r="H197" i="1"/>
  <c r="K195" i="1"/>
  <c r="J195" i="1" s="1"/>
  <c r="H195" i="1"/>
  <c r="K194" i="1"/>
  <c r="J194" i="1" s="1"/>
  <c r="H194" i="1"/>
  <c r="K193" i="1"/>
  <c r="J193" i="1" s="1"/>
  <c r="H193" i="1"/>
  <c r="K192" i="1"/>
  <c r="J192" i="1"/>
  <c r="H192" i="1"/>
  <c r="K191" i="1"/>
  <c r="J191" i="1" s="1"/>
  <c r="H191" i="1"/>
  <c r="G188" i="1"/>
  <c r="M187" i="1"/>
  <c r="I187" i="1"/>
  <c r="M186" i="1"/>
  <c r="I186" i="1"/>
  <c r="M185" i="1"/>
  <c r="I185" i="1"/>
  <c r="M184" i="1"/>
  <c r="I184" i="1"/>
  <c r="M183" i="1"/>
  <c r="I183" i="1"/>
  <c r="L182" i="1"/>
  <c r="J182" i="1"/>
  <c r="I182" i="1"/>
  <c r="J181" i="1"/>
  <c r="L181" i="1" s="1"/>
  <c r="I181" i="1"/>
  <c r="M180" i="1"/>
  <c r="I180" i="1"/>
  <c r="M179" i="1"/>
  <c r="I179" i="1"/>
  <c r="K178" i="1"/>
  <c r="I178" i="1" s="1"/>
  <c r="K177" i="1"/>
  <c r="I177" i="1" s="1"/>
  <c r="H177" i="1" s="1"/>
  <c r="K176" i="1"/>
  <c r="I176" i="1" s="1"/>
  <c r="K175" i="1"/>
  <c r="M174" i="1"/>
  <c r="I174" i="1"/>
  <c r="M173" i="1"/>
  <c r="I173" i="1"/>
  <c r="M172" i="1"/>
  <c r="I172" i="1"/>
  <c r="L171" i="1"/>
  <c r="H171" i="1"/>
  <c r="G171" i="1"/>
  <c r="M170" i="1"/>
  <c r="J170" i="1"/>
  <c r="I170" i="1"/>
  <c r="M169" i="1"/>
  <c r="J169" i="1"/>
  <c r="I169" i="1"/>
  <c r="M168" i="1"/>
  <c r="J168" i="1"/>
  <c r="I168" i="1"/>
  <c r="M167" i="1"/>
  <c r="J167" i="1"/>
  <c r="I167" i="1"/>
  <c r="M166" i="1"/>
  <c r="J166" i="1"/>
  <c r="I166" i="1"/>
  <c r="M165" i="1"/>
  <c r="J165" i="1"/>
  <c r="I165" i="1"/>
  <c r="M164" i="1"/>
  <c r="J164" i="1"/>
  <c r="I164" i="1"/>
  <c r="M163" i="1"/>
  <c r="J163" i="1"/>
  <c r="I163" i="1"/>
  <c r="M162" i="1"/>
  <c r="J162" i="1"/>
  <c r="I162" i="1"/>
  <c r="M161" i="1"/>
  <c r="J161" i="1"/>
  <c r="I161" i="1"/>
  <c r="M160" i="1"/>
  <c r="J160" i="1"/>
  <c r="I160" i="1"/>
  <c r="M159" i="1"/>
  <c r="J159" i="1"/>
  <c r="I159" i="1"/>
  <c r="M158" i="1"/>
  <c r="J158" i="1"/>
  <c r="I158" i="1"/>
  <c r="M157" i="1"/>
  <c r="J157" i="1"/>
  <c r="I157" i="1"/>
  <c r="M156" i="1"/>
  <c r="J156" i="1"/>
  <c r="I156" i="1"/>
  <c r="M155" i="1"/>
  <c r="J155" i="1"/>
  <c r="I155" i="1"/>
  <c r="M154" i="1"/>
  <c r="J154" i="1"/>
  <c r="I154" i="1"/>
  <c r="M153" i="1"/>
  <c r="J153" i="1"/>
  <c r="I153" i="1"/>
  <c r="M152" i="1"/>
  <c r="J152" i="1"/>
  <c r="I152" i="1"/>
  <c r="M151" i="1"/>
  <c r="J151" i="1"/>
  <c r="I151" i="1"/>
  <c r="M150" i="1"/>
  <c r="L150" i="1"/>
  <c r="G150" i="1"/>
  <c r="K149" i="1"/>
  <c r="J149" i="1" s="1"/>
  <c r="H149" i="1"/>
  <c r="K148" i="1"/>
  <c r="J148" i="1" s="1"/>
  <c r="H148" i="1"/>
  <c r="K147" i="1"/>
  <c r="J147" i="1" s="1"/>
  <c r="H147" i="1"/>
  <c r="K146" i="1"/>
  <c r="J146" i="1" s="1"/>
  <c r="H146" i="1"/>
  <c r="K145" i="1"/>
  <c r="J145" i="1" s="1"/>
  <c r="H145" i="1"/>
  <c r="J144" i="1"/>
  <c r="H144" i="1"/>
  <c r="K142" i="1"/>
  <c r="J142" i="1" s="1"/>
  <c r="H142" i="1"/>
  <c r="K141" i="1"/>
  <c r="J141" i="1" s="1"/>
  <c r="H141" i="1"/>
  <c r="K140" i="1"/>
  <c r="H140" i="1"/>
  <c r="J139" i="1"/>
  <c r="H139" i="1"/>
  <c r="J138" i="1"/>
  <c r="H138" i="1"/>
  <c r="J137" i="1"/>
  <c r="H137" i="1"/>
  <c r="K136" i="1"/>
  <c r="J136" i="1" s="1"/>
  <c r="H136" i="1"/>
  <c r="K135" i="1"/>
  <c r="J135" i="1" s="1"/>
  <c r="K134" i="1"/>
  <c r="J134" i="1" s="1"/>
  <c r="H134" i="1"/>
  <c r="J133" i="1"/>
  <c r="H133" i="1"/>
  <c r="H132" i="1"/>
  <c r="K131" i="1"/>
  <c r="J131" i="1" s="1"/>
  <c r="H131" i="1"/>
  <c r="K130" i="1"/>
  <c r="J130" i="1" s="1"/>
  <c r="H130" i="1"/>
  <c r="K129" i="1"/>
  <c r="J129" i="1" s="1"/>
  <c r="H129" i="1"/>
  <c r="K128" i="1"/>
  <c r="J128" i="1" s="1"/>
  <c r="H128" i="1"/>
  <c r="K127" i="1"/>
  <c r="J127" i="1" s="1"/>
  <c r="H127" i="1"/>
  <c r="K126" i="1"/>
  <c r="J126" i="1" s="1"/>
  <c r="H126" i="1"/>
  <c r="J125" i="1"/>
  <c r="K124" i="1"/>
  <c r="J124" i="1" s="1"/>
  <c r="H124" i="1"/>
  <c r="K123" i="1"/>
  <c r="J123" i="1" s="1"/>
  <c r="H123" i="1"/>
  <c r="K122" i="1"/>
  <c r="J122" i="1" s="1"/>
  <c r="H122" i="1"/>
  <c r="K121" i="1"/>
  <c r="J121" i="1" s="1"/>
  <c r="H121" i="1"/>
  <c r="J120" i="1"/>
  <c r="H120" i="1"/>
  <c r="J119" i="1"/>
  <c r="H119" i="1"/>
  <c r="H118" i="1"/>
  <c r="G118" i="1"/>
  <c r="M117" i="1"/>
  <c r="J117" i="1"/>
  <c r="I117" i="1"/>
  <c r="M116" i="1"/>
  <c r="J116" i="1"/>
  <c r="I116" i="1"/>
  <c r="M115" i="1"/>
  <c r="J115" i="1"/>
  <c r="I115" i="1"/>
  <c r="M114" i="1"/>
  <c r="J114" i="1"/>
  <c r="I114" i="1"/>
  <c r="M113" i="1"/>
  <c r="J113" i="1"/>
  <c r="I113" i="1"/>
  <c r="M112" i="1"/>
  <c r="J112" i="1"/>
  <c r="I112" i="1"/>
  <c r="M109" i="1"/>
  <c r="J109" i="1"/>
  <c r="I109" i="1"/>
  <c r="M108" i="1"/>
  <c r="J108" i="1"/>
  <c r="I108" i="1"/>
  <c r="M106" i="1"/>
  <c r="J106" i="1"/>
  <c r="I106" i="1"/>
  <c r="K106" i="1" s="1"/>
  <c r="M104" i="1"/>
  <c r="J104" i="1"/>
  <c r="I104" i="1"/>
  <c r="M103" i="1"/>
  <c r="J103" i="1"/>
  <c r="I103" i="1"/>
  <c r="M102" i="1"/>
  <c r="J102" i="1"/>
  <c r="I102" i="1"/>
  <c r="M100" i="1"/>
  <c r="J100" i="1"/>
  <c r="I100" i="1"/>
  <c r="M99" i="1"/>
  <c r="J99" i="1"/>
  <c r="I99" i="1"/>
  <c r="J98" i="1"/>
  <c r="I98" i="1"/>
  <c r="M96" i="1"/>
  <c r="J96" i="1"/>
  <c r="I96" i="1"/>
  <c r="M95" i="1"/>
  <c r="J95" i="1"/>
  <c r="I95" i="1"/>
  <c r="M94" i="1"/>
  <c r="J94" i="1"/>
  <c r="I94" i="1"/>
  <c r="M93" i="1"/>
  <c r="L93" i="1"/>
  <c r="L118" i="1" s="1"/>
  <c r="I93" i="1"/>
  <c r="M92" i="1"/>
  <c r="J92" i="1"/>
  <c r="I92" i="1"/>
  <c r="M91" i="1"/>
  <c r="J91" i="1"/>
  <c r="I91" i="1"/>
  <c r="M90" i="1"/>
  <c r="J90" i="1"/>
  <c r="I90" i="1"/>
  <c r="M89" i="1"/>
  <c r="J89" i="1"/>
  <c r="I89" i="1"/>
  <c r="L88" i="1"/>
  <c r="G88" i="1"/>
  <c r="M87" i="1"/>
  <c r="I87" i="1"/>
  <c r="M86" i="1"/>
  <c r="I86" i="1"/>
  <c r="M85" i="1"/>
  <c r="I85" i="1"/>
  <c r="M84" i="1"/>
  <c r="I84" i="1"/>
  <c r="M83" i="1"/>
  <c r="I83" i="1"/>
  <c r="M82" i="1"/>
  <c r="I82" i="1"/>
  <c r="M81" i="1"/>
  <c r="I81" i="1"/>
  <c r="M80" i="1"/>
  <c r="I80" i="1"/>
  <c r="M79" i="1"/>
  <c r="I79" i="1"/>
  <c r="M78" i="1"/>
  <c r="I78" i="1"/>
  <c r="M77" i="1"/>
  <c r="I77" i="1"/>
  <c r="K77" i="1" s="1"/>
  <c r="J77" i="1" s="1"/>
  <c r="M76" i="1"/>
  <c r="I76" i="1"/>
  <c r="M75" i="1"/>
  <c r="I75" i="1"/>
  <c r="M74" i="1"/>
  <c r="I74" i="1"/>
  <c r="M73" i="1"/>
  <c r="I73" i="1"/>
  <c r="M72" i="1"/>
  <c r="I72" i="1"/>
  <c r="J71" i="1"/>
  <c r="H71" i="1"/>
  <c r="I70" i="1"/>
  <c r="K70" i="1" s="1"/>
  <c r="J70" i="1" s="1"/>
  <c r="M69" i="1"/>
  <c r="I69" i="1"/>
  <c r="M68" i="1"/>
  <c r="I68" i="1"/>
  <c r="M67" i="1"/>
  <c r="I67" i="1"/>
  <c r="M66" i="1"/>
  <c r="I66" i="1"/>
  <c r="M65" i="1"/>
  <c r="I65" i="1"/>
  <c r="M64" i="1"/>
  <c r="I64" i="1"/>
  <c r="M62" i="1"/>
  <c r="I62" i="1"/>
  <c r="M61" i="1"/>
  <c r="I61" i="1"/>
  <c r="M60" i="1"/>
  <c r="I60" i="1"/>
  <c r="M59" i="1"/>
  <c r="L59" i="1"/>
  <c r="I59" i="1"/>
  <c r="G59" i="1"/>
  <c r="K58" i="1"/>
  <c r="J58" i="1" s="1"/>
  <c r="H58" i="1"/>
  <c r="J57" i="1"/>
  <c r="K56" i="1"/>
  <c r="J56" i="1" s="1"/>
  <c r="H56" i="1"/>
  <c r="K55" i="1"/>
  <c r="J55" i="1" s="1"/>
  <c r="H55" i="1"/>
  <c r="J54" i="1"/>
  <c r="K52" i="1"/>
  <c r="J52" i="1" s="1"/>
  <c r="K51" i="1"/>
  <c r="H51" i="1"/>
  <c r="J50" i="1"/>
  <c r="K49" i="1"/>
  <c r="J49" i="1" s="1"/>
  <c r="H49" i="1"/>
  <c r="J48" i="1"/>
  <c r="H48" i="1"/>
  <c r="K47" i="1"/>
  <c r="J47" i="1" s="1"/>
  <c r="H47" i="1"/>
  <c r="K46" i="1"/>
  <c r="J46" i="1" s="1"/>
  <c r="H46" i="1"/>
  <c r="K45" i="1"/>
  <c r="H45" i="1"/>
  <c r="J45" i="1" s="1"/>
  <c r="K44" i="1"/>
  <c r="J44" i="1" s="1"/>
  <c r="H44" i="1"/>
  <c r="K43" i="1"/>
  <c r="J43" i="1" s="1"/>
  <c r="H43" i="1"/>
  <c r="K42" i="1"/>
  <c r="J42" i="1" s="1"/>
  <c r="H42" i="1"/>
  <c r="K41" i="1"/>
  <c r="J41" i="1" s="1"/>
  <c r="K40" i="1"/>
  <c r="K39" i="1"/>
  <c r="K37" i="1"/>
  <c r="K36" i="1"/>
  <c r="J35" i="1"/>
  <c r="H35" i="1"/>
  <c r="L32" i="1"/>
  <c r="M31" i="1"/>
  <c r="K31" i="1" s="1"/>
  <c r="J31" i="1" s="1"/>
  <c r="M30" i="1"/>
  <c r="I30" i="1"/>
  <c r="M29" i="1"/>
  <c r="I29" i="1"/>
  <c r="K28" i="1"/>
  <c r="J28" i="1" s="1"/>
  <c r="H28" i="1"/>
  <c r="J27" i="1"/>
  <c r="I27" i="1"/>
  <c r="J26" i="1"/>
  <c r="J25" i="1"/>
  <c r="G24" i="1"/>
  <c r="H24" i="1" s="1"/>
  <c r="I24" i="1" s="1"/>
  <c r="K24" i="1" s="1"/>
  <c r="J24" i="1" s="1"/>
  <c r="J23" i="1"/>
  <c r="H23" i="1"/>
  <c r="M22" i="1"/>
  <c r="I22" i="1"/>
  <c r="M21" i="1"/>
  <c r="I21" i="1"/>
  <c r="M20" i="1"/>
  <c r="I20" i="1"/>
  <c r="M19" i="1"/>
  <c r="I19" i="1"/>
  <c r="M18" i="1"/>
  <c r="I18" i="1"/>
  <c r="L17" i="1"/>
  <c r="H17" i="1"/>
  <c r="G17" i="1"/>
  <c r="M16" i="1"/>
  <c r="J16" i="1"/>
  <c r="I16" i="1"/>
  <c r="M14" i="1"/>
  <c r="J14" i="1"/>
  <c r="I14" i="1"/>
  <c r="M13" i="1"/>
  <c r="J13" i="1"/>
  <c r="I13" i="1"/>
  <c r="M12" i="1"/>
  <c r="J12" i="1"/>
  <c r="I12" i="1"/>
  <c r="M11" i="1"/>
  <c r="J11" i="1"/>
  <c r="I11" i="1"/>
  <c r="M9" i="1"/>
  <c r="J9" i="1"/>
  <c r="I9" i="1"/>
  <c r="M8" i="1"/>
  <c r="J8" i="1"/>
  <c r="I8" i="1"/>
  <c r="M7" i="1"/>
  <c r="J7" i="1"/>
  <c r="I7" i="1"/>
  <c r="M6" i="1"/>
  <c r="J6" i="1"/>
  <c r="I6" i="1"/>
  <c r="M5" i="1"/>
  <c r="J5" i="1"/>
  <c r="I5" i="1"/>
  <c r="K61" i="1" l="1"/>
  <c r="J61" i="1" s="1"/>
  <c r="K83" i="1"/>
  <c r="J83" i="1" s="1"/>
  <c r="K180" i="1"/>
  <c r="J180" i="1" s="1"/>
  <c r="K152" i="1"/>
  <c r="K160" i="1"/>
  <c r="K109" i="1"/>
  <c r="K68" i="1"/>
  <c r="J68" i="1" s="1"/>
  <c r="K76" i="1"/>
  <c r="J76" i="1" s="1"/>
  <c r="K116" i="1"/>
  <c r="K87" i="1"/>
  <c r="J87" i="1" s="1"/>
  <c r="K153" i="1"/>
  <c r="K155" i="1"/>
  <c r="K163" i="1"/>
  <c r="K9" i="1"/>
  <c r="K20" i="1"/>
  <c r="J20" i="1" s="1"/>
  <c r="K80" i="1"/>
  <c r="J80" i="1" s="1"/>
  <c r="K102" i="1"/>
  <c r="K168" i="1"/>
  <c r="K174" i="1"/>
  <c r="J174" i="1" s="1"/>
  <c r="K104" i="1"/>
  <c r="K169" i="1"/>
  <c r="K170" i="1"/>
  <c r="K6" i="1"/>
  <c r="K164" i="1"/>
  <c r="K166" i="1"/>
  <c r="K30" i="1"/>
  <c r="J30" i="1" s="1"/>
  <c r="K96" i="1"/>
  <c r="H178" i="1"/>
  <c r="K72" i="1"/>
  <c r="J72" i="1" s="1"/>
  <c r="K81" i="1"/>
  <c r="J81" i="1" s="1"/>
  <c r="K85" i="1"/>
  <c r="J85" i="1" s="1"/>
  <c r="K151" i="1"/>
  <c r="K103" i="1"/>
  <c r="K162" i="1"/>
  <c r="K117" i="1"/>
  <c r="K11" i="1"/>
  <c r="K84" i="1"/>
  <c r="J84" i="1" s="1"/>
  <c r="K86" i="1"/>
  <c r="J86" i="1" s="1"/>
  <c r="K29" i="1"/>
  <c r="J29" i="1" s="1"/>
  <c r="K73" i="1"/>
  <c r="J73" i="1" s="1"/>
  <c r="H32" i="1"/>
  <c r="K100" i="1"/>
  <c r="K154" i="1"/>
  <c r="K157" i="1"/>
  <c r="K165" i="1"/>
  <c r="K173" i="1"/>
  <c r="J173" i="1" s="1"/>
  <c r="I175" i="1"/>
  <c r="H175" i="1" s="1"/>
  <c r="K78" i="1"/>
  <c r="J78" i="1" s="1"/>
  <c r="K69" i="1"/>
  <c r="J69" i="1" s="1"/>
  <c r="K7" i="1"/>
  <c r="K12" i="1"/>
  <c r="K186" i="1"/>
  <c r="J186" i="1" s="1"/>
  <c r="K62" i="1"/>
  <c r="J62" i="1" s="1"/>
  <c r="K74" i="1"/>
  <c r="J74" i="1" s="1"/>
  <c r="H218" i="1"/>
  <c r="K8" i="1"/>
  <c r="K25" i="1"/>
  <c r="G32" i="1"/>
  <c r="G219" i="1" s="1"/>
  <c r="K92" i="1"/>
  <c r="K167" i="1"/>
  <c r="K79" i="1"/>
  <c r="J79" i="1" s="1"/>
  <c r="K21" i="1"/>
  <c r="J21" i="1" s="1"/>
  <c r="K64" i="1"/>
  <c r="K108" i="1"/>
  <c r="K187" i="1"/>
  <c r="J187" i="1" s="1"/>
  <c r="K201" i="1"/>
  <c r="J201" i="1" s="1"/>
  <c r="H150" i="1"/>
  <c r="K14" i="1"/>
  <c r="K67" i="1"/>
  <c r="J67" i="1" s="1"/>
  <c r="K161" i="1"/>
  <c r="K179" i="1"/>
  <c r="J179" i="1" s="1"/>
  <c r="K16" i="1"/>
  <c r="K13" i="1"/>
  <c r="K22" i="1"/>
  <c r="J22" i="1" s="1"/>
  <c r="K75" i="1"/>
  <c r="J75" i="1" s="1"/>
  <c r="K82" i="1"/>
  <c r="J82" i="1" s="1"/>
  <c r="K99" i="1"/>
  <c r="K115" i="1"/>
  <c r="J17" i="1"/>
  <c r="J59" i="1"/>
  <c r="K91" i="1"/>
  <c r="K98" i="1"/>
  <c r="K114" i="1"/>
  <c r="K5" i="1"/>
  <c r="K172" i="1"/>
  <c r="I88" i="1"/>
  <c r="K60" i="1"/>
  <c r="H200" i="1"/>
  <c r="I32" i="1"/>
  <c r="K19" i="1"/>
  <c r="J140" i="1"/>
  <c r="J150" i="1" s="1"/>
  <c r="K66" i="1"/>
  <c r="K159" i="1"/>
  <c r="I171" i="1"/>
  <c r="J171" i="1"/>
  <c r="K27" i="1"/>
  <c r="M171" i="1"/>
  <c r="K158" i="1"/>
  <c r="K185" i="1"/>
  <c r="J185" i="1" s="1"/>
  <c r="K204" i="1"/>
  <c r="J204" i="1" s="1"/>
  <c r="H176" i="1"/>
  <c r="H88" i="1"/>
  <c r="K90" i="1"/>
  <c r="K113" i="1"/>
  <c r="K18" i="1"/>
  <c r="M32" i="1"/>
  <c r="K93" i="1"/>
  <c r="J93" i="1" s="1"/>
  <c r="K112" i="1"/>
  <c r="M181" i="1"/>
  <c r="L188" i="1"/>
  <c r="L219" i="1" s="1"/>
  <c r="K183" i="1"/>
  <c r="J183" i="1" s="1"/>
  <c r="J200" i="1"/>
  <c r="K65" i="1"/>
  <c r="I118" i="1"/>
  <c r="K89" i="1"/>
  <c r="K95" i="1"/>
  <c r="K156" i="1"/>
  <c r="K181" i="1"/>
  <c r="K184" i="1"/>
  <c r="J184" i="1" s="1"/>
  <c r="K217" i="1"/>
  <c r="J217" i="1" s="1"/>
  <c r="H59" i="1"/>
  <c r="K94" i="1"/>
  <c r="M202" i="1"/>
  <c r="H188" i="1" l="1"/>
  <c r="H219" i="1" s="1"/>
  <c r="J118" i="1"/>
  <c r="J64" i="1"/>
  <c r="K171" i="1"/>
  <c r="M188" i="1"/>
  <c r="J60" i="1"/>
  <c r="K88" i="1"/>
  <c r="M218" i="1"/>
  <c r="K202" i="1"/>
  <c r="J172" i="1"/>
  <c r="J188" i="1" s="1"/>
  <c r="K188" i="1"/>
  <c r="K32" i="1"/>
  <c r="J18" i="1"/>
  <c r="J19" i="1"/>
  <c r="J66" i="1"/>
  <c r="J202" i="1" l="1"/>
  <c r="J218" i="1" s="1"/>
  <c r="K218" i="1"/>
  <c r="J88" i="1"/>
  <c r="J32" i="1"/>
  <c r="J219" i="1" l="1"/>
</calcChain>
</file>

<file path=xl/sharedStrings.xml><?xml version="1.0" encoding="utf-8"?>
<sst xmlns="http://schemas.openxmlformats.org/spreadsheetml/2006/main" count="647" uniqueCount="471">
  <si>
    <t>N</t>
  </si>
  <si>
    <t>մարզ</t>
  </si>
  <si>
    <t>համայնք</t>
  </si>
  <si>
    <t>մասնակից բնակավայրերը</t>
  </si>
  <si>
    <t>ծրագրի անվանումը</t>
  </si>
  <si>
    <t>ծրագրի ընդհանուր արժեքը</t>
  </si>
  <si>
    <t>համայնքի մասնակցությունը</t>
  </si>
  <si>
    <t>ՀՀ պետական աջակցությունը</t>
  </si>
  <si>
    <t>այլ ներդրող</t>
  </si>
  <si>
    <t>գումարը</t>
  </si>
  <si>
    <t>%</t>
  </si>
  <si>
    <t>Արագածոտն</t>
  </si>
  <si>
    <t>Շամիրամ</t>
  </si>
  <si>
    <t>Շամիրամ համայնքի ներհամայնքային 1-ին փողոցի 1-ին նրբանցքի, 1-ին փողոցի 27 հասցեի /մշակույթի տան շենք/ բակի հատվածի, 1-ին փողոցի 24 հասցեի /համայնքապետարանի շենք/ բակի հատվածի ասֆալտ-բետոնե ծածկույթի իրականացում։</t>
  </si>
  <si>
    <t>Մեծաձոր</t>
  </si>
  <si>
    <t>Օթևան</t>
  </si>
  <si>
    <t>Մեծաձոր համայնքի Օթևան բնակավայրում խմելաջրի սնուցող ցանցի հիմանանորոգում</t>
  </si>
  <si>
    <t xml:space="preserve">Թալին         </t>
  </si>
  <si>
    <t>Կարմրաշեն                  Ոսկեթաս                Զովասար              Վերին Սասնաշեն            Ներքին Սասնաշեն             Վերին Բազմաբերդ           Շղարշիկ</t>
  </si>
  <si>
    <t>Թալին համայնքի Կարմրաշեն, Ոսկեթաս, Զովասար, Վերին Սասնաշեն, Ներքին Սասնաշեն, Վերին Բազմաբերդ և Շղարշիկ բնակավայրերում գազիֆիկացման աշխատանքներ</t>
  </si>
  <si>
    <t>Թալին</t>
  </si>
  <si>
    <t>Զարինջա                   Կարմրաշեն                   Ոսկեթաս                    Զովասար                       Ցամաքասար                    Ներքին Սասնաշեն                     Շղարշիկ                                 Ներքին Բազմաբերդ</t>
  </si>
  <si>
    <t xml:space="preserve">Թալին համայնքի Զարինջա, Կարմրաշեն, Ոսկեթաս, Զովասար, Ցամաքասար, Ներքին Սասնաշեն բնակավայրերում խմելաջրի ցանցերի հիմնանորոգում, Շղարշիկ բնակավայրում ՕԿՋ-ի, Ներքին Բազմաբերդ բնակավայրը սնուցող ջրատարի կառուցման աշխատանքներ  </t>
  </si>
  <si>
    <t>Մաստարա                   Ներքին Բազմաբերդ                               Գետափ                                       Իրինդ</t>
  </si>
  <si>
    <t>Թալին համայնքի Մաստարա, Ներքին Բազմաբերդ, Գետափ, Իրինդ բնակավայրերում ոռոգման համակարգերի հիմնանորոգման աշխատանքներ</t>
  </si>
  <si>
    <t>Ագարակավան</t>
  </si>
  <si>
    <t>Թալին համայնքի Ագարակավան բնակավայրում խմելաջրի ցանցի կառուցում</t>
  </si>
  <si>
    <t xml:space="preserve">Կարմրաշեն     Ոսկեթաս     Զովասար    Գառնահովիտ       Թալին          Արագածավան     Մաստարա      Ներքին Բազմաբերդ </t>
  </si>
  <si>
    <t>Թալին համայնքի Կարմրաշեն, Ոսկեթաս, Զովասար, Գառնահովիտ, Թալին, Արագածավան, Մաստարա, Ներքին Բազմաբերդ բնակավայրերում արևային ֆոտովոլտային կայանների տեղադրում</t>
  </si>
  <si>
    <t xml:space="preserve">Թալին      </t>
  </si>
  <si>
    <t>Թալին            Թաթուլ                 Պարտիզակ                            Արտենի                    Ակունք                       Աշնակ                                     Արագածավան                      Վերին Սասնաշեն</t>
  </si>
  <si>
    <t>Թալին համայնքի Թալին, Թաթուլ, Պարտիզակ, Արտենի, Ակունք, Աշնակ, Արագածավան և Վերին Սասնաշեն բնակավայրերում ասֆալտապատման աշխատանքներ</t>
  </si>
  <si>
    <t xml:space="preserve">Ապարան       </t>
  </si>
  <si>
    <t>Ապարան</t>
  </si>
  <si>
    <t>Ապարան համայնքի Ապարան քաղաքում մանկապատանեկան մարզադպրոցի նոր մասնաշենքի կառուցում</t>
  </si>
  <si>
    <t>21 բնակավայր</t>
  </si>
  <si>
    <t>Ապարան համայնքի Ապարան, Արագած, Արայի, Ափնագյուղ, Եղիպատրուշ, Ծաղկաշեն, Լուսագյուղ, Կայք, Չքնաղ, Վարդենիս, Վարդենուտ, Մելիքգյուղ, Քուչակ, Հարթավան, Շենավան, Սարալանջ, Նիգավան, Թթուջուր, Ձորագլուխ, Երնջատափ և Շողակն բնակավայրերի ներհամայնքային ճանապարհների ասֆալտապատում+ 2մլ</t>
  </si>
  <si>
    <t>Ծաղկահովիտ</t>
  </si>
  <si>
    <t>Նորաշեն                   Գեղադիր                 Հնաբերդ                Գեղաձոր                Բերքառատ                   Ծաղկահովիտ             Լեռնապար</t>
  </si>
  <si>
    <t xml:space="preserve">Ծաղկահովիտ համայնքի Նորաշեն, Գեղադիր, Հնաբերդ, Գեղաձոր, Բերքառատ, Ծաղկահովիտ, Լեռնապար բնակավայրերի գազամատակարարման ներքին ցանցի կառուցում </t>
  </si>
  <si>
    <t>Արևուտ</t>
  </si>
  <si>
    <t>Կանչ                              Հակո                           Սորիկ                          Թլիկ</t>
  </si>
  <si>
    <t>Արևուտ համայնքի Կանչ, Հակո, Թլիկ  բնակավայրերում ՕԿՋ-ների և սնող ջրատարի կառուցում և Սորիկ բնակավայրում ՕԿՋ-ի կառուցում և սնող ջրատար վերականգնում</t>
  </si>
  <si>
    <t>Ընդամենը Արագածոտն</t>
  </si>
  <si>
    <t>Արարատ</t>
  </si>
  <si>
    <t>Արարատ    Երասխ       Ավշար   Նոյակերտ Արարատ      Արմաշ              Պ․ Սևակ Ուրցալանջ Զանգակատուն Լանջառ</t>
  </si>
  <si>
    <t>Արարատ համայնքի Արարատ քաղաքի, Արարատ, Երասխ, Արմաշ, Ավշար, Նոյակերտ, Զանգակատուն, Լանջառ, Ուրցալանջ ևՊ․ Սևակ,   բնակավայրերի ճանապարհների վերանորոգում ասֆալտապատմամբ</t>
  </si>
  <si>
    <t>Արարատ     Ավշար   Նոյակերտ Արարատ      Արմաշ              Պ․ Սևակ Ուրցալանջ Զանգակատուն</t>
  </si>
  <si>
    <t>Արարատ համայնքի Արարատ քաղաքի, Ավշար, Նոյակերտ, Արարատ, Արմաշ, Պ․ Սևակ, Ուրցալանջ և Զանգակատուն բնակավայրերի փողոցային լուսավորության համակարգի կառուցում և վերակառուցում LED  լուսատուներով</t>
  </si>
  <si>
    <t>ք․ Արարատ                    գ․ Արարատ</t>
  </si>
  <si>
    <t>Արարատ համայնքի Արարատ քաղաքի և Արարատ բնակավայրի մշակույթի տների վերանորոգում և հարակից այգիների բարեկարգում</t>
  </si>
  <si>
    <t>Արարատ       Արմաշ         Երասխ</t>
  </si>
  <si>
    <t xml:space="preserve">Արարատ համայնքի ք․Արարատ, Արարատ, Արմաշ, Երասխ բնակավայրերի գազաֆիկացում </t>
  </si>
  <si>
    <t>Արարատ համայնքի Արարատ քաղաքի Խանջյան փողոցի վերանորոգում ասֆալտապատմամբ</t>
  </si>
  <si>
    <t>Մասիս</t>
  </si>
  <si>
    <t>17 բնակավայր</t>
  </si>
  <si>
    <t>Մասիս համայնքի Այնթապ, Արբաթ, Արգավանդ, Դաշտավան, Դարակերտ, Դարբնիկ, Զորակ, Մարմարաշեն, Նիզամի, Նորաբաց, Նոր Խարբերդ, Նոր Կյուրին, Ջրահովիտ, Ռանչպար, Սայաթ-Նովա, Սիս և Սիփանիկ բնակավայրերում փողոցային լուսավորության համակարգի կառուցում</t>
  </si>
  <si>
    <t>Արբաթ Գետափնյա Դարակերտ Հայանիստ Նորամարգ      Նոր Խարբերդ  Սիփանիկ</t>
  </si>
  <si>
    <t>Մասիս համայնքի Արբաթ, Գետափնյա, Դարակերտ, Հայանիստ, Նորամարգ, Նոր Խարբերդ և Սիփանիկ բնակավայրերում մանկապարտեզների կառուցում, վերակառուցում</t>
  </si>
  <si>
    <t>Ազատաշեն Արբաթ  Դարակերտ Զորակ Նորաբաց</t>
  </si>
  <si>
    <t>Մասիս համայնքի Ազատաշեն, Արբաթ,  Դարակերտ, Զորակ, Նորաբաց բնակավայրերում ոռոգման համակարգի
կառուցում/նորոգում</t>
  </si>
  <si>
    <t>23 բնակավայր</t>
  </si>
  <si>
    <t xml:space="preserve">Մասիս համայնքի 23 բնակավայրերի փողոցների նորոգում ասֆալտապատմամբ </t>
  </si>
  <si>
    <t>Արբաթ Արևաբույր Գեղանիստ Խաչփար Նորաբաց</t>
  </si>
  <si>
    <t>Մասիս համայնքի Արբաթ, Արևաբույր, Գեղանիստ, Խաչփար, Նորաբաց բնակավայրերի ջրամատակարարման համակարգի
կառուցում/նորոգում</t>
  </si>
  <si>
    <t xml:space="preserve"> Նորամարգ      </t>
  </si>
  <si>
    <t>Արտաշատ</t>
  </si>
  <si>
    <t>31 բնակավայր</t>
  </si>
  <si>
    <t xml:space="preserve"> Արտաշատ համայնքի 31 բնակավայրերի փողոցների նորոգման ասֆալտապատման աշխատանքներ</t>
  </si>
  <si>
    <t>Արտաշատ Բարձրաշեն  Մրգանուշ   Ոստան         Դվին  Արաքսավան  Այգեզարդ  Մխչյան  Այգեստան Բյուրավան Գետազատ Լանջազատ Կանաչուտ Նորաշեն    Բերդիկ        Վերին Արտաշատ</t>
  </si>
  <si>
    <t>Արտաշատ համայնքի Արտաշատ քաղաքի, Բարձրաշեն, Մրգանուշ, Ոստան, Դվին, Արաքսավան, Մխչյան, Այգեստան, Բյուրավան, Գետազատ, Լանջազատ, Կանաչուտ, Նորաշեն, Բերդիկ և Վերին Արտաշատ բնակավայրերի գազաֆիկացման աշխատանքներ</t>
  </si>
  <si>
    <t xml:space="preserve">Արտաշատ Այգեզարդ Այգեպատ Այգեստան Արաքսավան Բաղրամյան Բերդիկ  Բյուրավան Բերքանուշ   Դալար       Դիտակ         Դվին     Կանաչուտ Հնաբերդ Հովտաշեն Մրգանուշ Մրգավան   Նարեկ     Նշավան   Նորաշեն     Վերին Արտաշատ </t>
  </si>
  <si>
    <t>«Արտաշատ համայնքի Արտաշատ քաղաքի, Այգեզարդ, Այգեպատ, Այգեստան, Արաքսավան, Բաղրամյան, Բերդիկ, Բյուրավան, Բերքանուշ, Դալար, Դիտակ, Դվին, Կանաչուտ, Հնաբերդ, Հովտաշեն, Մրգանուշ, Մրգավան, Նարեկ, Նշավան, Նորաշեն, Վերին Արտաշատ բնակավայրերի ոռոգման համակարգի կառուցում/նորոգում »</t>
  </si>
  <si>
    <t>Ընդամենը Արարատ</t>
  </si>
  <si>
    <t>Արմավիր</t>
  </si>
  <si>
    <t>ք․Արմավիր, Սարդարապատ, Մյասնիկյան, Լենուղի</t>
  </si>
  <si>
    <t xml:space="preserve">ՀՀ Արմավիրի մարզի Արմավիր համայնքի «Արմավիր քաղաքի Հ.Ավետիսյան փողոցի Ս.Շահումյան – Հանրապետություն հատվածի, Սայաթ-Նովա փողոցի Արարատյան-Սայաթ-Նովա 5Ա բազմաբնակարան բնակելի շենք հատվածի հիմնանորոգում։ Արմավիր քաղաքի Մ.Բաղրամյան փողոցի 19, 21, 23, Հանրապետության փողոցի 35, 37, 39, 43 և Չարենց փողոցի 34,36, Ա․ Ջիվանի փողոցի 13, 15, 17, 19 և Սայաթ-Նովա 120, Մ.Մաշտոց փողոցի 3 Ա, Ե.Չարենց փողոցի 1/1, 5, 7, 9 բազմաբնակարան բնակելի շենքերի բակային տարածքների հիմնանորոգում։ Սարդարապատ գյուղի թիվ 6 , թիվ 9 փողոցների, Մյասնիկյան գյուղի Խանջյան փողոցի Երևանյան-Գագարին հատվածի, Լենուղի գյուղի թիվ 10 փողոցի հիմնանորոգում» </t>
  </si>
  <si>
    <t>ք.Արմավիր</t>
  </si>
  <si>
    <t>ՀՀ Արմավիրի մարզի Արմավիր համայնքի «Արմավիր քաղաքի Հ.Ավետիսյան փողոցի Ս.Շահումյան- Խ.Աբովյան հատվածի և Սայաթ-Նովա փողոցի Արարատյան-Սայաթ-Նովա 5Ա բազմաբնակարան բնակելի շենք հատվածի խմելու ջրամատակարարման նոր համակարգի կառուցում։ Արմավիր քաղաքի Մ.Բաղրամյան փողոցի 19, 21, 23, Հանրապետության փողոցի 35, 37, 39, 43 և Չարենց փողոցի 34, 36, Ա.Ջիվանի փողոցի 13, 15, 17, 19 և Սայաթ-Նովա 120, Մ.Մաշտոց փողոցի 3 Ա, Ե.Չարենց փողոցի 1/1, 5, 7, 9 բազմաբնակարան բնակելի շենքերի բակային տարածքների խմելու ջրամատակարարման նոր համակարգի կառուցում</t>
  </si>
  <si>
    <t xml:space="preserve">Արմավիր  </t>
  </si>
  <si>
    <t>Արմավիր,            Հացիկ</t>
  </si>
  <si>
    <t>Արմավիր համայնքի Հացիկ գյուղում մանկապարտեզի նոր շենքի կառուցում,   "Արմավիր քաղաքի թիվ 5 մսուր-մանկապարտեզ" ՀՈԱԿ-ի հիմնանորոգում</t>
  </si>
  <si>
    <t>Մեծամոր</t>
  </si>
  <si>
    <t>Արևիկ, Նալբանդյան, Զարթոնք, Արտաշար, Բամբակաշատ, Նոր Արմավիր, Տարոնիկ</t>
  </si>
  <si>
    <t>ՀՀ Արմավիրի մարզի Մեծամոր համայնքի Արևիկ, Նալբանդյան, Զարթոնք բնակավայրերի և գյուղ Արտաշար 3-րդ փողոցի 2-րդ փակուղու, 10-րդ և 13-րդ փողոցների, գյուղ Բամբակաշատ 17-րդ փողոց 4-5 նրբանցքի, 7-րդ փողոց 5- րդ նրբանցքի, 4-րդ փողոց 2-րդ նրբանցքի, 10-րդ փողոցի և 6-րդ փողոց 2-րդ նրբանցքի, գյուղ Նոր Արմավիր 32-րդ, 34-րդ, 10-րդ և 25-րդ փողոցների, գյուղ Տարոնիկ Վ․Մամիկոնյանի, Դրոյի և Հ․Թումանյանի փողոցների գազաֆիկացում</t>
  </si>
  <si>
    <t>ք.Մեծամոր</t>
  </si>
  <si>
    <t>Մեծամոր համայնքի Մեծամոր քաղաքի Մ. Միքայելյան, Հ. Թումանյան, Վ. Տերյան և Կոմիտաս փողոցների ջրագծերի փոխարինում</t>
  </si>
  <si>
    <t>ք.Մեծամոր, Հայկավան, Մրգաշատ, Այգեշատ, Արազափ, Փշատավան, Ջանֆիդա, Բերքաշատ  -</t>
  </si>
  <si>
    <t>Մեծամոր համայնքի Մեծամոր քաղաքի Մ․ Միքայելյան, Հ․ Թումանյան, Կոմիտաս և Վ․ Տերյան փողոցների ասֆալտապատման, ջրահեռացման համակարգի կառուցման, մայթերի հիմնանորոգման և գազոնների վերականգնման, Հայկավան բնակավայրի 13-րդ, 28-րդ և 29-րդ, Մրգաշատ բնակավայրի 2-րդ, 3-րդ և 10-րդ, Այգեշատ բնակավայրի 6-րդ և 9-րդ, Արազափ բնակավայրի 5-րդ և 6-րդ, Փշատավան բնակավայրի 17-րդ, Ջանֆիդա բնակավայրի 22-րդ և Բերքաշատ բնակավայրի 1-ին փողոցների ասֆալտապատման, մայթերի և ջրահեռացման համակարգի կառուցման աշխատանքներ</t>
  </si>
  <si>
    <t>Ֆերիկ</t>
  </si>
  <si>
    <t xml:space="preserve"> Ֆերիկ համայնքի 1,5կմ երկարության ոռոգման համակարգի կառուցում                                                </t>
  </si>
  <si>
    <t>Ֆերիկ համայնքի մշակույթի տան տարածքում խաղահրապարակի կառուցում</t>
  </si>
  <si>
    <t>Արաքս</t>
  </si>
  <si>
    <t>Արաքս  Գայ</t>
  </si>
  <si>
    <t>Արաքս համայնքի Արաքս գյուղի Րաֆֆու փողոցի կենտրոնական ճանապարհի մայթեզրերի կառուցման և սալարկման աշխատանքներ, Գայ գյուղի Իսահակյան և Սարյան կենտրոնական ճանապարհի մայթեզրերի կառուցման և սալարկման աշխատանքներ</t>
  </si>
  <si>
    <t>Առատաշեն Ջրարբի Արտիմետ Ապագա Հայկաշեն Գայ Խորոնք</t>
  </si>
  <si>
    <t>Արաքս համայնքի Առատաշեն գյուղի գերեզմանոց տանող ճանապարհի ասֆալտապատում, Ջրարբի գյուղի Թումանյան փողոցի վերջնամասի ասֆալտապատում, Արտիմետ գյուղի Կոմիտաս և Մեխանիզատորների փողոցների ասֆալտապատում, Ապագա գյուղի 15-րդ փողոցի ասֆալտապատում, Հայկաշեն գյուղի 1-ին և 4-րդ փողոցների ասֆալտապատում, Գայ գյուղի Ա․ Խաչատրյան փողոցի, գերեզմանի հարակից հատվածի ասֆալտապատում և Խորոնք գյուղի Վ․ Տերյան փողոցի ասֆալտապատում</t>
  </si>
  <si>
    <t xml:space="preserve">Արաքս Ապագա </t>
  </si>
  <si>
    <t>Արաքս գյուղի Շիրազի փողոցի արտաքին ջրամատակարարման և Արաքս գյուղի ջրահեռացման համակարգի կառուցում, Ապագա գյուղի ջրահեռացման համակարգի կառուցում</t>
  </si>
  <si>
    <t xml:space="preserve">Ակնաշեն Ջրարբի Արտիմետ Ապագա Ջրառատ Գրիբոյեդով Առատաշեն  Խորոնք </t>
  </si>
  <si>
    <t>Արաքս համայնքի  Ակնաշեն գյուղի Ա․ Օզանյան և Թումանյան փողոցների գազիֆիկացում, Ջրարբի գյուղի Գ․ Նժդեհ, Մ․ Մեծարենց, Ավ․ Իսահակյան և Ա․ Խաչատրյան փողոցների գազիֆիկացում, Արտիմետ գյուղի 1-ին և 2-րդ փողոցների գազիֆիկացում, Ապագա գյուղի 19-րդ և 20-րդ փողոցների գազիֆիկացում, Ջրառատ գյուղի Հ․ Մկրտչյան և Արարատյան փողոցների գազիֆիկացում, Գրիբոյեդով գյուղի Պ․ Սևակ փողոցի գազիֆիկացում, Առատաշեն գյուղի փողոցների գազիֆիկացում, Խորոնք գյուղի փողոցների գազիֆիկացում</t>
  </si>
  <si>
    <t>Արտիմետ, Գրիբոյեդով  Ակնաշեն  Ջրառատ և Գայ</t>
  </si>
  <si>
    <t>Արաքս համայնքի Արտիմետ, Գրիբոյեդով և Ակնաշեն բնակավայրերի ոռոգման համակարգերի կառուցում, Ջրառատ և Գայ բնակավայրերի ոռոգման համակարգերի կառուցում</t>
  </si>
  <si>
    <t>Արաքս Մեծամոր</t>
  </si>
  <si>
    <t>Արաքս համայնքի Արաքս գյուղի Պ․ Սևակի փողոցի ասֆալտապատում և Մեծամոր գյուղի Խ․ Աբովյանի փողոցի ասֆալտապատում</t>
  </si>
  <si>
    <t>Արաքս համայնքում Արաքս գյուղում 99կՎտ հզորության արևային ֆոտովոլտային կայանի տեղադրում և 29․5կՎտ պիկային հզորությամբ ՀՀ Արմավիրի մարզ, գ․ Գայ  Խաչատրյան փողոց, Գայ գյուղի արվեստի դպրոցի արևային ֆոտովոլտային էլեկտրակայանի, 106,79կՎտ պիկային հզորությամբ ՀՀ Արմավիրի մարզ, գյուղ Գայ Սարյան փողոց, թիվ 3 հասցեում մշակույթի տան արևային ֆոտովոլտային էլեկտրակայանի, 71,39կՎտ  պիկային հզորությամբ ՀՀ Արմավիրի մարզ, գյուղ Գայ Իսահակյան 1 փողոց, մանկապարտեզի արևային ֆոտովոլտային էլեկտրակայանի, 42.48կՎտ պիկային հզորության ՀՀ Արմավիրի մարզ, գ․ Գայ Խաչատրյան փողոց, թիվ 1 համայնքապետարանի արևային ֆոտովոլտային էլեկտրակայանի տեղադրում</t>
  </si>
  <si>
    <t>Արաքս համայնքի Արաքս գյուղի մշակույթի տան առաջին հարկի վերանորոգում /2-րդ հարկը վերանորոգված է/</t>
  </si>
  <si>
    <t>Հյակաշեն Գայ Ջրառատ Ապագա Ակնաշեն</t>
  </si>
  <si>
    <t>Արաքս համայնքի Հայկաշենի, Գայի մշակույթի տան գույքի ձեռքբերում, Ջրառատ գյուղի մշակույթի տան կահավորման և հարակից տարածքի բարեկարգման աշխատանքներ, Ապագա գյուղի մշակույթի տան նախասրահի և դահլիճի վերանորոգման և կահավորման աշխատանքներ, Ապագա գյուղի մինի ֆուտբոլի դաշտի տրիբունայի և հանդերձարանի սանհանգույցի կառուցման աշխատանքներ, Ապագա գյուղի մարզադպրոցի արտաքին պատերի վերանորոգում և բակի բարեկարգում, Ակնաշեն գյուղի մշակույթի տան կահավորման և հարակից տարածքի բարեկարգման աշխատանքներ</t>
  </si>
  <si>
    <t>Ակնաշեն Գայ</t>
  </si>
  <si>
    <t>Արաքս համայնքի Ակնաշեն գյուղ մշակույթի տան վերանորոգում, Գայ գյուղի Սարյան փողոցի թիվ 3 մշակույթի ուն հասցեում համայնքի մշակույթի տան 1-ին հարկի կապիտալ նորոգում</t>
  </si>
  <si>
    <t>Խոյ</t>
  </si>
  <si>
    <t xml:space="preserve">Մրգաստան, Աղավնատուն </t>
  </si>
  <si>
    <t>ՀՀ Արմավիրի մարզի Խոյ համայնքի Մրգաստան, Աղավնատուն բնակավայրերում ոռոգման ջրագծերի կառուցում</t>
  </si>
  <si>
    <t>Վաղարշապատ</t>
  </si>
  <si>
    <t>Էջմիածին</t>
  </si>
  <si>
    <t>Վաղարշապատ համայնքի Էջմիածին քաղաքի Հ․ Թումանյան, Ռ․ Պատկանյան, Սոս Մանուկյան, Բաղրամյան փողոցների հիմնանորոգման աշխատանքներ</t>
  </si>
  <si>
    <t>Վաղարշապատ/խոյ</t>
  </si>
  <si>
    <t xml:space="preserve">Շահումյան </t>
  </si>
  <si>
    <t>ՀՀ Արմավիրի մարզի Վաղարշապատ համայնքի Շահումյան բնակավայրի Ի.Հարությունյան և Մ-3 միջպետական ճանապարհից մինչև Շահումյանի միջնակարգ դպրոցի ետնամաս տանող ճանապարհի ասֆալտապատում և մայթի կառուցում</t>
  </si>
  <si>
    <t xml:space="preserve"> Ծաղկալանջ</t>
  </si>
  <si>
    <t>Վաղարշապատ համայնքի  Ծաղկալանջ գյուղի 13-րդ, 16-րդ փ. 1-ին նրբ., 17-րդ, 18-րդ, 19-րդ և 20-րդ փողոցների գազաֆիկացում</t>
  </si>
  <si>
    <t xml:space="preserve"> Բաղրամյան</t>
  </si>
  <si>
    <t>Լեռնագոգ Վանանդ  Տալվորիկ Դալարիկ Քարակերտ Արգինա Շենիկ Արտամետ Հուշակերտ</t>
  </si>
  <si>
    <t>Բաղրամյան համայնքի Լեռնագոգ բնակավայրի  Ա.Խաչատրյան փողոցի, Արևադաշտ բնակավայրի  Գ.Չաուշի փողոցի, Վանանդ բնակավայրի Զ.Սահակյան փողոցի 249գծմ հատվածի և Սայաթ-Նովայի փողոցի 76գծմ հատվածի, Վանանդ բնակավայրի Զ.Սահակյան փողոցի 1-ին հատվածի,  Բաղրամյան բնակավայրի Արցախի փողոցի, Դալարիկ բնակավայրի  Մյասնիկյան և Շահումյան փողոցների,  Դալարիկ բնակավայրի Կոմիտասի փողոցի, Դալարիկ բնակավայրի Մաշտոցի փողոցի,  Դալարիկ բնակավայրի Մ.Գորկու փողոցի, Դալարիկ բնակավայրի Բաղրամյան փողոցի, Քարակերտ բնակավայրի  Րաֆֆու փողոցի, Քարակերտ բնակավայրի Աբովյան փողոցի, Քարակերտ բնակավայրի Նալբանդյան փողոցի, Տալվորիկ բնակավայրի  Անդրանիկի փողոցի, Շենիկ բնակավայրի Ե.Չարենցի փողոցի, Հուշակերտ բնակավայրի 6-րդ փողոցի, Հուշակերտ բնակավայրի  5-րդ  և  6 -րդ փողոցների կապող հատվածի,    Արտամետ   բնակավայրի Նժդեհի փողոցի, Արտամետ բնակավայրի Արաբոյի  փողոցի և Արգինա բնակավայրի Տիգրան Մեծ փողոցի ասֆալտապատում</t>
  </si>
  <si>
    <t>Բաղրամյան</t>
  </si>
  <si>
    <t xml:space="preserve">Երվանդաշատ, Բագարան, Կողբավան </t>
  </si>
  <si>
    <t>Բաղրամյան համայնքի Երվանդաշատ, Բագարան, Կողբավան բնակավայրերի  գազաֆիկացում</t>
  </si>
  <si>
    <t>Լեռնագոգ</t>
  </si>
  <si>
    <t>Բաղրամյան համայնքի Լեռնագոգ բնակավայրի ոռոգման սնուցող ջրագծի կառուցում</t>
  </si>
  <si>
    <t>Արգինա , Արևադաշտ, Քարակերտ</t>
  </si>
  <si>
    <t>Բաղրամյան համայնքի Արգինա բնակավայրի ոռոգման 1000մ երկարությամբ ներտնային ցանցի կառուցում, Արևադաշտ բնակավայրի ոռոգման 3500մ երկարությամբ ներտնային ցանցի կառուցում, Քարակերտ բնակավայրի ոռոգման 3370մ երկարությամբ ներտնային ցանցի կառուցում</t>
  </si>
  <si>
    <t>ԸՆԴԱՄԵՆԸ ԱՐՄԱՎԻՐ</t>
  </si>
  <si>
    <t>Գավառ</t>
  </si>
  <si>
    <t>Գավառ Ծովազարդ Հայրավանք Բերդկունք Նորատուս Կարմիրգյուղ Սարուխան Գանձակ</t>
  </si>
  <si>
    <t xml:space="preserve">Գավառ համայնքի Գավառ, Ծովազարդ, Հայրավանք, Բերդկունք, Նորատուս, Կարմիրգյուղ, Սարուխան և Գանձակ բնակավայրերում ասֆալտապատման աշխատանքների իրականացում </t>
  </si>
  <si>
    <t>Գավառ     Գանձակ Նորատուս Սարուխան  Կարմիրգյուղ</t>
  </si>
  <si>
    <t>Գավառ համայնքի Գավառ, Գանձակ, Նորատուս, Սարուխան և Կարմիրգյուղ բնակավայրերում  ոռոգման և ջրահեռացման համակարգերի կառուցում</t>
  </si>
  <si>
    <t>Գեղարքունիք</t>
  </si>
  <si>
    <t xml:space="preserve">Գավառ                         </t>
  </si>
  <si>
    <r>
      <t>Գավառ քաղաքի ք. Գավառ Արամայիս Ոսկանյան 6, ք. Գավառ Արամայիս Ոսկանյան 11,</t>
    </r>
    <r>
      <rPr>
        <sz val="10"/>
        <color rgb="FF000000"/>
        <rFont val="GHEA Grapalat"/>
        <family val="3"/>
      </rPr>
      <t xml:space="preserve"> ք. Գավառ Ազատության 1 նրբ. 1 փակուղի թիվ 2, ք. Գավառ Ազատության փ. թիվ 14 և  ք. Գավառ Մովսիսյան փ. թիվ 1 բազմաբնակարան բնակելի շենքերի մուտքերի և տանիքների հիմնանորոգում և արտաքին լուսավորության անցկացում</t>
    </r>
  </si>
  <si>
    <t>Լճափ  Լանջաղբյուր</t>
  </si>
  <si>
    <t>Գավառ համայնքի                          «Լանջաղբյուր և Լճափ բնակավայրերի մանկապարտեզների շենքերի հիմնանորոգում և գույքի ձեռքբերում</t>
  </si>
  <si>
    <t>Մարտունի</t>
  </si>
  <si>
    <t xml:space="preserve">Մարտունի Արծվանիստ Ծովինար Վարդենիկ Զոլաքար Աստղաձոր Վաղաշեն Գեղհովիտ Մադինա            Ն․ Գետաշեն   Լիճք          Ծակքար    Երանոս </t>
  </si>
  <si>
    <t xml:space="preserve">Մարտունի համայնքի Մարտունի, Արծվանիստ, Ծովինար, Վարդենիկ, Զոլաքար, Աստղաձոր, Վաղաշեն, Գեղհովիտ, Մադինա, Ն․ Գետաշեն, Վ․ Գետաշեն, Լիճք, Ծակքար և Երանոս  բնակավայրերի տարբեր փողոցներում, ինչպես նաև Մարտունի քաղաքի բազմաբնակարան շենքերի բակերի և համայնքի բնակավայրերը  միացնող  կենտրոնական ճանապարհներին նոր լուսավորության համակարգերի կառուցում </t>
  </si>
  <si>
    <t>Մարտունի    Արծվանիստ</t>
  </si>
  <si>
    <t>Մարտունի համայնքի Արծվանիստ բնակավայրի մանկապարտեզի շենքերի հիմնանորոգում, ինչպես նաև  անհրաժեշտ գույքի ձեռքբերում</t>
  </si>
  <si>
    <t>Ծովինար  Վարդենիկ   Աստղաձոր  Վաղաշեն  Գեղհովիտ          Ն․ Գետաշեն        Վ․ Գետաշեն  Մադինա            Լիճք         Ձորագյուղ   Վարդաձոր   Զոլաքար    Երանոս</t>
  </si>
  <si>
    <t>ՀՀ Գեղարքունիքի մարզի Մարտունի համայնքի Ծովինար, Վարդենիկ,  Զոլաքար, Աստղաձոր, Վաղաշեն, Գեղհովիտ, Լեռնակերտ, Ներքին Գետաշեն, Վերին Գետաշեն, Մադինա, Լիճք, Ձորագյուղ, Ծովասար, Վարդաձոր և Երանոս բնակավայրերում ոռոգման ջրատարների, ինչպես նաև Վաղաշեն բնակավայրում փակ դրենաժի  կառուցում</t>
  </si>
  <si>
    <t xml:space="preserve">Արծվանիստ  Ծովինար  Վարդենիկ  Զոլաքար  Աստղաձոր  Վաղաշեն       Լիճք         Ծակքար  Ծովասար Ծովինար Ձորագյուղ  Երանոս              Վ․ Գետաշեն </t>
  </si>
  <si>
    <t>ՀՀ Գեղարքունիքի մարզի Մարտունի համայնքի  Արծվանիստ, Ծովինար, Վարդենիկ, Զոլաքար, Աստղաձոր, Վաղաշեն,  Լիճք,  Ծակքար, Ծովասար, Ձորագյուղ, Երանոս բնակավայրերում խմելու ջրագծերի,  ինչպես նաև  Վերին Գետաշեն և Ծովինար բնակավայրերում խմելու ջրի ջրահավաք ավազանների  կառուցում</t>
  </si>
  <si>
    <t>Մարտունի Արծվանիստ</t>
  </si>
  <si>
    <t>Մարտունի  համայնքի                         Մարտունի քաղաքի Դավիթ Անհաղթ, Ալաշկերտ, Չարենց, Մխիթար Հերացի, Ներսիսյան և Նարեկացի փողոցների երկկողմանի մայթերի, ինչպես նաև  Մարտունի քաղաքի գերեզմանոց բարձրացող ճանապարհի և Արծվանիստ բնակավայրի գերեզմանոց մտնող ճանապարհի կառուցում քարե սալիկներով</t>
  </si>
  <si>
    <t>Մարտունի Արծվանիստ, Ծովինար, Վարդենիկ, Զոլաքար, Աստղաձոր, Վաղաշեն, Գեղհովիտ, Մադինա,      Ն․ Գետաշեն, Վ Գետաշեն,  Լիճք, Ծակքար, Ձորագյուղ, Ծովասար, Վարդաձոր, Երանոս</t>
  </si>
  <si>
    <t xml:space="preserve">ՀՀ Գեղարքունիքի մարզի Մարտունի համայնքի Մարտունի քաղաքի և Արծվանիստ, Ծովինար, Վարդենիկ, Զոլաքար, Աստղաձոր, Վաղաշեն, Գեղհովիտ, Մադինա, Ն․ Գետաշեն, Վ Գետաշեն,  Լիճք, Ծակքար, Ձորագյուղ, Ծովասար, Վարդաձոր, Երանոս բնակավայրերի տարբեր փողոցների երթևեկելի հատվածների, Մադինա -Լեռնակերտ բնակավայրերը միացնող  ճանապարհի ասֆալտապատում, ինչպես նաև Աստղաձոր և Գեղհովիտ բնակավայրերում պաշտպանիչ պատերի կառուցում </t>
  </si>
  <si>
    <t>Մարտունի համայնքի Մարտունի բնակավայրի Երևանյան և Մյասնիկյան փողոցների լուսավորության ցանցի վերակառուցում</t>
  </si>
  <si>
    <r>
      <t xml:space="preserve">Մարտունի            </t>
    </r>
    <r>
      <rPr>
        <b/>
        <sz val="10"/>
        <color theme="1"/>
        <rFont val="GHEA Grapalat"/>
        <family val="3"/>
      </rPr>
      <t xml:space="preserve"> </t>
    </r>
  </si>
  <si>
    <t xml:space="preserve">Մարտունի    </t>
  </si>
  <si>
    <t>Մարտունի համայնքի Մարտունի բնակավայրի թիվ 2, թիվ 3 մանկապարտեզների շենքերի հիմնանորոգում, ինչպես նաև  մանկապարտեզների համար անհրաժեշտ գույքի ձեռքբերում</t>
  </si>
  <si>
    <t>Ծովինար        Լիճք         Ծակքար</t>
  </si>
  <si>
    <t>Մարտունի համայնքի Ծովինար, Լիճք, Ծակքար բնակավայրերի մշակույթի տների վերանորոգում և Ծակքար բնակավայրում հանդիսությունների սրահի կառուցում</t>
  </si>
  <si>
    <t>Սևան</t>
  </si>
  <si>
    <t xml:space="preserve">Գեղամավան Ծովագյուղ </t>
  </si>
  <si>
    <t>Գեղամավան բնակավայրի խորքային հորի  կառուցում, խմելու  ջրի  ներքին  ցանցի վերակառուցում և Ծովագյուղ բնակավայրի խմելու ջրի ցանցի վերակառուցման աշխատանքներ</t>
  </si>
  <si>
    <t>Զովաբեր         Լճաշեն Ծաղկունք Վարսեր</t>
  </si>
  <si>
    <t>Սևան համայնքի Զովաբեր, Լճաշեն, Ծաղկունք և Վարսեր բնակավայրերում ոռոգման համակարգի կառուցման աշխատանքներ</t>
  </si>
  <si>
    <t>Գագարին Ծովագյուղ Վարսեր   Դդմաշեն</t>
  </si>
  <si>
    <t>Սևան համայնքի Գագարին բնակավայրի Գայի փողոցի, Վարսեր բնակավայրի 3-րդ փողոցի, Դդմաշեն բնակավայրի 3-րդ, 6-րդ, 8-րդ 9-րդ փողոցների, Ծովագյուղ բնակավայրի՝ 1-ին փողոցի 1-ին նրբ., 1-ին փողոցի 2-րդ նրբ., 2-րդ փողոցի մի մաս, 4-րդ փողոցի 1-ին փկղ., 11-րդ փողոցի, 17-րդ փողոցի, 18-րդ փողոցի 1-ին նրբ., 20-րդ փողոցի 1-ին փկղ., 24-րդ փողոցի 1-ին, 2-րդ, 3-րդ, 4-րդ նրբանցքներ, գերեզմանների հարակից տարածքի, Աստվածընկալի տարածքի և 1-ին թաղամասի ասֆալտապատման աշխատանքներ</t>
  </si>
  <si>
    <t>Ծովագյուղ</t>
  </si>
  <si>
    <t>Սևան համայնքի Ծովագյուղ բնակավայրի մշակույթի տան հիմնանորոգում</t>
  </si>
  <si>
    <t>Ճամբարակ</t>
  </si>
  <si>
    <t>Շողակաթ</t>
  </si>
  <si>
    <t>Ճամբարակ համայնքի Շողակաթ բնակավայրում բետոնե սալարկման աշխատանքներ</t>
  </si>
  <si>
    <t>Ճամբարակ   Վահան  Ծափաթաղ</t>
  </si>
  <si>
    <t>Ճամբարակ համայնքի Ճամբարակ բնակավայրի Վ․ Ճամբարակ թաղամասի ջրագծի արտաքին ցանցի կառուցման, ջրընդունիչի կառուցման և ջրամբարի կապիտալ վերանորոգման, Ճամբարակ բնակավայրի Վ․ Ճամբարակ թաղամասի ջրագծի ներքին ցանցի կառուցման, Վահան բնակավայրի արտաքին ջրագծի, Ծափաթաղ բնակավայրի խմելու ջրագծի և ջրընդունիչի կառուցման աշխատանքներ</t>
  </si>
  <si>
    <t>Ճամբարակ համայնքի Ճամբարակ բնակավայրի կենտրոնական փողոցի ասֆալտապատման աշխատանքներ</t>
  </si>
  <si>
    <t xml:space="preserve">Ճամբարակ   </t>
  </si>
  <si>
    <t>Ճամբարակ Մարտունի  Գետիկ</t>
  </si>
  <si>
    <t>Ճամբարակ համայնքի Ճամբարակ բնակավայրի Լեոյ փողոցի և Մարտունի ու Գետիկ բնակավայրերի փողոցների մասնակի սալարկման աշխատանքներ</t>
  </si>
  <si>
    <t xml:space="preserve">Ճամբարակ </t>
  </si>
  <si>
    <t>Ճամբարակ համայնքի Ճամբարակ բնակավայրում բազմաբնակարան Սեպտեմբերի 21/2,  Տ․ Մեծի 2, 13  շենքերի   վերանորոգում՝ էներգախնայող միջոցառումների կիրառմամբ</t>
  </si>
  <si>
    <t xml:space="preserve">Գետիկ </t>
  </si>
  <si>
    <t>Ճամբարակ համայնքի Գետիկ բնակավայրի արտաքին ջրագծի և ջրընդունիչների վերակառուցում</t>
  </si>
  <si>
    <r>
      <t xml:space="preserve">Ճամբարակ   </t>
    </r>
    <r>
      <rPr>
        <b/>
        <sz val="10"/>
        <rFont val="GHEA Grapalat"/>
        <family val="3"/>
      </rPr>
      <t xml:space="preserve"> </t>
    </r>
  </si>
  <si>
    <t>Ճամբարակ  Թթուջուր    Վահան</t>
  </si>
  <si>
    <t>Ճամբարակ համայնքի Ճամբարակ բնակավայրի կենտրոնական փողոցի և Վերին Ճամբարակ թաղամասի փողոցների, Ճամբարակ բնակավայրի Կոմիտաս, Չարենցի մասնակի, Իսակով փողոցների,  Թթուջուր բնակավայրի Հ30 հանրապետական նշանակության ավտոճանապարհի արտաքին լուսավորության ցանցի կառուցման,   Վահան բնակավայրի Հ30 մոտեցում Արծվաշենին հանրապետական նշանակության ավտոճանապարհի արտաքին լուսավորության ցանցի կառուցման աշխատանքներ</t>
  </si>
  <si>
    <t>Վարդենիս</t>
  </si>
  <si>
    <t>Վարդենիս   Ակունք  Լուսակունք Վանևան     Ծովակ    Շատջրեք          Մեծ Մասրիկ</t>
  </si>
  <si>
    <t>Վարդենիս համայնքի Վարդենիս բնակավայրի Լ․ Ազգալդյան, Երիտասարդության, Հ․ Անդրեասյան, 10 բազմաբնակարան շենքերի /Երիտասարդության 2 ,3, 6,11 և 12, Վ․ Համբարձումյան 17և 19, Լեռնագործների1/1 և 1/2/ բակերի, Ակունք, Լուսակունք, Վանևան, Ծովակ, Շատջրեք, Մեծ Մասրիկ բնակավայրերի համայնքային նշանակության փողոցների ասֆալտապատում</t>
  </si>
  <si>
    <t xml:space="preserve"> Գեղամաբակ  Ծովակ        Ակունք     Կախակն  Ախպրաձոր</t>
  </si>
  <si>
    <t>Վարդենիս համայնքի Գեղամաբակ  բնակավայրում խորքային հորի կառուցում, Ծովակ բնակավայրում 910 գծմ ոռոգման ներքին ցանցի և սելավատարի կառուցում,  Կախակն բնակավայրում 1500 գծմ ոռոգման ցանցի կառուցում և վերակառուցում, Ակունք բնակավայրում 2730 գծմ ոռոգման ցանցի կառուցում և վերակառուցում, Ախպրաձոր բնակավայրում 1700 մ ոռոգման ջրի ջրագծի վերակառուցում</t>
  </si>
  <si>
    <t xml:space="preserve"> Գեղամասար Նորաբակ    Ակունք     Փամբակ Լուսակունք   Ազատ          Ծովակ      Լճավան</t>
  </si>
  <si>
    <t>Վարդենիս համայնքի Գեղամասար բնակավայրի ՕԿՋ-ների և կապտաժների հիմնանորոգում, Նորաբակ, Ակունք, Փամբակ, Լուսակունք, Ազատ, Ծովակ և Լճավան բնակավայրերում խմելու ջրի ջրագծերի կառուցում կամ վերակառուցում</t>
  </si>
  <si>
    <t>Մեծ Մասրիկ</t>
  </si>
  <si>
    <t xml:space="preserve">Վարդենիս համայնքի Մեծ Մասրիկ բնակավայրի մշակույթի տան կառուցում /վերսկսման անհրաժեշտություն/ </t>
  </si>
  <si>
    <t>Ընդամենը Գեղարքունիք</t>
  </si>
  <si>
    <t>Սպիտակ</t>
  </si>
  <si>
    <t xml:space="preserve"> Սպիտակ  Շիրակամուտ           Շենավան                         Կաթնաջուր                   Սարալանջ                   Խնկոյան բն․                     Հարթագյուղ</t>
  </si>
  <si>
    <t xml:space="preserve">Սպիտակ համայնքի Սպիտակ բն. Խնկոյան և Ալ․ Մյասնիկյան փողոցների ասֆալտապատում՝ ջրահեռացման համակարգով, Տեր-Սիմոնյան, Պանրագործներ, Թորոսյան 1-ին նրբ․, Շվեցարական թաղ․ 1-ին նրբ․, Այգեստան թաղամաս, Գր․ Լուսավորիչ փողոցի և Ալ Մանուկյան 1-ին նրբ․ 11 շենքի բակային տարածքի ասֆալտապատում, Շիրակամուտ բն․ 3-րդ և 14-րդ փողոցների, Շենավան Խնկոյան բն․ կենտրոնական փողոցների, Կաթնաջուր բն․ 8-րդ փողոցի, Սարալանջ բն․ 2-րդ փողոցի, Հարթագյուղ բն․ 9-րդ փողոցի ասֆալտապատում, </t>
  </si>
  <si>
    <t>Լոռի</t>
  </si>
  <si>
    <t xml:space="preserve">Սպիտակ                Սարամեջ                          Սարահարթ                  Նոր Խաչակապ                     Լեռնավան                                   Լուսաղբյուր                               Լեռնանցք                           Շիրակամուտ                                   Գոգարան                                   Գեղասար                                    Ծաղկաբեր                                 Ջրաշեն                     Մեծ Պարնի                             Արևաշող </t>
  </si>
  <si>
    <t xml:space="preserve">Սպիտակ համայնքի Սպիտակ բն․ Առափնյա թաղամասի և Դ․ Տեր-Սիմոնյան նրբանցքի, Սարամեջ բն․ 18-րդ փողոցի, Սարահարթ բն․ 5-րդ, 6-րդ և 15-րդ փողոցների, Նոր Խաչակապ բն․ 2-րդ փողոցի, Լեռնավան և Լուսաղբյուր բն․ փողոցների, Լեռնանցք և Շիրակամուտ բն․ գերեզմանատուն տանող ճանապարհների, Գոգարան բն․ 1-ին, 2-րդ և 3-րդ փողոցների, Գեղասար բն․ 6-րդ փողոցի, Ծաղկաբեր բն․ 1-ին փողոցի 3-րդ նրբ․ և 3-րդ փողոցի  սալարկում տուֆ քարով, Ջրաշեն բն․ փողոցների, Մեծ Պարնի բն․ 3-րդ, 13-րդ և կենտրոնական փողոցների, Արևաշող բն․ 1-ին փողոցի 5-րդ, 8-րդ, 9-րդ և 13-րդ նրբանցքների սալարկում տուֆ քարով և ջրահեռացման համակարգով </t>
  </si>
  <si>
    <t xml:space="preserve">Սպիտակ               Արջահովիտ                                             Քարաձոր </t>
  </si>
  <si>
    <t>Սպիտակ համայնքի Արջահովիտ բն․ խմելու ջրի արտաքին ցանցի հիմնանորոգում, Քարաձոր բն․ խմելու ջրի ներքին ցանցի ընդլայնում, Սպիտակ բն, Բանավան թաղամասի խմելու ջրի ցանցի կառուցում</t>
  </si>
  <si>
    <t xml:space="preserve">  Ծաղկաբեր                                Լեռնանցք          Գեղասար                    Շենավան</t>
  </si>
  <si>
    <t>Սպիտակ համայնքի Ծաղկաբեր բնակավայրում ոռոգման ջրի ջրահավաք ավազանի կառուցում, Լեռնանցք բնակավայրում ոռոգման ջրի ջրամբարի կառուցում, Գեղասար և Շենավան բնակավայրերում ոռոգման համակարգի ընդլայնում</t>
  </si>
  <si>
    <t>Ալավերդի</t>
  </si>
  <si>
    <t>Ալավերդի                     Ճոճկան</t>
  </si>
  <si>
    <t>Ալավերդի համայնքի ԲԲՇ-ների տանիքների վերանորոգում և շենքերի մասնակի ջերմամեկուսացում</t>
  </si>
  <si>
    <t xml:space="preserve">Ալավերդի                    Հագվի                     Թեղուտ                               Օձուն                              Շնող                        Ամոջ                         </t>
  </si>
  <si>
    <t>Ալավերդի համայնքի ճանապարհների կապիտալ վերանորոգում՝ ասֆալտապատմամբ</t>
  </si>
  <si>
    <t xml:space="preserve">Արևածագ                Նեղոց                        Կարմիր Աղեկ                                          Հագվի             </t>
  </si>
  <si>
    <t>Ալավերդի համայնքի բնակավայրերի խմելու ջրամատակարարման և ջրահեռացման ցանցի կառուցում/նորոգում</t>
  </si>
  <si>
    <t>Արդվի                 Հագվի                Կարմիր Աղեկ                 Ճոճկան                     Շնող</t>
  </si>
  <si>
    <t>Ալավերդի համայնքի ճանապարհների կապիտալ վերանորոգում՝ տուֆ քարով սալարկմամբ</t>
  </si>
  <si>
    <t>Ալավերդի համայնքի (Զորավար Անդրանիկ փողոց) ճանապարհների կապիտալ վերանորոգում ասֆալտապատմամբ</t>
  </si>
  <si>
    <t xml:space="preserve">Ալավերդի     </t>
  </si>
  <si>
    <t xml:space="preserve">Ալավերդի </t>
  </si>
  <si>
    <t>Ալավերդի համայնքի ճանապարհների կապիտալ վերանորոգում՝ ասֆալտապատմամբ /Երիտասարդական, Սպանդարյան, Խուդյակով/</t>
  </si>
  <si>
    <t xml:space="preserve">Ալավերդի                                                   </t>
  </si>
  <si>
    <t>Ալավերդի համայնքի Ալավերդի բնակավայրի թիվ 1 մանկապարտեզի շենքի հիմնանորոգում և բակի բարեկարգում, թիվ 2 և թիվ 6 մանկապարտեզների բակերի բարեկարգում</t>
  </si>
  <si>
    <t xml:space="preserve">Վանաձոր    </t>
  </si>
  <si>
    <t>Վանաձոր</t>
  </si>
  <si>
    <t>Վանաձոր համայնքի Վանաձոր բնակավայրի Տավրոս թաղամասի 4-րդ փողոց 34/1 մանկապարտեզ հասցեում նոր մասնաշենքի կառուցում</t>
  </si>
  <si>
    <t xml:space="preserve">Վանաձոր      </t>
  </si>
  <si>
    <t>Վանաձոր համայնքի Վանաձոր բնակավայրի Ուսանողական, Շինարարների և Վ․ Համբարձումյան փողոցների հիմնանորոգում» և «Վանաձոր համայնքի Դարպաս բնակավայրի ներհամայնքային փողոցների հիմնանորոգում</t>
  </si>
  <si>
    <t xml:space="preserve">Վանաձոր համայնքի Վանաձոր բնակավայրի Հրաչյա Ներսիսյան փողոցի 1-ին նրբանցքի հիմնանորոգում՝ ճանապարհային երկաթբետոնե սալերի տեղադրմամբ </t>
  </si>
  <si>
    <t>Տաշիր</t>
  </si>
  <si>
    <t>Տաշիր                    Ձյունաշող                      Մեդովկա                    Մեղվահովիտ          Կաթնառատ</t>
  </si>
  <si>
    <t>Տաշիր համայնքի Տաշիր, Ձյունաշող, Մեդովկա, Մեղվահովիտ և Կաթնառատ բնակավայրերի ճանապարհների վերանորոգում՝ սալարկմամբ</t>
  </si>
  <si>
    <t>Տաշիր                       Պրիվոլնոյե                       Ձորամուտ                                Արծնի</t>
  </si>
  <si>
    <t xml:space="preserve">Տաշիր համայնքի բնակավայրերի ներբնակավայրային և միջբնակավայրային ճանապարհների ասֆալտապատում </t>
  </si>
  <si>
    <t>25 բնակավայր</t>
  </si>
  <si>
    <t>Տաշիր համայնքի կարիքների համար տեխնիկայի ձեռքբերում</t>
  </si>
  <si>
    <t xml:space="preserve">Ստեփանավան  </t>
  </si>
  <si>
    <t>Ստեփանավան</t>
  </si>
  <si>
    <t>Ստեփանավան համայնքի Ստեփանավան բնակավայրի Մեղապարտ, Ռուսթավելի և Սուրբ Նշան փողոցների հիմնանորոգում, Գ.Նժդեհ փողոցի մայթերի մասնակի նորոգում</t>
  </si>
  <si>
    <t>Փամբակ</t>
  </si>
  <si>
    <t>Փամբակ                  Արջուտ</t>
  </si>
  <si>
    <t>Փամբակ համայնքի Փամբակ և Արջուտ բնակավայրերի փողոցների ընթացիկ նորոգում ասֆալտապատման միջոցով</t>
  </si>
  <si>
    <t xml:space="preserve">Փամբակ    </t>
  </si>
  <si>
    <t xml:space="preserve">Մարգահովիտ                      Անտառամուտ </t>
  </si>
  <si>
    <t>Փամբակ համայնքի Մարգահովիտ և Անտառամուտ բնակավայրերի փողոցների նորոգում սալարկմամբ` տուֆապատման միջոցով</t>
  </si>
  <si>
    <t xml:space="preserve">Փամբակ  </t>
  </si>
  <si>
    <t xml:space="preserve">Վահագնի          </t>
  </si>
  <si>
    <t>Փամբակ համայնքի Վահագնի բնակավայրի մանկապարտեզի նոր մասնաշենքի կառուցում</t>
  </si>
  <si>
    <t>Թումանյան</t>
  </si>
  <si>
    <t>Թումանյան համայնքի Թումանյան բնակավայրի Կենտրոնական, 2-րդ, 3-րդ և 12-րդ փողոցների ասֆալտապատում</t>
  </si>
  <si>
    <t xml:space="preserve">Չկալով               </t>
  </si>
  <si>
    <t xml:space="preserve">Թումանյան համայնքի Չկալով բնակավայրի խմելու ջրի արտաքին ջրագծերի վերանորոգում </t>
  </si>
  <si>
    <t xml:space="preserve">Թումանյան      </t>
  </si>
  <si>
    <t>Դսեղ</t>
  </si>
  <si>
    <t xml:space="preserve">Թումանյան համայնքի Դսեղ բնակավայրի 17-րդ և 7-րդ փողոցի սալարկում տուֆով </t>
  </si>
  <si>
    <t>Լոռի Բերդ</t>
  </si>
  <si>
    <t xml:space="preserve">Լոռի Բերդ                   
Ագարակ                 
Բովաձոր 
Լեջան 
Կողես              Յաղդան              
Սվերդլով  
Ուռուտ  </t>
  </si>
  <si>
    <t>Լոռի Բերդ համայնքի բնակավայրերի ներհամայնքային ճանապարհների կանոնավոր տուֆ քարով սալարկում</t>
  </si>
  <si>
    <t xml:space="preserve">Գյուլագարակ      </t>
  </si>
  <si>
    <t>Գյուլագարակ</t>
  </si>
  <si>
    <t>Գյուլագարակ համայնքի Գյուլագարակ բնակավայրի համայնքային սպորտդպրոցի շենքի կառուցում</t>
  </si>
  <si>
    <t>Գյուլագարակ համայնքի Գյուլագարակ բնակավայրում տուֆով սալարկում</t>
  </si>
  <si>
    <t>Լերմոնտովո</t>
  </si>
  <si>
    <t xml:space="preserve">Լերմոնտովո                                    </t>
  </si>
  <si>
    <t>Լերմոնտովո համայնքի Լերմոնտովո բնակավայրի ջրագծի փոխարինում</t>
  </si>
  <si>
    <t>Լերմոնտովո համայնքի Լերմոնտովո բնակավայրի 1-ին փողոցի մասնակի կառուցում՝ սալարկմամբ</t>
  </si>
  <si>
    <t>Ընդամենը Լոռի</t>
  </si>
  <si>
    <t>Հրազդան</t>
  </si>
  <si>
    <t>Հրազդան Լեռնանիստ</t>
  </si>
  <si>
    <t>Հրազդան համայնքի Միկրոշրջան թաղամասի Պուրակային թիվ 5-րդ, 8-րդ/հատված/, 13-րդ,14-րդ,3-րդ/հատված,փողոցներ, 5-րդ փողոց 2-րդ նրբանցք, Կենտրոն թաղամասի ներթաղամասային փողոցներ/Ա Ալավերդյան փողոց, Կենտրոն թաղամաս, թիվ 70ա շենքից դեպի Զ Անդրանիկի պողոտա/,   Միկրոշրջան թաղամասի 1-ին, 2-րդ,6-րդ,8-րդ, 9-րդ փողոցների, Հարավային թաղամասի Մ Ավետիսյան, Տ Պետիկյան, Ա Խաչատրյան, Պ Դուրյան փողոցների, Միկրոշրջան, Կենտրոն և Հարավային թաղամասերի բազմաբնակարան շենքերի բակերի ասֆալտապատման և Լեռնանիստ բնակավայրի 1-ին փողոցի հիմնանորոգման աշխատանքների իրականացում</t>
  </si>
  <si>
    <t>Աբովյան</t>
  </si>
  <si>
    <t>Առինջ Բալահովիտ</t>
  </si>
  <si>
    <t>Աբովյան համայնքի համայնքային ջրահեռացման /կոյուղու / համակարգի կառուցում</t>
  </si>
  <si>
    <t>Աբովյան Արամուս Կամարիս Առինջ Բալահովիտ Գեղաշեն Կաթնաղբյուր Մայակովսկի  Պտղնի Վերին Պտղնի</t>
  </si>
  <si>
    <t>Աբովյան  համայնքային  փողոցների ասֆալտապատում</t>
  </si>
  <si>
    <t>Առինջ Գետարգել</t>
  </si>
  <si>
    <t>Աբովյան համայնքի ներհամայնքային /տեղական նշանակության/ մայթերի ասֆալտբետոնե ծածկով հիմնանորոգում</t>
  </si>
  <si>
    <t>Աբովյան քաղաքի, Առինջ, Բալահովիտ, Գետարգել, Կամարիս, Պտղնի</t>
  </si>
  <si>
    <t>Աբովյան համայնքի Աբովյան քաղաքի, Առինջ, Բալահովիտ, Գետարգել, Կամարիս, Պտղնի բնակավայրերի գազաֆիկացման աշխատանքներ համայնքային փողոցների գազաֆիկացում</t>
  </si>
  <si>
    <t>Բյուրեղավան</t>
  </si>
  <si>
    <t>Բյուրեղավան համայնքի Բյուրեղավան քաղաքի ներհամայնքային ճանապարհների, բնակելի շենքերի բակերի բարեկարգման և ասֆալտապատման աշխատանքներ</t>
  </si>
  <si>
    <t>Բյուրեղավան համայնքի Բյուրեղավան քաղաքի "Արև" մանկապարտեզի շենքի անհրաժեշտ վերանորոգման և բակային տարածքի բարեկարգման աշխատանքներ</t>
  </si>
  <si>
    <t xml:space="preserve">Ջրվեժ </t>
  </si>
  <si>
    <t>Ջրվեժ Ձորաղբյուր</t>
  </si>
  <si>
    <t>Ջրվեժ համայնքի ներհամայնքային ճանապարհների ասֆալտապատման աշխատանքներ</t>
  </si>
  <si>
    <t>Գառնի</t>
  </si>
  <si>
    <t>Գառնի Գեղարդ</t>
  </si>
  <si>
    <t>Գառնի համայնքում խմելու ջրի խողովակների անցկացում և Գեղարդ բնակավայրում խմելու ջրագծի և ռեզերվուարի կառուցում</t>
  </si>
  <si>
    <t>Ակունք</t>
  </si>
  <si>
    <t xml:space="preserve"> Հատիս Սևաբերդ Զովաշեն</t>
  </si>
  <si>
    <t>Ակունք համայնքի համար կոյուղագծերի մաքրման մեքենայի ձեռքբերում</t>
  </si>
  <si>
    <t>Զառ</t>
  </si>
  <si>
    <t>Ակունք համայնքի Զառ բնակավայրի ջրատարի վերակառուցում</t>
  </si>
  <si>
    <t>Կոտայք</t>
  </si>
  <si>
    <t>Ակունք համայնքի Կոտայք բնակավայրի ջրամատակարարման համակարգի բարելավում</t>
  </si>
  <si>
    <t>Զառ ,Կոտայք</t>
  </si>
  <si>
    <t>Ակունք համայնքի Զառ բնակավայրի Ռ․ Վասիլյան փողոցը մասնակի,Կոտայք բնակավայրի 4-րդ և 8-րդ փողոցների ասֆալտապատում</t>
  </si>
  <si>
    <t>Ակունք                 Հատիս  Կապուտան  Սևաբերդ        Նոր Գյուղ       Զովաշեն</t>
  </si>
  <si>
    <t>Ակունք համայնքի Ակունք բնակավայրի 21-րդ, Սուրբ                         Պողոս-Պետրոս եկեղեցական համալիր տանող ճանապարհի, Հատիս բնակավայրի 2-րդ, Կապուտան բնակավայրի 7-րդ, Նոր գյուղ բնակավայրի 2-րդ և 12-րդ, Սևաբերդ բնակավայրի 3-րդ, Զովաշեն բնակավայրի 1-ին փողոցների ասֆալտապատում</t>
  </si>
  <si>
    <t>Կապուտան Սևաբերդ</t>
  </si>
  <si>
    <t>Ակունք համայնքի Կապուտան բնակավայրի 15-րդ փողոցի, 3-րդ փողոցի 3-րդ փակուղու, Սևաբերդ բնակավայրի 5-րդ փողոցի սալապատում վարդագույն տուֆով</t>
  </si>
  <si>
    <t>Արզնի</t>
  </si>
  <si>
    <t>Արզնի համայնքի ոռոգման ներտնտեսային ցանցի հիմնանորոգման աշխատանքներ</t>
  </si>
  <si>
    <t>Արզնի համայնքի փողոցային կոյուղագծերի կառուցում</t>
  </si>
  <si>
    <t>Արզնի համայնքի փողոցների ասֆալտապատում</t>
  </si>
  <si>
    <t>Նաիրի</t>
  </si>
  <si>
    <t>Եղվարդ  Արագյուղ</t>
  </si>
  <si>
    <t>Նաիրի համայնքի Եղվարդ քաղաքի,  Արագյուղ բնակավայրի խմելու ջրագծերի բարելավման աշխատանքներ</t>
  </si>
  <si>
    <t>Եղվարդ քաղաքի, Զովունի, Պռոշյան, Բուժական, Արագյուղ, Սարալանջ</t>
  </si>
  <si>
    <t xml:space="preserve">Նաիրի համայնքի Եղվարդ քաղաքի, Զովունի, Պռոշյան, Բուժական, Արագյուղ և Սարալանջ բնակավայրերի ոռոգման ցանցի կառուցում </t>
  </si>
  <si>
    <t xml:space="preserve">Նաիրի </t>
  </si>
  <si>
    <t>Եղվարդ</t>
  </si>
  <si>
    <t>Նաիրի համայնքի Եղվարդ քաղաքի կոյուղու /ջրահեռացման/ ցանցի կառուցում</t>
  </si>
  <si>
    <t xml:space="preserve"> Եղվարդ քաղաքի,  Զովունի, Քասախ, Պռոշյան, Արագյուղ, Բուժական, Սարալանջ, Զորավան</t>
  </si>
  <si>
    <t>Նաիրի համայնքի Եղվարդ քաղաքի,  Զովունի, Քասախ, Պռոշյան, Արագյուղ, Բուժական, Սարալանջ, Զորավան բնակավայրերի ասֆալտապատման աշխատանքներ</t>
  </si>
  <si>
    <t xml:space="preserve"> Քասախ</t>
  </si>
  <si>
    <t>Նաիրի համայնքի Քասախ բնակավայրի ֆուտբոլի դաշտի կառուցում</t>
  </si>
  <si>
    <t>Չարենցավան</t>
  </si>
  <si>
    <t>Չարենցավան համայնքի Չարենցավան քաղաքի Ռուսովի և Խորենացի փողոցների հիմնանորոգում</t>
  </si>
  <si>
    <t>Նոր Հաճըն</t>
  </si>
  <si>
    <t>Մրգաշեն</t>
  </si>
  <si>
    <t xml:space="preserve">Նոր Հաճըն համայնքի Մրգաշեն բնակավայրի 2-րդ փողոցի 1-ին և 2-րդ հատվածների և 4-րդ փողոցի կոյուղագծերի վերակառուցում </t>
  </si>
  <si>
    <t>Ծաղկաձոր</t>
  </si>
  <si>
    <t>Աղավնաձոր</t>
  </si>
  <si>
    <t>Ծաղկաձոր համայնքի Աղավնաձոր բնակավայրի կոյուղու կառուցման աշխատանքներ</t>
  </si>
  <si>
    <t xml:space="preserve">Ծաղկաձոր համայնքի Ծաղկաձոր քաղաքի Ե.Չարենցի,Ավ.Իսահակյան փողոցների և Ավ.Իսահակյան փակուղու հիմնանորոգման աշխատանքներ </t>
  </si>
  <si>
    <t xml:space="preserve">Ծաղկաձոր համայնքի Ծաղկաձոր քաղաքի Խ.Կեչառեցու փողոցի  հիմնանորոգման աշխատանքներ </t>
  </si>
  <si>
    <t xml:space="preserve"> Հանքավան Մարմարիկ </t>
  </si>
  <si>
    <t>Ծաղկաձոր համայնքի Հանքավան բնակավայրի 3-րդ փողոց 1-ին և 3-րդ նրբանցքների կպիտալ վերանորոգման՝ ասֆալտապատման, Մարմարիկ բնակավայրի 2-րդ, 3-րդ փողոց 2 նրբ., 5-րդ, 6-րդ փողոցների կապիտալ վերանորոգման՝ ասֆալտապատման և ջրահեռացման համակարգի աշխատանքներ</t>
  </si>
  <si>
    <t xml:space="preserve"> Մեղրաձոր</t>
  </si>
  <si>
    <t>Ծաղկաձոր համայնքի Մեղրաձոր բնակավայրի 1-ին, 2, 8, 10-րդ փողոցների շարունակելի հատվածների, 3, 6, 7, 11 և 4-րդ փողոցների հիմնանորոգման աշխատանքներ</t>
  </si>
  <si>
    <t>Ծաղկաձոր քաղաքում զբոսայգու կառուցում</t>
  </si>
  <si>
    <t>Ընդամենը Կոտայք</t>
  </si>
  <si>
    <t>Աշոցք</t>
  </si>
  <si>
    <t>Կրասար           Սիզավետ    Սարագյուղ   Հարթաշեն   Գոգհովիտ    Բաշգյուղ     Մուսայելյան</t>
  </si>
  <si>
    <t>Աշոցք համայնքի Կրասար, Սիզավետ, Սարագյուղ, Հարթաշեն, Գոգհովիտ, Բաշգյուղ և Մուսայելյան բնակավայրերի փողոցների տուֆ քարով սալարկում</t>
  </si>
  <si>
    <t>Փոքր Սարիար        Կաքավասար                          Թավշուտ                      Սիզավետ                    Զույգաղբյուր                        Սալուտ                             Արփենի</t>
  </si>
  <si>
    <t>Աշոցք համայնքի Փոքր Սարիար, Կաքավասար, Թավշուտ, Սիզավետ, Զույգաղբյուր, Սալուտ և Արփենի բնակավայրերում լուսավորության համակարգի կառուցում</t>
  </si>
  <si>
    <t>Թավշուտ</t>
  </si>
  <si>
    <t>Աշոցք համայնքի Թավշուտ բնակավայրում ոռոգման համակարգի կառուցման աշխատանքներ</t>
  </si>
  <si>
    <t>Աշոցք համայնքի Աշոցք բնակավայրի 1-ին փողոց 1-ին անցուղու և 5 բազմաբնակարան շենքերի բակերի ասֆալտապատման աշխատանքներ</t>
  </si>
  <si>
    <t>Աշոցք                       Մեծ Սեպասար              Ղազանչի             Զույգաղբյուր             Մուսայելյան               Կրասար                  Սիզավետ</t>
  </si>
  <si>
    <t>Աշոցք համայնքի Աշոցք, Մեծ Սեպասար, Ղազանչի, Զույգաղբյուր, Մուսայելյան, Կրասար, Սիզավետ բնակավայրերում խմելու ջրագծերի վերանորոգման աշխատանքներ</t>
  </si>
  <si>
    <t>Ցողամարգ             Կարմրավան             Զույգաղբյուր</t>
  </si>
  <si>
    <t>Աշոցք համայնքի Ցողամարգ, Կարմրավան և Զույգաղբյուր բնակավայրերի բնական գազի ներքին ցանցի կառուցում</t>
  </si>
  <si>
    <t>Ախուրյան</t>
  </si>
  <si>
    <t xml:space="preserve">Կառնուտ              Բասեն                       Հովիտ                  Ջրառատ                              </t>
  </si>
  <si>
    <t>Ախուրյան համայնքի Կառնուտ, Բասեն, Հովիտ, Ջրառատ բնակավայրերի գազաֆիկացման բաշխիչ ցանցի կառուցում</t>
  </si>
  <si>
    <t>Ախուրյան       Մայիսյան                          Հացիկ</t>
  </si>
  <si>
    <t>Ախուրյան համայնքի Հացիկ բնակավայրի 2-րդ, Մայիսյան բնակավայրի 2-րդ և 6-րդ, Ախուրյան բնակավայրի Յուրի Ղամբարյան փողոցի և հարակից 3ա, 9ա, 21ա, 27ա բազմաբնակարան շենքերի բակերի ասֆալտապատման աշխատանքներ</t>
  </si>
  <si>
    <t>Վահրամաբերդ                      Մարմաշեն</t>
  </si>
  <si>
    <t>Ախուրյան համայնքի Վահրամաբերդ բնակավայրի 7-րդ և 15-րդ, Մարմաշեն բնակավայրի 38-րդ փողոցների հիմնանորոգման աշխատանքներ</t>
  </si>
  <si>
    <t>Ախուրյան          Արևիկ</t>
  </si>
  <si>
    <t>Ախուրյան համայնքի Ախուրյան բնակավայրի Ախուրյանի խճուղի 10-րդ, Ե․Չարենց, Գործարանային, Ա․Գրիգորյան և Արևիկ բնակավայրի 10-րդ փողոցների հիմնանորոգման աշխատանքներ</t>
  </si>
  <si>
    <t>Ախուրյան համայնքի Ախուրյան բնակավայրի Ջրաշինարարների բանավանի անցում, Ջրաշինարարների բանավանի 1-ին, 2-րդ, 6-րդ և 10-րդ փողոցների հիմնանորոգման աշխատանքներ</t>
  </si>
  <si>
    <t>Ազատան                    Առափի                                 Բայանդուր                              Երազգավորս</t>
  </si>
  <si>
    <t>Ախուրյան համայնքի Ազատան բնակավայրի 28-րդ, 40-րդ, 48-րդ, Առափի բնակավայրի 4-րդ, Բայանդուր բնակավայրի 8-րդ, 12-րդ և Երազգավորս բնակավայրի 2-րդ փողոցների հիմնանորոգման աշխատանքներ</t>
  </si>
  <si>
    <t>Կրաշեն                Ջաջուռ    Ջաջուռավան           Մեծ Սարիար</t>
  </si>
  <si>
    <t>Ախուրյան համայնքի Կրաշեն, Ջաջուռ, Ջաջուռավան, Մեծ Սարիար բնակավայրերի սնող գազատարի կառուցում</t>
  </si>
  <si>
    <t xml:space="preserve">Ախուրյան     </t>
  </si>
  <si>
    <t xml:space="preserve">Ախուրյան             </t>
  </si>
  <si>
    <t>Ախուրյանի համայնքապետարանի շենքի հարակից պուրակի հիմնանորոգում  //2024թ-ի 8-րդ նիստից հետաձգվել է քննարկումը/</t>
  </si>
  <si>
    <t>Արթիկ</t>
  </si>
  <si>
    <t>Գեղանիստ                    Արևշատ</t>
  </si>
  <si>
    <t>Արթիկ համայնքի Գեղանիստ և Արևշատ բնակավայրերի գազատարի ներքին ցանցի կառուցում</t>
  </si>
  <si>
    <t>Արթիկ համայնքի Արթիկ բնակավայրի Բաղրամյան փողոցի ասֆալտապատում և Գարեգին Նժդեհի փողոցի վերջնամասի մայթերի կառուցում</t>
  </si>
  <si>
    <t>14 բնակավայր</t>
  </si>
  <si>
    <t>Արթիկ համայնքի թվով 14 բնակավայրերի ներհամայնքային ճանապարհների տուֆ քարով սալապատում</t>
  </si>
  <si>
    <t>Գյումրի</t>
  </si>
  <si>
    <t>Գյումրի համայնքի երկրորդային 18 փողոցների հիմնանորոգում</t>
  </si>
  <si>
    <t>Ամասիա</t>
  </si>
  <si>
    <t>Ամասիա համայնքի Ամասիա բնակավայրի 25-րդ փողոցի ասֆալտապատման աշխատանքներ</t>
  </si>
  <si>
    <t>Անի</t>
  </si>
  <si>
    <t xml:space="preserve">Սարակապ                      Անիավան                Անիպեմզա                </t>
  </si>
  <si>
    <t>Անի համայնքի Սարակապ բնակավայրի խմելու ջրի համակարգի կառուցում, սահմանամերձ Բագրավան բնակավայրից Անիավան-Անիպեմզա բնակավայրերը սնուցող ջրատարի անցկացում</t>
  </si>
  <si>
    <t>Ընդամենը Շիրակ</t>
  </si>
  <si>
    <t>Կապան</t>
  </si>
  <si>
    <t xml:space="preserve">Կապան  Գեղանուշ  Գոմարան  </t>
  </si>
  <si>
    <r>
      <t xml:space="preserve">  </t>
    </r>
    <r>
      <rPr>
        <sz val="10"/>
        <color rgb="FF000000"/>
        <rFont val="GHEA Grapalat"/>
        <family val="3"/>
      </rPr>
      <t>Կապան համայնքի «Կապան քաղաքի Շինարարների փողոցի 2, 3, 4, 5, 7, 8, 9, 11, 12, 13, 14, 15, 16, 17, 18, 20, 22, և 24 բազմաբնակարան բնակելի շենքերի բակերի նորոգում և ասֆալտապատում, Երկաթուղայիններ փողոցի 4-րդ նրբանցքի ճանապարհների ասֆալտապատում, Ձորք թաղամասի բակային տարածքների ասֆալտապատում, Համլետավան թաղամաս տանող ճանապարհի /Մ-2-ից դեպի թաղամաս տանող/ ասֆալտապատում, Գեղանուշ Գոմարան բնակավայրերի գյուղամիջյան ճանապարհների նորոգում և ասֆալտապատում, Արփիկ թաղամաս տանող ճանապարհի, Արփիկ թաղամասի և Լեռնագործների փողոցի 4-րդ նրբանցքի ճանապարհների ասֆալտապատում, Բաղաբերդ թաղամասի թիվ 1, թիվ 2, թիվ 3, թիվ 4, թիվ 5 բազմաբնակարան բնակելի շենքերի բակերի վերակառուցում և ասֆալտապատում, Քաջարանյան մայրուղուց Բաղաբերդ թաղամասի թիվ 2ա, թիվ 3ա բազմաբնակարան բնակելի շենքեր տանող ճանապարհների և շենքերի բակերի վերակառուցում և ասֆալտապատում, Բաղաբերդ թաղամասի թիվ 22, թիվ 23, թիվ 24, թիվ 25 բազմաբնակարան բնակելի շենքերի բակերի վերակառուցում և ասֆալտապատում, Բեխ թաղամաս տանող ճանապարհի /Գր․Արզումանյան 2-րդ նրբանցքից մինչև Բեխ թաղամասի կենտրոնական հատված/ վերակառուցում և ասֆալտապատում, Գարեգին Նժդեհ փողոցի /Սյունիքի մարզպետարանի շենքից թիվ 7 ՆՈՒՀ/ ասֆալտապատում, Լեռնագործներ փողոցի 1-ին նրբանցք տանող ճանապարհի, թիվ 5 բազմաբնակարան բնակելի շենքի բակի, թիվ 13ա բազմաբնակարան բնակելի շենք տանող ճանապարհի վերակառուցում և ասֆալտապատում, Մ․Հարությունյան փողոցի /Շահումյան հրապարակից մինչև թիվ 5 բազմաբնակարան բնակելի շենքի և թիվ 5 բ/բ շենքից մինչև Մ-17/ վերակառուցում և ասֆալտապատում, Ռ․Մինասյան փողոցի թիվ 18, թիվ 15 և թիվ 10 բազմաբնակարան բնակելի շենքեր տանող ճանապարհների և շենքերի բակերի վերակառուցում և ասֆալտապատում, Սպանդարյան փողոցի թիվ 2ա բազմաբնակարան բնակելի շենքի բակի վերակառուցում և ասֆալտապատում»,</t>
    </r>
  </si>
  <si>
    <t>Կապան, 2024թ հետաձգված</t>
  </si>
  <si>
    <t>Կապան համայնքի Կապան քաղաքի Դավիթ Բեկ հրապարակից Դավիթ Բեկ թաղամաս տանող ճանապարհի, Դավիթ Բեկ թաղամաս թիվ 2, թիվ 4, թիվ 5, թիվ 7, թիվ 8, թիվ 10, թիվ 12 բ/բ շենքերի բակերի և թաղամասից Սպանդարյան փողոց տանող ճանապարհի նորոգում</t>
  </si>
  <si>
    <t>Կապան համայնքի Կապան քաղաքի Ա․ Մանուկյան փողոցի 1-ին նրբանցքի ճանապարհի և ձախակողմյան մայթի վերակառուցում և ասֆալտապատում</t>
  </si>
  <si>
    <t>Գորիս</t>
  </si>
  <si>
    <t>Գորիս քաղաքի ներհամայնքային ճանապարհների ցանցի հիմնանորոգում՝ Բակունցի փողոցի հիմնանորոգում</t>
  </si>
  <si>
    <t>Գորիս համայնքի ներհամայնքային ճանապարհների ցանցի հիմնանորոգում՝ Այգեստան փողոցի մի հատվածի հիմնանորոգում / Քրիստափորի փողոցից մինչև քաղաքային ֆուտբոլի դաշտ/</t>
  </si>
  <si>
    <t>Գորիս համայնքի ներհամայնքային ճանապարհների ցանցի հիմնանորոգում՝ Գորիս քաղաքի Գարեգին Նժդեհ / Չոփչուն ձոր / Փողոցի հիմնանորոգում</t>
  </si>
  <si>
    <t>Գորիս քաղաքի ներհամայնքային ճանապարհների ցանցի հիմնանորոգում՝ Խորենացի փողոցի մի հատվածի հիմնանորոգում / Կոմիտաս փողոցից մինչև Քրիստափորի փողոց /</t>
  </si>
  <si>
    <t>Մեղրի</t>
  </si>
  <si>
    <t>Ագարակ</t>
  </si>
  <si>
    <t>Ագարակ քաղաքի Թումանյան, Իսահակյան, Կոմիտաս, Շինարարներ, Տերյան, Ալավերդյան և Լեռնագործներ փողոցների ճանապարհային ենթակառուցվածքների նորոգում</t>
  </si>
  <si>
    <t>Քաջարան</t>
  </si>
  <si>
    <t>Սիսիան</t>
  </si>
  <si>
    <t>     Սիսիան համայնքի Սիսիան քաղաքի Դուրյան 2, Սիսիական 9, 11, 13, 15, 19, Ադելյան 3, Իսրաելյան 39, Ա․Մանուկյան 3, 2, 2ա, Նժդեհի 4, Սիսիական 46ա, 50, 50ա, Ադամյան 11 շենքերի բակերի հատվածների, Շահումյան փողոցի սկզբնամասի հիմնանորոգում</t>
  </si>
  <si>
    <t>    Սիսիան համայնքի Սիսիան քաղաքի Գայի 1, 2, 4, 6, 7, 10, 12, 13, 14, 15, Զորավար Անդրանիկ 1, 3, 5, Շահումյան 72, 74, շենքերի բակային փողոցների, Զորավար Անդրանիկ, Հ․Որոտնեցի փողոցների վերջնամասի կապիտալ վերանորոգում</t>
  </si>
  <si>
    <t>    Սիսիան համայնքի «Սիսիան քաղաքի Խանջյան 1, 3, 5, 7, Որոտան 4ա, 4բ, և Իսրայել-Օրի 5, 7, 9 բազմաբնակարան բնակելի շենքերի փողոցների հիմնանորոգում»</t>
  </si>
  <si>
    <t>Սյունիք</t>
  </si>
  <si>
    <t>    Սիսիան համայնքի Ույծ բնակավայր տանող ճանապարհի վերանորոգում</t>
  </si>
  <si>
    <t>Ընդամենը Սյունիք</t>
  </si>
  <si>
    <t>Վայոց ձոր</t>
  </si>
  <si>
    <t>Եղեգիս</t>
  </si>
  <si>
    <t>Քարագլուխ</t>
  </si>
  <si>
    <t xml:space="preserve">Եղեգիս համայնքի Քարագլուխ բնակավայրի խմելու ջրագծի կառուցում </t>
  </si>
  <si>
    <t xml:space="preserve"> Քարագլուխ, Արտաբույնք, Գողթանիկ, Սալի, Աղնջաձոր, Հորբատեղ, Հորս և Թառաթումբ</t>
  </si>
  <si>
    <t>Եղեգիս համայնքի Քարագլուխ, Արտաբույնք, Գողթանիկ, Սալի, Աղնջաձոր, Հորբատեղ, Հորս և Թառաթումբ բնակավայրերի ոռոգման առուների կառուցում</t>
  </si>
  <si>
    <t>Արենի</t>
  </si>
  <si>
    <t>Արփի</t>
  </si>
  <si>
    <t>Արենի համայնքի  Արփի բնակավայրում 940 գծմ ոռոգման ցանցի կառուցում</t>
  </si>
  <si>
    <t>Արենի Արփի Ելփին Չիվա</t>
  </si>
  <si>
    <t xml:space="preserve">Արենի համայնքի Արենի  բնակավայրի  խմելու ջրի ֆիլտրող կառուցվածքի կառուցում, Արփի  բնակավայրում «Ջրովանքի ձոր» տարածքում խմելու ջրագծի արտաքին ցանցի  500գծմ հատվածի  հիմնանորոգում,Ելփին բնակավայրում խմելու ջրի ՕԿՋ-ի և ներքին ցանցի կառուցում,Չիվա բնակավայրում խմելու ջրի ՕԿՋ-ի և ներքին ցանցի կառուցում  </t>
  </si>
  <si>
    <t>Եղեգնաձոր</t>
  </si>
  <si>
    <t xml:space="preserve"> Գլաձոր</t>
  </si>
  <si>
    <t>Եղեգնաձոր համայնքի Գլաձոր բնակավայրի ներհամայնքային փողոցների ասֆալտապատում</t>
  </si>
  <si>
    <t xml:space="preserve"> Եղեգնաձոր, Մալիշկա, Գետափ, Գլաձոր և Վերնաշեն</t>
  </si>
  <si>
    <t>Եղեգնաձոր համայնքի Եղեգնաձոր, Մալիշկա, Գետափ, Գլաձոր և Վերնաշեն բնակավայրերի ոռոգման ցանցի վերակառուցում</t>
  </si>
  <si>
    <t xml:space="preserve"> Մալիշկա</t>
  </si>
  <si>
    <t>Եղեգնաձոր համայնքի Մալիշկա բնակավայրի ներհամայնքային փողոցների ասֆալտապատատում</t>
  </si>
  <si>
    <t xml:space="preserve">Եղեգնաձոր </t>
  </si>
  <si>
    <t>Եղեգնաձոր համայնքի նոր քաղաքային գերեզմանոցի կառուցում</t>
  </si>
  <si>
    <t>Վայք</t>
  </si>
  <si>
    <t>Վայք, Գոմք, Զառիթափ, Արտավան, Սարավան, Ազատեկ, Արին, Փոռ, Զեդեա, Հերհեր</t>
  </si>
  <si>
    <t>Վայք համայնքի  Սարավան բնակավայրի 3-րդ, 5-րդ,7-րդ փողոցների,Գոմք բնակավայրի 4-րդ և 5-րդ փողոցների, Զառիթափ բնակավայրի 3-րդ, 8-րդ, 12-րդ փողոցների, Եռաբլուրի անցուղու, 3-րդ փողոցի 1-ին նրբանցքի, Արտավան բնակավայրի 1-ին փողոցի, Ազատեկ բնակավայրի 2-րդ փողոցի, Արին բնակավայրի 1-ին և 6-րդ փողոցների, Փոռ բնակավայրի 2-րդ, 3-րդ և 6-րդ փողոցների, Զեդեա բնակավայրի 3-րդ փողոցի, Հերհեր բնակավայրի 18-րդ փողոցի, Իսրայել Օրի փողոցի 165գծմ և Իսրայել Օրի 1-ին նրբանցքի 52գծմ հիմնանորոգում</t>
  </si>
  <si>
    <t>Մարտիրոս</t>
  </si>
  <si>
    <t>Վայք համայնքի Մարտիրոս բնակավայրի 3-րդ փողոցի հիմնանորոգում</t>
  </si>
  <si>
    <t>Ընդամենը Վայոց ձոր</t>
  </si>
  <si>
    <t>Տավուշ</t>
  </si>
  <si>
    <t>Դիլիջան</t>
  </si>
  <si>
    <t>Խաչարձան</t>
  </si>
  <si>
    <t>«Դիլիջան համայնքի Խաչարձան բնակավայրում ոռոգման ցանցի կառուցման աշխատանքներ»</t>
  </si>
  <si>
    <t>«Դիլիջան համայնքի Դիլիջան քաղաքի բազմաբնակարան բնակելի շենքերի բնակիչների սպասարկման համար մարդատար վերելակների  նորով փոխարինման աշխատանքներ » (հասցեներ` Գետափնյա 2,4,6,8,10,12, Կալինինի 241,243, Մոլդովական 1, Շամախյան 1Ա,1Բ,2Ա,2Բ,3Ա,3Բ)։</t>
  </si>
  <si>
    <t>Դիլիջան, Գոշ</t>
  </si>
  <si>
    <t>«Դիլիջան համայնքի Դիլիջան քաղաքում փողոցների ասֆալտապատում և մայթերի հիմնանորոգում (Խ․ Վաթինյանի 35 հասցեից մինչև 83 հասցեն,Ուսանողական 1 հասցեից մինչև 77,Աբովյան 1 հասցեից մինչև 17/1 հասցեն և Շամախյան-Այգեստան-Թումանյան փողոցներ) և Դիլիջան քաղաքում և Գոշ բնակավայրում հենապատերի հիմնանորոգում և կառուցում</t>
  </si>
  <si>
    <t>Թեղուտ, Հաղարծին, Գոշ, Աղավնավանք ,                Հովք</t>
  </si>
  <si>
    <t>«Դիլիջան համայնքի Թեղուտ, Հաղարծին, Գոշ,Աղավնավանք և Հովք բնակավայրերի ներգյուղական ճանապարհների տուֆապատում(Թեղուտ 3-րդ,7-րդ,11-րդ,13-րդ, Հաղարծին-2-րդ,5-րդ,8-րդ,10-րդ,11-րդ,13-րդ,Գոշ- Մ․գոշի փողոց 3ա,2-րդ,3-րդ,8-րդ,13 նրբ,Աղավնավանք-3-րդ,Հովք-1-ին փողոց)</t>
  </si>
  <si>
    <t>Գոշ</t>
  </si>
  <si>
    <t>Դիլիջան համայնքի Գոշ բնակավայրի խմելու ջրագծերի հիմնանորոգման և ջրաչափերի տեղադրման աշխատանքներ</t>
  </si>
  <si>
    <t>Իջևան</t>
  </si>
  <si>
    <t>Իջևան,Այգեհովիտ</t>
  </si>
  <si>
    <t>Իջևան համայնքի Իջևան քաղաքի 9 հարկանի և Այգեհովիտ բնակավայրի բազմաբնակարան շենքերի էներգաարդյունավետ արդիականացում</t>
  </si>
  <si>
    <t>Իջևան,Աչաջուր</t>
  </si>
  <si>
    <t>Իջևան համայնքի Իջևան քաղաքի բազմաբնակարան շենքերի բակերի և Աչաջուր բնակավայրի ճանապարհների հիմնանորոգում և ասֆալտապատում</t>
  </si>
  <si>
    <t>Սևքար</t>
  </si>
  <si>
    <t>Տավուշի մարզի Սևքար գյուղի ջրամատակարարման ցանցի արդիականացում</t>
  </si>
  <si>
    <t xml:space="preserve">Իջևան,    Աչաջուր,  Լուսաձոր,   Գետահովիտ,   Գանձաքար ,  Լուսահովիտ, Ակնաղբյուր </t>
  </si>
  <si>
    <t>Իջևան համայնքի Իջևան քաղաքի Սպանդարյան 1 և 2 բազմաբնակարան շենքերի բակերի բարեկարգում բազալտե քարով,Իջևան քաղաքի,Աչաջուր,Լուսաձոր,Գետահովիտ,Գանձաքար,Լուսահովիտ  և Ակնաղբյուր բնակավայրերի ճանապարհների հիմնանորոգում և սալարկում տուֆ քարով։</t>
  </si>
  <si>
    <t xml:space="preserve">Իջևան քաղաքի Ասլանյան փողոցի նոր ասֆալտապատ հատվածից  մինչև Սուրբ Ամենափրկիչ եկեղեցու սալիկապատված հատվածի  ասֆալտապատում                               </t>
  </si>
  <si>
    <t>Նոյեմբերյան</t>
  </si>
  <si>
    <t>Նոյեմբերյան քաղաքի Զորավար Անդրանիկ փողոցի մայթերի բարեկարգում</t>
  </si>
  <si>
    <t>Նոյեմբերյան,          Պտղավան, Ոսկեպար</t>
  </si>
  <si>
    <t>Նոյեմբերյան համայնքի Նոյեմբերյան քաղաքի Կամո-Տերյան,Պտղավան բնակավայրի 6-րդ,Ոսկեպար բնակավայրի 5-րդ փողոցների հիմնանորոգում ասֆալտապատմամբ</t>
  </si>
  <si>
    <t>Այրում,Կողբ</t>
  </si>
  <si>
    <t>Նոյեմբերյան համայնքւ Այրում քաղաքի,Կողբի թիվ 2 մանկապարտեզների բակերի բարեկարգում</t>
  </si>
  <si>
    <t>Կողբ,Նոյեմբերյան,Ոսկեվան,Բերդավան,Բաղանիս,Դեղձավան,Հաղթանակ,Կոթի,Դովեղ ,Զորական</t>
  </si>
  <si>
    <t>Նոյեմբերյան համայնքի Կողբ,Նոյեմբերյան,Ոսկեվան,Բերդավան,,Բաղանիս,Դեղձավան,Հաղթանակ,Կոթի,Դովեղ և Զորական բնակավայրերի փողոցների սալապատում տուֆով</t>
  </si>
  <si>
    <t>Բերդ</t>
  </si>
  <si>
    <t xml:space="preserve">Չինարի, Այգեձոր , Բերդ </t>
  </si>
  <si>
    <t>Բերդ համայնքի Չինարի, Այգեձոր և Բերդ բնակավայրերում ներհամայնքային ճանապարհների և բակային տարածքների հիմնանորոգում ասֆալտապատման եղանակով</t>
  </si>
  <si>
    <t xml:space="preserve">Չորաթան ,Վերին Կարմիր աղբյուր ,Բերդ </t>
  </si>
  <si>
    <t>Բերդ համայնքի Չորաթան բնակավայրի խմելու ջրի դիտահորերի և ջրաչափերի տեղադրում ,Վերին Կարմիր աղբյուր բնակավայրում խմելու ջրի դիտահորերի և ջրաչափերի տեղադրում,Բերդ քաղաքի թաղամասային կոյուղագծի կառուցում</t>
  </si>
  <si>
    <t>Արծվաբերդ,Բերդ,Մովսես,Այգեձոր,Վերին Կարմիր Աղբյուր</t>
  </si>
  <si>
    <t>Բերդ համայնքի Արծվաբերդ,Բերդ,Մովսես,Այգեձոր և վերին Կարմիր Աղբյուր բնակավայրերում ներհամայնքային ճանապարհների սալիկապատում բնական տուֆ քարով</t>
  </si>
  <si>
    <t>Ընդամենը Տավուշ</t>
  </si>
  <si>
    <t>ԸՆԴԱՄԵՆԸ</t>
  </si>
  <si>
    <t>ՀՀ  վարչապետի 2019 թվականի մարտի 19-ի թիվ 278-Ա որոշմամբ ստեղծված  հանձնաժողովի 2025 թվականին հաստատված  սուբվենցիայի ծրագրերի ցանկ</t>
  </si>
  <si>
    <r>
      <t xml:space="preserve">Մասիս համայնքի </t>
    </r>
    <r>
      <rPr>
        <b/>
        <sz val="10"/>
        <color theme="1"/>
        <rFont val="GHEA Grapalat"/>
        <family val="3"/>
      </rPr>
      <t>Նորամարգ</t>
    </r>
    <r>
      <rPr>
        <sz val="10"/>
        <color theme="1"/>
        <rFont val="GHEA Grapalat"/>
        <family val="3"/>
      </rPr>
      <t xml:space="preserve"> բնակավայրում մանկապարտեզի կառուցում,</t>
    </r>
  </si>
  <si>
    <t>        Քաջարան համայնքի «Բազմաբնակարան շենքերի ընդհանուր բաժնային սեփականության գույքի նորոգում՝ էներգախնայող միջոցառումների կիրառմամբ (Քաջարան քաղաքի Շահումյան 8, Բակունցի 5, Բակունցի 9, Խանջյան 12, Լեռնագործներ 19)»,</t>
  </si>
  <si>
    <t>     Քաջարան համայնքի «Մ2-Գեղի-Գեղավանք (3-րդ փուլ), Լեռնաձոր - Փուխրուտ / Կաթնառատ (2-րդ փուլ) ներհամայնքային ճանապարհների և Քաջարան քաղաքի Լեռնագործներ փողոցի հիմնանորոգում / բարեկարգում»,</t>
  </si>
  <si>
    <t>     Քաջարան համայնքի Քաջարան քաղաքի Լեռնագործներ փողոցի հիմնանորոգում / բարեկարգում»,</t>
  </si>
  <si>
    <t>       Սիսիան համայնքի Սիսիան քաղաքի Այգեստան, Գետափնյա,Անդրանիկ Մանուկյան, Արցախի, Լալայան, Մ․Գորկի փողոցների հիմնանորոգում</t>
  </si>
  <si>
    <t>Եղեգնաձոր համայնքի Եղեգնաձոր բնակավայրի թիվ 2 և թիվ 5 մանկապարտեզների բակերի բարեկարգում»  </t>
  </si>
  <si>
    <t xml:space="preserve">Ճամբարակ  </t>
  </si>
  <si>
    <t xml:space="preserve">Եղեգնաձոր,                            </t>
  </si>
  <si>
    <t xml:space="preserve">Եղեգնաձոր,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</si>
</sst>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00"/>
    <numFmt numFmtId="165" formatCode="0.0"/>
    <numFmt numFmtId="166" formatCode="#,##0.0"/>
    <numFmt numFmtId="167" formatCode="#,##0;[Red]#,##0"/>
    <numFmt numFmtId="168" formatCode="#,##0.000;[Red]#,##0.000"/>
    <numFmt numFmtId="169" formatCode="#,##0.00;[Red]#,##0.00"/>
  </numFmts>
  <fonts count="36" x14ac:knownFonts="1">
    <font>
      <sz val="11"/>
      <color theme="1"/>
      <name val="Calibri"/>
      <family val="2"/>
      <scheme val="minor"/>
    </font>
    <font>
      <sz val="11"/>
      <color theme="1"/>
      <name val="Calibri"/>
      <family val="2"/>
      <scheme val="minor"/>
    </font>
    <font>
      <sz val="9"/>
      <color rgb="FF000000"/>
      <name val="GHEA Grapalat"/>
      <family val="3"/>
    </font>
    <font>
      <b/>
      <sz val="12"/>
      <color rgb="FF000000"/>
      <name val="GHEA Grapalat"/>
      <family val="3"/>
      <charset val="1"/>
    </font>
    <font>
      <sz val="10"/>
      <color rgb="FF000000"/>
      <name val="GHEA Grapalat"/>
      <family val="3"/>
      <charset val="1"/>
    </font>
    <font>
      <sz val="11"/>
      <color rgb="FF000000"/>
      <name val="GHEA Grapalat"/>
      <family val="3"/>
      <charset val="1"/>
    </font>
    <font>
      <sz val="10"/>
      <color rgb="FF000000"/>
      <name val="GHEA Grapalat"/>
      <family val="3"/>
    </font>
    <font>
      <b/>
      <i/>
      <sz val="9"/>
      <color rgb="FF000000"/>
      <name val="GHEA Grapalat"/>
      <family val="3"/>
      <charset val="1"/>
    </font>
    <font>
      <b/>
      <i/>
      <sz val="9"/>
      <name val="GHEA Grapalat"/>
      <family val="3"/>
      <charset val="1"/>
    </font>
    <font>
      <b/>
      <sz val="10"/>
      <color rgb="FF000000"/>
      <name val="GHEA Grapalat"/>
      <family val="3"/>
    </font>
    <font>
      <sz val="10"/>
      <name val="GHEA Grapalat"/>
      <family val="3"/>
    </font>
    <font>
      <sz val="10"/>
      <color rgb="FF000000"/>
      <name val="Calibri"/>
      <family val="2"/>
      <charset val="1"/>
    </font>
    <font>
      <sz val="11"/>
      <color rgb="FF000000"/>
      <name val="Calibri"/>
      <family val="2"/>
      <charset val="1"/>
    </font>
    <font>
      <sz val="8"/>
      <name val="GHEA Grapalat"/>
      <family val="3"/>
    </font>
    <font>
      <sz val="11"/>
      <name val="GHEA Grapalat"/>
      <family val="3"/>
    </font>
    <font>
      <b/>
      <sz val="10"/>
      <name val="GHEA Grapalat"/>
      <family val="3"/>
    </font>
    <font>
      <b/>
      <sz val="11"/>
      <color rgb="FF000000"/>
      <name val="Calibri"/>
      <family val="2"/>
      <charset val="1"/>
    </font>
    <font>
      <b/>
      <sz val="10"/>
      <color rgb="FF000000"/>
      <name val="Calibri"/>
      <family val="2"/>
      <charset val="1"/>
    </font>
    <font>
      <sz val="10"/>
      <color theme="1"/>
      <name val="GHEA Grapalat"/>
      <family val="3"/>
      <charset val="1"/>
    </font>
    <font>
      <sz val="10"/>
      <color theme="1"/>
      <name val="GHEA Grapalat"/>
      <family val="3"/>
    </font>
    <font>
      <b/>
      <sz val="10"/>
      <color theme="1"/>
      <name val="GHEA Grapalat"/>
      <family val="3"/>
    </font>
    <font>
      <sz val="10"/>
      <name val="GHEA Grapalat"/>
      <family val="3"/>
      <charset val="1"/>
    </font>
    <font>
      <sz val="10"/>
      <name val="Calibri"/>
      <family val="2"/>
      <charset val="1"/>
    </font>
    <font>
      <sz val="11"/>
      <color theme="1"/>
      <name val="Calibri"/>
      <family val="2"/>
      <charset val="204"/>
      <scheme val="minor"/>
    </font>
    <font>
      <sz val="11"/>
      <name val="Calibri"/>
      <family val="2"/>
      <charset val="1"/>
    </font>
    <font>
      <sz val="9"/>
      <color theme="1"/>
      <name val="GHEA Grapalat"/>
      <family val="3"/>
    </font>
    <font>
      <sz val="10"/>
      <color theme="1"/>
      <name val="Calibri"/>
      <family val="2"/>
      <charset val="1"/>
    </font>
    <font>
      <sz val="11"/>
      <color theme="1"/>
      <name val="Calibri"/>
      <family val="2"/>
      <charset val="1"/>
      <scheme val="minor"/>
    </font>
    <font>
      <i/>
      <sz val="10"/>
      <color rgb="FF000000"/>
      <name val="GHEA Grapalat"/>
      <family val="3"/>
    </font>
    <font>
      <i/>
      <sz val="10"/>
      <color theme="1"/>
      <name val="GHEA Grapalat"/>
      <family val="3"/>
    </font>
    <font>
      <sz val="11"/>
      <name val="Calibri"/>
      <family val="2"/>
      <scheme val="minor"/>
    </font>
    <font>
      <b/>
      <i/>
      <sz val="10"/>
      <color rgb="FF000000"/>
      <name val="GHEA Grapalat"/>
      <family val="3"/>
    </font>
    <font>
      <b/>
      <i/>
      <sz val="10"/>
      <color rgb="FF000000"/>
      <name val="Calibri"/>
      <family val="2"/>
      <charset val="1"/>
    </font>
    <font>
      <b/>
      <i/>
      <sz val="10"/>
      <name val="GHEA Grapalat"/>
      <family val="3"/>
    </font>
    <font>
      <i/>
      <sz val="10"/>
      <name val="GHEA Grapalat"/>
      <family val="3"/>
    </font>
    <font>
      <sz val="10"/>
      <color rgb="FF191919"/>
      <name val="GHEA Grapalat"/>
      <family val="3"/>
    </font>
  </fonts>
  <fills count="10">
    <fill>
      <patternFill patternType="none"/>
    </fill>
    <fill>
      <patternFill patternType="gray125"/>
    </fill>
    <fill>
      <patternFill patternType="solid">
        <fgColor rgb="FFFFFFFF"/>
        <bgColor rgb="FFFFFFCC"/>
      </patternFill>
    </fill>
    <fill>
      <patternFill patternType="solid">
        <fgColor theme="0"/>
        <bgColor indexed="64"/>
      </patternFill>
    </fill>
    <fill>
      <patternFill patternType="solid">
        <fgColor rgb="FFDCE6F2"/>
        <bgColor rgb="FFD9D9D9"/>
      </patternFill>
    </fill>
    <fill>
      <patternFill patternType="solid">
        <fgColor theme="4" tint="0.79998168889431442"/>
        <bgColor indexed="64"/>
      </patternFill>
    </fill>
    <fill>
      <patternFill patternType="solid">
        <fgColor theme="4" tint="0.59999389629810485"/>
        <bgColor indexed="64"/>
      </patternFill>
    </fill>
    <fill>
      <patternFill patternType="solid">
        <fgColor theme="0"/>
        <bgColor rgb="FFD9D9D9"/>
      </patternFill>
    </fill>
    <fill>
      <patternFill patternType="solid">
        <fgColor theme="8" tint="0.59999389629810485"/>
        <bgColor indexed="64"/>
      </patternFill>
    </fill>
    <fill>
      <patternFill patternType="solid">
        <fgColor rgb="FFFFFF00"/>
        <bgColor indexed="64"/>
      </patternFill>
    </fill>
  </fills>
  <borders count="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right/>
      <top/>
      <bottom style="thin">
        <color auto="1"/>
      </bottom>
      <diagonal/>
    </border>
    <border>
      <left/>
      <right style="thin">
        <color auto="1"/>
      </right>
      <top style="thin">
        <color auto="1"/>
      </top>
      <bottom/>
      <diagonal/>
    </border>
  </borders>
  <cellStyleXfs count="13">
    <xf numFmtId="0" fontId="0" fillId="0" borderId="0"/>
    <xf numFmtId="0" fontId="1" fillId="0" borderId="0"/>
    <xf numFmtId="0" fontId="12" fillId="0" borderId="0"/>
    <xf numFmtId="0" fontId="23"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1" fillId="0" borderId="0"/>
    <xf numFmtId="0" fontId="1" fillId="0" borderId="0"/>
  </cellStyleXfs>
  <cellXfs count="163">
    <xf numFmtId="0" fontId="0" fillId="0" borderId="0" xfId="0"/>
    <xf numFmtId="0" fontId="2" fillId="2" borderId="0" xfId="0" applyFont="1" applyFill="1" applyAlignment="1">
      <alignment horizontal="center" vertical="center"/>
    </xf>
    <xf numFmtId="0" fontId="4" fillId="0" borderId="0" xfId="0" applyFont="1"/>
    <xf numFmtId="0" fontId="7" fillId="4" borderId="1" xfId="0" applyFont="1" applyFill="1" applyBorder="1" applyAlignment="1">
      <alignment horizontal="center" vertical="center" wrapText="1"/>
    </xf>
    <xf numFmtId="0" fontId="0" fillId="3" borderId="0" xfId="0" applyFill="1"/>
    <xf numFmtId="3" fontId="6" fillId="3" borderId="1" xfId="0" applyNumberFormat="1" applyFont="1" applyFill="1" applyBorder="1" applyAlignment="1">
      <alignment horizontal="center" vertical="center" wrapText="1"/>
    </xf>
    <xf numFmtId="0" fontId="6" fillId="3" borderId="1" xfId="0" applyFont="1" applyFill="1" applyBorder="1" applyAlignment="1">
      <alignment horizontal="center" vertical="center"/>
    </xf>
    <xf numFmtId="0" fontId="9" fillId="3" borderId="1" xfId="0" applyFont="1" applyFill="1" applyBorder="1" applyAlignment="1">
      <alignment horizontal="center" vertical="center" textRotation="90"/>
    </xf>
    <xf numFmtId="0" fontId="6" fillId="3" borderId="1"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0" fillId="3" borderId="1" xfId="0" applyFill="1" applyBorder="1"/>
    <xf numFmtId="165" fontId="4" fillId="3" borderId="1" xfId="0" applyNumberFormat="1" applyFont="1" applyFill="1" applyBorder="1" applyAlignment="1">
      <alignment horizontal="center" vertical="center" wrapText="1"/>
    </xf>
    <xf numFmtId="0" fontId="10" fillId="3" borderId="1" xfId="0" applyFont="1" applyFill="1" applyBorder="1" applyAlignment="1">
      <alignment horizontal="center" vertical="center" wrapText="1"/>
    </xf>
    <xf numFmtId="0" fontId="11" fillId="3" borderId="0" xfId="0" applyFont="1" applyFill="1"/>
    <xf numFmtId="165" fontId="6" fillId="3" borderId="1" xfId="0" applyNumberFormat="1" applyFont="1" applyFill="1" applyBorder="1" applyAlignment="1">
      <alignment horizontal="center" vertical="center" wrapText="1"/>
    </xf>
    <xf numFmtId="0" fontId="4" fillId="3" borderId="1" xfId="0" applyFont="1" applyFill="1" applyBorder="1" applyAlignment="1">
      <alignment horizontal="center" vertical="center"/>
    </xf>
    <xf numFmtId="0" fontId="4" fillId="3" borderId="1" xfId="2" applyFont="1" applyFill="1" applyBorder="1" applyAlignment="1">
      <alignment horizontal="center" vertical="center" wrapText="1"/>
    </xf>
    <xf numFmtId="3" fontId="6" fillId="3" borderId="1" xfId="2" applyNumberFormat="1" applyFont="1" applyFill="1" applyBorder="1" applyAlignment="1">
      <alignment horizontal="center" vertical="center" wrapText="1"/>
    </xf>
    <xf numFmtId="165" fontId="6" fillId="3" borderId="1" xfId="2" applyNumberFormat="1" applyFont="1" applyFill="1" applyBorder="1" applyAlignment="1">
      <alignment horizontal="center" vertical="center" wrapText="1"/>
    </xf>
    <xf numFmtId="0" fontId="13" fillId="3" borderId="1" xfId="0" applyFont="1" applyFill="1" applyBorder="1" applyAlignment="1">
      <alignment horizontal="center" vertical="center" wrapText="1"/>
    </xf>
    <xf numFmtId="3" fontId="9" fillId="5" borderId="1" xfId="0" applyNumberFormat="1" applyFont="1" applyFill="1" applyBorder="1" applyAlignment="1">
      <alignment horizontal="center" vertical="center" wrapText="1"/>
    </xf>
    <xf numFmtId="0" fontId="17" fillId="0" borderId="0" xfId="0" applyFont="1"/>
    <xf numFmtId="0" fontId="18" fillId="3" borderId="1" xfId="0" applyFont="1" applyFill="1" applyBorder="1" applyAlignment="1">
      <alignment horizontal="center" vertical="center" wrapText="1"/>
    </xf>
    <xf numFmtId="0" fontId="19" fillId="3" borderId="1" xfId="0" applyFont="1" applyFill="1" applyBorder="1" applyAlignment="1">
      <alignment horizontal="center" vertical="center" wrapText="1"/>
    </xf>
    <xf numFmtId="3" fontId="9" fillId="6" borderId="1" xfId="0" applyNumberFormat="1" applyFont="1" applyFill="1" applyBorder="1" applyAlignment="1">
      <alignment horizontal="center" vertical="center" wrapText="1"/>
    </xf>
    <xf numFmtId="0" fontId="11" fillId="0" borderId="0" xfId="0" applyFont="1"/>
    <xf numFmtId="0" fontId="18" fillId="3" borderId="3" xfId="0" applyFont="1" applyFill="1" applyBorder="1" applyAlignment="1">
      <alignment horizontal="center" vertical="center" wrapText="1"/>
    </xf>
    <xf numFmtId="3" fontId="14" fillId="3" borderId="1" xfId="3" applyNumberFormat="1" applyFont="1" applyFill="1" applyBorder="1" applyAlignment="1">
      <alignment horizontal="center" vertical="center"/>
    </xf>
    <xf numFmtId="3" fontId="6" fillId="0" borderId="1" xfId="0" applyNumberFormat="1" applyFont="1" applyBorder="1" applyAlignment="1">
      <alignment horizontal="center" vertical="center" wrapText="1"/>
    </xf>
    <xf numFmtId="0" fontId="21" fillId="3" borderId="1" xfId="0" applyFont="1" applyFill="1" applyBorder="1" applyAlignment="1">
      <alignment horizontal="center" vertical="center" wrapText="1"/>
    </xf>
    <xf numFmtId="3" fontId="10" fillId="3" borderId="1" xfId="3" applyNumberFormat="1" applyFont="1" applyFill="1" applyBorder="1" applyAlignment="1">
      <alignment horizontal="center" vertical="center"/>
    </xf>
    <xf numFmtId="4" fontId="10" fillId="3" borderId="1" xfId="3" applyNumberFormat="1" applyFont="1" applyFill="1" applyBorder="1" applyAlignment="1">
      <alignment horizontal="center" vertical="center"/>
    </xf>
    <xf numFmtId="0" fontId="24" fillId="3" borderId="0" xfId="0" applyFont="1" applyFill="1"/>
    <xf numFmtId="0" fontId="5" fillId="7" borderId="1" xfId="0" applyFont="1" applyFill="1" applyBorder="1" applyAlignment="1">
      <alignment horizontal="center" vertical="center"/>
    </xf>
    <xf numFmtId="0" fontId="10" fillId="3" borderId="1" xfId="0" applyFont="1" applyFill="1" applyBorder="1" applyAlignment="1">
      <alignment horizontal="center" vertical="center"/>
    </xf>
    <xf numFmtId="3" fontId="19" fillId="3" borderId="1" xfId="0" applyNumberFormat="1" applyFont="1" applyFill="1" applyBorder="1" applyAlignment="1">
      <alignment horizontal="center" vertical="center" wrapText="1"/>
    </xf>
    <xf numFmtId="0" fontId="6" fillId="3" borderId="1" xfId="2" applyFont="1" applyFill="1" applyBorder="1" applyAlignment="1">
      <alignment horizontal="center" vertical="center" wrapText="1"/>
    </xf>
    <xf numFmtId="0" fontId="19" fillId="3" borderId="1" xfId="6" applyFont="1" applyFill="1" applyBorder="1" applyAlignment="1">
      <alignment horizontal="center" vertical="center" wrapText="1"/>
    </xf>
    <xf numFmtId="3" fontId="19" fillId="3" borderId="1" xfId="6" applyNumberFormat="1" applyFont="1" applyFill="1" applyBorder="1" applyAlignment="1">
      <alignment horizontal="center" vertical="center" wrapText="1"/>
    </xf>
    <xf numFmtId="0" fontId="0" fillId="6" borderId="0" xfId="0" applyFill="1"/>
    <xf numFmtId="0" fontId="19" fillId="3" borderId="1" xfId="0" applyFont="1" applyFill="1" applyBorder="1" applyAlignment="1">
      <alignment horizontal="center" vertical="center"/>
    </xf>
    <xf numFmtId="0" fontId="26" fillId="3" borderId="0" xfId="0" applyFont="1" applyFill="1"/>
    <xf numFmtId="165" fontId="18" fillId="3" borderId="1" xfId="0" applyNumberFormat="1" applyFont="1" applyFill="1" applyBorder="1" applyAlignment="1">
      <alignment horizontal="center" vertical="center" wrapText="1"/>
    </xf>
    <xf numFmtId="165" fontId="19" fillId="3" borderId="1" xfId="0" applyNumberFormat="1" applyFont="1" applyFill="1" applyBorder="1" applyAlignment="1">
      <alignment horizontal="center" vertical="center" wrapText="1"/>
    </xf>
    <xf numFmtId="1" fontId="19" fillId="3" borderId="1" xfId="0" applyNumberFormat="1" applyFont="1" applyFill="1" applyBorder="1" applyAlignment="1">
      <alignment horizontal="center" vertical="center" wrapText="1"/>
    </xf>
    <xf numFmtId="4" fontId="6" fillId="3" borderId="1" xfId="3" applyNumberFormat="1" applyFont="1" applyFill="1" applyBorder="1" applyAlignment="1">
      <alignment horizontal="center" vertical="center" wrapText="1"/>
    </xf>
    <xf numFmtId="165" fontId="18" fillId="3" borderId="1" xfId="2" applyNumberFormat="1" applyFont="1" applyFill="1" applyBorder="1" applyAlignment="1">
      <alignment horizontal="center" vertical="center" wrapText="1"/>
    </xf>
    <xf numFmtId="0" fontId="10" fillId="3" borderId="1" xfId="2" applyFont="1" applyFill="1" applyBorder="1" applyAlignment="1">
      <alignment horizontal="center" vertical="center" wrapText="1"/>
    </xf>
    <xf numFmtId="0" fontId="19" fillId="3" borderId="1" xfId="2" applyFont="1" applyFill="1" applyBorder="1" applyAlignment="1">
      <alignment horizontal="center" vertical="center" wrapText="1"/>
    </xf>
    <xf numFmtId="0" fontId="6" fillId="3" borderId="1" xfId="2" applyFont="1" applyFill="1" applyBorder="1" applyAlignment="1">
      <alignment horizontal="center" vertical="center"/>
    </xf>
    <xf numFmtId="2" fontId="19" fillId="3" borderId="1" xfId="0" applyNumberFormat="1" applyFont="1" applyFill="1" applyBorder="1" applyAlignment="1">
      <alignment horizontal="center" vertical="center" wrapText="1"/>
    </xf>
    <xf numFmtId="3" fontId="10" fillId="3" borderId="1" xfId="0" applyNumberFormat="1" applyFont="1" applyFill="1" applyBorder="1" applyAlignment="1">
      <alignment horizontal="center" vertical="center" wrapText="1"/>
    </xf>
    <xf numFmtId="165" fontId="10" fillId="3" borderId="1" xfId="0" applyNumberFormat="1" applyFont="1" applyFill="1" applyBorder="1" applyAlignment="1">
      <alignment horizontal="center" vertical="center" wrapText="1"/>
    </xf>
    <xf numFmtId="1" fontId="10" fillId="3" borderId="1" xfId="0" applyNumberFormat="1" applyFont="1" applyFill="1" applyBorder="1" applyAlignment="1">
      <alignment horizontal="center" vertical="center" wrapText="1"/>
    </xf>
    <xf numFmtId="0" fontId="10" fillId="3" borderId="0" xfId="0" applyFont="1" applyFill="1"/>
    <xf numFmtId="0" fontId="22" fillId="3" borderId="0" xfId="0" applyFont="1" applyFill="1"/>
    <xf numFmtId="0" fontId="19" fillId="0" borderId="1" xfId="0" applyFont="1" applyBorder="1" applyAlignment="1">
      <alignment horizontal="center" vertical="center" wrapText="1"/>
    </xf>
    <xf numFmtId="165" fontId="6" fillId="0" borderId="1" xfId="0" applyNumberFormat="1" applyFont="1" applyBorder="1" applyAlignment="1">
      <alignment horizontal="center" vertical="center" wrapText="1"/>
    </xf>
    <xf numFmtId="0" fontId="11" fillId="5" borderId="0" xfId="0" applyFont="1" applyFill="1"/>
    <xf numFmtId="3" fontId="19" fillId="3" borderId="1" xfId="10" applyNumberFormat="1" applyFont="1" applyFill="1" applyBorder="1" applyAlignment="1">
      <alignment horizontal="center" vertical="center" wrapText="1"/>
    </xf>
    <xf numFmtId="0" fontId="28" fillId="3" borderId="1" xfId="0" applyFont="1" applyFill="1" applyBorder="1" applyAlignment="1">
      <alignment horizontal="center" vertical="center"/>
    </xf>
    <xf numFmtId="0" fontId="0" fillId="3" borderId="3" xfId="0" applyFill="1" applyBorder="1"/>
    <xf numFmtId="164" fontId="10" fillId="3" borderId="1" xfId="3" applyNumberFormat="1" applyFont="1" applyFill="1" applyBorder="1" applyAlignment="1">
      <alignment horizontal="center" vertical="center"/>
    </xf>
    <xf numFmtId="3" fontId="29" fillId="3" borderId="1" xfId="10" applyNumberFormat="1" applyFont="1" applyFill="1" applyBorder="1" applyAlignment="1">
      <alignment horizontal="center" vertical="center" wrapText="1"/>
    </xf>
    <xf numFmtId="3" fontId="25" fillId="3" borderId="1" xfId="10" applyNumberFormat="1" applyFont="1" applyFill="1" applyBorder="1" applyAlignment="1">
      <alignment horizontal="center" vertical="center" wrapText="1"/>
    </xf>
    <xf numFmtId="165" fontId="4" fillId="3" borderId="1" xfId="2" applyNumberFormat="1" applyFont="1" applyFill="1" applyBorder="1" applyAlignment="1">
      <alignment horizontal="center" vertical="center" wrapText="1"/>
    </xf>
    <xf numFmtId="0" fontId="6" fillId="0" borderId="1" xfId="0" applyFont="1" applyBorder="1" applyAlignment="1">
      <alignment horizontal="center" vertical="center" wrapText="1"/>
    </xf>
    <xf numFmtId="164" fontId="29" fillId="3" borderId="1" xfId="10" applyNumberFormat="1" applyFont="1" applyFill="1" applyBorder="1" applyAlignment="1">
      <alignment horizontal="center" vertical="center" wrapText="1"/>
    </xf>
    <xf numFmtId="0" fontId="6" fillId="0" borderId="1" xfId="0" applyFont="1" applyBorder="1" applyAlignment="1">
      <alignment horizontal="center" vertical="center"/>
    </xf>
    <xf numFmtId="0" fontId="32" fillId="6" borderId="0" xfId="0" applyFont="1" applyFill="1"/>
    <xf numFmtId="165" fontId="4" fillId="0" borderId="1" xfId="0" applyNumberFormat="1" applyFont="1" applyBorder="1" applyAlignment="1">
      <alignment horizontal="center" vertical="center" wrapText="1"/>
    </xf>
    <xf numFmtId="0" fontId="17" fillId="6" borderId="0" xfId="0" applyFont="1" applyFill="1"/>
    <xf numFmtId="0" fontId="19" fillId="0" borderId="1" xfId="0" applyFont="1" applyBorder="1" applyAlignment="1">
      <alignment horizontal="center" vertical="center"/>
    </xf>
    <xf numFmtId="0" fontId="19" fillId="0" borderId="1" xfId="0" applyFont="1" applyBorder="1" applyAlignment="1">
      <alignment horizontal="justify" vertical="center"/>
    </xf>
    <xf numFmtId="0" fontId="19" fillId="3" borderId="1" xfId="0" applyFont="1" applyFill="1" applyBorder="1"/>
    <xf numFmtId="3" fontId="19" fillId="0" borderId="1" xfId="0" applyNumberFormat="1" applyFont="1" applyBorder="1" applyAlignment="1">
      <alignment horizontal="center" vertical="center" wrapText="1"/>
    </xf>
    <xf numFmtId="165" fontId="19" fillId="0" borderId="1" xfId="0" applyNumberFormat="1" applyFont="1" applyBorder="1" applyAlignment="1">
      <alignment horizontal="center" vertical="center" wrapText="1"/>
    </xf>
    <xf numFmtId="0" fontId="26" fillId="0" borderId="0" xfId="0" applyFont="1"/>
    <xf numFmtId="2" fontId="6" fillId="3" borderId="1" xfId="0" applyNumberFormat="1" applyFont="1" applyFill="1" applyBorder="1" applyAlignment="1">
      <alignment horizontal="center" vertical="center" wrapText="1"/>
    </xf>
    <xf numFmtId="2" fontId="18" fillId="3" borderId="1" xfId="0" applyNumberFormat="1" applyFont="1" applyFill="1" applyBorder="1" applyAlignment="1">
      <alignment horizontal="center" vertical="center" wrapText="1"/>
    </xf>
    <xf numFmtId="2" fontId="6" fillId="0" borderId="1" xfId="0" applyNumberFormat="1" applyFont="1" applyBorder="1" applyAlignment="1">
      <alignment horizontal="center" vertical="center" wrapText="1"/>
    </xf>
    <xf numFmtId="0" fontId="19" fillId="6" borderId="1" xfId="0" applyFont="1" applyFill="1" applyBorder="1"/>
    <xf numFmtId="3" fontId="9" fillId="6" borderId="1" xfId="0" applyNumberFormat="1" applyFont="1" applyFill="1" applyBorder="1" applyAlignment="1">
      <alignment horizontal="center"/>
    </xf>
    <xf numFmtId="0" fontId="0" fillId="6" borderId="2" xfId="0" applyFill="1" applyBorder="1"/>
    <xf numFmtId="0" fontId="0" fillId="8" borderId="1" xfId="0" applyFill="1" applyBorder="1"/>
    <xf numFmtId="0" fontId="0" fillId="8" borderId="0" xfId="0" applyFill="1"/>
    <xf numFmtId="0" fontId="25" fillId="0" borderId="0" xfId="0" applyFont="1" applyAlignment="1">
      <alignment horizontal="center" vertical="center"/>
    </xf>
    <xf numFmtId="0" fontId="25" fillId="0" borderId="0" xfId="0" applyFont="1"/>
    <xf numFmtId="0" fontId="16" fillId="0" borderId="0" xfId="0" applyFont="1" applyAlignment="1">
      <alignment horizontal="center" vertical="center"/>
    </xf>
    <xf numFmtId="165" fontId="13" fillId="3" borderId="1" xfId="0" applyNumberFormat="1" applyFont="1" applyFill="1" applyBorder="1" applyAlignment="1">
      <alignment horizontal="center" vertical="center" wrapText="1"/>
    </xf>
    <xf numFmtId="0" fontId="10" fillId="3" borderId="1" xfId="0" applyFont="1" applyFill="1" applyBorder="1"/>
    <xf numFmtId="0" fontId="10" fillId="3" borderId="1" xfId="2" applyFont="1" applyFill="1" applyBorder="1"/>
    <xf numFmtId="3" fontId="13" fillId="3" borderId="1" xfId="3" applyNumberFormat="1" applyFont="1" applyFill="1" applyBorder="1" applyAlignment="1">
      <alignment horizontal="center" vertical="center"/>
    </xf>
    <xf numFmtId="0" fontId="11" fillId="3" borderId="0" xfId="0" applyFont="1" applyFill="1" applyAlignment="1">
      <alignment horizontal="center" vertical="center"/>
    </xf>
    <xf numFmtId="0" fontId="10" fillId="3" borderId="4" xfId="0" applyFont="1" applyFill="1" applyBorder="1"/>
    <xf numFmtId="0" fontId="30" fillId="3" borderId="3" xfId="0" applyFont="1" applyFill="1" applyBorder="1"/>
    <xf numFmtId="0" fontId="30" fillId="3" borderId="1" xfId="0" applyFont="1" applyFill="1" applyBorder="1"/>
    <xf numFmtId="164" fontId="13" fillId="3" borderId="1" xfId="3" applyNumberFormat="1" applyFont="1" applyFill="1" applyBorder="1" applyAlignment="1">
      <alignment horizontal="center" vertical="center"/>
    </xf>
    <xf numFmtId="167" fontId="13" fillId="3" borderId="1" xfId="0" applyNumberFormat="1" applyFont="1" applyFill="1" applyBorder="1" applyAlignment="1">
      <alignment horizontal="center" vertical="center" wrapText="1"/>
    </xf>
    <xf numFmtId="167" fontId="10" fillId="3" borderId="1" xfId="0" applyNumberFormat="1" applyFont="1" applyFill="1" applyBorder="1" applyAlignment="1">
      <alignment horizontal="center" vertical="center" wrapText="1"/>
    </xf>
    <xf numFmtId="167" fontId="6" fillId="3" borderId="1" xfId="0" applyNumberFormat="1" applyFont="1" applyFill="1" applyBorder="1" applyAlignment="1">
      <alignment horizontal="center" vertical="center" wrapText="1"/>
    </xf>
    <xf numFmtId="166" fontId="10" fillId="3" borderId="1" xfId="3" applyNumberFormat="1" applyFont="1" applyFill="1" applyBorder="1" applyAlignment="1">
      <alignment horizontal="center" vertical="center"/>
    </xf>
    <xf numFmtId="0" fontId="19" fillId="3" borderId="1" xfId="12" applyFont="1" applyFill="1" applyBorder="1" applyAlignment="1">
      <alignment horizontal="center" vertical="center" wrapText="1"/>
    </xf>
    <xf numFmtId="3" fontId="19" fillId="3" borderId="1" xfId="0" applyNumberFormat="1" applyFont="1" applyFill="1" applyBorder="1" applyAlignment="1">
      <alignment horizontal="center" vertical="center"/>
    </xf>
    <xf numFmtId="3" fontId="34" fillId="3" borderId="1" xfId="0" applyNumberFormat="1" applyFont="1" applyFill="1" applyBorder="1" applyAlignment="1">
      <alignment horizontal="center" vertical="center"/>
    </xf>
    <xf numFmtId="3" fontId="10" fillId="3" borderId="1" xfId="0" applyNumberFormat="1" applyFont="1" applyFill="1" applyBorder="1" applyAlignment="1">
      <alignment horizontal="center" vertical="center"/>
    </xf>
    <xf numFmtId="0" fontId="13" fillId="3" borderId="1" xfId="0" applyFont="1" applyFill="1" applyBorder="1" applyAlignment="1">
      <alignment horizontal="center" vertical="center"/>
    </xf>
    <xf numFmtId="168" fontId="6" fillId="3" borderId="1" xfId="0" applyNumberFormat="1" applyFont="1" applyFill="1" applyBorder="1" applyAlignment="1">
      <alignment horizontal="center" vertical="center" wrapText="1"/>
    </xf>
    <xf numFmtId="0" fontId="10" fillId="3" borderId="3" xfId="0" applyFont="1" applyFill="1" applyBorder="1"/>
    <xf numFmtId="0" fontId="9" fillId="6" borderId="1" xfId="0" applyFont="1" applyFill="1" applyBorder="1" applyAlignment="1">
      <alignment horizontal="center" vertical="center"/>
    </xf>
    <xf numFmtId="3" fontId="9" fillId="6" borderId="1" xfId="0" applyNumberFormat="1" applyFont="1" applyFill="1" applyBorder="1" applyAlignment="1">
      <alignment horizontal="center" vertical="center"/>
    </xf>
    <xf numFmtId="3" fontId="9" fillId="3" borderId="1" xfId="0" applyNumberFormat="1" applyFont="1" applyFill="1" applyBorder="1" applyAlignment="1">
      <alignment horizontal="center" vertical="center"/>
    </xf>
    <xf numFmtId="168" fontId="9" fillId="3" borderId="1" xfId="0" applyNumberFormat="1" applyFont="1" applyFill="1" applyBorder="1" applyAlignment="1">
      <alignment horizontal="center" vertical="center" wrapText="1"/>
    </xf>
    <xf numFmtId="3" fontId="20" fillId="6" borderId="1" xfId="10" applyNumberFormat="1" applyFont="1" applyFill="1" applyBorder="1" applyAlignment="1">
      <alignment horizontal="center" vertical="center" wrapText="1"/>
    </xf>
    <xf numFmtId="0" fontId="0" fillId="6" borderId="5" xfId="0" applyFill="1" applyBorder="1"/>
    <xf numFmtId="0" fontId="4" fillId="3" borderId="0" xfId="0" applyFont="1" applyFill="1"/>
    <xf numFmtId="0" fontId="17" fillId="3" borderId="0" xfId="0" applyFont="1" applyFill="1"/>
    <xf numFmtId="0" fontId="18" fillId="3" borderId="0" xfId="0" applyFont="1" applyFill="1" applyAlignment="1">
      <alignment horizontal="center" vertical="center" wrapText="1"/>
    </xf>
    <xf numFmtId="0" fontId="24" fillId="3" borderId="0" xfId="2" applyFont="1" applyFill="1"/>
    <xf numFmtId="0" fontId="30" fillId="3" borderId="0" xfId="0" applyFont="1" applyFill="1"/>
    <xf numFmtId="0" fontId="32" fillId="3" borderId="0" xfId="0" applyFont="1" applyFill="1"/>
    <xf numFmtId="0" fontId="9" fillId="5" borderId="1" xfId="0" applyFont="1" applyFill="1" applyBorder="1" applyAlignment="1">
      <alignment horizontal="center" vertical="center" textRotation="90" wrapText="1"/>
    </xf>
    <xf numFmtId="0" fontId="9" fillId="5" borderId="1" xfId="0" applyFont="1" applyFill="1" applyBorder="1" applyAlignment="1">
      <alignment horizontal="center" vertical="center"/>
    </xf>
    <xf numFmtId="0" fontId="35" fillId="3" borderId="1" xfId="0" applyFont="1" applyFill="1" applyBorder="1" applyAlignment="1">
      <alignment horizontal="center" vertical="center" wrapText="1"/>
    </xf>
    <xf numFmtId="0" fontId="10" fillId="3" borderId="1" xfId="2" applyFont="1" applyFill="1" applyBorder="1" applyAlignment="1">
      <alignment horizontal="center" vertical="center"/>
    </xf>
    <xf numFmtId="0" fontId="35" fillId="3" borderId="1" xfId="2" applyFont="1" applyFill="1" applyBorder="1" applyAlignment="1">
      <alignment horizontal="center" vertical="center" wrapText="1"/>
    </xf>
    <xf numFmtId="165" fontId="19" fillId="3" borderId="1" xfId="2" applyNumberFormat="1" applyFont="1" applyFill="1" applyBorder="1" applyAlignment="1">
      <alignment horizontal="center" vertical="center" wrapText="1"/>
    </xf>
    <xf numFmtId="3" fontId="19" fillId="3" borderId="1" xfId="2" applyNumberFormat="1" applyFont="1" applyFill="1" applyBorder="1" applyAlignment="1">
      <alignment horizontal="center" vertical="center" wrapText="1"/>
    </xf>
    <xf numFmtId="1" fontId="19" fillId="3" borderId="1" xfId="2" applyNumberFormat="1" applyFont="1" applyFill="1" applyBorder="1" applyAlignment="1">
      <alignment horizontal="center" vertical="center" wrapText="1"/>
    </xf>
    <xf numFmtId="0" fontId="9" fillId="3" borderId="1" xfId="0" applyFont="1" applyFill="1" applyBorder="1" applyAlignment="1">
      <alignment horizontal="center" vertical="center" textRotation="90" wrapText="1"/>
    </xf>
    <xf numFmtId="0" fontId="9" fillId="6" borderId="1" xfId="0" applyFont="1" applyFill="1" applyBorder="1" applyAlignment="1">
      <alignment vertical="center" textRotation="90" wrapText="1"/>
    </xf>
    <xf numFmtId="0" fontId="9" fillId="3" borderId="1" xfId="0" applyFont="1" applyFill="1" applyBorder="1" applyAlignment="1">
      <alignment vertical="center" textRotation="90" wrapText="1"/>
    </xf>
    <xf numFmtId="0" fontId="31" fillId="6" borderId="1" xfId="0" applyFont="1" applyFill="1" applyBorder="1" applyAlignment="1">
      <alignment horizontal="center" vertical="center" textRotation="90" wrapText="1"/>
    </xf>
    <xf numFmtId="0" fontId="31" fillId="6" borderId="1" xfId="0" applyFont="1" applyFill="1" applyBorder="1" applyAlignment="1">
      <alignment horizontal="center" vertical="center"/>
    </xf>
    <xf numFmtId="0" fontId="9" fillId="6" borderId="1" xfId="0" applyFont="1" applyFill="1" applyBorder="1" applyAlignment="1">
      <alignment horizontal="center" vertical="center" textRotation="90" wrapText="1"/>
    </xf>
    <xf numFmtId="167" fontId="6" fillId="3" borderId="1" xfId="2" applyNumberFormat="1" applyFont="1" applyFill="1" applyBorder="1" applyAlignment="1">
      <alignment horizontal="center" vertical="center" wrapText="1"/>
    </xf>
    <xf numFmtId="0" fontId="19" fillId="6" borderId="1" xfId="0" applyFont="1" applyFill="1" applyBorder="1" applyAlignment="1">
      <alignment horizontal="center" vertical="center"/>
    </xf>
    <xf numFmtId="0" fontId="31" fillId="3" borderId="1" xfId="0" applyFont="1" applyFill="1" applyBorder="1" applyAlignment="1">
      <alignment horizontal="center" vertical="center"/>
    </xf>
    <xf numFmtId="0" fontId="6" fillId="6" borderId="1" xfId="0" applyFont="1" applyFill="1" applyBorder="1" applyAlignment="1">
      <alignment horizontal="center" vertical="center"/>
    </xf>
    <xf numFmtId="169" fontId="10" fillId="3" borderId="1" xfId="0" applyNumberFormat="1" applyFont="1" applyFill="1" applyBorder="1" applyAlignment="1">
      <alignment horizontal="center" vertical="center" wrapText="1"/>
    </xf>
    <xf numFmtId="0" fontId="19" fillId="8" borderId="1" xfId="0" applyFont="1" applyFill="1" applyBorder="1" applyAlignment="1">
      <alignment horizontal="center" vertical="center"/>
    </xf>
    <xf numFmtId="0" fontId="19" fillId="8" borderId="1" xfId="0" applyFont="1" applyFill="1" applyBorder="1"/>
    <xf numFmtId="3" fontId="20" fillId="8" borderId="1" xfId="0" applyNumberFormat="1" applyFont="1" applyFill="1" applyBorder="1" applyAlignment="1">
      <alignment horizontal="center" vertical="center"/>
    </xf>
    <xf numFmtId="3" fontId="20" fillId="8" borderId="1" xfId="0" applyNumberFormat="1" applyFont="1" applyFill="1" applyBorder="1"/>
    <xf numFmtId="0" fontId="20" fillId="8" borderId="1" xfId="0" applyFont="1" applyFill="1" applyBorder="1"/>
    <xf numFmtId="0" fontId="0" fillId="9" borderId="0" xfId="0" applyFill="1"/>
    <xf numFmtId="3" fontId="15" fillId="6" borderId="1" xfId="0" applyNumberFormat="1" applyFont="1" applyFill="1" applyBorder="1" applyAlignment="1">
      <alignment horizontal="center" vertical="center" wrapText="1"/>
    </xf>
    <xf numFmtId="0" fontId="7" fillId="4" borderId="1" xfId="0" applyFont="1" applyFill="1" applyBorder="1" applyAlignment="1">
      <alignment horizontal="center" vertical="center" wrapText="1"/>
    </xf>
    <xf numFmtId="0" fontId="3" fillId="0" borderId="0" xfId="0" applyFont="1" applyAlignment="1">
      <alignment horizontal="center" vertical="center"/>
    </xf>
    <xf numFmtId="0" fontId="2" fillId="4" borderId="1" xfId="0" applyFont="1" applyFill="1" applyBorder="1" applyAlignment="1">
      <alignment horizontal="center" vertical="center"/>
    </xf>
    <xf numFmtId="0" fontId="8" fillId="5" borderId="1" xfId="0" applyFont="1" applyFill="1" applyBorder="1" applyAlignment="1">
      <alignment horizontal="center" vertical="center" wrapText="1"/>
    </xf>
    <xf numFmtId="0" fontId="7" fillId="4" borderId="1" xfId="0" applyFont="1" applyFill="1" applyBorder="1" applyAlignment="1">
      <alignment horizontal="center" vertical="center"/>
    </xf>
    <xf numFmtId="0" fontId="9" fillId="5" borderId="1" xfId="0" applyFont="1" applyFill="1" applyBorder="1" applyAlignment="1">
      <alignment horizontal="center" vertical="center"/>
    </xf>
    <xf numFmtId="0" fontId="9" fillId="6" borderId="1" xfId="0" applyFont="1" applyFill="1" applyBorder="1" applyAlignment="1">
      <alignment horizontal="center" vertical="center"/>
    </xf>
    <xf numFmtId="0" fontId="9" fillId="3" borderId="1" xfId="0" applyFont="1" applyFill="1" applyBorder="1" applyAlignment="1">
      <alignment horizontal="center" vertical="center" textRotation="90"/>
    </xf>
    <xf numFmtId="0" fontId="31" fillId="3" borderId="1" xfId="0" applyFont="1" applyFill="1" applyBorder="1" applyAlignment="1">
      <alignment horizontal="center" vertical="center" textRotation="90" wrapText="1"/>
    </xf>
    <xf numFmtId="0" fontId="31" fillId="6" borderId="1" xfId="0" applyFont="1" applyFill="1" applyBorder="1" applyAlignment="1">
      <alignment horizontal="center" vertical="center"/>
    </xf>
    <xf numFmtId="0" fontId="9" fillId="3" borderId="1" xfId="0" applyFont="1" applyFill="1" applyBorder="1" applyAlignment="1">
      <alignment horizontal="center" vertical="center" textRotation="90" wrapText="1"/>
    </xf>
    <xf numFmtId="0" fontId="9" fillId="8" borderId="1" xfId="0" applyFont="1" applyFill="1" applyBorder="1" applyAlignment="1">
      <alignment horizontal="center" vertical="center"/>
    </xf>
    <xf numFmtId="0" fontId="33" fillId="3" borderId="1" xfId="0" applyFont="1" applyFill="1" applyBorder="1" applyAlignment="1">
      <alignment horizontal="center" vertical="center" textRotation="90" wrapText="1"/>
    </xf>
    <xf numFmtId="0" fontId="9" fillId="0" borderId="1" xfId="0" applyFont="1" applyBorder="1" applyAlignment="1">
      <alignment horizontal="center" vertical="center" textRotation="90" wrapText="1"/>
    </xf>
    <xf numFmtId="0" fontId="20" fillId="6" borderId="1" xfId="0" applyFont="1" applyFill="1" applyBorder="1" applyAlignment="1">
      <alignment horizontal="center"/>
    </xf>
    <xf numFmtId="3" fontId="20" fillId="6" borderId="1" xfId="0" applyNumberFormat="1" applyFont="1" applyFill="1" applyBorder="1" applyAlignment="1">
      <alignment horizontal="center" vertical="center" wrapText="1"/>
    </xf>
  </cellXfs>
  <cellStyles count="13">
    <cellStyle name="Normal" xfId="0" builtinId="0"/>
    <cellStyle name="Normal 10" xfId="6" xr:uid="{A5FC7B97-9936-4859-AB1B-C2BB9589F098}"/>
    <cellStyle name="Normal 2" xfId="7" xr:uid="{9ED232C0-9246-4B9B-BAE9-EA7E65A5F45A}"/>
    <cellStyle name="Normal 2 2" xfId="2" xr:uid="{F63B2B0D-52B5-4C45-8FED-609C6961F883}"/>
    <cellStyle name="Normal 79" xfId="5" xr:uid="{D481EC50-A148-4DA0-9B1F-E85C384BD2AD}"/>
    <cellStyle name="Normal 8" xfId="1" xr:uid="{432E9BE1-E66C-4719-8ED1-4E20C9B95C46}"/>
    <cellStyle name="Normal 93" xfId="8" xr:uid="{1106AC5C-CF57-4742-9AA7-08B2D0673969}"/>
    <cellStyle name="Normal 97" xfId="9" xr:uid="{6B61E072-5FE5-4795-8043-A2CCB79C369C}"/>
    <cellStyle name="Обычный 2" xfId="12" xr:uid="{93B395AC-32FD-4981-B3BC-EC3C58C561F2}"/>
    <cellStyle name="Обычный 2 2" xfId="10" xr:uid="{AFCED4E8-038A-4A63-9ABB-47686E08037F}"/>
    <cellStyle name="Обычный 3" xfId="3" xr:uid="{F027ABF5-EA4D-45C7-A1D4-BDFDC65FE4E1}"/>
    <cellStyle name="Обычный 4" xfId="4" xr:uid="{4FC236FE-75C1-46A6-9D61-FF7A45D62CA0}"/>
    <cellStyle name="Обычный 5" xfId="11" xr:uid="{B7058533-D6F2-4497-8CA8-C055837BE28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4383FB-6DA7-41A8-B9B7-70D8C26D884C}">
  <dimension ref="A1:CY219"/>
  <sheetViews>
    <sheetView tabSelected="1" topLeftCell="A29" zoomScale="73" zoomScaleNormal="73" workbookViewId="0">
      <selection activeCell="Q31" sqref="Q31"/>
    </sheetView>
  </sheetViews>
  <sheetFormatPr defaultRowHeight="15" x14ac:dyDescent="0.25"/>
  <cols>
    <col min="1" max="1" width="5.140625" style="86" customWidth="1"/>
    <col min="2" max="2" width="4.7109375" style="87" customWidth="1"/>
    <col min="3" max="3" width="5" style="88" customWidth="1"/>
    <col min="4" max="4" width="16.42578125" customWidth="1"/>
    <col min="5" max="5" width="19" customWidth="1"/>
    <col min="6" max="6" width="56.42578125" customWidth="1"/>
    <col min="7" max="7" width="19.7109375" customWidth="1"/>
    <col min="8" max="8" width="18.85546875" customWidth="1"/>
    <col min="9" max="9" width="6.140625" hidden="1" customWidth="1"/>
    <col min="10" max="10" width="19" customWidth="1"/>
    <col min="11" max="11" width="7.42578125" hidden="1" customWidth="1"/>
    <col min="12" max="12" width="18.140625" customWidth="1"/>
    <col min="13" max="13" width="7.140625" hidden="1" customWidth="1"/>
    <col min="14" max="102" width="8.7109375" style="4" customWidth="1"/>
    <col min="103" max="984" width="8.7109375" customWidth="1"/>
  </cols>
  <sheetData>
    <row r="1" spans="1:102" s="2" customFormat="1" ht="30" customHeight="1" x14ac:dyDescent="0.25">
      <c r="A1" s="1"/>
      <c r="B1" s="148" t="s">
        <v>461</v>
      </c>
      <c r="C1" s="148"/>
      <c r="D1" s="148"/>
      <c r="E1" s="148"/>
      <c r="F1" s="148"/>
      <c r="G1" s="148"/>
      <c r="H1" s="148"/>
      <c r="I1" s="148"/>
      <c r="J1" s="148"/>
      <c r="K1" s="148"/>
      <c r="L1" s="148"/>
      <c r="M1" s="148"/>
      <c r="N1" s="115"/>
      <c r="O1" s="115"/>
      <c r="P1" s="115"/>
      <c r="Q1" s="115"/>
      <c r="R1" s="115"/>
      <c r="S1" s="115"/>
      <c r="T1" s="115"/>
      <c r="U1" s="115"/>
      <c r="V1" s="115"/>
      <c r="W1" s="115"/>
      <c r="X1" s="115"/>
      <c r="Y1" s="115"/>
      <c r="Z1" s="115"/>
      <c r="AA1" s="115"/>
      <c r="AB1" s="115"/>
      <c r="AC1" s="115"/>
      <c r="AD1" s="115"/>
      <c r="AE1" s="115"/>
      <c r="AF1" s="115"/>
      <c r="AG1" s="115"/>
      <c r="AH1" s="115"/>
      <c r="AI1" s="115"/>
      <c r="AJ1" s="115"/>
      <c r="AK1" s="115"/>
      <c r="AL1" s="115"/>
      <c r="AM1" s="115"/>
      <c r="AN1" s="115"/>
      <c r="AO1" s="115"/>
      <c r="AP1" s="115"/>
      <c r="AQ1" s="115"/>
      <c r="AR1" s="115"/>
      <c r="AS1" s="115"/>
      <c r="AT1" s="115"/>
      <c r="AU1" s="115"/>
      <c r="AV1" s="115"/>
      <c r="AW1" s="115"/>
      <c r="AX1" s="115"/>
      <c r="AY1" s="115"/>
      <c r="AZ1" s="115"/>
      <c r="BA1" s="115"/>
      <c r="BB1" s="115"/>
      <c r="BC1" s="115"/>
      <c r="BD1" s="115"/>
      <c r="BE1" s="115"/>
      <c r="BF1" s="115"/>
      <c r="BG1" s="115"/>
      <c r="BH1" s="115"/>
      <c r="BI1" s="115"/>
      <c r="BJ1" s="115"/>
      <c r="BK1" s="115"/>
      <c r="BL1" s="115"/>
      <c r="BM1" s="115"/>
      <c r="BN1" s="115"/>
      <c r="BO1" s="115"/>
      <c r="BP1" s="115"/>
      <c r="BQ1" s="115"/>
      <c r="BR1" s="115"/>
      <c r="BS1" s="115"/>
      <c r="BT1" s="115"/>
      <c r="BU1" s="115"/>
      <c r="BV1" s="115"/>
      <c r="BW1" s="115"/>
      <c r="BX1" s="115"/>
      <c r="BY1" s="115"/>
      <c r="BZ1" s="115"/>
      <c r="CA1" s="115"/>
      <c r="CB1" s="115"/>
      <c r="CC1" s="115"/>
      <c r="CD1" s="115"/>
      <c r="CE1" s="115"/>
      <c r="CF1" s="115"/>
      <c r="CG1" s="115"/>
      <c r="CH1" s="115"/>
      <c r="CI1" s="115"/>
      <c r="CJ1" s="115"/>
      <c r="CK1" s="115"/>
      <c r="CL1" s="115"/>
      <c r="CM1" s="115"/>
      <c r="CN1" s="115"/>
      <c r="CO1" s="115"/>
      <c r="CP1" s="115"/>
      <c r="CQ1" s="115"/>
      <c r="CR1" s="115"/>
      <c r="CS1" s="115"/>
      <c r="CT1" s="115"/>
      <c r="CU1" s="115"/>
      <c r="CV1" s="115"/>
      <c r="CW1" s="115"/>
      <c r="CX1" s="115"/>
    </row>
    <row r="2" spans="1:102" ht="26.25" customHeight="1" x14ac:dyDescent="0.25">
      <c r="A2" s="149" t="s">
        <v>0</v>
      </c>
      <c r="B2" s="149" t="s">
        <v>0</v>
      </c>
      <c r="C2" s="147" t="s">
        <v>1</v>
      </c>
      <c r="D2" s="147" t="s">
        <v>2</v>
      </c>
      <c r="E2" s="150" t="s">
        <v>3</v>
      </c>
      <c r="F2" s="151" t="s">
        <v>4</v>
      </c>
      <c r="G2" s="147" t="s">
        <v>5</v>
      </c>
      <c r="H2" s="147" t="s">
        <v>6</v>
      </c>
      <c r="I2" s="147"/>
      <c r="J2" s="147" t="s">
        <v>7</v>
      </c>
      <c r="K2" s="147"/>
      <c r="L2" s="147" t="s">
        <v>8</v>
      </c>
      <c r="M2" s="147"/>
    </row>
    <row r="3" spans="1:102" ht="8.25" customHeight="1" x14ac:dyDescent="0.25">
      <c r="A3" s="149"/>
      <c r="B3" s="149"/>
      <c r="C3" s="147"/>
      <c r="D3" s="147"/>
      <c r="E3" s="150"/>
      <c r="F3" s="151"/>
      <c r="G3" s="147"/>
      <c r="H3" s="147"/>
      <c r="I3" s="147"/>
      <c r="J3" s="147"/>
      <c r="K3" s="147"/>
      <c r="L3" s="147"/>
      <c r="M3" s="147"/>
    </row>
    <row r="4" spans="1:102" ht="18" customHeight="1" x14ac:dyDescent="0.25">
      <c r="A4" s="149"/>
      <c r="B4" s="149"/>
      <c r="C4" s="147"/>
      <c r="D4" s="147"/>
      <c r="E4" s="150"/>
      <c r="F4" s="151"/>
      <c r="G4" s="147"/>
      <c r="H4" s="3" t="s">
        <v>9</v>
      </c>
      <c r="I4" s="3" t="s">
        <v>10</v>
      </c>
      <c r="J4" s="3" t="s">
        <v>9</v>
      </c>
      <c r="K4" s="3" t="s">
        <v>10</v>
      </c>
      <c r="L4" s="3" t="s">
        <v>9</v>
      </c>
      <c r="M4" s="3" t="s">
        <v>10</v>
      </c>
    </row>
    <row r="5" spans="1:102" s="13" customFormat="1" ht="94.5" customHeight="1" x14ac:dyDescent="0.2">
      <c r="A5" s="6">
        <v>1</v>
      </c>
      <c r="B5" s="6">
        <v>1</v>
      </c>
      <c r="C5" s="154" t="s">
        <v>11</v>
      </c>
      <c r="D5" s="8" t="s">
        <v>12</v>
      </c>
      <c r="E5" s="6" t="s">
        <v>12</v>
      </c>
      <c r="F5" s="8" t="s">
        <v>13</v>
      </c>
      <c r="G5" s="5">
        <v>47588850</v>
      </c>
      <c r="H5" s="5">
        <v>23794425</v>
      </c>
      <c r="I5" s="14">
        <f t="shared" ref="I5:I9" si="0">H5/G5*100</f>
        <v>50</v>
      </c>
      <c r="J5" s="5">
        <f>G5-H5-L5</f>
        <v>23794425</v>
      </c>
      <c r="K5" s="14">
        <f>100-I5-M5</f>
        <v>50</v>
      </c>
      <c r="L5" s="5"/>
      <c r="M5" s="11">
        <f>L5/G5*100</f>
        <v>0</v>
      </c>
    </row>
    <row r="6" spans="1:102" s="13" customFormat="1" ht="63.75" customHeight="1" x14ac:dyDescent="0.2">
      <c r="A6" s="6">
        <v>2</v>
      </c>
      <c r="B6" s="6">
        <v>2</v>
      </c>
      <c r="C6" s="154"/>
      <c r="D6" s="6" t="s">
        <v>14</v>
      </c>
      <c r="E6" s="6" t="s">
        <v>15</v>
      </c>
      <c r="F6" s="8" t="s">
        <v>16</v>
      </c>
      <c r="G6" s="5">
        <v>36991500</v>
      </c>
      <c r="H6" s="5">
        <v>7398300</v>
      </c>
      <c r="I6" s="14">
        <f t="shared" si="0"/>
        <v>20</v>
      </c>
      <c r="J6" s="5">
        <f>G6-H6-L6</f>
        <v>29593200</v>
      </c>
      <c r="K6" s="14">
        <f>100-I6-M6</f>
        <v>80</v>
      </c>
      <c r="L6" s="5"/>
      <c r="M6" s="11">
        <f>L6/G6*100</f>
        <v>0</v>
      </c>
    </row>
    <row r="7" spans="1:102" s="13" customFormat="1" ht="75.75" customHeight="1" x14ac:dyDescent="0.2">
      <c r="A7" s="6">
        <v>3</v>
      </c>
      <c r="B7" s="6">
        <v>3</v>
      </c>
      <c r="C7" s="154"/>
      <c r="D7" s="8" t="s">
        <v>17</v>
      </c>
      <c r="E7" s="8" t="s">
        <v>18</v>
      </c>
      <c r="F7" s="8" t="s">
        <v>19</v>
      </c>
      <c r="G7" s="5">
        <v>619685147</v>
      </c>
      <c r="H7" s="5">
        <v>247874059</v>
      </c>
      <c r="I7" s="14">
        <f t="shared" si="0"/>
        <v>40.00000003227445</v>
      </c>
      <c r="J7" s="5">
        <f>G7-H7-L7</f>
        <v>371811088</v>
      </c>
      <c r="K7" s="14">
        <f>100-I7-M7</f>
        <v>59.99999996772555</v>
      </c>
      <c r="L7" s="5"/>
      <c r="M7" s="14">
        <f>L7/G7*100</f>
        <v>0</v>
      </c>
    </row>
    <row r="8" spans="1:102" s="13" customFormat="1" ht="108.75" customHeight="1" x14ac:dyDescent="0.2">
      <c r="A8" s="6">
        <v>4</v>
      </c>
      <c r="B8" s="6">
        <v>4</v>
      </c>
      <c r="C8" s="154"/>
      <c r="D8" s="6" t="s">
        <v>20</v>
      </c>
      <c r="E8" s="8" t="s">
        <v>21</v>
      </c>
      <c r="F8" s="8" t="s">
        <v>22</v>
      </c>
      <c r="G8" s="5">
        <v>521679260</v>
      </c>
      <c r="H8" s="5">
        <v>130419815</v>
      </c>
      <c r="I8" s="14">
        <f t="shared" si="0"/>
        <v>25</v>
      </c>
      <c r="J8" s="5">
        <f t="shared" ref="J8" si="1">G8-H8-L8</f>
        <v>391259445</v>
      </c>
      <c r="K8" s="14">
        <f t="shared" ref="K8" si="2">100-I8-M8</f>
        <v>75</v>
      </c>
      <c r="L8" s="5"/>
      <c r="M8" s="14">
        <f t="shared" ref="M8" si="3">L8/G8*100</f>
        <v>0</v>
      </c>
    </row>
    <row r="9" spans="1:102" s="13" customFormat="1" ht="63" customHeight="1" x14ac:dyDescent="0.2">
      <c r="A9" s="6">
        <v>5</v>
      </c>
      <c r="B9" s="6">
        <v>5</v>
      </c>
      <c r="C9" s="154"/>
      <c r="D9" s="6" t="s">
        <v>20</v>
      </c>
      <c r="E9" s="8" t="s">
        <v>23</v>
      </c>
      <c r="F9" s="8" t="s">
        <v>24</v>
      </c>
      <c r="G9" s="5">
        <v>619389100</v>
      </c>
      <c r="H9" s="5">
        <v>216786185</v>
      </c>
      <c r="I9" s="14">
        <f t="shared" si="0"/>
        <v>35</v>
      </c>
      <c r="J9" s="5">
        <f>G9-H9-L9</f>
        <v>402602915</v>
      </c>
      <c r="K9" s="14">
        <f>100-I9-M9</f>
        <v>65</v>
      </c>
      <c r="L9" s="5"/>
      <c r="M9" s="14">
        <f>L9/G9*100</f>
        <v>0</v>
      </c>
    </row>
    <row r="10" spans="1:102" s="13" customFormat="1" ht="33" customHeight="1" x14ac:dyDescent="0.2">
      <c r="A10" s="6">
        <v>6</v>
      </c>
      <c r="B10" s="6">
        <v>6</v>
      </c>
      <c r="C10" s="154"/>
      <c r="D10" s="49" t="s">
        <v>20</v>
      </c>
      <c r="E10" s="49" t="s">
        <v>25</v>
      </c>
      <c r="F10" s="36" t="s">
        <v>26</v>
      </c>
      <c r="G10" s="17">
        <v>339067870</v>
      </c>
      <c r="H10" s="17">
        <v>32211448</v>
      </c>
      <c r="I10" s="18">
        <v>9.5000001032241705</v>
      </c>
      <c r="J10" s="17">
        <v>237347509</v>
      </c>
      <c r="K10" s="18">
        <v>70</v>
      </c>
      <c r="L10" s="17">
        <v>69508913</v>
      </c>
      <c r="M10" s="18">
        <v>20.499999896775829</v>
      </c>
    </row>
    <row r="11" spans="1:102" s="54" customFormat="1" ht="75" customHeight="1" x14ac:dyDescent="0.25">
      <c r="A11" s="6">
        <v>7</v>
      </c>
      <c r="B11" s="6">
        <v>7</v>
      </c>
      <c r="C11" s="154"/>
      <c r="D11" s="34" t="s">
        <v>20</v>
      </c>
      <c r="E11" s="12" t="s">
        <v>27</v>
      </c>
      <c r="F11" s="12" t="s">
        <v>28</v>
      </c>
      <c r="G11" s="51">
        <v>95736920</v>
      </c>
      <c r="H11" s="51">
        <v>38294768</v>
      </c>
      <c r="I11" s="52">
        <f t="shared" ref="I11" si="4">H11/G11*100</f>
        <v>40</v>
      </c>
      <c r="J11" s="51">
        <f>G11-H11-L11</f>
        <v>57442152</v>
      </c>
      <c r="K11" s="52">
        <f t="shared" ref="K11" si="5">100-I11-M11</f>
        <v>60</v>
      </c>
      <c r="L11" s="51"/>
      <c r="M11" s="89">
        <f t="shared" ref="M11" si="6">L11/G11*100</f>
        <v>0</v>
      </c>
    </row>
    <row r="12" spans="1:102" s="54" customFormat="1" ht="78" customHeight="1" x14ac:dyDescent="0.25">
      <c r="A12" s="6">
        <v>8</v>
      </c>
      <c r="B12" s="6">
        <v>8</v>
      </c>
      <c r="C12" s="154"/>
      <c r="D12" s="12" t="s">
        <v>29</v>
      </c>
      <c r="E12" s="12" t="s">
        <v>30</v>
      </c>
      <c r="F12" s="12" t="s">
        <v>31</v>
      </c>
      <c r="G12" s="51">
        <v>1327035600</v>
      </c>
      <c r="H12" s="51">
        <v>796221360</v>
      </c>
      <c r="I12" s="52">
        <f>H12/G12*100</f>
        <v>60</v>
      </c>
      <c r="J12" s="51">
        <f>G12-H12-L12</f>
        <v>530814240</v>
      </c>
      <c r="K12" s="52">
        <f>100-I12-M12</f>
        <v>40</v>
      </c>
      <c r="L12" s="51"/>
      <c r="M12" s="89">
        <f>L12/G12*100</f>
        <v>0</v>
      </c>
    </row>
    <row r="13" spans="1:102" s="54" customFormat="1" ht="45.75" customHeight="1" x14ac:dyDescent="0.25">
      <c r="A13" s="6">
        <v>9</v>
      </c>
      <c r="B13" s="6">
        <v>9</v>
      </c>
      <c r="C13" s="154"/>
      <c r="D13" s="12" t="s">
        <v>32</v>
      </c>
      <c r="E13" s="34" t="s">
        <v>33</v>
      </c>
      <c r="F13" s="12" t="s">
        <v>34</v>
      </c>
      <c r="G13" s="51">
        <v>609450700</v>
      </c>
      <c r="H13" s="51">
        <v>304725350</v>
      </c>
      <c r="I13" s="52">
        <f t="shared" ref="I13" si="7">H13/G13*100</f>
        <v>50</v>
      </c>
      <c r="J13" s="51">
        <f t="shared" ref="J13" si="8">G13-H13-L13</f>
        <v>304725350</v>
      </c>
      <c r="K13" s="52">
        <f t="shared" ref="K13" si="9">100-I13-M13</f>
        <v>50</v>
      </c>
      <c r="L13" s="51">
        <v>0</v>
      </c>
      <c r="M13" s="89">
        <f t="shared" ref="M13" si="10">L13/G13*100</f>
        <v>0</v>
      </c>
    </row>
    <row r="14" spans="1:102" s="13" customFormat="1" ht="90" customHeight="1" x14ac:dyDescent="0.2">
      <c r="A14" s="6">
        <v>10</v>
      </c>
      <c r="B14" s="6">
        <v>10</v>
      </c>
      <c r="C14" s="154"/>
      <c r="D14" s="6" t="s">
        <v>33</v>
      </c>
      <c r="E14" s="8" t="s">
        <v>35</v>
      </c>
      <c r="F14" s="8" t="s">
        <v>36</v>
      </c>
      <c r="G14" s="5">
        <v>4402331362</v>
      </c>
      <c r="H14" s="5">
        <v>2201165681</v>
      </c>
      <c r="I14" s="14">
        <f>H14/G14*100</f>
        <v>50</v>
      </c>
      <c r="J14" s="5">
        <f>G14-H14-L14</f>
        <v>2201165681</v>
      </c>
      <c r="K14" s="14">
        <f>100-I14-M14</f>
        <v>50</v>
      </c>
      <c r="L14" s="5">
        <v>0</v>
      </c>
      <c r="M14" s="11">
        <f>L14/G14*100</f>
        <v>0</v>
      </c>
    </row>
    <row r="15" spans="1:102" s="13" customFormat="1" ht="90" customHeight="1" x14ac:dyDescent="0.2">
      <c r="A15" s="6">
        <v>11</v>
      </c>
      <c r="B15" s="6">
        <v>11</v>
      </c>
      <c r="C15" s="154"/>
      <c r="D15" s="49" t="s">
        <v>37</v>
      </c>
      <c r="E15" s="36" t="s">
        <v>38</v>
      </c>
      <c r="F15" s="36" t="s">
        <v>39</v>
      </c>
      <c r="G15" s="17">
        <v>154285000</v>
      </c>
      <c r="H15" s="17">
        <v>61714000</v>
      </c>
      <c r="I15" s="18">
        <v>40</v>
      </c>
      <c r="J15" s="17">
        <v>92571000</v>
      </c>
      <c r="K15" s="18">
        <v>60</v>
      </c>
      <c r="L15" s="17"/>
      <c r="M15" s="18">
        <v>0</v>
      </c>
    </row>
    <row r="16" spans="1:102" s="13" customFormat="1" ht="63.75" customHeight="1" x14ac:dyDescent="0.2">
      <c r="A16" s="6">
        <v>12</v>
      </c>
      <c r="B16" s="6">
        <v>12</v>
      </c>
      <c r="C16" s="154"/>
      <c r="D16" s="6" t="s">
        <v>40</v>
      </c>
      <c r="E16" s="8" t="s">
        <v>41</v>
      </c>
      <c r="F16" s="8" t="s">
        <v>42</v>
      </c>
      <c r="G16" s="5">
        <v>74948300</v>
      </c>
      <c r="H16" s="5">
        <v>14989700</v>
      </c>
      <c r="I16" s="14">
        <f>H16/G16*100</f>
        <v>20.00005337012314</v>
      </c>
      <c r="J16" s="5">
        <f>G16-H16-L16</f>
        <v>59958600</v>
      </c>
      <c r="K16" s="14">
        <f>100-I16-M16</f>
        <v>79.99994662987686</v>
      </c>
      <c r="L16" s="5"/>
      <c r="M16" s="14">
        <f>L16/G16*100</f>
        <v>0</v>
      </c>
    </row>
    <row r="17" spans="1:102" s="21" customFormat="1" ht="21" customHeight="1" x14ac:dyDescent="0.2">
      <c r="A17" s="122"/>
      <c r="B17" s="122"/>
      <c r="C17" s="121"/>
      <c r="D17" s="152" t="s">
        <v>43</v>
      </c>
      <c r="E17" s="152"/>
      <c r="F17" s="152"/>
      <c r="G17" s="20">
        <f>SUM(G5:G16)</f>
        <v>8848189609</v>
      </c>
      <c r="H17" s="20">
        <f t="shared" ref="H17" si="11">SUM(H5:H16)</f>
        <v>4075595091</v>
      </c>
      <c r="I17" s="20"/>
      <c r="J17" s="20">
        <f>SUM(J5:J16)</f>
        <v>4703085605</v>
      </c>
      <c r="K17" s="20"/>
      <c r="L17" s="20">
        <f>SUM(L5:L16)</f>
        <v>69508913</v>
      </c>
      <c r="M17" s="20"/>
      <c r="N17" s="116"/>
      <c r="O17" s="116"/>
      <c r="P17" s="116"/>
      <c r="Q17" s="116"/>
      <c r="R17" s="116"/>
      <c r="S17" s="116"/>
      <c r="T17" s="116"/>
      <c r="U17" s="116"/>
      <c r="V17" s="116"/>
      <c r="W17" s="116"/>
      <c r="X17" s="116"/>
      <c r="Y17" s="116"/>
      <c r="Z17" s="116"/>
      <c r="AA17" s="116"/>
      <c r="AB17" s="116"/>
      <c r="AC17" s="116"/>
      <c r="AD17" s="116"/>
      <c r="AE17" s="116"/>
      <c r="AF17" s="116"/>
      <c r="AG17" s="116"/>
      <c r="AH17" s="116"/>
      <c r="AI17" s="116"/>
      <c r="AJ17" s="116"/>
      <c r="AK17" s="116"/>
      <c r="AL17" s="116"/>
      <c r="AM17" s="116"/>
      <c r="AN17" s="116"/>
      <c r="AO17" s="116"/>
      <c r="AP17" s="116"/>
      <c r="AQ17" s="116"/>
      <c r="AR17" s="116"/>
      <c r="AS17" s="116"/>
      <c r="AT17" s="116"/>
      <c r="AU17" s="116"/>
      <c r="AV17" s="116"/>
      <c r="AW17" s="116"/>
      <c r="AX17" s="116"/>
      <c r="AY17" s="116"/>
      <c r="AZ17" s="116"/>
      <c r="BA17" s="116"/>
      <c r="BB17" s="116"/>
      <c r="BC17" s="116"/>
      <c r="BD17" s="116"/>
      <c r="BE17" s="116"/>
      <c r="BF17" s="116"/>
      <c r="BG17" s="116"/>
      <c r="BH17" s="116"/>
      <c r="BI17" s="116"/>
      <c r="BJ17" s="116"/>
      <c r="BK17" s="116"/>
      <c r="BL17" s="116"/>
      <c r="BM17" s="116"/>
      <c r="BN17" s="116"/>
      <c r="BO17" s="116"/>
      <c r="BP17" s="116"/>
      <c r="BQ17" s="116"/>
      <c r="BR17" s="116"/>
      <c r="BS17" s="116"/>
      <c r="BT17" s="116"/>
      <c r="BU17" s="116"/>
      <c r="BV17" s="116"/>
      <c r="BW17" s="116"/>
      <c r="BX17" s="116"/>
      <c r="BY17" s="116"/>
      <c r="BZ17" s="116"/>
      <c r="CA17" s="116"/>
      <c r="CB17" s="116"/>
      <c r="CC17" s="116"/>
      <c r="CD17" s="116"/>
      <c r="CE17" s="116"/>
      <c r="CF17" s="116"/>
      <c r="CG17" s="116"/>
      <c r="CH17" s="116"/>
      <c r="CI17" s="116"/>
      <c r="CJ17" s="116"/>
      <c r="CK17" s="116"/>
      <c r="CL17" s="116"/>
      <c r="CM17" s="116"/>
      <c r="CN17" s="116"/>
      <c r="CO17" s="116"/>
      <c r="CP17" s="116"/>
      <c r="CQ17" s="116"/>
      <c r="CR17" s="116"/>
      <c r="CS17" s="116"/>
      <c r="CT17" s="116"/>
      <c r="CU17" s="116"/>
      <c r="CV17" s="116"/>
      <c r="CW17" s="116"/>
      <c r="CX17" s="116"/>
    </row>
    <row r="18" spans="1:102" s="13" customFormat="1" ht="83.25" customHeight="1" x14ac:dyDescent="0.2">
      <c r="A18" s="6">
        <v>13</v>
      </c>
      <c r="B18" s="6">
        <v>1</v>
      </c>
      <c r="C18" s="155"/>
      <c r="D18" s="8" t="s">
        <v>44</v>
      </c>
      <c r="E18" s="8" t="s">
        <v>45</v>
      </c>
      <c r="F18" s="8" t="s">
        <v>46</v>
      </c>
      <c r="G18" s="5">
        <v>1631734700</v>
      </c>
      <c r="H18" s="5">
        <v>734280615</v>
      </c>
      <c r="I18" s="14">
        <f t="shared" ref="I18:I21" si="12">H18/G18*100</f>
        <v>45</v>
      </c>
      <c r="J18" s="5">
        <f t="shared" ref="J18:J21" si="13">G18*K18/100</f>
        <v>897454085</v>
      </c>
      <c r="K18" s="14">
        <f t="shared" ref="K18:K21" si="14">100-I18-M18</f>
        <v>55</v>
      </c>
      <c r="L18" s="5">
        <v>0</v>
      </c>
      <c r="M18" s="11">
        <f t="shared" ref="M18:M21" si="15">L18/G18*100</f>
        <v>0</v>
      </c>
    </row>
    <row r="19" spans="1:102" s="13" customFormat="1" ht="77.25" customHeight="1" x14ac:dyDescent="0.2">
      <c r="A19" s="6">
        <v>14</v>
      </c>
      <c r="B19" s="6">
        <v>2</v>
      </c>
      <c r="C19" s="155"/>
      <c r="D19" s="8" t="s">
        <v>44</v>
      </c>
      <c r="E19" s="8" t="s">
        <v>47</v>
      </c>
      <c r="F19" s="8" t="s">
        <v>48</v>
      </c>
      <c r="G19" s="5">
        <v>102000000</v>
      </c>
      <c r="H19" s="5">
        <v>30600000</v>
      </c>
      <c r="I19" s="14">
        <f t="shared" si="12"/>
        <v>30</v>
      </c>
      <c r="J19" s="5">
        <f t="shared" si="13"/>
        <v>71400000</v>
      </c>
      <c r="K19" s="14">
        <f t="shared" si="14"/>
        <v>70</v>
      </c>
      <c r="L19" s="5">
        <v>0</v>
      </c>
      <c r="M19" s="11">
        <f t="shared" si="15"/>
        <v>0</v>
      </c>
    </row>
    <row r="20" spans="1:102" s="13" customFormat="1" ht="79.5" customHeight="1" x14ac:dyDescent="0.2">
      <c r="A20" s="6">
        <v>15</v>
      </c>
      <c r="B20" s="6">
        <v>3</v>
      </c>
      <c r="C20" s="155"/>
      <c r="D20" s="8" t="s">
        <v>44</v>
      </c>
      <c r="E20" s="8" t="s">
        <v>49</v>
      </c>
      <c r="F20" s="23" t="s">
        <v>50</v>
      </c>
      <c r="G20" s="5">
        <v>340554950</v>
      </c>
      <c r="H20" s="5">
        <v>136221980</v>
      </c>
      <c r="I20" s="14">
        <f t="shared" si="12"/>
        <v>40</v>
      </c>
      <c r="J20" s="5">
        <f t="shared" si="13"/>
        <v>136221980</v>
      </c>
      <c r="K20" s="14">
        <f t="shared" si="14"/>
        <v>40</v>
      </c>
      <c r="L20" s="5">
        <v>68110990</v>
      </c>
      <c r="M20" s="14">
        <f t="shared" si="15"/>
        <v>20</v>
      </c>
    </row>
    <row r="21" spans="1:102" s="54" customFormat="1" ht="45.75" customHeight="1" x14ac:dyDescent="0.25">
      <c r="A21" s="6">
        <v>16</v>
      </c>
      <c r="B21" s="6">
        <v>4</v>
      </c>
      <c r="C21" s="155"/>
      <c r="D21" s="12" t="s">
        <v>44</v>
      </c>
      <c r="E21" s="12" t="s">
        <v>51</v>
      </c>
      <c r="F21" s="12" t="s">
        <v>52</v>
      </c>
      <c r="G21" s="51">
        <v>324698820</v>
      </c>
      <c r="H21" s="51">
        <v>113641787</v>
      </c>
      <c r="I21" s="52">
        <f t="shared" si="12"/>
        <v>34.999137662403577</v>
      </c>
      <c r="J21" s="51">
        <f t="shared" si="13"/>
        <v>211057033.00000003</v>
      </c>
      <c r="K21" s="52">
        <f t="shared" si="14"/>
        <v>65.000862337596431</v>
      </c>
      <c r="L21" s="51">
        <v>0</v>
      </c>
      <c r="M21" s="89">
        <f t="shared" si="15"/>
        <v>0</v>
      </c>
    </row>
    <row r="22" spans="1:102" s="13" customFormat="1" ht="45" customHeight="1" x14ac:dyDescent="0.2">
      <c r="A22" s="6">
        <v>17</v>
      </c>
      <c r="B22" s="6">
        <v>5</v>
      </c>
      <c r="C22" s="155"/>
      <c r="D22" s="8" t="s">
        <v>44</v>
      </c>
      <c r="E22" s="8" t="s">
        <v>44</v>
      </c>
      <c r="F22" s="8" t="s">
        <v>53</v>
      </c>
      <c r="G22" s="5">
        <v>171688400</v>
      </c>
      <c r="H22" s="5">
        <v>111597460</v>
      </c>
      <c r="I22" s="14">
        <f>H22/G22*100</f>
        <v>65</v>
      </c>
      <c r="J22" s="5">
        <f>G22*K22/100</f>
        <v>60090940</v>
      </c>
      <c r="K22" s="14">
        <f>100-I22-M22</f>
        <v>35</v>
      </c>
      <c r="L22" s="5">
        <v>0</v>
      </c>
      <c r="M22" s="11">
        <f>L22/G22*100</f>
        <v>0</v>
      </c>
      <c r="N22" s="20">
        <f>SUM(N10:N21)</f>
        <v>0</v>
      </c>
      <c r="O22" s="20">
        <f t="shared" ref="O22" si="16">SUM(O10:O21)</f>
        <v>0</v>
      </c>
      <c r="P22" s="20"/>
      <c r="Q22" s="20">
        <f>SUM(Q10:Q21)</f>
        <v>0</v>
      </c>
      <c r="R22" s="20"/>
      <c r="S22" s="20">
        <f>SUM(S10:S21)</f>
        <v>0</v>
      </c>
    </row>
    <row r="23" spans="1:102" s="13" customFormat="1" ht="78" customHeight="1" x14ac:dyDescent="0.2">
      <c r="A23" s="6">
        <v>18</v>
      </c>
      <c r="B23" s="6">
        <v>6</v>
      </c>
      <c r="C23" s="155"/>
      <c r="D23" s="8" t="s">
        <v>54</v>
      </c>
      <c r="E23" s="8" t="s">
        <v>55</v>
      </c>
      <c r="F23" s="23" t="s">
        <v>56</v>
      </c>
      <c r="G23" s="5">
        <v>453298000</v>
      </c>
      <c r="H23" s="5">
        <f>G23*I23/100</f>
        <v>249313900.00000003</v>
      </c>
      <c r="I23" s="14">
        <v>55.000000000000007</v>
      </c>
      <c r="J23" s="5">
        <f>G23*K23/100</f>
        <v>203984099.99999997</v>
      </c>
      <c r="K23" s="14">
        <v>44.999999999999993</v>
      </c>
      <c r="L23" s="5">
        <v>0</v>
      </c>
      <c r="M23" s="11">
        <v>0</v>
      </c>
    </row>
    <row r="24" spans="1:102" s="13" customFormat="1" ht="92.25" customHeight="1" x14ac:dyDescent="0.2">
      <c r="A24" s="6">
        <v>19</v>
      </c>
      <c r="B24" s="6">
        <v>7</v>
      </c>
      <c r="C24" s="155"/>
      <c r="D24" s="8" t="s">
        <v>54</v>
      </c>
      <c r="E24" s="8" t="s">
        <v>57</v>
      </c>
      <c r="F24" s="23" t="s">
        <v>58</v>
      </c>
      <c r="G24" s="5">
        <f>2802054987-344397500</f>
        <v>2457657487</v>
      </c>
      <c r="H24" s="5">
        <f>G24*30/100</f>
        <v>737297246.10000002</v>
      </c>
      <c r="I24" s="14">
        <f>H24/G24*100</f>
        <v>30</v>
      </c>
      <c r="J24" s="5">
        <f>G24*K24/100</f>
        <v>1720360240.9000001</v>
      </c>
      <c r="K24" s="14">
        <f>100-I24-M24</f>
        <v>70</v>
      </c>
      <c r="L24" s="5">
        <v>0</v>
      </c>
      <c r="M24" s="14">
        <v>0</v>
      </c>
    </row>
    <row r="25" spans="1:102" s="54" customFormat="1" ht="69" customHeight="1" x14ac:dyDescent="0.25">
      <c r="A25" s="6">
        <v>20</v>
      </c>
      <c r="B25" s="6">
        <v>8</v>
      </c>
      <c r="C25" s="155"/>
      <c r="D25" s="12" t="s">
        <v>54</v>
      </c>
      <c r="E25" s="12" t="s">
        <v>59</v>
      </c>
      <c r="F25" s="12" t="s">
        <v>60</v>
      </c>
      <c r="G25" s="51">
        <v>416306133</v>
      </c>
      <c r="H25" s="51">
        <v>145707146</v>
      </c>
      <c r="I25" s="52">
        <v>35</v>
      </c>
      <c r="J25" s="51">
        <f>G25-H25</f>
        <v>270598987</v>
      </c>
      <c r="K25" s="52">
        <f>J25/G25*100</f>
        <v>65.000000132114309</v>
      </c>
      <c r="L25" s="51">
        <v>0</v>
      </c>
      <c r="M25" s="89">
        <v>0</v>
      </c>
    </row>
    <row r="26" spans="1:102" s="54" customFormat="1" ht="51.75" customHeight="1" x14ac:dyDescent="0.25">
      <c r="A26" s="6">
        <v>21</v>
      </c>
      <c r="B26" s="6">
        <v>9</v>
      </c>
      <c r="C26" s="155"/>
      <c r="D26" s="12" t="s">
        <v>54</v>
      </c>
      <c r="E26" s="12" t="s">
        <v>61</v>
      </c>
      <c r="F26" s="12" t="s">
        <v>62</v>
      </c>
      <c r="G26" s="51">
        <v>3812969066</v>
      </c>
      <c r="H26" s="51">
        <v>2478429892.9000001</v>
      </c>
      <c r="I26" s="52">
        <v>65</v>
      </c>
      <c r="J26" s="51">
        <f>G26*K26/100</f>
        <v>1334539173.0999999</v>
      </c>
      <c r="K26" s="52">
        <v>35</v>
      </c>
      <c r="L26" s="51">
        <v>0</v>
      </c>
      <c r="M26" s="89">
        <v>0</v>
      </c>
    </row>
    <row r="27" spans="1:102" s="13" customFormat="1" ht="69" customHeight="1" x14ac:dyDescent="0.2">
      <c r="A27" s="6">
        <v>22</v>
      </c>
      <c r="B27" s="6">
        <v>10</v>
      </c>
      <c r="C27" s="155"/>
      <c r="D27" s="8" t="s">
        <v>54</v>
      </c>
      <c r="E27" s="8" t="s">
        <v>63</v>
      </c>
      <c r="F27" s="23" t="s">
        <v>64</v>
      </c>
      <c r="G27" s="5">
        <v>137785200</v>
      </c>
      <c r="H27" s="5">
        <v>48224820</v>
      </c>
      <c r="I27" s="14">
        <f>H27/G27*100</f>
        <v>35</v>
      </c>
      <c r="J27" s="5">
        <f>G27-H27</f>
        <v>89560380</v>
      </c>
      <c r="K27" s="14">
        <f>J27/G27*100</f>
        <v>65</v>
      </c>
      <c r="L27" s="5">
        <v>0</v>
      </c>
      <c r="M27" s="11">
        <v>0</v>
      </c>
    </row>
    <row r="28" spans="1:102" s="13" customFormat="1" ht="48.75" customHeight="1" x14ac:dyDescent="0.2">
      <c r="A28" s="6">
        <v>23</v>
      </c>
      <c r="B28" s="6">
        <v>11</v>
      </c>
      <c r="C28" s="155"/>
      <c r="D28" s="8" t="s">
        <v>54</v>
      </c>
      <c r="E28" s="8" t="s">
        <v>65</v>
      </c>
      <c r="F28" s="23" t="s">
        <v>462</v>
      </c>
      <c r="G28" s="5">
        <v>344398500</v>
      </c>
      <c r="H28" s="5">
        <f>G28*I28/100</f>
        <v>103319550</v>
      </c>
      <c r="I28" s="14">
        <v>30</v>
      </c>
      <c r="J28" s="5">
        <f>G28*K28/100</f>
        <v>241078950</v>
      </c>
      <c r="K28" s="14">
        <f>100-I28-M28</f>
        <v>70</v>
      </c>
      <c r="L28" s="5">
        <v>0</v>
      </c>
      <c r="M28" s="14">
        <v>0</v>
      </c>
    </row>
    <row r="29" spans="1:102" s="13" customFormat="1" ht="44.25" customHeight="1" x14ac:dyDescent="0.2">
      <c r="A29" s="6">
        <v>24</v>
      </c>
      <c r="B29" s="6">
        <v>12</v>
      </c>
      <c r="C29" s="155"/>
      <c r="D29" s="8" t="s">
        <v>66</v>
      </c>
      <c r="E29" s="8" t="s">
        <v>67</v>
      </c>
      <c r="F29" s="23" t="s">
        <v>68</v>
      </c>
      <c r="G29" s="5">
        <v>4754723716</v>
      </c>
      <c r="H29" s="5">
        <v>3090570415</v>
      </c>
      <c r="I29" s="14">
        <f t="shared" ref="I29:I30" si="17">H29/G29*100</f>
        <v>64.999999991587316</v>
      </c>
      <c r="J29" s="5">
        <f t="shared" ref="J29:J30" si="18">G29*K29/100</f>
        <v>1664153301</v>
      </c>
      <c r="K29" s="14">
        <f t="shared" ref="K29:K30" si="19">100-I29-M29</f>
        <v>35.000000008412684</v>
      </c>
      <c r="L29" s="5">
        <v>0</v>
      </c>
      <c r="M29" s="14">
        <f t="shared" ref="M29:M31" si="20">L29/G29*100</f>
        <v>0</v>
      </c>
    </row>
    <row r="30" spans="1:102" s="13" customFormat="1" ht="111.75" customHeight="1" x14ac:dyDescent="0.2">
      <c r="A30" s="6">
        <v>25</v>
      </c>
      <c r="B30" s="6">
        <v>13</v>
      </c>
      <c r="C30" s="155"/>
      <c r="D30" s="8" t="s">
        <v>66</v>
      </c>
      <c r="E30" s="8" t="s">
        <v>69</v>
      </c>
      <c r="F30" s="23" t="s">
        <v>70</v>
      </c>
      <c r="G30" s="5">
        <v>160711990</v>
      </c>
      <c r="H30" s="5">
        <v>88391595</v>
      </c>
      <c r="I30" s="14">
        <f t="shared" si="17"/>
        <v>55.000000311115556</v>
      </c>
      <c r="J30" s="5">
        <f t="shared" si="18"/>
        <v>72320395</v>
      </c>
      <c r="K30" s="14">
        <f t="shared" si="19"/>
        <v>44.999999688884444</v>
      </c>
      <c r="L30" s="5">
        <v>0</v>
      </c>
      <c r="M30" s="14">
        <f t="shared" si="20"/>
        <v>0</v>
      </c>
    </row>
    <row r="31" spans="1:102" s="13" customFormat="1" ht="177.75" customHeight="1" x14ac:dyDescent="0.2">
      <c r="A31" s="6">
        <v>26</v>
      </c>
      <c r="B31" s="6">
        <v>14</v>
      </c>
      <c r="C31" s="155"/>
      <c r="D31" s="8" t="s">
        <v>66</v>
      </c>
      <c r="E31" s="8" t="s">
        <v>71</v>
      </c>
      <c r="F31" s="23" t="s">
        <v>72</v>
      </c>
      <c r="G31" s="5">
        <v>1085079910</v>
      </c>
      <c r="H31" s="5">
        <v>379777969</v>
      </c>
      <c r="I31" s="14">
        <v>35</v>
      </c>
      <c r="J31" s="5">
        <f>G31*K31/100</f>
        <v>705301941.5</v>
      </c>
      <c r="K31" s="14">
        <f>100-I31-M31</f>
        <v>65</v>
      </c>
      <c r="L31" s="5">
        <v>0</v>
      </c>
      <c r="M31" s="14">
        <f t="shared" si="20"/>
        <v>0</v>
      </c>
    </row>
    <row r="32" spans="1:102" s="25" customFormat="1" ht="19.5" customHeight="1" x14ac:dyDescent="0.2">
      <c r="A32" s="153" t="s">
        <v>73</v>
      </c>
      <c r="B32" s="153"/>
      <c r="C32" s="153"/>
      <c r="D32" s="153"/>
      <c r="E32" s="153"/>
      <c r="F32" s="153"/>
      <c r="G32" s="162">
        <f>SUM(G18:G31)</f>
        <v>16193606872</v>
      </c>
      <c r="H32" s="162">
        <f t="shared" ref="H32:M32" si="21">SUM(H18:H31)</f>
        <v>8447374376</v>
      </c>
      <c r="I32" s="162">
        <f t="shared" si="21"/>
        <v>619.99913796510646</v>
      </c>
      <c r="J32" s="162">
        <f t="shared" si="21"/>
        <v>7678121506.5</v>
      </c>
      <c r="K32" s="162">
        <f t="shared" si="21"/>
        <v>760.00086216700799</v>
      </c>
      <c r="L32" s="162">
        <f t="shared" si="21"/>
        <v>68110990</v>
      </c>
      <c r="M32" s="24">
        <f t="shared" si="21"/>
        <v>20</v>
      </c>
      <c r="N32" s="13"/>
      <c r="O32" s="13"/>
      <c r="P32" s="13"/>
      <c r="Q32" s="13"/>
      <c r="R32" s="13"/>
      <c r="S32" s="13"/>
      <c r="T32" s="13"/>
      <c r="U32" s="13"/>
      <c r="V32" s="13"/>
      <c r="W32" s="13"/>
      <c r="X32" s="13"/>
      <c r="Y32" s="13"/>
      <c r="Z32" s="13"/>
      <c r="AA32" s="13"/>
      <c r="AB32" s="13"/>
      <c r="AC32" s="13"/>
      <c r="AD32" s="13"/>
      <c r="AE32" s="13"/>
      <c r="AF32" s="13"/>
      <c r="AG32" s="13"/>
      <c r="AH32" s="13"/>
      <c r="AI32" s="13"/>
      <c r="AJ32" s="13"/>
      <c r="AK32" s="13"/>
      <c r="AL32" s="13"/>
      <c r="AM32" s="13"/>
      <c r="AN32" s="13"/>
      <c r="AO32" s="13"/>
      <c r="AP32" s="13"/>
      <c r="AQ32" s="13"/>
      <c r="AR32" s="13"/>
      <c r="AS32" s="13"/>
      <c r="AT32" s="13"/>
      <c r="AU32" s="13"/>
      <c r="AV32" s="13"/>
      <c r="AW32" s="13"/>
      <c r="AX32" s="13"/>
      <c r="AY32" s="13"/>
      <c r="AZ32" s="13"/>
      <c r="BA32" s="13"/>
      <c r="BB32" s="13"/>
      <c r="BC32" s="13"/>
      <c r="BD32" s="13"/>
      <c r="BE32" s="13"/>
      <c r="BF32" s="13"/>
      <c r="BG32" s="13"/>
      <c r="BH32" s="13"/>
      <c r="BI32" s="13"/>
      <c r="BJ32" s="13"/>
      <c r="BK32" s="13"/>
      <c r="BL32" s="13"/>
      <c r="BM32" s="13"/>
      <c r="BN32" s="13"/>
      <c r="BO32" s="13"/>
      <c r="BP32" s="13"/>
      <c r="BQ32" s="13"/>
      <c r="BR32" s="13"/>
      <c r="BS32" s="13"/>
      <c r="BT32" s="13"/>
      <c r="BU32" s="13"/>
      <c r="BV32" s="13"/>
      <c r="BW32" s="13"/>
      <c r="BX32" s="13"/>
      <c r="BY32" s="13"/>
      <c r="BZ32" s="13"/>
      <c r="CA32" s="13"/>
      <c r="CB32" s="13"/>
      <c r="CC32" s="13"/>
      <c r="CD32" s="13"/>
      <c r="CE32" s="13"/>
      <c r="CF32" s="13"/>
      <c r="CG32" s="13"/>
      <c r="CH32" s="13"/>
      <c r="CI32" s="13"/>
      <c r="CJ32" s="13"/>
      <c r="CK32" s="13"/>
      <c r="CL32" s="13"/>
      <c r="CM32" s="13"/>
      <c r="CN32" s="13"/>
      <c r="CO32" s="13"/>
      <c r="CP32" s="13"/>
      <c r="CQ32" s="13"/>
      <c r="CR32" s="13"/>
      <c r="CS32" s="13"/>
      <c r="CT32" s="13"/>
      <c r="CU32" s="13"/>
      <c r="CV32" s="13"/>
      <c r="CW32" s="13"/>
      <c r="CX32" s="13"/>
    </row>
    <row r="33" spans="1:103" s="4" customFormat="1" ht="183.75" customHeight="1" x14ac:dyDescent="0.25">
      <c r="A33" s="23">
        <v>27</v>
      </c>
      <c r="B33" s="6">
        <v>1</v>
      </c>
      <c r="C33" s="157" t="s">
        <v>74</v>
      </c>
      <c r="D33" s="8" t="s">
        <v>74</v>
      </c>
      <c r="E33" s="8" t="s">
        <v>75</v>
      </c>
      <c r="F33" s="8" t="s">
        <v>76</v>
      </c>
      <c r="G33" s="5">
        <v>1196295527</v>
      </c>
      <c r="H33" s="5">
        <v>777592092.55000007</v>
      </c>
      <c r="I33" s="5">
        <v>65</v>
      </c>
      <c r="J33" s="5">
        <v>418703434.44999999</v>
      </c>
      <c r="K33" s="5">
        <v>35</v>
      </c>
      <c r="L33" s="5"/>
      <c r="M33" s="5"/>
    </row>
    <row r="34" spans="1:103" s="22" customFormat="1" ht="182.25" customHeight="1" x14ac:dyDescent="0.25">
      <c r="A34" s="23">
        <v>28</v>
      </c>
      <c r="B34" s="23">
        <v>2</v>
      </c>
      <c r="C34" s="157"/>
      <c r="D34" s="23" t="s">
        <v>74</v>
      </c>
      <c r="E34" s="23" t="s">
        <v>77</v>
      </c>
      <c r="F34" s="23" t="s">
        <v>78</v>
      </c>
      <c r="G34" s="35">
        <v>313825897</v>
      </c>
      <c r="H34" s="35">
        <v>109839063.94999999</v>
      </c>
      <c r="I34" s="35">
        <v>35</v>
      </c>
      <c r="J34" s="35">
        <v>203986833.05000001</v>
      </c>
      <c r="K34" s="23">
        <v>65</v>
      </c>
      <c r="L34" s="23"/>
      <c r="N34" s="117"/>
      <c r="O34" s="117"/>
      <c r="P34" s="117"/>
      <c r="Q34" s="117"/>
      <c r="R34" s="117"/>
      <c r="S34" s="117"/>
      <c r="T34" s="117"/>
      <c r="U34" s="117"/>
      <c r="V34" s="117"/>
      <c r="W34" s="117"/>
      <c r="X34" s="117"/>
      <c r="Y34" s="117"/>
      <c r="Z34" s="117"/>
      <c r="AA34" s="117"/>
      <c r="AB34" s="117"/>
      <c r="AC34" s="117"/>
      <c r="AD34" s="117"/>
      <c r="AE34" s="117"/>
      <c r="AF34" s="117"/>
      <c r="AG34" s="117"/>
      <c r="AH34" s="117"/>
      <c r="AI34" s="117"/>
      <c r="AJ34" s="117"/>
      <c r="AK34" s="117"/>
      <c r="AL34" s="117"/>
      <c r="AM34" s="117"/>
      <c r="AN34" s="117"/>
      <c r="AO34" s="117"/>
      <c r="AP34" s="117"/>
      <c r="AQ34" s="117"/>
      <c r="AR34" s="117"/>
      <c r="AS34" s="117"/>
      <c r="AT34" s="117"/>
      <c r="AU34" s="117"/>
      <c r="AV34" s="117"/>
      <c r="AW34" s="117"/>
      <c r="AX34" s="117"/>
      <c r="AY34" s="117"/>
      <c r="AZ34" s="117"/>
      <c r="BA34" s="117"/>
      <c r="BB34" s="117"/>
      <c r="BC34" s="117"/>
      <c r="BD34" s="117"/>
      <c r="BE34" s="117"/>
      <c r="BF34" s="117"/>
      <c r="BG34" s="117"/>
      <c r="BH34" s="117"/>
      <c r="BI34" s="117"/>
      <c r="BJ34" s="117"/>
      <c r="BK34" s="117"/>
      <c r="BL34" s="117"/>
      <c r="BM34" s="117"/>
      <c r="BN34" s="117"/>
      <c r="BO34" s="117"/>
      <c r="BP34" s="117"/>
      <c r="BQ34" s="117"/>
      <c r="BR34" s="117"/>
      <c r="BS34" s="117"/>
      <c r="BT34" s="117"/>
      <c r="BU34" s="117"/>
      <c r="BV34" s="117"/>
      <c r="BW34" s="117"/>
      <c r="BX34" s="117"/>
      <c r="BY34" s="117"/>
      <c r="BZ34" s="117"/>
      <c r="CA34" s="117"/>
      <c r="CB34" s="117"/>
      <c r="CC34" s="117"/>
      <c r="CD34" s="117"/>
      <c r="CE34" s="117"/>
      <c r="CF34" s="117"/>
      <c r="CG34" s="117"/>
      <c r="CH34" s="117"/>
      <c r="CI34" s="117"/>
      <c r="CJ34" s="117"/>
      <c r="CK34" s="117"/>
      <c r="CL34" s="117"/>
      <c r="CM34" s="117"/>
      <c r="CN34" s="117"/>
      <c r="CO34" s="117"/>
      <c r="CP34" s="117"/>
      <c r="CQ34" s="117"/>
      <c r="CR34" s="117"/>
      <c r="CS34" s="117"/>
      <c r="CT34" s="117"/>
      <c r="CU34" s="117"/>
      <c r="CV34" s="117"/>
      <c r="CW34" s="117"/>
      <c r="CX34" s="117"/>
      <c r="CY34" s="26"/>
    </row>
    <row r="35" spans="1:103" s="4" customFormat="1" ht="51.75" customHeight="1" x14ac:dyDescent="0.25">
      <c r="A35" s="23">
        <v>29</v>
      </c>
      <c r="B35" s="6">
        <v>3</v>
      </c>
      <c r="C35" s="157"/>
      <c r="D35" s="8" t="s">
        <v>79</v>
      </c>
      <c r="E35" s="8" t="s">
        <v>80</v>
      </c>
      <c r="F35" s="8" t="s">
        <v>81</v>
      </c>
      <c r="G35" s="30">
        <v>840353690</v>
      </c>
      <c r="H35" s="30">
        <f>G35*I35/100</f>
        <v>252106107</v>
      </c>
      <c r="I35" s="30">
        <v>30</v>
      </c>
      <c r="J35" s="30">
        <f t="shared" ref="J35" si="22">G35*K35/100</f>
        <v>588247583</v>
      </c>
      <c r="K35" s="30">
        <v>70</v>
      </c>
      <c r="L35" s="74"/>
      <c r="M35" s="10"/>
    </row>
    <row r="36" spans="1:103" s="32" customFormat="1" ht="110.25" customHeight="1" x14ac:dyDescent="0.25">
      <c r="A36" s="23">
        <v>30</v>
      </c>
      <c r="B36" s="23">
        <v>4</v>
      </c>
      <c r="C36" s="157"/>
      <c r="D36" s="34" t="s">
        <v>82</v>
      </c>
      <c r="E36" s="12" t="s">
        <v>83</v>
      </c>
      <c r="F36" s="123" t="s">
        <v>84</v>
      </c>
      <c r="G36" s="30">
        <v>210052012</v>
      </c>
      <c r="H36" s="30">
        <v>115528606.60000001</v>
      </c>
      <c r="I36" s="31">
        <v>55</v>
      </c>
      <c r="J36" s="30">
        <v>94523405.400000006</v>
      </c>
      <c r="K36" s="30">
        <f>100-I36-M36</f>
        <v>45</v>
      </c>
      <c r="L36" s="30"/>
      <c r="M36" s="30"/>
    </row>
    <row r="37" spans="1:103" s="32" customFormat="1" ht="48" customHeight="1" x14ac:dyDescent="0.25">
      <c r="A37" s="23">
        <v>31</v>
      </c>
      <c r="B37" s="6">
        <v>5</v>
      </c>
      <c r="C37" s="157"/>
      <c r="D37" s="34" t="s">
        <v>82</v>
      </c>
      <c r="E37" s="12" t="s">
        <v>85</v>
      </c>
      <c r="F37" s="123" t="s">
        <v>86</v>
      </c>
      <c r="G37" s="30">
        <v>175195210</v>
      </c>
      <c r="H37" s="30">
        <v>61318323.499999993</v>
      </c>
      <c r="I37" s="31">
        <v>35</v>
      </c>
      <c r="J37" s="30">
        <v>113876886.5</v>
      </c>
      <c r="K37" s="30">
        <f t="shared" ref="K37" si="23">100-I37-M37</f>
        <v>65</v>
      </c>
      <c r="L37" s="90"/>
      <c r="M37" s="90"/>
    </row>
    <row r="38" spans="1:103" s="32" customFormat="1" ht="175.5" customHeight="1" x14ac:dyDescent="0.25">
      <c r="A38" s="23">
        <v>32</v>
      </c>
      <c r="B38" s="23">
        <v>6</v>
      </c>
      <c r="C38" s="157"/>
      <c r="D38" s="124" t="s">
        <v>82</v>
      </c>
      <c r="E38" s="47" t="s">
        <v>87</v>
      </c>
      <c r="F38" s="125" t="s">
        <v>88</v>
      </c>
      <c r="G38" s="30">
        <v>2550867578</v>
      </c>
      <c r="H38" s="30">
        <v>1147890410.0999999</v>
      </c>
      <c r="I38" s="31">
        <v>45</v>
      </c>
      <c r="J38" s="30">
        <v>1402977167.9000001</v>
      </c>
      <c r="K38" s="30">
        <v>55</v>
      </c>
      <c r="L38" s="91"/>
      <c r="M38" s="91"/>
      <c r="N38" s="118"/>
      <c r="O38" s="118"/>
      <c r="P38" s="118"/>
      <c r="Q38" s="118"/>
      <c r="R38" s="118"/>
      <c r="S38" s="118"/>
      <c r="T38" s="118"/>
      <c r="U38" s="118"/>
      <c r="V38" s="118"/>
      <c r="W38" s="118"/>
      <c r="X38" s="118"/>
      <c r="Y38" s="118"/>
      <c r="Z38" s="118"/>
      <c r="AA38" s="118"/>
      <c r="AB38" s="118"/>
      <c r="AC38" s="118"/>
      <c r="AD38" s="118"/>
      <c r="AE38" s="118"/>
      <c r="AF38" s="118"/>
      <c r="AG38" s="118"/>
      <c r="AH38" s="118"/>
      <c r="AI38" s="118"/>
      <c r="AJ38" s="118"/>
      <c r="AK38" s="118"/>
      <c r="AL38" s="118"/>
      <c r="AM38" s="118"/>
      <c r="AN38" s="118"/>
      <c r="AO38" s="118"/>
      <c r="AP38" s="118"/>
      <c r="AQ38" s="118"/>
      <c r="AR38" s="118"/>
      <c r="AS38" s="118"/>
      <c r="AT38" s="118"/>
      <c r="AU38" s="118"/>
      <c r="AV38" s="118"/>
      <c r="AW38" s="118"/>
      <c r="AX38" s="118"/>
      <c r="AY38" s="118"/>
      <c r="AZ38" s="118"/>
      <c r="BA38" s="118"/>
      <c r="BB38" s="118"/>
      <c r="BC38" s="118"/>
      <c r="BD38" s="118"/>
      <c r="BE38" s="118"/>
      <c r="BF38" s="118"/>
      <c r="BG38" s="118"/>
      <c r="BH38" s="118"/>
      <c r="BI38" s="118"/>
      <c r="BJ38" s="118"/>
      <c r="BK38" s="118"/>
      <c r="BL38" s="118"/>
      <c r="BM38" s="118"/>
      <c r="BN38" s="118"/>
      <c r="BO38" s="118"/>
      <c r="BP38" s="118"/>
      <c r="BQ38" s="118"/>
      <c r="BR38" s="118"/>
      <c r="BS38" s="118"/>
      <c r="BT38" s="118"/>
      <c r="BU38" s="118"/>
      <c r="BV38" s="118"/>
      <c r="BW38" s="118"/>
      <c r="BX38" s="118"/>
      <c r="BY38" s="118"/>
      <c r="BZ38" s="118"/>
      <c r="CA38" s="118"/>
      <c r="CB38" s="118"/>
      <c r="CC38" s="118"/>
      <c r="CD38" s="118"/>
      <c r="CE38" s="118"/>
      <c r="CF38" s="118"/>
      <c r="CG38" s="118"/>
    </row>
    <row r="39" spans="1:103" s="32" customFormat="1" ht="48" customHeight="1" x14ac:dyDescent="0.25">
      <c r="A39" s="23">
        <v>33</v>
      </c>
      <c r="B39" s="6">
        <v>7</v>
      </c>
      <c r="C39" s="157"/>
      <c r="D39" s="12" t="s">
        <v>89</v>
      </c>
      <c r="E39" s="12" t="s">
        <v>89</v>
      </c>
      <c r="F39" s="12" t="s">
        <v>90</v>
      </c>
      <c r="G39" s="30">
        <v>50527490</v>
      </c>
      <c r="H39" s="30">
        <v>10105498</v>
      </c>
      <c r="I39" s="31">
        <v>20</v>
      </c>
      <c r="J39" s="30">
        <v>40421992</v>
      </c>
      <c r="K39" s="30">
        <f t="shared" ref="K39:K56" si="24">100-I39-M39</f>
        <v>80</v>
      </c>
      <c r="L39" s="30"/>
      <c r="M39" s="30"/>
    </row>
    <row r="40" spans="1:103" s="32" customFormat="1" ht="30" customHeight="1" x14ac:dyDescent="0.25">
      <c r="A40" s="23">
        <v>34</v>
      </c>
      <c r="B40" s="23">
        <v>8</v>
      </c>
      <c r="C40" s="157"/>
      <c r="D40" s="12" t="s">
        <v>89</v>
      </c>
      <c r="E40" s="12" t="s">
        <v>89</v>
      </c>
      <c r="F40" s="12" t="s">
        <v>91</v>
      </c>
      <c r="G40" s="30">
        <v>19353236</v>
      </c>
      <c r="H40" s="30">
        <v>10644279.800000001</v>
      </c>
      <c r="I40" s="31">
        <v>55</v>
      </c>
      <c r="J40" s="30">
        <v>8708956.2000000011</v>
      </c>
      <c r="K40" s="30">
        <f t="shared" si="24"/>
        <v>45</v>
      </c>
      <c r="L40" s="30"/>
      <c r="M40" s="30"/>
    </row>
    <row r="41" spans="1:103" s="32" customFormat="1" ht="83.25" customHeight="1" x14ac:dyDescent="0.25">
      <c r="A41" s="23">
        <v>35</v>
      </c>
      <c r="B41" s="6">
        <v>9</v>
      </c>
      <c r="C41" s="157"/>
      <c r="D41" s="12" t="s">
        <v>92</v>
      </c>
      <c r="E41" s="12" t="s">
        <v>93</v>
      </c>
      <c r="F41" s="12" t="s">
        <v>94</v>
      </c>
      <c r="G41" s="30">
        <v>125066500</v>
      </c>
      <c r="H41" s="30">
        <v>31750875</v>
      </c>
      <c r="I41" s="31">
        <v>25</v>
      </c>
      <c r="J41" s="30">
        <f t="shared" ref="J41:J44" si="25">G41*K41/100</f>
        <v>93799875</v>
      </c>
      <c r="K41" s="30">
        <f t="shared" si="24"/>
        <v>75</v>
      </c>
      <c r="L41" s="30"/>
      <c r="M41" s="30"/>
    </row>
    <row r="42" spans="1:103" s="32" customFormat="1" ht="136.5" customHeight="1" x14ac:dyDescent="0.25">
      <c r="A42" s="23">
        <v>36</v>
      </c>
      <c r="B42" s="23">
        <v>10</v>
      </c>
      <c r="C42" s="157"/>
      <c r="D42" s="12" t="s">
        <v>92</v>
      </c>
      <c r="E42" s="12" t="s">
        <v>95</v>
      </c>
      <c r="F42" s="12" t="s">
        <v>96</v>
      </c>
      <c r="G42" s="30">
        <v>462373916</v>
      </c>
      <c r="H42" s="30">
        <f t="shared" ref="H42:H55" si="26">G42*I42/100</f>
        <v>300543045.39999998</v>
      </c>
      <c r="I42" s="31">
        <v>65</v>
      </c>
      <c r="J42" s="30">
        <f t="shared" si="25"/>
        <v>161830870.59999999</v>
      </c>
      <c r="K42" s="30">
        <f t="shared" si="24"/>
        <v>35</v>
      </c>
      <c r="L42" s="30"/>
      <c r="M42" s="30"/>
    </row>
    <row r="43" spans="1:103" s="54" customFormat="1" ht="71.25" customHeight="1" x14ac:dyDescent="0.25">
      <c r="A43" s="23">
        <v>37</v>
      </c>
      <c r="B43" s="6">
        <v>11</v>
      </c>
      <c r="C43" s="157"/>
      <c r="D43" s="12" t="s">
        <v>92</v>
      </c>
      <c r="E43" s="12" t="s">
        <v>97</v>
      </c>
      <c r="F43" s="12" t="s">
        <v>98</v>
      </c>
      <c r="G43" s="30">
        <v>182516694</v>
      </c>
      <c r="H43" s="30">
        <f t="shared" si="26"/>
        <v>45629173.5</v>
      </c>
      <c r="I43" s="31">
        <v>25</v>
      </c>
      <c r="J43" s="30">
        <f t="shared" si="25"/>
        <v>136887520.5</v>
      </c>
      <c r="K43" s="30">
        <f t="shared" si="24"/>
        <v>75</v>
      </c>
      <c r="L43" s="30"/>
      <c r="M43" s="92"/>
    </row>
    <row r="44" spans="1:103" s="54" customFormat="1" ht="129" customHeight="1" x14ac:dyDescent="0.25">
      <c r="A44" s="23">
        <v>38</v>
      </c>
      <c r="B44" s="23">
        <v>12</v>
      </c>
      <c r="C44" s="157"/>
      <c r="D44" s="12" t="s">
        <v>92</v>
      </c>
      <c r="E44" s="12" t="s">
        <v>99</v>
      </c>
      <c r="F44" s="12" t="s">
        <v>100</v>
      </c>
      <c r="G44" s="30">
        <v>176823600</v>
      </c>
      <c r="H44" s="30">
        <f t="shared" si="26"/>
        <v>97252980</v>
      </c>
      <c r="I44" s="31">
        <v>55</v>
      </c>
      <c r="J44" s="30">
        <f t="shared" si="25"/>
        <v>79570620</v>
      </c>
      <c r="K44" s="30">
        <f t="shared" si="24"/>
        <v>45</v>
      </c>
      <c r="L44" s="30"/>
      <c r="M44" s="92"/>
    </row>
    <row r="45" spans="1:103" s="54" customFormat="1" ht="60.75" customHeight="1" x14ac:dyDescent="0.25">
      <c r="A45" s="23">
        <v>39</v>
      </c>
      <c r="B45" s="6">
        <v>13</v>
      </c>
      <c r="C45" s="157"/>
      <c r="D45" s="12" t="s">
        <v>92</v>
      </c>
      <c r="E45" s="12" t="s">
        <v>101</v>
      </c>
      <c r="F45" s="12" t="s">
        <v>102</v>
      </c>
      <c r="G45" s="30">
        <v>357295100</v>
      </c>
      <c r="H45" s="30">
        <f>G45*I45/100</f>
        <v>125053285</v>
      </c>
      <c r="I45" s="31">
        <v>35</v>
      </c>
      <c r="J45" s="30">
        <f>G45-H45</f>
        <v>232241815</v>
      </c>
      <c r="K45" s="30">
        <f t="shared" si="24"/>
        <v>65</v>
      </c>
      <c r="L45" s="30"/>
      <c r="M45" s="92"/>
    </row>
    <row r="46" spans="1:103" s="32" customFormat="1" ht="55.5" customHeight="1" x14ac:dyDescent="0.25">
      <c r="A46" s="23">
        <v>40</v>
      </c>
      <c r="B46" s="23">
        <v>14</v>
      </c>
      <c r="C46" s="157"/>
      <c r="D46" s="12" t="s">
        <v>92</v>
      </c>
      <c r="E46" s="12" t="s">
        <v>103</v>
      </c>
      <c r="F46" s="12" t="s">
        <v>104</v>
      </c>
      <c r="G46" s="30">
        <v>134650500</v>
      </c>
      <c r="H46" s="30">
        <f>G46*I46/100</f>
        <v>60592725</v>
      </c>
      <c r="I46" s="31">
        <v>45</v>
      </c>
      <c r="J46" s="30">
        <f t="shared" ref="J46:J47" si="27">G46*K46/100</f>
        <v>74057775</v>
      </c>
      <c r="K46" s="30">
        <f>100-I46-M46</f>
        <v>55</v>
      </c>
      <c r="L46" s="30"/>
      <c r="M46" s="27"/>
    </row>
    <row r="47" spans="1:103" s="32" customFormat="1" ht="203.25" customHeight="1" x14ac:dyDescent="0.25">
      <c r="A47" s="23">
        <v>41</v>
      </c>
      <c r="B47" s="6">
        <v>15</v>
      </c>
      <c r="C47" s="157"/>
      <c r="D47" s="12" t="s">
        <v>92</v>
      </c>
      <c r="E47" s="12" t="s">
        <v>93</v>
      </c>
      <c r="F47" s="12" t="s">
        <v>105</v>
      </c>
      <c r="G47" s="30">
        <v>82358310</v>
      </c>
      <c r="H47" s="30">
        <f>G47*I47/100</f>
        <v>30472574.699999999</v>
      </c>
      <c r="I47" s="31">
        <v>37</v>
      </c>
      <c r="J47" s="30">
        <f t="shared" si="27"/>
        <v>51885735.299999997</v>
      </c>
      <c r="K47" s="30">
        <f>100-I47-M47</f>
        <v>63</v>
      </c>
      <c r="L47" s="30"/>
      <c r="M47" s="27"/>
    </row>
    <row r="48" spans="1:103" s="32" customFormat="1" ht="35.25" customHeight="1" x14ac:dyDescent="0.25">
      <c r="A48" s="23">
        <v>42</v>
      </c>
      <c r="B48" s="23">
        <v>16</v>
      </c>
      <c r="C48" s="157"/>
      <c r="D48" s="12" t="s">
        <v>92</v>
      </c>
      <c r="E48" s="12" t="s">
        <v>92</v>
      </c>
      <c r="F48" s="12" t="s">
        <v>106</v>
      </c>
      <c r="G48" s="30">
        <v>108999100</v>
      </c>
      <c r="H48" s="30">
        <f>G48*I48/100</f>
        <v>43599640</v>
      </c>
      <c r="I48" s="31">
        <v>40</v>
      </c>
      <c r="J48" s="30">
        <f>G48*60/100</f>
        <v>65399460</v>
      </c>
      <c r="K48" s="30">
        <v>60</v>
      </c>
      <c r="L48" s="30">
        <v>0</v>
      </c>
      <c r="M48" s="30"/>
    </row>
    <row r="49" spans="1:102" s="32" customFormat="1" ht="177.75" customHeight="1" x14ac:dyDescent="0.25">
      <c r="A49" s="23">
        <v>43</v>
      </c>
      <c r="B49" s="6">
        <v>17</v>
      </c>
      <c r="C49" s="157"/>
      <c r="D49" s="12" t="s">
        <v>92</v>
      </c>
      <c r="E49" s="12" t="s">
        <v>107</v>
      </c>
      <c r="F49" s="12" t="s">
        <v>108</v>
      </c>
      <c r="G49" s="30">
        <v>388399856</v>
      </c>
      <c r="H49" s="30">
        <f>G49*I49/100</f>
        <v>252459906.40000001</v>
      </c>
      <c r="I49" s="31">
        <v>65</v>
      </c>
      <c r="J49" s="30">
        <f>G49*K49/100</f>
        <v>135939949.59999999</v>
      </c>
      <c r="K49" s="30">
        <f>100-I49-M49</f>
        <v>35</v>
      </c>
      <c r="L49" s="30"/>
      <c r="M49" s="30"/>
    </row>
    <row r="50" spans="1:102" s="32" customFormat="1" ht="66" customHeight="1" x14ac:dyDescent="0.25">
      <c r="A50" s="23">
        <v>44</v>
      </c>
      <c r="B50" s="23">
        <v>18</v>
      </c>
      <c r="C50" s="157"/>
      <c r="D50" s="23" t="s">
        <v>92</v>
      </c>
      <c r="E50" s="23" t="s">
        <v>109</v>
      </c>
      <c r="F50" s="23" t="s">
        <v>110</v>
      </c>
      <c r="G50" s="30">
        <v>152883938</v>
      </c>
      <c r="H50" s="30">
        <v>99375860</v>
      </c>
      <c r="I50" s="31"/>
      <c r="J50" s="30">
        <f>G50*35/100</f>
        <v>53509378.299999997</v>
      </c>
      <c r="K50" s="30">
        <v>35</v>
      </c>
      <c r="L50" s="30"/>
      <c r="M50" s="30"/>
    </row>
    <row r="51" spans="1:102" s="54" customFormat="1" ht="52.5" customHeight="1" x14ac:dyDescent="0.25">
      <c r="A51" s="23">
        <v>45</v>
      </c>
      <c r="B51" s="6">
        <v>19</v>
      </c>
      <c r="C51" s="157"/>
      <c r="D51" s="12" t="s">
        <v>111</v>
      </c>
      <c r="E51" s="12" t="s">
        <v>112</v>
      </c>
      <c r="F51" s="12" t="s">
        <v>113</v>
      </c>
      <c r="G51" s="30">
        <v>245909760</v>
      </c>
      <c r="H51" s="30">
        <f t="shared" ref="H51" si="28">G51*I51/100</f>
        <v>86068416</v>
      </c>
      <c r="I51" s="31">
        <v>35</v>
      </c>
      <c r="J51" s="30">
        <v>159841344</v>
      </c>
      <c r="K51" s="30">
        <f t="shared" si="24"/>
        <v>65</v>
      </c>
      <c r="L51" s="30"/>
      <c r="M51" s="92"/>
    </row>
    <row r="52" spans="1:102" s="4" customFormat="1" ht="54" customHeight="1" x14ac:dyDescent="0.25">
      <c r="A52" s="23">
        <v>46</v>
      </c>
      <c r="B52" s="23">
        <v>20</v>
      </c>
      <c r="C52" s="157"/>
      <c r="D52" s="34" t="s">
        <v>114</v>
      </c>
      <c r="E52" s="34" t="s">
        <v>115</v>
      </c>
      <c r="F52" s="123" t="s">
        <v>116</v>
      </c>
      <c r="G52" s="30">
        <v>1171137400</v>
      </c>
      <c r="H52" s="30">
        <v>765802310</v>
      </c>
      <c r="I52" s="30">
        <v>65</v>
      </c>
      <c r="J52" s="30">
        <f t="shared" ref="J52" si="29">G52*K52/100</f>
        <v>409898090</v>
      </c>
      <c r="K52" s="30">
        <f>100-I52</f>
        <v>35</v>
      </c>
      <c r="L52" s="30"/>
      <c r="M52" s="33"/>
    </row>
    <row r="53" spans="1:102" s="32" customFormat="1" ht="82.5" customHeight="1" x14ac:dyDescent="0.25">
      <c r="A53" s="23">
        <v>47</v>
      </c>
      <c r="B53" s="6">
        <v>21</v>
      </c>
      <c r="C53" s="157"/>
      <c r="D53" s="123" t="s">
        <v>117</v>
      </c>
      <c r="E53" s="12" t="s">
        <v>118</v>
      </c>
      <c r="F53" s="12" t="s">
        <v>119</v>
      </c>
      <c r="G53" s="30">
        <v>114484867</v>
      </c>
      <c r="H53" s="30">
        <v>74415163.549999997</v>
      </c>
      <c r="I53" s="30">
        <v>65</v>
      </c>
      <c r="J53" s="30">
        <v>40069703.450000003</v>
      </c>
      <c r="K53" s="30">
        <v>35</v>
      </c>
      <c r="L53" s="30"/>
      <c r="M53" s="29"/>
    </row>
    <row r="54" spans="1:102" s="4" customFormat="1" ht="59.25" customHeight="1" x14ac:dyDescent="0.25">
      <c r="A54" s="23">
        <v>48</v>
      </c>
      <c r="B54" s="23">
        <v>22</v>
      </c>
      <c r="C54" s="157"/>
      <c r="D54" s="123" t="s">
        <v>114</v>
      </c>
      <c r="E54" s="23" t="s">
        <v>120</v>
      </c>
      <c r="F54" s="23" t="s">
        <v>121</v>
      </c>
      <c r="G54" s="35">
        <v>51919720</v>
      </c>
      <c r="H54" s="35">
        <v>28555846</v>
      </c>
      <c r="I54" s="35">
        <v>55</v>
      </c>
      <c r="J54" s="30">
        <f>G54-H54</f>
        <v>23363874</v>
      </c>
      <c r="K54" s="35">
        <v>45</v>
      </c>
      <c r="L54" s="35"/>
      <c r="M54" s="35"/>
    </row>
    <row r="55" spans="1:102" s="32" customFormat="1" ht="258" customHeight="1" x14ac:dyDescent="0.25">
      <c r="A55" s="23">
        <v>49</v>
      </c>
      <c r="B55" s="6">
        <v>23</v>
      </c>
      <c r="C55" s="157"/>
      <c r="D55" s="12" t="s">
        <v>122</v>
      </c>
      <c r="E55" s="12" t="s">
        <v>123</v>
      </c>
      <c r="F55" s="12" t="s">
        <v>124</v>
      </c>
      <c r="G55" s="30">
        <v>761961986</v>
      </c>
      <c r="H55" s="30">
        <f t="shared" si="26"/>
        <v>457177191.60000002</v>
      </c>
      <c r="I55" s="31">
        <v>60</v>
      </c>
      <c r="J55" s="30">
        <f>G55*K55/100</f>
        <v>304784794.39999998</v>
      </c>
      <c r="K55" s="30">
        <f t="shared" si="24"/>
        <v>40</v>
      </c>
      <c r="L55" s="30"/>
      <c r="M55" s="30"/>
    </row>
    <row r="56" spans="1:102" s="32" customFormat="1" ht="48" customHeight="1" x14ac:dyDescent="0.25">
      <c r="A56" s="23">
        <v>50</v>
      </c>
      <c r="B56" s="23">
        <v>24</v>
      </c>
      <c r="C56" s="157"/>
      <c r="D56" s="12" t="s">
        <v>125</v>
      </c>
      <c r="E56" s="12" t="s">
        <v>126</v>
      </c>
      <c r="F56" s="12" t="s">
        <v>127</v>
      </c>
      <c r="G56" s="30">
        <v>660249870</v>
      </c>
      <c r="H56" s="30">
        <f>G56*I56/100</f>
        <v>231087454.5</v>
      </c>
      <c r="I56" s="31">
        <v>35</v>
      </c>
      <c r="J56" s="30">
        <f>G56*K56/100</f>
        <v>429162415.5</v>
      </c>
      <c r="K56" s="30">
        <f t="shared" si="24"/>
        <v>65</v>
      </c>
      <c r="L56" s="30"/>
      <c r="M56" s="30"/>
    </row>
    <row r="57" spans="1:102" s="32" customFormat="1" ht="51" customHeight="1" x14ac:dyDescent="0.25">
      <c r="A57" s="23">
        <v>51</v>
      </c>
      <c r="B57" s="6">
        <v>25</v>
      </c>
      <c r="C57" s="157"/>
      <c r="D57" s="37" t="s">
        <v>125</v>
      </c>
      <c r="E57" s="37" t="s">
        <v>128</v>
      </c>
      <c r="F57" s="37" t="s">
        <v>129</v>
      </c>
      <c r="G57" s="38">
        <v>293088700</v>
      </c>
      <c r="H57" s="38">
        <v>102581045</v>
      </c>
      <c r="I57" s="38">
        <v>35</v>
      </c>
      <c r="J57" s="38">
        <f t="shared" ref="J57:J58" si="30">G57*K57/100</f>
        <v>190507655</v>
      </c>
      <c r="K57" s="38">
        <v>65</v>
      </c>
      <c r="L57" s="30"/>
      <c r="M57" s="27"/>
    </row>
    <row r="58" spans="1:102" s="32" customFormat="1" ht="74.25" customHeight="1" x14ac:dyDescent="0.25">
      <c r="A58" s="23">
        <v>52</v>
      </c>
      <c r="B58" s="23">
        <v>26</v>
      </c>
      <c r="C58" s="157"/>
      <c r="D58" s="12" t="s">
        <v>125</v>
      </c>
      <c r="E58" s="12" t="s">
        <v>130</v>
      </c>
      <c r="F58" s="12" t="s">
        <v>131</v>
      </c>
      <c r="G58" s="30">
        <v>174213293</v>
      </c>
      <c r="H58" s="30">
        <f>G58*I58/100</f>
        <v>60974652.549999997</v>
      </c>
      <c r="I58" s="31">
        <v>35</v>
      </c>
      <c r="J58" s="30">
        <f t="shared" si="30"/>
        <v>113238640.45</v>
      </c>
      <c r="K58" s="30">
        <f>100-I58-M58</f>
        <v>65</v>
      </c>
      <c r="L58" s="30"/>
      <c r="M58" s="27"/>
    </row>
    <row r="59" spans="1:102" s="39" customFormat="1" ht="16.5" customHeight="1" x14ac:dyDescent="0.25">
      <c r="A59" s="136"/>
      <c r="B59" s="156" t="s">
        <v>132</v>
      </c>
      <c r="C59" s="156"/>
      <c r="D59" s="156"/>
      <c r="E59" s="156"/>
      <c r="F59" s="156"/>
      <c r="G59" s="110">
        <f>SUM(G33:G58)</f>
        <v>11000803750</v>
      </c>
      <c r="H59" s="110">
        <f>SUM(H33:H58)</f>
        <v>5378416525.7000008</v>
      </c>
      <c r="I59" s="110">
        <f t="shared" ref="I59:M59" si="31">SUM(I33:I56)</f>
        <v>1047</v>
      </c>
      <c r="J59" s="110">
        <f>SUM(J33:J58)</f>
        <v>5627435774.5999994</v>
      </c>
      <c r="K59" s="110"/>
      <c r="L59" s="110">
        <f>SUM(L33:L58)</f>
        <v>0</v>
      </c>
      <c r="M59" s="110">
        <f t="shared" si="31"/>
        <v>0</v>
      </c>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c r="BA59" s="4"/>
      <c r="BB59" s="4"/>
      <c r="BC59" s="4"/>
      <c r="BD59" s="4"/>
      <c r="BE59" s="4"/>
      <c r="BF59" s="4"/>
      <c r="BG59" s="4"/>
      <c r="BH59" s="4"/>
      <c r="BI59" s="4"/>
      <c r="BJ59" s="4"/>
      <c r="BK59" s="4"/>
      <c r="BL59" s="4"/>
      <c r="BM59" s="4"/>
      <c r="BN59" s="4"/>
      <c r="BO59" s="4"/>
      <c r="BP59" s="4"/>
      <c r="BQ59" s="4"/>
      <c r="BR59" s="4"/>
      <c r="BS59" s="4"/>
      <c r="BT59" s="4"/>
      <c r="BU59" s="4"/>
      <c r="BV59" s="4"/>
      <c r="BW59" s="4"/>
      <c r="BX59" s="4"/>
      <c r="BY59" s="4"/>
      <c r="BZ59" s="4"/>
      <c r="CA59" s="4"/>
      <c r="CB59" s="4"/>
      <c r="CC59" s="4"/>
      <c r="CD59" s="4"/>
      <c r="CE59" s="4"/>
      <c r="CF59" s="4"/>
      <c r="CG59" s="4"/>
      <c r="CH59" s="4"/>
      <c r="CI59" s="4"/>
      <c r="CJ59" s="4"/>
      <c r="CK59" s="4"/>
      <c r="CL59" s="4"/>
      <c r="CM59" s="4"/>
      <c r="CN59" s="4"/>
      <c r="CO59" s="4"/>
      <c r="CP59" s="4"/>
      <c r="CQ59" s="4"/>
      <c r="CR59" s="4"/>
      <c r="CS59" s="4"/>
      <c r="CT59" s="4"/>
      <c r="CU59" s="4"/>
      <c r="CV59" s="4"/>
      <c r="CW59" s="4"/>
      <c r="CX59" s="4"/>
    </row>
    <row r="60" spans="1:102" s="41" customFormat="1" ht="102" customHeight="1" x14ac:dyDescent="0.2">
      <c r="A60" s="40">
        <v>53</v>
      </c>
      <c r="B60" s="40">
        <v>1</v>
      </c>
      <c r="C60" s="137"/>
      <c r="D60" s="23" t="s">
        <v>133</v>
      </c>
      <c r="E60" s="23" t="s">
        <v>134</v>
      </c>
      <c r="F60" s="23" t="s">
        <v>135</v>
      </c>
      <c r="G60" s="35">
        <v>1405098900</v>
      </c>
      <c r="H60" s="35">
        <v>702549500</v>
      </c>
      <c r="I60" s="14">
        <f t="shared" ref="I60:I81" si="32">H60/G60*100</f>
        <v>50.000003558468379</v>
      </c>
      <c r="J60" s="35">
        <f>G60*K60/100</f>
        <v>702549400</v>
      </c>
      <c r="K60" s="14">
        <f t="shared" ref="K60:K61" si="33">100-I60-M60</f>
        <v>49.999996441531621</v>
      </c>
      <c r="L60" s="35">
        <v>0</v>
      </c>
      <c r="M60" s="11">
        <f t="shared" ref="M60:M81" si="34">L60/G60*100</f>
        <v>0</v>
      </c>
    </row>
    <row r="61" spans="1:102" s="41" customFormat="1" ht="70.5" customHeight="1" x14ac:dyDescent="0.2">
      <c r="A61" s="40">
        <v>54</v>
      </c>
      <c r="B61" s="40">
        <v>2</v>
      </c>
      <c r="C61" s="137"/>
      <c r="D61" s="23" t="s">
        <v>133</v>
      </c>
      <c r="E61" s="23" t="s">
        <v>136</v>
      </c>
      <c r="F61" s="8" t="s">
        <v>137</v>
      </c>
      <c r="G61" s="35">
        <v>138183660</v>
      </c>
      <c r="H61" s="35">
        <v>34545900</v>
      </c>
      <c r="I61" s="43">
        <f t="shared" si="32"/>
        <v>24.999989144881528</v>
      </c>
      <c r="J61" s="35">
        <f>G61*K61/100</f>
        <v>103637760</v>
      </c>
      <c r="K61" s="44">
        <f t="shared" si="33"/>
        <v>75.000010855118475</v>
      </c>
      <c r="L61" s="35">
        <v>0</v>
      </c>
      <c r="M61" s="42">
        <f t="shared" si="34"/>
        <v>0</v>
      </c>
    </row>
    <row r="62" spans="1:102" s="41" customFormat="1" ht="95.25" customHeight="1" x14ac:dyDescent="0.2">
      <c r="A62" s="40">
        <v>55</v>
      </c>
      <c r="B62" s="40">
        <v>3</v>
      </c>
      <c r="C62" s="154" t="s">
        <v>138</v>
      </c>
      <c r="D62" s="23" t="s">
        <v>139</v>
      </c>
      <c r="E62" s="23" t="s">
        <v>133</v>
      </c>
      <c r="F62" s="23" t="s">
        <v>140</v>
      </c>
      <c r="G62" s="35">
        <v>167215540</v>
      </c>
      <c r="H62" s="35">
        <v>66886216</v>
      </c>
      <c r="I62" s="43">
        <f t="shared" si="32"/>
        <v>40</v>
      </c>
      <c r="J62" s="35">
        <f>G62*K62/100</f>
        <v>83607770</v>
      </c>
      <c r="K62" s="44">
        <f>100-I62-M62</f>
        <v>50</v>
      </c>
      <c r="L62" s="35">
        <v>16721554</v>
      </c>
      <c r="M62" s="43">
        <f t="shared" si="34"/>
        <v>10</v>
      </c>
    </row>
    <row r="63" spans="1:102" s="4" customFormat="1" ht="72.75" customHeight="1" x14ac:dyDescent="0.25">
      <c r="A63" s="40">
        <v>56</v>
      </c>
      <c r="B63" s="40">
        <v>4</v>
      </c>
      <c r="C63" s="154"/>
      <c r="D63" s="36" t="s">
        <v>133</v>
      </c>
      <c r="E63" s="36" t="s">
        <v>141</v>
      </c>
      <c r="F63" s="45" t="s">
        <v>142</v>
      </c>
      <c r="G63" s="17">
        <v>579973500</v>
      </c>
      <c r="H63" s="17">
        <v>144993400</v>
      </c>
      <c r="I63" s="126">
        <v>25.000004310541772</v>
      </c>
      <c r="J63" s="127">
        <v>434980100</v>
      </c>
      <c r="K63" s="126">
        <v>74.999995689458231</v>
      </c>
      <c r="L63" s="17">
        <v>0</v>
      </c>
      <c r="M63" s="46">
        <v>0</v>
      </c>
    </row>
    <row r="64" spans="1:102" s="41" customFormat="1" ht="131.25" customHeight="1" x14ac:dyDescent="0.2">
      <c r="A64" s="40">
        <v>57</v>
      </c>
      <c r="B64" s="40">
        <v>5</v>
      </c>
      <c r="C64" s="154"/>
      <c r="D64" s="23" t="s">
        <v>143</v>
      </c>
      <c r="E64" s="23" t="s">
        <v>144</v>
      </c>
      <c r="F64" s="23" t="s">
        <v>145</v>
      </c>
      <c r="G64" s="35">
        <v>499153070</v>
      </c>
      <c r="H64" s="35">
        <v>199661228</v>
      </c>
      <c r="I64" s="43">
        <f t="shared" si="32"/>
        <v>40</v>
      </c>
      <c r="J64" s="35">
        <f t="shared" ref="J64" si="35">G64*K64/100</f>
        <v>299491842</v>
      </c>
      <c r="K64" s="44">
        <f t="shared" ref="K64:K69" si="36">100-I64-M64</f>
        <v>60</v>
      </c>
      <c r="L64" s="35">
        <v>0</v>
      </c>
      <c r="M64" s="42">
        <f t="shared" si="34"/>
        <v>0</v>
      </c>
    </row>
    <row r="65" spans="1:13" s="41" customFormat="1" ht="56.25" customHeight="1" x14ac:dyDescent="0.2">
      <c r="A65" s="40">
        <v>58</v>
      </c>
      <c r="B65" s="40">
        <v>6</v>
      </c>
      <c r="C65" s="154"/>
      <c r="D65" s="23" t="s">
        <v>143</v>
      </c>
      <c r="E65" s="23" t="s">
        <v>146</v>
      </c>
      <c r="F65" s="23" t="s">
        <v>147</v>
      </c>
      <c r="G65" s="35">
        <v>246689186</v>
      </c>
      <c r="H65" s="35">
        <v>61672297</v>
      </c>
      <c r="I65" s="43">
        <f t="shared" si="32"/>
        <v>25.000000202684198</v>
      </c>
      <c r="J65" s="35">
        <v>185016890</v>
      </c>
      <c r="K65" s="44">
        <f t="shared" si="36"/>
        <v>74.999999797315809</v>
      </c>
      <c r="L65" s="35">
        <v>0</v>
      </c>
      <c r="M65" s="42">
        <f t="shared" si="34"/>
        <v>0</v>
      </c>
    </row>
    <row r="66" spans="1:13" s="54" customFormat="1" ht="106.5" customHeight="1" x14ac:dyDescent="0.25">
      <c r="A66" s="40">
        <v>59</v>
      </c>
      <c r="B66" s="40">
        <v>7</v>
      </c>
      <c r="C66" s="154"/>
      <c r="D66" s="12" t="s">
        <v>143</v>
      </c>
      <c r="E66" s="12" t="s">
        <v>148</v>
      </c>
      <c r="F66" s="12" t="s">
        <v>149</v>
      </c>
      <c r="G66" s="51">
        <v>2058616425</v>
      </c>
      <c r="H66" s="51">
        <v>514654106</v>
      </c>
      <c r="I66" s="52">
        <f t="shared" si="32"/>
        <v>24.999999987855922</v>
      </c>
      <c r="J66" s="51">
        <f t="shared" ref="J66:J69" si="37">G66*K66/100</f>
        <v>1543962319</v>
      </c>
      <c r="K66" s="53">
        <f t="shared" si="36"/>
        <v>75.000000012144085</v>
      </c>
      <c r="L66" s="51">
        <v>0</v>
      </c>
      <c r="M66" s="89">
        <f t="shared" si="34"/>
        <v>0</v>
      </c>
    </row>
    <row r="67" spans="1:13" s="54" customFormat="1" ht="119.25" customHeight="1" x14ac:dyDescent="0.25">
      <c r="A67" s="40">
        <v>60</v>
      </c>
      <c r="B67" s="40">
        <v>8</v>
      </c>
      <c r="C67" s="154"/>
      <c r="D67" s="12" t="s">
        <v>143</v>
      </c>
      <c r="E67" s="12" t="s">
        <v>150</v>
      </c>
      <c r="F67" s="12" t="s">
        <v>151</v>
      </c>
      <c r="G67" s="51">
        <v>1033118540</v>
      </c>
      <c r="H67" s="51">
        <v>258279635</v>
      </c>
      <c r="I67" s="52">
        <f t="shared" si="32"/>
        <v>25</v>
      </c>
      <c r="J67" s="51">
        <f t="shared" si="37"/>
        <v>774838905</v>
      </c>
      <c r="K67" s="53">
        <f t="shared" si="36"/>
        <v>75</v>
      </c>
      <c r="L67" s="51">
        <v>0</v>
      </c>
      <c r="M67" s="89">
        <f t="shared" si="34"/>
        <v>0</v>
      </c>
    </row>
    <row r="68" spans="1:13" s="54" customFormat="1" ht="79.5" customHeight="1" x14ac:dyDescent="0.25">
      <c r="A68" s="40">
        <v>61</v>
      </c>
      <c r="B68" s="40">
        <v>9</v>
      </c>
      <c r="C68" s="154"/>
      <c r="D68" s="12" t="s">
        <v>143</v>
      </c>
      <c r="E68" s="12" t="s">
        <v>152</v>
      </c>
      <c r="F68" s="12" t="s">
        <v>153</v>
      </c>
      <c r="G68" s="51">
        <v>468147519</v>
      </c>
      <c r="H68" s="51">
        <v>140444256</v>
      </c>
      <c r="I68" s="52">
        <f t="shared" si="32"/>
        <v>30.000000064082364</v>
      </c>
      <c r="J68" s="51">
        <f t="shared" si="37"/>
        <v>327703262.99999994</v>
      </c>
      <c r="K68" s="53">
        <f t="shared" si="36"/>
        <v>69.999999935917629</v>
      </c>
      <c r="L68" s="51">
        <v>0</v>
      </c>
      <c r="M68" s="89">
        <f t="shared" si="34"/>
        <v>0</v>
      </c>
    </row>
    <row r="69" spans="1:13" s="54" customFormat="1" ht="155.25" customHeight="1" x14ac:dyDescent="0.25">
      <c r="A69" s="40">
        <v>62</v>
      </c>
      <c r="B69" s="40">
        <v>10</v>
      </c>
      <c r="C69" s="154"/>
      <c r="D69" s="12" t="s">
        <v>143</v>
      </c>
      <c r="E69" s="12" t="s">
        <v>154</v>
      </c>
      <c r="F69" s="12" t="s">
        <v>155</v>
      </c>
      <c r="G69" s="51">
        <v>2754532318</v>
      </c>
      <c r="H69" s="51">
        <v>1377266159</v>
      </c>
      <c r="I69" s="52">
        <f t="shared" si="32"/>
        <v>50</v>
      </c>
      <c r="J69" s="51">
        <f t="shared" si="37"/>
        <v>1377266159</v>
      </c>
      <c r="K69" s="53">
        <f t="shared" si="36"/>
        <v>50</v>
      </c>
      <c r="L69" s="51">
        <v>0</v>
      </c>
      <c r="M69" s="89">
        <f t="shared" si="34"/>
        <v>0</v>
      </c>
    </row>
    <row r="70" spans="1:13" s="41" customFormat="1" ht="48.75" customHeight="1" x14ac:dyDescent="0.2">
      <c r="A70" s="40">
        <v>63</v>
      </c>
      <c r="B70" s="40">
        <v>11</v>
      </c>
      <c r="C70" s="154"/>
      <c r="D70" s="23" t="s">
        <v>143</v>
      </c>
      <c r="E70" s="23" t="s">
        <v>143</v>
      </c>
      <c r="F70" s="23" t="s">
        <v>156</v>
      </c>
      <c r="G70" s="35">
        <v>165927600</v>
      </c>
      <c r="H70" s="35">
        <v>66371040</v>
      </c>
      <c r="I70" s="43">
        <f>H70/G70*100</f>
        <v>40</v>
      </c>
      <c r="J70" s="35">
        <f>G70*K70/100</f>
        <v>99556560</v>
      </c>
      <c r="K70" s="44">
        <f>100-I70-M70</f>
        <v>60</v>
      </c>
      <c r="L70" s="35">
        <v>0</v>
      </c>
      <c r="M70" s="42">
        <v>0</v>
      </c>
    </row>
    <row r="71" spans="1:13" s="4" customFormat="1" ht="69.75" customHeight="1" x14ac:dyDescent="0.25">
      <c r="A71" s="40">
        <v>64</v>
      </c>
      <c r="B71" s="40">
        <v>12</v>
      </c>
      <c r="C71" s="154"/>
      <c r="D71" s="48" t="s">
        <v>157</v>
      </c>
      <c r="E71" s="48" t="s">
        <v>158</v>
      </c>
      <c r="F71" s="48" t="s">
        <v>159</v>
      </c>
      <c r="G71" s="127">
        <v>698436232</v>
      </c>
      <c r="H71" s="127">
        <f>G71*I71/100</f>
        <v>174609058.18432429</v>
      </c>
      <c r="I71" s="126">
        <v>25.000000026391</v>
      </c>
      <c r="J71" s="127">
        <f>G71*K71/100</f>
        <v>523827173.81567568</v>
      </c>
      <c r="K71" s="128">
        <v>74.999999973608993</v>
      </c>
      <c r="L71" s="127">
        <v>0</v>
      </c>
      <c r="M71" s="46">
        <v>0</v>
      </c>
    </row>
    <row r="72" spans="1:13" s="41" customFormat="1" ht="64.5" customHeight="1" x14ac:dyDescent="0.2">
      <c r="A72" s="40">
        <v>65</v>
      </c>
      <c r="B72" s="40">
        <v>13</v>
      </c>
      <c r="C72" s="154"/>
      <c r="D72" s="23" t="s">
        <v>143</v>
      </c>
      <c r="E72" s="23" t="s">
        <v>160</v>
      </c>
      <c r="F72" s="23" t="s">
        <v>161</v>
      </c>
      <c r="G72" s="35">
        <v>275120961</v>
      </c>
      <c r="H72" s="35">
        <v>137560481</v>
      </c>
      <c r="I72" s="43">
        <f t="shared" ref="I72" si="38">H72/G72*100</f>
        <v>50.000000181738244</v>
      </c>
      <c r="J72" s="35">
        <f t="shared" ref="J72:J81" si="39">G72*K72/100</f>
        <v>137560480</v>
      </c>
      <c r="K72" s="44">
        <f t="shared" ref="K72:K81" si="40">100-I72-M72</f>
        <v>49.999999818261756</v>
      </c>
      <c r="L72" s="35">
        <v>0</v>
      </c>
      <c r="M72" s="42">
        <f t="shared" ref="M72" si="41">L72/G72*100</f>
        <v>0</v>
      </c>
    </row>
    <row r="73" spans="1:13" s="41" customFormat="1" ht="82.5" customHeight="1" x14ac:dyDescent="0.2">
      <c r="A73" s="40">
        <v>66</v>
      </c>
      <c r="B73" s="40">
        <v>14</v>
      </c>
      <c r="C73" s="154"/>
      <c r="D73" s="8" t="s">
        <v>162</v>
      </c>
      <c r="E73" s="8" t="s">
        <v>163</v>
      </c>
      <c r="F73" s="8" t="s">
        <v>164</v>
      </c>
      <c r="G73" s="35">
        <v>119335210</v>
      </c>
      <c r="H73" s="35">
        <v>30395912</v>
      </c>
      <c r="I73" s="50">
        <f t="shared" si="32"/>
        <v>25.471034072844052</v>
      </c>
      <c r="J73" s="35">
        <f t="shared" si="39"/>
        <v>88939298</v>
      </c>
      <c r="K73" s="44">
        <f t="shared" si="40"/>
        <v>74.528965927155951</v>
      </c>
      <c r="L73" s="35">
        <v>0</v>
      </c>
      <c r="M73" s="43">
        <f t="shared" si="34"/>
        <v>0</v>
      </c>
    </row>
    <row r="74" spans="1:13" s="41" customFormat="1" ht="59.25" customHeight="1" x14ac:dyDescent="0.2">
      <c r="A74" s="40">
        <v>67</v>
      </c>
      <c r="B74" s="40">
        <v>15</v>
      </c>
      <c r="C74" s="154"/>
      <c r="D74" s="8" t="s">
        <v>162</v>
      </c>
      <c r="E74" s="8" t="s">
        <v>165</v>
      </c>
      <c r="F74" s="8" t="s">
        <v>166</v>
      </c>
      <c r="G74" s="35">
        <v>1056933550</v>
      </c>
      <c r="H74" s="35">
        <v>264233887</v>
      </c>
      <c r="I74" s="43">
        <f t="shared" si="32"/>
        <v>25.000047259357032</v>
      </c>
      <c r="J74" s="35">
        <f t="shared" si="39"/>
        <v>792699663</v>
      </c>
      <c r="K74" s="44">
        <f t="shared" si="40"/>
        <v>74.999952740642968</v>
      </c>
      <c r="L74" s="35">
        <v>0</v>
      </c>
      <c r="M74" s="43">
        <f t="shared" si="34"/>
        <v>0</v>
      </c>
    </row>
    <row r="75" spans="1:13" s="41" customFormat="1" ht="134.25" customHeight="1" x14ac:dyDescent="0.2">
      <c r="A75" s="40">
        <v>68</v>
      </c>
      <c r="B75" s="40">
        <v>16</v>
      </c>
      <c r="C75" s="154"/>
      <c r="D75" s="8" t="s">
        <v>162</v>
      </c>
      <c r="E75" s="8" t="s">
        <v>167</v>
      </c>
      <c r="F75" s="8" t="s">
        <v>168</v>
      </c>
      <c r="G75" s="5">
        <v>776339095</v>
      </c>
      <c r="H75" s="5">
        <v>388169550</v>
      </c>
      <c r="I75" s="43">
        <f t="shared" si="32"/>
        <v>50.000000322024228</v>
      </c>
      <c r="J75" s="35">
        <f t="shared" si="39"/>
        <v>388169545</v>
      </c>
      <c r="K75" s="44">
        <f t="shared" si="40"/>
        <v>49.999999677975772</v>
      </c>
      <c r="L75" s="5">
        <v>0</v>
      </c>
      <c r="M75" s="43">
        <f t="shared" si="34"/>
        <v>0</v>
      </c>
    </row>
    <row r="76" spans="1:13" s="41" customFormat="1" ht="51.75" customHeight="1" x14ac:dyDescent="0.2">
      <c r="A76" s="40">
        <v>69</v>
      </c>
      <c r="B76" s="40">
        <v>17</v>
      </c>
      <c r="C76" s="154"/>
      <c r="D76" s="8" t="s">
        <v>162</v>
      </c>
      <c r="E76" s="23" t="s">
        <v>169</v>
      </c>
      <c r="F76" s="23" t="s">
        <v>170</v>
      </c>
      <c r="G76" s="35">
        <v>165310160</v>
      </c>
      <c r="H76" s="35">
        <v>82655080</v>
      </c>
      <c r="I76" s="43">
        <f t="shared" si="32"/>
        <v>50</v>
      </c>
      <c r="J76" s="35">
        <f t="shared" si="39"/>
        <v>82655080</v>
      </c>
      <c r="K76" s="44">
        <f t="shared" si="40"/>
        <v>50</v>
      </c>
      <c r="L76" s="35">
        <v>0</v>
      </c>
      <c r="M76" s="43">
        <f t="shared" si="34"/>
        <v>0</v>
      </c>
    </row>
    <row r="77" spans="1:13" s="41" customFormat="1" ht="54" customHeight="1" x14ac:dyDescent="0.2">
      <c r="A77" s="40">
        <v>70</v>
      </c>
      <c r="B77" s="40">
        <v>18</v>
      </c>
      <c r="C77" s="154"/>
      <c r="D77" s="8" t="s">
        <v>171</v>
      </c>
      <c r="E77" s="23" t="s">
        <v>172</v>
      </c>
      <c r="F77" s="23" t="s">
        <v>173</v>
      </c>
      <c r="G77" s="35">
        <v>48555600</v>
      </c>
      <c r="H77" s="35">
        <v>29133300</v>
      </c>
      <c r="I77" s="43">
        <f t="shared" si="32"/>
        <v>59.999876430319055</v>
      </c>
      <c r="J77" s="35">
        <f t="shared" si="39"/>
        <v>19422300</v>
      </c>
      <c r="K77" s="44">
        <f t="shared" si="40"/>
        <v>40.000123569680945</v>
      </c>
      <c r="L77" s="35">
        <v>0</v>
      </c>
      <c r="M77" s="42">
        <f t="shared" si="34"/>
        <v>0</v>
      </c>
    </row>
    <row r="78" spans="1:13" s="41" customFormat="1" ht="114" customHeight="1" x14ac:dyDescent="0.2">
      <c r="A78" s="40">
        <v>71</v>
      </c>
      <c r="B78" s="40">
        <v>19</v>
      </c>
      <c r="C78" s="154"/>
      <c r="D78" s="8" t="s">
        <v>171</v>
      </c>
      <c r="E78" s="8" t="s">
        <v>174</v>
      </c>
      <c r="F78" s="23" t="s">
        <v>175</v>
      </c>
      <c r="G78" s="35">
        <v>333726500</v>
      </c>
      <c r="H78" s="35">
        <v>83431600</v>
      </c>
      <c r="I78" s="43">
        <f t="shared" si="32"/>
        <v>24.999992508835827</v>
      </c>
      <c r="J78" s="35">
        <f t="shared" si="39"/>
        <v>250294900</v>
      </c>
      <c r="K78" s="44">
        <f t="shared" si="40"/>
        <v>75.000007491164169</v>
      </c>
      <c r="L78" s="35">
        <v>0</v>
      </c>
      <c r="M78" s="42">
        <f t="shared" si="34"/>
        <v>0</v>
      </c>
    </row>
    <row r="79" spans="1:13" s="41" customFormat="1" ht="124.5" customHeight="1" x14ac:dyDescent="0.2">
      <c r="A79" s="40">
        <v>72</v>
      </c>
      <c r="B79" s="40">
        <v>20</v>
      </c>
      <c r="C79" s="154"/>
      <c r="D79" s="8" t="s">
        <v>468</v>
      </c>
      <c r="E79" s="8" t="s">
        <v>171</v>
      </c>
      <c r="F79" s="23" t="s">
        <v>176</v>
      </c>
      <c r="G79" s="35">
        <v>649988850</v>
      </c>
      <c r="H79" s="35">
        <v>292494980</v>
      </c>
      <c r="I79" s="43">
        <f t="shared" si="32"/>
        <v>44.999999615378016</v>
      </c>
      <c r="J79" s="35">
        <f t="shared" si="39"/>
        <v>357493870</v>
      </c>
      <c r="K79" s="44">
        <f t="shared" si="40"/>
        <v>55.000000384621984</v>
      </c>
      <c r="L79" s="35">
        <v>0</v>
      </c>
      <c r="M79" s="43">
        <f t="shared" si="34"/>
        <v>0</v>
      </c>
    </row>
    <row r="80" spans="1:13" s="41" customFormat="1" ht="75" customHeight="1" x14ac:dyDescent="0.2">
      <c r="A80" s="40">
        <v>73</v>
      </c>
      <c r="B80" s="40">
        <v>21</v>
      </c>
      <c r="C80" s="154"/>
      <c r="D80" s="8" t="s">
        <v>177</v>
      </c>
      <c r="E80" s="8" t="s">
        <v>178</v>
      </c>
      <c r="F80" s="23" t="s">
        <v>179</v>
      </c>
      <c r="G80" s="35">
        <v>317497300</v>
      </c>
      <c r="H80" s="35">
        <v>79374300</v>
      </c>
      <c r="I80" s="43">
        <f t="shared" si="32"/>
        <v>24.999992125917291</v>
      </c>
      <c r="J80" s="35">
        <f t="shared" si="39"/>
        <v>238123000</v>
      </c>
      <c r="K80" s="44">
        <f t="shared" si="40"/>
        <v>75.000007874082712</v>
      </c>
      <c r="L80" s="35">
        <v>0</v>
      </c>
      <c r="M80" s="43">
        <f t="shared" si="34"/>
        <v>0</v>
      </c>
    </row>
    <row r="81" spans="1:102" s="41" customFormat="1" ht="83.25" customHeight="1" x14ac:dyDescent="0.2">
      <c r="A81" s="40">
        <v>74</v>
      </c>
      <c r="B81" s="40">
        <v>22</v>
      </c>
      <c r="C81" s="154"/>
      <c r="D81" s="8" t="s">
        <v>180</v>
      </c>
      <c r="E81" s="8" t="s">
        <v>180</v>
      </c>
      <c r="F81" s="23" t="s">
        <v>181</v>
      </c>
      <c r="G81" s="35">
        <v>254189250</v>
      </c>
      <c r="H81" s="35">
        <v>38128400</v>
      </c>
      <c r="I81" s="43">
        <f t="shared" si="32"/>
        <v>15.000004917595847</v>
      </c>
      <c r="J81" s="35">
        <f t="shared" si="39"/>
        <v>152513550</v>
      </c>
      <c r="K81" s="44">
        <f t="shared" si="40"/>
        <v>60</v>
      </c>
      <c r="L81" s="35">
        <v>63547300</v>
      </c>
      <c r="M81" s="43">
        <f t="shared" si="34"/>
        <v>24.999995082404151</v>
      </c>
    </row>
    <row r="82" spans="1:102" s="41" customFormat="1" ht="67.5" customHeight="1" x14ac:dyDescent="0.2">
      <c r="A82" s="40">
        <v>75</v>
      </c>
      <c r="B82" s="40">
        <v>23</v>
      </c>
      <c r="C82" s="154"/>
      <c r="D82" s="8" t="s">
        <v>171</v>
      </c>
      <c r="E82" s="8" t="s">
        <v>182</v>
      </c>
      <c r="F82" s="23" t="s">
        <v>183</v>
      </c>
      <c r="G82" s="35">
        <v>86769500</v>
      </c>
      <c r="H82" s="35">
        <v>30803100</v>
      </c>
      <c r="I82" s="43">
        <f>H82/G82*100</f>
        <v>35.499916445294716</v>
      </c>
      <c r="J82" s="35">
        <f>G82*K82/100</f>
        <v>55966400</v>
      </c>
      <c r="K82" s="43">
        <f>100-I82-M82</f>
        <v>64.500083554705284</v>
      </c>
      <c r="L82" s="35">
        <v>0</v>
      </c>
      <c r="M82" s="43">
        <f>L82/G82*100</f>
        <v>0</v>
      </c>
    </row>
    <row r="83" spans="1:102" s="54" customFormat="1" ht="138.75" customHeight="1" x14ac:dyDescent="0.25">
      <c r="A83" s="40">
        <v>76</v>
      </c>
      <c r="B83" s="40">
        <v>24</v>
      </c>
      <c r="C83" s="154"/>
      <c r="D83" s="12" t="s">
        <v>184</v>
      </c>
      <c r="E83" s="12" t="s">
        <v>185</v>
      </c>
      <c r="F83" s="12" t="s">
        <v>186</v>
      </c>
      <c r="G83" s="51">
        <v>204701890</v>
      </c>
      <c r="H83" s="51">
        <v>61410567</v>
      </c>
      <c r="I83" s="52">
        <f>H83/G83*100</f>
        <v>30</v>
      </c>
      <c r="J83" s="51">
        <f>G83*K83/100</f>
        <v>143291323</v>
      </c>
      <c r="K83" s="53">
        <f>100-I83-M83</f>
        <v>70</v>
      </c>
      <c r="L83" s="51">
        <v>0</v>
      </c>
      <c r="M83" s="52">
        <f>L83/G83*100</f>
        <v>0</v>
      </c>
    </row>
    <row r="84" spans="1:102" s="41" customFormat="1" ht="106.5" customHeight="1" x14ac:dyDescent="0.2">
      <c r="A84" s="40">
        <v>77</v>
      </c>
      <c r="B84" s="40">
        <v>25</v>
      </c>
      <c r="C84" s="154"/>
      <c r="D84" s="23" t="s">
        <v>187</v>
      </c>
      <c r="E84" s="23" t="s">
        <v>188</v>
      </c>
      <c r="F84" s="23" t="s">
        <v>189</v>
      </c>
      <c r="G84" s="35">
        <v>1051800204</v>
      </c>
      <c r="H84" s="35">
        <v>525900102</v>
      </c>
      <c r="I84" s="43">
        <f t="shared" ref="I84:I87" si="42">H84/G84*100</f>
        <v>50</v>
      </c>
      <c r="J84" s="35">
        <f t="shared" ref="J84:J87" si="43">G84*K84/100</f>
        <v>525900102</v>
      </c>
      <c r="K84" s="44">
        <f t="shared" ref="K84:K87" si="44">100-I84-M84</f>
        <v>50</v>
      </c>
      <c r="L84" s="35">
        <v>0</v>
      </c>
      <c r="M84" s="43">
        <f t="shared" ref="M84:M87" si="45">L84/G84*100</f>
        <v>0</v>
      </c>
    </row>
    <row r="85" spans="1:102" s="41" customFormat="1" ht="113.25" customHeight="1" x14ac:dyDescent="0.2">
      <c r="A85" s="40">
        <v>78</v>
      </c>
      <c r="B85" s="40">
        <v>26</v>
      </c>
      <c r="C85" s="154"/>
      <c r="D85" s="23" t="s">
        <v>187</v>
      </c>
      <c r="E85" s="23" t="s">
        <v>190</v>
      </c>
      <c r="F85" s="23" t="s">
        <v>191</v>
      </c>
      <c r="G85" s="35">
        <v>636358210</v>
      </c>
      <c r="H85" s="35">
        <v>159089553</v>
      </c>
      <c r="I85" s="43">
        <f t="shared" si="42"/>
        <v>25.0000000785721</v>
      </c>
      <c r="J85" s="35">
        <f t="shared" si="43"/>
        <v>477268657</v>
      </c>
      <c r="K85" s="44">
        <f t="shared" si="44"/>
        <v>74.9999999214279</v>
      </c>
      <c r="L85" s="35">
        <v>0</v>
      </c>
      <c r="M85" s="43">
        <f t="shared" si="45"/>
        <v>0</v>
      </c>
    </row>
    <row r="86" spans="1:102" s="41" customFormat="1" ht="64.5" customHeight="1" x14ac:dyDescent="0.2">
      <c r="A86" s="40">
        <v>79</v>
      </c>
      <c r="B86" s="40">
        <v>27</v>
      </c>
      <c r="C86" s="154"/>
      <c r="D86" s="23" t="s">
        <v>187</v>
      </c>
      <c r="E86" s="23" t="s">
        <v>192</v>
      </c>
      <c r="F86" s="23" t="s">
        <v>193</v>
      </c>
      <c r="G86" s="35">
        <v>771999178</v>
      </c>
      <c r="H86" s="35">
        <v>192999795</v>
      </c>
      <c r="I86" s="43">
        <f t="shared" si="42"/>
        <v>25.000000064766908</v>
      </c>
      <c r="J86" s="35">
        <f t="shared" si="43"/>
        <v>578999383</v>
      </c>
      <c r="K86" s="44">
        <f t="shared" si="44"/>
        <v>74.999999935233092</v>
      </c>
      <c r="L86" s="35">
        <v>0</v>
      </c>
      <c r="M86" s="43">
        <f t="shared" si="45"/>
        <v>0</v>
      </c>
    </row>
    <row r="87" spans="1:102" s="55" customFormat="1" ht="60" customHeight="1" x14ac:dyDescent="0.2">
      <c r="A87" s="40">
        <v>80</v>
      </c>
      <c r="B87" s="40">
        <v>28</v>
      </c>
      <c r="C87" s="7"/>
      <c r="D87" s="12" t="s">
        <v>187</v>
      </c>
      <c r="E87" s="12" t="s">
        <v>194</v>
      </c>
      <c r="F87" s="12" t="s">
        <v>195</v>
      </c>
      <c r="G87" s="51">
        <v>77141090</v>
      </c>
      <c r="H87" s="51">
        <v>38570545</v>
      </c>
      <c r="I87" s="52">
        <f t="shared" si="42"/>
        <v>50</v>
      </c>
      <c r="J87" s="51">
        <f t="shared" si="43"/>
        <v>38570545</v>
      </c>
      <c r="K87" s="53">
        <f t="shared" si="44"/>
        <v>50</v>
      </c>
      <c r="L87" s="51">
        <v>0</v>
      </c>
      <c r="M87" s="52">
        <f t="shared" si="45"/>
        <v>0</v>
      </c>
    </row>
    <row r="88" spans="1:102" s="25" customFormat="1" ht="12" customHeight="1" x14ac:dyDescent="0.2">
      <c r="A88" s="153" t="s">
        <v>196</v>
      </c>
      <c r="B88" s="153"/>
      <c r="C88" s="153"/>
      <c r="D88" s="153"/>
      <c r="E88" s="153"/>
      <c r="F88" s="153"/>
      <c r="G88" s="24">
        <f>SUM(G60:G87)</f>
        <v>17040859038</v>
      </c>
      <c r="H88" s="24">
        <f>SUM(H60:H87)</f>
        <v>6176283947.1843243</v>
      </c>
      <c r="I88" s="24">
        <f t="shared" ref="I88:K88" si="46">SUM(I60:I86)</f>
        <v>935.9708613175485</v>
      </c>
      <c r="J88" s="24">
        <f>SUM(J60:J87)</f>
        <v>10784306237.815676</v>
      </c>
      <c r="K88" s="24">
        <f t="shared" si="46"/>
        <v>1729.0291436000471</v>
      </c>
      <c r="L88" s="24">
        <f>SUM(L60:L87)</f>
        <v>80268854</v>
      </c>
      <c r="M88" s="24"/>
      <c r="N88" s="13"/>
      <c r="O88" s="13"/>
      <c r="P88" s="13"/>
      <c r="Q88" s="13"/>
      <c r="R88" s="13"/>
      <c r="S88" s="13"/>
      <c r="T88" s="13"/>
      <c r="U88" s="13"/>
      <c r="V88" s="13"/>
      <c r="W88" s="13"/>
      <c r="X88" s="13"/>
      <c r="Y88" s="13"/>
      <c r="Z88" s="13"/>
      <c r="AA88" s="13"/>
      <c r="AB88" s="13"/>
      <c r="AC88" s="13"/>
      <c r="AD88" s="13"/>
      <c r="AE88" s="13"/>
      <c r="AF88" s="13"/>
      <c r="AG88" s="13"/>
      <c r="AH88" s="13"/>
      <c r="AI88" s="13"/>
      <c r="AJ88" s="13"/>
      <c r="AK88" s="13"/>
      <c r="AL88" s="13"/>
      <c r="AM88" s="13"/>
      <c r="AN88" s="13"/>
      <c r="AO88" s="13"/>
      <c r="AP88" s="13"/>
      <c r="AQ88" s="13"/>
      <c r="AR88" s="13"/>
      <c r="AS88" s="13"/>
      <c r="AT88" s="13"/>
      <c r="AU88" s="13"/>
      <c r="AV88" s="13"/>
      <c r="AW88" s="13"/>
      <c r="AX88" s="13"/>
      <c r="AY88" s="13"/>
      <c r="AZ88" s="13"/>
      <c r="BA88" s="13"/>
      <c r="BB88" s="13"/>
      <c r="BC88" s="13"/>
      <c r="BD88" s="13"/>
      <c r="BE88" s="13"/>
      <c r="BF88" s="13"/>
      <c r="BG88" s="13"/>
      <c r="BH88" s="13"/>
      <c r="BI88" s="13"/>
      <c r="BJ88" s="13"/>
      <c r="BK88" s="13"/>
      <c r="BL88" s="13"/>
      <c r="BM88" s="13"/>
      <c r="BN88" s="13"/>
      <c r="BO88" s="13"/>
      <c r="BP88" s="13"/>
      <c r="BQ88" s="13"/>
      <c r="BR88" s="13"/>
      <c r="BS88" s="13"/>
      <c r="BT88" s="13"/>
      <c r="BU88" s="13"/>
      <c r="BV88" s="13"/>
      <c r="BW88" s="13"/>
      <c r="BX88" s="13"/>
      <c r="BY88" s="13"/>
      <c r="BZ88" s="13"/>
      <c r="CA88" s="13"/>
      <c r="CB88" s="13"/>
      <c r="CC88" s="13"/>
      <c r="CD88" s="13"/>
      <c r="CE88" s="13"/>
      <c r="CF88" s="13"/>
      <c r="CG88" s="13"/>
      <c r="CH88" s="13"/>
      <c r="CI88" s="13"/>
      <c r="CJ88" s="13"/>
      <c r="CK88" s="13"/>
      <c r="CL88" s="13"/>
      <c r="CM88" s="13"/>
      <c r="CN88" s="13"/>
      <c r="CO88" s="13"/>
      <c r="CP88" s="13"/>
      <c r="CQ88" s="13"/>
      <c r="CR88" s="13"/>
      <c r="CS88" s="13"/>
      <c r="CT88" s="13"/>
      <c r="CU88" s="13"/>
      <c r="CV88" s="13"/>
      <c r="CW88" s="13"/>
      <c r="CX88" s="13"/>
    </row>
    <row r="89" spans="1:102" s="13" customFormat="1" ht="153.75" customHeight="1" x14ac:dyDescent="0.2">
      <c r="A89" s="6">
        <v>81</v>
      </c>
      <c r="B89" s="6">
        <v>1</v>
      </c>
      <c r="C89" s="157" t="s">
        <v>200</v>
      </c>
      <c r="D89" s="23" t="s">
        <v>197</v>
      </c>
      <c r="E89" s="8" t="s">
        <v>198</v>
      </c>
      <c r="F89" s="23" t="s">
        <v>199</v>
      </c>
      <c r="G89" s="5">
        <v>882812730</v>
      </c>
      <c r="H89" s="5">
        <v>485547001</v>
      </c>
      <c r="I89" s="14">
        <f t="shared" ref="I89:I90" si="47">H89/G89*100</f>
        <v>54.999999943362845</v>
      </c>
      <c r="J89" s="5">
        <f t="shared" ref="J89:J90" si="48">G89-H89-L89</f>
        <v>397265729</v>
      </c>
      <c r="K89" s="14">
        <f t="shared" ref="K89" si="49">100-I89-M89</f>
        <v>45.000000056637155</v>
      </c>
      <c r="L89" s="5"/>
      <c r="M89" s="11">
        <f>L89/G89*100</f>
        <v>0</v>
      </c>
    </row>
    <row r="90" spans="1:102" s="13" customFormat="1" ht="205.5" customHeight="1" x14ac:dyDescent="0.2">
      <c r="A90" s="6">
        <v>82</v>
      </c>
      <c r="B90" s="6">
        <v>2</v>
      </c>
      <c r="C90" s="157"/>
      <c r="D90" s="23" t="s">
        <v>197</v>
      </c>
      <c r="E90" s="8" t="s">
        <v>201</v>
      </c>
      <c r="F90" s="23" t="s">
        <v>202</v>
      </c>
      <c r="G90" s="5">
        <v>1132216814</v>
      </c>
      <c r="H90" s="5">
        <v>396275885</v>
      </c>
      <c r="I90" s="14">
        <f t="shared" si="47"/>
        <v>35.000000008832231</v>
      </c>
      <c r="J90" s="5">
        <f t="shared" si="48"/>
        <v>735940929</v>
      </c>
      <c r="K90" s="14">
        <f>100-I90-M90</f>
        <v>64.999999991167769</v>
      </c>
      <c r="L90" s="5"/>
      <c r="M90" s="11">
        <f t="shared" ref="M90" si="50">L90/G90*100</f>
        <v>0</v>
      </c>
    </row>
    <row r="91" spans="1:102" s="13" customFormat="1" ht="87" customHeight="1" x14ac:dyDescent="0.2">
      <c r="A91" s="6">
        <v>83</v>
      </c>
      <c r="B91" s="6">
        <v>3</v>
      </c>
      <c r="C91" s="157"/>
      <c r="D91" s="23" t="s">
        <v>197</v>
      </c>
      <c r="E91" s="8" t="s">
        <v>203</v>
      </c>
      <c r="F91" s="23" t="s">
        <v>204</v>
      </c>
      <c r="G91" s="5">
        <v>210180896</v>
      </c>
      <c r="H91" s="5">
        <v>63054268</v>
      </c>
      <c r="I91" s="14">
        <f>H91/G91*100</f>
        <v>29.999999619375494</v>
      </c>
      <c r="J91" s="5">
        <f>G91-H91-L91</f>
        <v>147126628</v>
      </c>
      <c r="K91" s="14">
        <f>100-I91-M91</f>
        <v>70.000000380624499</v>
      </c>
      <c r="L91" s="5"/>
      <c r="M91" s="14">
        <f>L91/G91*100</f>
        <v>0</v>
      </c>
    </row>
    <row r="92" spans="1:102" s="13" customFormat="1" ht="79.5" customHeight="1" x14ac:dyDescent="0.2">
      <c r="A92" s="6">
        <v>84</v>
      </c>
      <c r="B92" s="6">
        <v>4</v>
      </c>
      <c r="C92" s="157"/>
      <c r="D92" s="23" t="s">
        <v>197</v>
      </c>
      <c r="E92" s="23" t="s">
        <v>205</v>
      </c>
      <c r="F92" s="23" t="s">
        <v>206</v>
      </c>
      <c r="G92" s="5">
        <v>135819638</v>
      </c>
      <c r="H92" s="5">
        <v>40745891</v>
      </c>
      <c r="I92" s="14">
        <f t="shared" ref="I92" si="51">H92/G92*100</f>
        <v>29.999999705491781</v>
      </c>
      <c r="J92" s="5">
        <f t="shared" ref="J92" si="52">G92-H92-L92</f>
        <v>95073747</v>
      </c>
      <c r="K92" s="14">
        <f t="shared" ref="K92" si="53">100-I92-M92</f>
        <v>70.000000294508226</v>
      </c>
      <c r="L92" s="5"/>
      <c r="M92" s="14">
        <f t="shared" ref="M92" si="54">L92/G92*100</f>
        <v>0</v>
      </c>
    </row>
    <row r="93" spans="1:102" s="54" customFormat="1" ht="60.75" customHeight="1" x14ac:dyDescent="0.25">
      <c r="A93" s="6">
        <v>85</v>
      </c>
      <c r="B93" s="6">
        <v>5</v>
      </c>
      <c r="C93" s="157"/>
      <c r="D93" s="34" t="s">
        <v>207</v>
      </c>
      <c r="E93" s="12" t="s">
        <v>208</v>
      </c>
      <c r="F93" s="12" t="s">
        <v>209</v>
      </c>
      <c r="G93" s="51">
        <v>542269439</v>
      </c>
      <c r="H93" s="51">
        <v>247817134</v>
      </c>
      <c r="I93" s="52">
        <f>H93/G93*100</f>
        <v>45.70000006952263</v>
      </c>
      <c r="J93" s="51">
        <f>G93*K93/100</f>
        <v>244021247.17300004</v>
      </c>
      <c r="K93" s="52">
        <f>100-M93-I93</f>
        <v>44.999999930477372</v>
      </c>
      <c r="L93" s="51">
        <f>23317586+27113472</f>
        <v>50431058</v>
      </c>
      <c r="M93" s="89">
        <f>4.3+5</f>
        <v>9.3000000000000007</v>
      </c>
    </row>
    <row r="94" spans="1:102" s="54" customFormat="1" ht="62.25" customHeight="1" x14ac:dyDescent="0.25">
      <c r="A94" s="6">
        <v>86</v>
      </c>
      <c r="B94" s="6">
        <v>6</v>
      </c>
      <c r="C94" s="157"/>
      <c r="D94" s="34" t="s">
        <v>207</v>
      </c>
      <c r="E94" s="12" t="s">
        <v>210</v>
      </c>
      <c r="F94" s="12" t="s">
        <v>211</v>
      </c>
      <c r="G94" s="51">
        <v>382535276</v>
      </c>
      <c r="H94" s="51">
        <v>210394402</v>
      </c>
      <c r="I94" s="52">
        <f t="shared" ref="I94" si="55">H94/G94*100</f>
        <v>55.000000052282758</v>
      </c>
      <c r="J94" s="51">
        <f>G94-H94-L94</f>
        <v>172140874</v>
      </c>
      <c r="K94" s="52">
        <f>100-I94-M94</f>
        <v>44.999999947717242</v>
      </c>
      <c r="L94" s="51"/>
      <c r="M94" s="89">
        <f>L94/G94*100</f>
        <v>0</v>
      </c>
    </row>
    <row r="95" spans="1:102" s="13" customFormat="1" ht="66.75" customHeight="1" x14ac:dyDescent="0.2">
      <c r="A95" s="6">
        <v>87</v>
      </c>
      <c r="B95" s="6">
        <v>7</v>
      </c>
      <c r="C95" s="157"/>
      <c r="D95" s="6" t="s">
        <v>207</v>
      </c>
      <c r="E95" s="8" t="s">
        <v>212</v>
      </c>
      <c r="F95" s="8" t="s">
        <v>213</v>
      </c>
      <c r="G95" s="5">
        <v>111212442</v>
      </c>
      <c r="H95" s="5">
        <v>33363733</v>
      </c>
      <c r="I95" s="14">
        <f>H95/G95*100</f>
        <v>30.000000359671986</v>
      </c>
      <c r="J95" s="5">
        <f>G95-H95-L95</f>
        <v>77848709</v>
      </c>
      <c r="K95" s="14">
        <f>100-I95-M95</f>
        <v>69.999999640328014</v>
      </c>
      <c r="L95" s="5"/>
      <c r="M95" s="11">
        <f>L95/G95*100</f>
        <v>0</v>
      </c>
    </row>
    <row r="96" spans="1:102" s="13" customFormat="1" ht="69" customHeight="1" x14ac:dyDescent="0.2">
      <c r="A96" s="6">
        <v>88</v>
      </c>
      <c r="B96" s="6">
        <v>8</v>
      </c>
      <c r="C96" s="157"/>
      <c r="D96" s="6" t="s">
        <v>207</v>
      </c>
      <c r="E96" s="8" t="s">
        <v>214</v>
      </c>
      <c r="F96" s="8" t="s">
        <v>215</v>
      </c>
      <c r="G96" s="5">
        <v>216091874</v>
      </c>
      <c r="H96" s="5">
        <v>75632156</v>
      </c>
      <c r="I96" s="14">
        <f>H96/G96*100</f>
        <v>35.000000046276611</v>
      </c>
      <c r="J96" s="5">
        <f>G96-H96-L96</f>
        <v>140459718</v>
      </c>
      <c r="K96" s="14">
        <f>100-I96-M96</f>
        <v>64.999999953723389</v>
      </c>
      <c r="L96" s="5"/>
      <c r="M96" s="11">
        <f>L96/G96*100</f>
        <v>0</v>
      </c>
    </row>
    <row r="97" spans="1:13" s="13" customFormat="1" ht="63" customHeight="1" x14ac:dyDescent="0.2">
      <c r="A97" s="6">
        <v>89</v>
      </c>
      <c r="B97" s="6">
        <v>9</v>
      </c>
      <c r="C97" s="157"/>
      <c r="D97" s="6" t="s">
        <v>207</v>
      </c>
      <c r="E97" s="6" t="s">
        <v>207</v>
      </c>
      <c r="F97" s="8" t="s">
        <v>216</v>
      </c>
      <c r="G97" s="5">
        <v>298155714</v>
      </c>
      <c r="H97" s="5">
        <v>89446714</v>
      </c>
      <c r="I97" s="14">
        <v>29.999999932920957</v>
      </c>
      <c r="J97" s="5">
        <v>149077857</v>
      </c>
      <c r="K97" s="14">
        <v>50</v>
      </c>
      <c r="L97" s="5">
        <v>59631143</v>
      </c>
      <c r="M97" s="11">
        <v>20.000000067079043</v>
      </c>
    </row>
    <row r="98" spans="1:13" s="13" customFormat="1" ht="54" customHeight="1" x14ac:dyDescent="0.2">
      <c r="A98" s="6">
        <v>90</v>
      </c>
      <c r="B98" s="6">
        <v>10</v>
      </c>
      <c r="C98" s="157"/>
      <c r="D98" s="8" t="s">
        <v>217</v>
      </c>
      <c r="E98" s="8" t="s">
        <v>218</v>
      </c>
      <c r="F98" s="8" t="s">
        <v>219</v>
      </c>
      <c r="G98" s="5">
        <v>427301868</v>
      </c>
      <c r="H98" s="5">
        <v>235016027</v>
      </c>
      <c r="I98" s="14">
        <f>H98/G98*100</f>
        <v>54.999999906389363</v>
      </c>
      <c r="J98" s="5">
        <f>G98-H98-L98</f>
        <v>192285841</v>
      </c>
      <c r="K98" s="14">
        <f>100-I98-M98</f>
        <v>45.000000093610637</v>
      </c>
      <c r="L98" s="5"/>
      <c r="M98" s="11"/>
    </row>
    <row r="99" spans="1:13" s="13" customFormat="1" ht="58.5" customHeight="1" x14ac:dyDescent="0.2">
      <c r="A99" s="6">
        <v>91</v>
      </c>
      <c r="B99" s="6">
        <v>11</v>
      </c>
      <c r="C99" s="157"/>
      <c r="D99" s="6" t="s">
        <v>207</v>
      </c>
      <c r="E99" s="8" t="s">
        <v>220</v>
      </c>
      <c r="F99" s="8" t="s">
        <v>221</v>
      </c>
      <c r="G99" s="5">
        <v>238160020</v>
      </c>
      <c r="H99" s="5">
        <v>67048006</v>
      </c>
      <c r="I99" s="14">
        <f t="shared" ref="I99" si="56">H99/G99*100</f>
        <v>28.152502674462319</v>
      </c>
      <c r="J99" s="5">
        <f t="shared" ref="J99:J100" si="57">G99-H99-L99</f>
        <v>166312014</v>
      </c>
      <c r="K99" s="14">
        <f t="shared" ref="K99:K100" si="58">100-I99-M99</f>
        <v>69.832045697678396</v>
      </c>
      <c r="L99" s="5">
        <v>4800000</v>
      </c>
      <c r="M99" s="11">
        <f>L99/G99*100</f>
        <v>2.0154516278592856</v>
      </c>
    </row>
    <row r="100" spans="1:13" s="54" customFormat="1" ht="63.75" customHeight="1" x14ac:dyDescent="0.25">
      <c r="A100" s="6">
        <v>92</v>
      </c>
      <c r="B100" s="6">
        <v>12</v>
      </c>
      <c r="C100" s="157"/>
      <c r="D100" s="12" t="s">
        <v>222</v>
      </c>
      <c r="E100" s="34" t="s">
        <v>223</v>
      </c>
      <c r="F100" s="12" t="s">
        <v>224</v>
      </c>
      <c r="G100" s="51">
        <v>233756158</v>
      </c>
      <c r="H100" s="51">
        <v>70126847</v>
      </c>
      <c r="I100" s="52">
        <f>H100/G100*100</f>
        <v>29.999999828881514</v>
      </c>
      <c r="J100" s="51">
        <f t="shared" si="57"/>
        <v>163629311</v>
      </c>
      <c r="K100" s="52">
        <f t="shared" si="58"/>
        <v>70.000000171118486</v>
      </c>
      <c r="L100" s="51"/>
      <c r="M100" s="89">
        <f t="shared" ref="M100" si="59">L100/G100*100</f>
        <v>0</v>
      </c>
    </row>
    <row r="101" spans="1:13" s="13" customFormat="1" ht="84" customHeight="1" x14ac:dyDescent="0.2">
      <c r="A101" s="6">
        <v>93</v>
      </c>
      <c r="B101" s="6">
        <v>13</v>
      </c>
      <c r="C101" s="157"/>
      <c r="D101" s="8" t="s">
        <v>225</v>
      </c>
      <c r="E101" s="6" t="s">
        <v>223</v>
      </c>
      <c r="F101" s="8" t="s">
        <v>226</v>
      </c>
      <c r="G101" s="5">
        <v>792243364</v>
      </c>
      <c r="H101" s="5">
        <v>435733850</v>
      </c>
      <c r="I101" s="14">
        <v>54.999999974755234</v>
      </c>
      <c r="J101" s="5">
        <v>356509514</v>
      </c>
      <c r="K101" s="14">
        <v>45.000000025244766</v>
      </c>
      <c r="L101" s="5">
        <v>0</v>
      </c>
      <c r="M101" s="11">
        <v>0</v>
      </c>
    </row>
    <row r="102" spans="1:13" s="93" customFormat="1" ht="78" customHeight="1" x14ac:dyDescent="0.25">
      <c r="A102" s="6">
        <v>94</v>
      </c>
      <c r="B102" s="6">
        <v>14</v>
      </c>
      <c r="C102" s="157"/>
      <c r="D102" s="6" t="s">
        <v>223</v>
      </c>
      <c r="E102" s="6" t="s">
        <v>223</v>
      </c>
      <c r="F102" s="8" t="s">
        <v>227</v>
      </c>
      <c r="G102" s="5">
        <v>252563260</v>
      </c>
      <c r="H102" s="5">
        <v>164166119</v>
      </c>
      <c r="I102" s="14">
        <f>H102/G102*100</f>
        <v>65</v>
      </c>
      <c r="J102" s="5">
        <f>G102-H102-L102</f>
        <v>88397141</v>
      </c>
      <c r="K102" s="14">
        <f>100-I102-M102</f>
        <v>35</v>
      </c>
      <c r="L102" s="5"/>
      <c r="M102" s="11">
        <f>L102/G102*100</f>
        <v>0</v>
      </c>
    </row>
    <row r="103" spans="1:13" s="13" customFormat="1" ht="78.75" customHeight="1" x14ac:dyDescent="0.2">
      <c r="A103" s="6">
        <v>95</v>
      </c>
      <c r="B103" s="6">
        <v>15</v>
      </c>
      <c r="C103" s="157"/>
      <c r="D103" s="6" t="s">
        <v>228</v>
      </c>
      <c r="E103" s="8" t="s">
        <v>229</v>
      </c>
      <c r="F103" s="8" t="s">
        <v>230</v>
      </c>
      <c r="G103" s="5">
        <v>162420700</v>
      </c>
      <c r="H103" s="5">
        <v>56847200</v>
      </c>
      <c r="I103" s="14">
        <f>H103/G103*100</f>
        <v>34.999972294171869</v>
      </c>
      <c r="J103" s="5">
        <f>G103-H103-L103</f>
        <v>105573500</v>
      </c>
      <c r="K103" s="14">
        <f>100-I103-M103</f>
        <v>65.000027705828131</v>
      </c>
      <c r="L103" s="5"/>
      <c r="M103" s="14">
        <f>L103/G103*100</f>
        <v>0</v>
      </c>
    </row>
    <row r="104" spans="1:13" s="13" customFormat="1" ht="66" customHeight="1" x14ac:dyDescent="0.2">
      <c r="A104" s="6">
        <v>96</v>
      </c>
      <c r="B104" s="6">
        <v>16</v>
      </c>
      <c r="C104" s="157"/>
      <c r="D104" s="6" t="s">
        <v>228</v>
      </c>
      <c r="E104" s="8" t="s">
        <v>231</v>
      </c>
      <c r="F104" s="23" t="s">
        <v>232</v>
      </c>
      <c r="G104" s="5">
        <v>999740200</v>
      </c>
      <c r="H104" s="5">
        <v>449883100</v>
      </c>
      <c r="I104" s="14">
        <f t="shared" ref="I104" si="60">H104/G104*100</f>
        <v>45.000001000259864</v>
      </c>
      <c r="J104" s="5">
        <f>G104-H104-L104</f>
        <v>549857100</v>
      </c>
      <c r="K104" s="14">
        <f t="shared" ref="K104" si="61">100-I104-M104</f>
        <v>54.999998999740136</v>
      </c>
      <c r="L104" s="5"/>
      <c r="M104" s="14">
        <f t="shared" ref="M104" si="62">L104/G104*100</f>
        <v>0</v>
      </c>
    </row>
    <row r="105" spans="1:13" s="13" customFormat="1" ht="45.75" customHeight="1" x14ac:dyDescent="0.2">
      <c r="A105" s="6">
        <v>97</v>
      </c>
      <c r="B105" s="6">
        <v>17</v>
      </c>
      <c r="C105" s="157"/>
      <c r="D105" s="49" t="s">
        <v>228</v>
      </c>
      <c r="E105" s="36" t="s">
        <v>233</v>
      </c>
      <c r="F105" s="36" t="s">
        <v>234</v>
      </c>
      <c r="G105" s="17">
        <v>85820000</v>
      </c>
      <c r="H105" s="17">
        <v>47201000</v>
      </c>
      <c r="I105" s="18">
        <v>55.000000000000007</v>
      </c>
      <c r="J105" s="17">
        <v>38619000</v>
      </c>
      <c r="K105" s="18">
        <v>44.999999999999993</v>
      </c>
      <c r="L105" s="17"/>
      <c r="M105" s="18">
        <v>0</v>
      </c>
    </row>
    <row r="106" spans="1:13" s="13" customFormat="1" ht="65.25" customHeight="1" x14ac:dyDescent="0.2">
      <c r="A106" s="6">
        <v>98</v>
      </c>
      <c r="B106" s="6">
        <v>18</v>
      </c>
      <c r="C106" s="157"/>
      <c r="D106" s="8" t="s">
        <v>235</v>
      </c>
      <c r="E106" s="6" t="s">
        <v>236</v>
      </c>
      <c r="F106" s="8" t="s">
        <v>237</v>
      </c>
      <c r="G106" s="5">
        <v>388616104</v>
      </c>
      <c r="H106" s="5">
        <v>213738857</v>
      </c>
      <c r="I106" s="14">
        <f>H106/G106*100</f>
        <v>54.999999948535326</v>
      </c>
      <c r="J106" s="5">
        <f>G106-H106-L106</f>
        <v>174877247</v>
      </c>
      <c r="K106" s="14">
        <f>100-I106-M106</f>
        <v>45.000000051464674</v>
      </c>
      <c r="L106" s="5"/>
      <c r="M106" s="11">
        <f>L106/G106*100</f>
        <v>0</v>
      </c>
    </row>
    <row r="107" spans="1:13" s="13" customFormat="1" ht="52.5" customHeight="1" x14ac:dyDescent="0.2">
      <c r="A107" s="6">
        <v>99</v>
      </c>
      <c r="B107" s="6">
        <v>19</v>
      </c>
      <c r="C107" s="157"/>
      <c r="D107" s="49" t="s">
        <v>238</v>
      </c>
      <c r="E107" s="36" t="s">
        <v>239</v>
      </c>
      <c r="F107" s="36" t="s">
        <v>240</v>
      </c>
      <c r="G107" s="17">
        <v>116749820</v>
      </c>
      <c r="H107" s="17">
        <v>64212401</v>
      </c>
      <c r="I107" s="18">
        <v>55.000000000000007</v>
      </c>
      <c r="J107" s="17">
        <v>52537419</v>
      </c>
      <c r="K107" s="18">
        <v>44.999999999999993</v>
      </c>
      <c r="L107" s="17"/>
      <c r="M107" s="18">
        <v>0</v>
      </c>
    </row>
    <row r="108" spans="1:13" s="54" customFormat="1" ht="60.75" customHeight="1" x14ac:dyDescent="0.25">
      <c r="A108" s="6">
        <v>100</v>
      </c>
      <c r="B108" s="6">
        <v>20</v>
      </c>
      <c r="C108" s="157"/>
      <c r="D108" s="12" t="s">
        <v>241</v>
      </c>
      <c r="E108" s="12" t="s">
        <v>242</v>
      </c>
      <c r="F108" s="12" t="s">
        <v>243</v>
      </c>
      <c r="G108" s="51">
        <v>103709762</v>
      </c>
      <c r="H108" s="51">
        <v>36298417</v>
      </c>
      <c r="I108" s="52">
        <f t="shared" ref="I108:I109" si="63">H108/G108*100</f>
        <v>35.000000289268819</v>
      </c>
      <c r="J108" s="51">
        <f t="shared" ref="J108:J109" si="64">G108-H108-L108</f>
        <v>67411345</v>
      </c>
      <c r="K108" s="52">
        <f t="shared" ref="K108:K109" si="65">100-I108-M108</f>
        <v>64.999999710731174</v>
      </c>
      <c r="L108" s="51"/>
      <c r="M108" s="89">
        <f t="shared" ref="M108:M109" si="66">L108/G108*100</f>
        <v>0</v>
      </c>
    </row>
    <row r="109" spans="1:13" s="13" customFormat="1" ht="50.25" customHeight="1" x14ac:dyDescent="0.2">
      <c r="A109" s="6">
        <v>101</v>
      </c>
      <c r="B109" s="6">
        <v>21</v>
      </c>
      <c r="C109" s="157"/>
      <c r="D109" s="8" t="s">
        <v>244</v>
      </c>
      <c r="E109" s="8" t="s">
        <v>245</v>
      </c>
      <c r="F109" s="8" t="s">
        <v>246</v>
      </c>
      <c r="G109" s="5">
        <v>240743463</v>
      </c>
      <c r="H109" s="5">
        <v>72223039</v>
      </c>
      <c r="I109" s="14">
        <f t="shared" si="63"/>
        <v>30.000000041537994</v>
      </c>
      <c r="J109" s="5">
        <f t="shared" si="64"/>
        <v>168520424</v>
      </c>
      <c r="K109" s="14">
        <f t="shared" si="65"/>
        <v>69.999999958462013</v>
      </c>
      <c r="L109" s="5"/>
      <c r="M109" s="11">
        <f t="shared" si="66"/>
        <v>0</v>
      </c>
    </row>
    <row r="110" spans="1:13" s="13" customFormat="1" ht="55.5" customHeight="1" x14ac:dyDescent="0.2">
      <c r="A110" s="6">
        <v>102</v>
      </c>
      <c r="B110" s="6">
        <v>22</v>
      </c>
      <c r="C110" s="157"/>
      <c r="D110" s="48" t="s">
        <v>247</v>
      </c>
      <c r="E110" s="48" t="s">
        <v>247</v>
      </c>
      <c r="F110" s="48" t="s">
        <v>248</v>
      </c>
      <c r="G110" s="17">
        <v>134491820</v>
      </c>
      <c r="H110" s="17">
        <v>73970501</v>
      </c>
      <c r="I110" s="18">
        <v>55.000000000000007</v>
      </c>
      <c r="J110" s="17">
        <v>60521319</v>
      </c>
      <c r="K110" s="18">
        <v>44.999999999999993</v>
      </c>
      <c r="L110" s="17"/>
      <c r="M110" s="18">
        <v>0</v>
      </c>
    </row>
    <row r="111" spans="1:13" s="13" customFormat="1" ht="42" customHeight="1" x14ac:dyDescent="0.2">
      <c r="A111" s="6">
        <v>103</v>
      </c>
      <c r="B111" s="6">
        <v>23</v>
      </c>
      <c r="C111" s="157"/>
      <c r="D111" s="48" t="s">
        <v>247</v>
      </c>
      <c r="E111" s="36" t="s">
        <v>249</v>
      </c>
      <c r="F111" s="48" t="s">
        <v>250</v>
      </c>
      <c r="G111" s="17">
        <v>46358952</v>
      </c>
      <c r="H111" s="17">
        <v>13907685</v>
      </c>
      <c r="I111" s="18">
        <v>29.99999870575159</v>
      </c>
      <c r="J111" s="17">
        <v>32451267</v>
      </c>
      <c r="K111" s="18">
        <v>70.000001294248406</v>
      </c>
      <c r="L111" s="17"/>
      <c r="M111" s="18">
        <v>0</v>
      </c>
    </row>
    <row r="112" spans="1:13" s="54" customFormat="1" ht="42.75" customHeight="1" x14ac:dyDescent="0.25">
      <c r="A112" s="6">
        <v>104</v>
      </c>
      <c r="B112" s="6">
        <v>24</v>
      </c>
      <c r="C112" s="157"/>
      <c r="D112" s="12" t="s">
        <v>251</v>
      </c>
      <c r="E112" s="12" t="s">
        <v>252</v>
      </c>
      <c r="F112" s="12" t="s">
        <v>253</v>
      </c>
      <c r="G112" s="51">
        <v>140202580</v>
      </c>
      <c r="H112" s="51">
        <v>49070903</v>
      </c>
      <c r="I112" s="52">
        <f t="shared" ref="I112:I114" si="67">H112/G112*100</f>
        <v>35</v>
      </c>
      <c r="J112" s="51">
        <f>G112-H112-L112</f>
        <v>91131677</v>
      </c>
      <c r="K112" s="52">
        <f>100-I112-M112</f>
        <v>65</v>
      </c>
      <c r="L112" s="51"/>
      <c r="M112" s="89">
        <f>L112/G112*100</f>
        <v>0</v>
      </c>
    </row>
    <row r="113" spans="1:103" s="13" customFormat="1" ht="62.25" customHeight="1" x14ac:dyDescent="0.2">
      <c r="A113" s="6">
        <v>105</v>
      </c>
      <c r="B113" s="6">
        <v>25</v>
      </c>
      <c r="C113" s="157"/>
      <c r="D113" s="6" t="s">
        <v>254</v>
      </c>
      <c r="E113" s="8" t="s">
        <v>255</v>
      </c>
      <c r="F113" s="8" t="s">
        <v>256</v>
      </c>
      <c r="G113" s="5">
        <v>297695198</v>
      </c>
      <c r="H113" s="5">
        <v>104193319</v>
      </c>
      <c r="I113" s="14">
        <f>H113/G113*100</f>
        <v>34.999999899225784</v>
      </c>
      <c r="J113" s="5">
        <f>G113-H113-L113</f>
        <v>193501879</v>
      </c>
      <c r="K113" s="14">
        <f>100-I113-M113</f>
        <v>65.000000100774216</v>
      </c>
      <c r="L113" s="5"/>
      <c r="M113" s="11">
        <f>L113/G113*100</f>
        <v>0</v>
      </c>
    </row>
    <row r="114" spans="1:103" s="54" customFormat="1" ht="48.75" customHeight="1" x14ac:dyDescent="0.25">
      <c r="A114" s="6">
        <v>106</v>
      </c>
      <c r="B114" s="6">
        <v>26</v>
      </c>
      <c r="C114" s="157"/>
      <c r="D114" s="12" t="s">
        <v>257</v>
      </c>
      <c r="E114" s="34" t="s">
        <v>258</v>
      </c>
      <c r="F114" s="12" t="s">
        <v>259</v>
      </c>
      <c r="G114" s="51">
        <v>190961238</v>
      </c>
      <c r="H114" s="51">
        <v>105028680</v>
      </c>
      <c r="I114" s="52">
        <f t="shared" si="67"/>
        <v>54.999999528700158</v>
      </c>
      <c r="J114" s="51">
        <f t="shared" ref="J114" si="68">G114-H114-L114</f>
        <v>85932558</v>
      </c>
      <c r="K114" s="52">
        <f t="shared" ref="K114" si="69">100-I114-M114</f>
        <v>45.000000471299842</v>
      </c>
      <c r="L114" s="51">
        <v>0</v>
      </c>
      <c r="M114" s="89">
        <f t="shared" ref="M114" si="70">L114/G114*100</f>
        <v>0</v>
      </c>
    </row>
    <row r="115" spans="1:103" s="13" customFormat="1" ht="59.25" customHeight="1" x14ac:dyDescent="0.2">
      <c r="A115" s="6">
        <v>107</v>
      </c>
      <c r="B115" s="6">
        <v>27</v>
      </c>
      <c r="C115" s="157"/>
      <c r="D115" s="6" t="s">
        <v>258</v>
      </c>
      <c r="E115" s="6" t="s">
        <v>258</v>
      </c>
      <c r="F115" s="8" t="s">
        <v>260</v>
      </c>
      <c r="G115" s="5">
        <v>84040200</v>
      </c>
      <c r="H115" s="5">
        <v>29414070</v>
      </c>
      <c r="I115" s="14">
        <f>H115/G115*100</f>
        <v>35</v>
      </c>
      <c r="J115" s="5">
        <f>G115-H115-L115</f>
        <v>54626130</v>
      </c>
      <c r="K115" s="14">
        <f>100-I115-M115</f>
        <v>65</v>
      </c>
      <c r="L115" s="5"/>
      <c r="M115" s="11">
        <f>L115/G115*100</f>
        <v>0</v>
      </c>
    </row>
    <row r="116" spans="1:103" s="54" customFormat="1" ht="59.25" customHeight="1" x14ac:dyDescent="0.25">
      <c r="A116" s="6">
        <v>108</v>
      </c>
      <c r="B116" s="6">
        <v>28</v>
      </c>
      <c r="C116" s="157"/>
      <c r="D116" s="34" t="s">
        <v>261</v>
      </c>
      <c r="E116" s="12" t="s">
        <v>262</v>
      </c>
      <c r="F116" s="12" t="s">
        <v>263</v>
      </c>
      <c r="G116" s="51">
        <v>29461770</v>
      </c>
      <c r="H116" s="51">
        <v>5008500</v>
      </c>
      <c r="I116" s="52">
        <f>H116/G116*100</f>
        <v>16.999996945193722</v>
      </c>
      <c r="J116" s="51">
        <f>G116-H116-L116</f>
        <v>24453270</v>
      </c>
      <c r="K116" s="52">
        <f>100-I116-M116</f>
        <v>83.000003054806285</v>
      </c>
      <c r="L116" s="51"/>
      <c r="M116" s="89">
        <f>L116/G116*100</f>
        <v>0</v>
      </c>
    </row>
    <row r="117" spans="1:103" s="94" customFormat="1" ht="51.75" customHeight="1" x14ac:dyDescent="0.25">
      <c r="A117" s="6">
        <v>109</v>
      </c>
      <c r="B117" s="6">
        <v>29</v>
      </c>
      <c r="C117" s="157"/>
      <c r="D117" s="34" t="s">
        <v>261</v>
      </c>
      <c r="E117" s="12" t="s">
        <v>262</v>
      </c>
      <c r="F117" s="12" t="s">
        <v>264</v>
      </c>
      <c r="G117" s="51">
        <v>30039640</v>
      </c>
      <c r="H117" s="51">
        <v>10513874</v>
      </c>
      <c r="I117" s="52">
        <f t="shared" ref="I117" si="71">H117/G117*100</f>
        <v>35</v>
      </c>
      <c r="J117" s="51">
        <f>G117-H117-L117</f>
        <v>19525766</v>
      </c>
      <c r="K117" s="52">
        <f>100-I117-M117</f>
        <v>65</v>
      </c>
      <c r="L117" s="51"/>
      <c r="M117" s="89">
        <f>L117/G117*100</f>
        <v>0</v>
      </c>
      <c r="N117" s="54"/>
      <c r="O117" s="54"/>
      <c r="P117" s="54"/>
      <c r="Q117" s="54"/>
      <c r="R117" s="54"/>
      <c r="S117" s="54"/>
      <c r="T117" s="54"/>
      <c r="U117" s="54"/>
      <c r="V117" s="54"/>
      <c r="W117" s="54"/>
      <c r="X117" s="54"/>
      <c r="Y117" s="54"/>
      <c r="Z117" s="54"/>
      <c r="AA117" s="54"/>
      <c r="AB117" s="54"/>
      <c r="AC117" s="54"/>
      <c r="AD117" s="54"/>
      <c r="AE117" s="54"/>
      <c r="AF117" s="54"/>
      <c r="AG117" s="54"/>
      <c r="AH117" s="54"/>
      <c r="AI117" s="54"/>
      <c r="AJ117" s="54"/>
      <c r="AK117" s="54"/>
      <c r="AL117" s="54"/>
      <c r="AM117" s="54"/>
      <c r="AN117" s="54"/>
      <c r="AO117" s="54"/>
      <c r="AP117" s="54"/>
      <c r="AQ117" s="54"/>
      <c r="AR117" s="54"/>
      <c r="AS117" s="54"/>
      <c r="AT117" s="54"/>
      <c r="AU117" s="54"/>
      <c r="AV117" s="54"/>
      <c r="AW117" s="54"/>
      <c r="AX117" s="54"/>
      <c r="AY117" s="54"/>
      <c r="AZ117" s="54"/>
      <c r="BA117" s="54"/>
      <c r="BB117" s="54"/>
      <c r="BC117" s="54"/>
      <c r="BD117" s="54"/>
      <c r="BE117" s="54"/>
      <c r="BF117" s="54"/>
      <c r="BG117" s="54"/>
      <c r="BH117" s="54"/>
      <c r="BI117" s="54"/>
      <c r="BJ117" s="54"/>
      <c r="BK117" s="54"/>
      <c r="BL117" s="54"/>
      <c r="BM117" s="54"/>
      <c r="BN117" s="54"/>
      <c r="BO117" s="54"/>
      <c r="BP117" s="54"/>
      <c r="BQ117" s="54"/>
      <c r="BR117" s="54"/>
      <c r="BS117" s="54"/>
      <c r="BT117" s="54"/>
      <c r="BU117" s="54"/>
      <c r="BV117" s="54"/>
      <c r="BW117" s="54"/>
      <c r="BX117" s="54"/>
      <c r="BY117" s="54"/>
      <c r="BZ117" s="54"/>
      <c r="CA117" s="54"/>
      <c r="CB117" s="54"/>
      <c r="CC117" s="54"/>
      <c r="CD117" s="54"/>
      <c r="CE117" s="54"/>
      <c r="CF117" s="54"/>
      <c r="CG117" s="54"/>
      <c r="CH117" s="54"/>
      <c r="CI117" s="54"/>
      <c r="CJ117" s="54"/>
      <c r="CK117" s="54"/>
      <c r="CL117" s="54"/>
      <c r="CM117" s="54"/>
      <c r="CN117" s="54"/>
      <c r="CO117" s="54"/>
      <c r="CP117" s="54"/>
      <c r="CQ117" s="54"/>
      <c r="CR117" s="54"/>
      <c r="CS117" s="54"/>
      <c r="CT117" s="54"/>
      <c r="CU117" s="54"/>
      <c r="CV117" s="54"/>
      <c r="CW117" s="54"/>
      <c r="CX117" s="54"/>
    </row>
    <row r="118" spans="1:103" s="58" customFormat="1" ht="20.25" customHeight="1" x14ac:dyDescent="0.2">
      <c r="A118" s="138"/>
      <c r="B118" s="138"/>
      <c r="C118" s="130"/>
      <c r="D118" s="153" t="s">
        <v>265</v>
      </c>
      <c r="E118" s="153"/>
      <c r="F118" s="153"/>
      <c r="G118" s="24">
        <f>SUM(G89:G117)</f>
        <v>8906370940</v>
      </c>
      <c r="H118" s="146">
        <f t="shared" ref="H118:L118" si="72">SUM(H89:H117)</f>
        <v>3945879579</v>
      </c>
      <c r="I118" s="146">
        <f t="shared" si="72"/>
        <v>1185.8524707748709</v>
      </c>
      <c r="J118" s="146">
        <f>SUM(J89:J117)</f>
        <v>4845629160.1730003</v>
      </c>
      <c r="K118" s="146"/>
      <c r="L118" s="146">
        <f t="shared" si="72"/>
        <v>114862201</v>
      </c>
      <c r="M118" s="24"/>
      <c r="N118" s="13"/>
      <c r="O118" s="13"/>
      <c r="P118" s="13"/>
      <c r="Q118" s="13"/>
      <c r="R118" s="13"/>
      <c r="S118" s="13"/>
      <c r="T118" s="13"/>
      <c r="U118" s="13"/>
      <c r="V118" s="13"/>
      <c r="W118" s="13"/>
      <c r="X118" s="13"/>
      <c r="Y118" s="13"/>
      <c r="Z118" s="13"/>
      <c r="AA118" s="13"/>
      <c r="AB118" s="13"/>
      <c r="AC118" s="13"/>
      <c r="AD118" s="13"/>
      <c r="AE118" s="13"/>
      <c r="AF118" s="13"/>
      <c r="AG118" s="13"/>
      <c r="AH118" s="13"/>
      <c r="AI118" s="13"/>
      <c r="AJ118" s="13"/>
      <c r="AK118" s="13"/>
      <c r="AL118" s="13"/>
      <c r="AM118" s="13"/>
      <c r="AN118" s="13"/>
      <c r="AO118" s="13"/>
      <c r="AP118" s="13"/>
      <c r="AQ118" s="13"/>
      <c r="AR118" s="13"/>
      <c r="AS118" s="13"/>
      <c r="AT118" s="13"/>
      <c r="AU118" s="13"/>
      <c r="AV118" s="13"/>
      <c r="AW118" s="13"/>
      <c r="AX118" s="13"/>
      <c r="AY118" s="13"/>
      <c r="AZ118" s="13"/>
      <c r="BA118" s="13"/>
      <c r="BB118" s="13"/>
      <c r="BC118" s="13"/>
      <c r="BD118" s="13"/>
      <c r="BE118" s="13"/>
      <c r="BF118" s="13"/>
      <c r="BG118" s="13"/>
      <c r="BH118" s="13"/>
      <c r="BI118" s="13"/>
      <c r="BJ118" s="13"/>
      <c r="BK118" s="13"/>
      <c r="BL118" s="13"/>
      <c r="BM118" s="13"/>
      <c r="BN118" s="13"/>
      <c r="BO118" s="13"/>
      <c r="BP118" s="13"/>
      <c r="BQ118" s="13"/>
      <c r="BR118" s="13"/>
      <c r="BS118" s="13"/>
      <c r="BT118" s="13"/>
      <c r="BU118" s="13"/>
      <c r="BV118" s="13"/>
      <c r="BW118" s="13"/>
      <c r="BX118" s="13"/>
      <c r="BY118" s="13"/>
      <c r="BZ118" s="13"/>
      <c r="CA118" s="13"/>
      <c r="CB118" s="13"/>
      <c r="CC118" s="13"/>
      <c r="CD118" s="13"/>
      <c r="CE118" s="13"/>
      <c r="CF118" s="13"/>
      <c r="CG118" s="13"/>
      <c r="CH118" s="13"/>
      <c r="CI118" s="13"/>
      <c r="CJ118" s="13"/>
      <c r="CK118" s="13"/>
      <c r="CL118" s="13"/>
      <c r="CM118" s="13"/>
      <c r="CN118" s="13"/>
      <c r="CO118" s="13"/>
      <c r="CP118" s="13"/>
      <c r="CQ118" s="13"/>
      <c r="CR118" s="13"/>
      <c r="CS118" s="13"/>
      <c r="CT118" s="13"/>
      <c r="CU118" s="13"/>
      <c r="CV118" s="13"/>
      <c r="CW118" s="13"/>
      <c r="CX118" s="13"/>
    </row>
    <row r="119" spans="1:103" s="4" customFormat="1" ht="203.25" customHeight="1" x14ac:dyDescent="0.25">
      <c r="A119" s="6">
        <v>110</v>
      </c>
      <c r="B119" s="6">
        <v>1</v>
      </c>
      <c r="C119" s="131"/>
      <c r="D119" s="8" t="s">
        <v>266</v>
      </c>
      <c r="E119" s="8" t="s">
        <v>267</v>
      </c>
      <c r="F119" s="23" t="s">
        <v>268</v>
      </c>
      <c r="G119" s="30">
        <v>3239217051</v>
      </c>
      <c r="H119" s="30">
        <f t="shared" ref="H119:H148" si="73">G119*I119/100</f>
        <v>2105491083.1500001</v>
      </c>
      <c r="I119" s="59">
        <v>65</v>
      </c>
      <c r="J119" s="30">
        <f t="shared" ref="J119:J131" si="74">G119*K119/100</f>
        <v>1133725967.8499999</v>
      </c>
      <c r="K119" s="30">
        <v>35</v>
      </c>
      <c r="L119" s="60"/>
      <c r="M119" s="15"/>
    </row>
    <row r="120" spans="1:103" s="4" customFormat="1" ht="62.25" customHeight="1" x14ac:dyDescent="0.25">
      <c r="A120" s="6">
        <v>111</v>
      </c>
      <c r="B120" s="6">
        <v>2</v>
      </c>
      <c r="C120" s="131"/>
      <c r="D120" s="8" t="s">
        <v>269</v>
      </c>
      <c r="E120" s="8" t="s">
        <v>270</v>
      </c>
      <c r="F120" s="8" t="s">
        <v>271</v>
      </c>
      <c r="G120" s="30">
        <v>55342000</v>
      </c>
      <c r="H120" s="30">
        <f t="shared" si="73"/>
        <v>30050706</v>
      </c>
      <c r="I120" s="62">
        <v>54.3</v>
      </c>
      <c r="J120" s="30">
        <f t="shared" si="74"/>
        <v>25291294</v>
      </c>
      <c r="K120" s="62">
        <v>45.7</v>
      </c>
      <c r="L120" s="63"/>
      <c r="M120" s="64"/>
    </row>
    <row r="121" spans="1:103" s="10" customFormat="1" ht="100.5" customHeight="1" x14ac:dyDescent="0.25">
      <c r="A121" s="6">
        <v>112</v>
      </c>
      <c r="B121" s="6">
        <v>3</v>
      </c>
      <c r="C121" s="157"/>
      <c r="D121" s="8" t="s">
        <v>269</v>
      </c>
      <c r="E121" s="8" t="s">
        <v>272</v>
      </c>
      <c r="F121" s="8" t="s">
        <v>273</v>
      </c>
      <c r="G121" s="30">
        <v>2361110301</v>
      </c>
      <c r="H121" s="30">
        <f t="shared" si="73"/>
        <v>1534721695.6500001</v>
      </c>
      <c r="I121" s="101">
        <v>65</v>
      </c>
      <c r="J121" s="30">
        <f t="shared" si="74"/>
        <v>826388605.35000002</v>
      </c>
      <c r="K121" s="101">
        <f t="shared" ref="K121:K131" si="75">100-I121-M121</f>
        <v>35</v>
      </c>
      <c r="L121" s="62"/>
      <c r="M121" s="62"/>
      <c r="N121" s="4"/>
      <c r="O121" s="4"/>
      <c r="P121" s="4"/>
      <c r="Q121" s="4"/>
      <c r="R121" s="4"/>
      <c r="S121" s="4"/>
      <c r="T121" s="4"/>
      <c r="U121" s="4"/>
      <c r="V121" s="4"/>
      <c r="W121" s="4"/>
      <c r="X121" s="4"/>
      <c r="Y121" s="4"/>
      <c r="Z121" s="4"/>
      <c r="AA121" s="4"/>
      <c r="AB121" s="4"/>
      <c r="AC121" s="4"/>
      <c r="AD121" s="4"/>
      <c r="AE121" s="4"/>
      <c r="AF121" s="4"/>
      <c r="AG121" s="4"/>
      <c r="AH121" s="4"/>
      <c r="AI121" s="4"/>
      <c r="AJ121" s="4"/>
      <c r="AK121" s="4"/>
      <c r="AL121" s="4"/>
      <c r="AM121" s="4"/>
      <c r="AN121" s="4"/>
      <c r="AO121" s="4"/>
      <c r="AP121" s="4"/>
      <c r="AQ121" s="4"/>
      <c r="AR121" s="4"/>
      <c r="AS121" s="4"/>
      <c r="AT121" s="4"/>
      <c r="AU121" s="4"/>
      <c r="AV121" s="4"/>
      <c r="AW121" s="4"/>
      <c r="AX121" s="4"/>
      <c r="AY121" s="4"/>
      <c r="AZ121" s="4"/>
      <c r="BA121" s="4"/>
      <c r="BB121" s="4"/>
      <c r="BC121" s="4"/>
      <c r="BD121" s="4"/>
      <c r="BE121" s="4"/>
      <c r="BF121" s="4"/>
      <c r="BG121" s="4"/>
      <c r="BH121" s="4"/>
      <c r="BI121" s="4"/>
      <c r="BJ121" s="4"/>
      <c r="BK121" s="4"/>
      <c r="BL121" s="4"/>
      <c r="BM121" s="4"/>
      <c r="BN121" s="4"/>
      <c r="BO121" s="4"/>
      <c r="BP121" s="4"/>
      <c r="BQ121" s="4"/>
      <c r="BR121" s="4"/>
      <c r="BS121" s="4"/>
      <c r="BT121" s="4"/>
      <c r="BU121" s="4"/>
      <c r="BV121" s="4"/>
      <c r="BW121" s="4"/>
      <c r="BX121" s="4"/>
      <c r="BY121" s="4"/>
      <c r="BZ121" s="4"/>
      <c r="CA121" s="4"/>
      <c r="CB121" s="4"/>
      <c r="CC121" s="4"/>
      <c r="CD121" s="4"/>
      <c r="CE121" s="4"/>
      <c r="CF121" s="4"/>
      <c r="CG121" s="4"/>
      <c r="CH121" s="4"/>
      <c r="CI121" s="4"/>
      <c r="CJ121" s="4"/>
      <c r="CK121" s="4"/>
      <c r="CL121" s="4"/>
      <c r="CM121" s="4"/>
      <c r="CN121" s="4"/>
      <c r="CO121" s="4"/>
      <c r="CP121" s="4"/>
      <c r="CQ121" s="4"/>
      <c r="CR121" s="4"/>
      <c r="CS121" s="4"/>
      <c r="CT121" s="4"/>
      <c r="CU121" s="4"/>
      <c r="CV121" s="4"/>
      <c r="CW121" s="4"/>
      <c r="CX121" s="4"/>
      <c r="CY121" s="61"/>
    </row>
    <row r="122" spans="1:103" s="10" customFormat="1" ht="61.5" customHeight="1" x14ac:dyDescent="0.25">
      <c r="A122" s="6">
        <v>113</v>
      </c>
      <c r="B122" s="6">
        <v>4</v>
      </c>
      <c r="C122" s="157"/>
      <c r="D122" s="8" t="s">
        <v>269</v>
      </c>
      <c r="E122" s="8" t="s">
        <v>274</v>
      </c>
      <c r="F122" s="8" t="s">
        <v>275</v>
      </c>
      <c r="G122" s="30">
        <v>163965200</v>
      </c>
      <c r="H122" s="30">
        <f t="shared" si="73"/>
        <v>106577380</v>
      </c>
      <c r="I122" s="101">
        <v>65</v>
      </c>
      <c r="J122" s="30">
        <f t="shared" si="74"/>
        <v>57387820</v>
      </c>
      <c r="K122" s="101">
        <f t="shared" si="75"/>
        <v>35</v>
      </c>
      <c r="L122" s="62"/>
      <c r="M122" s="62"/>
      <c r="N122" s="4"/>
      <c r="O122" s="4"/>
      <c r="P122" s="4"/>
      <c r="Q122" s="4"/>
      <c r="R122" s="4"/>
      <c r="S122" s="4"/>
      <c r="T122" s="4"/>
      <c r="U122" s="4"/>
      <c r="V122" s="4"/>
      <c r="W122" s="4"/>
      <c r="X122" s="4"/>
      <c r="Y122" s="4"/>
      <c r="Z122" s="4"/>
      <c r="AA122" s="4"/>
      <c r="AB122" s="4"/>
      <c r="AC122" s="4"/>
      <c r="AD122" s="4"/>
      <c r="AE122" s="4"/>
      <c r="AF122" s="4"/>
      <c r="AG122" s="4"/>
      <c r="AH122" s="4"/>
      <c r="AI122" s="4"/>
      <c r="AJ122" s="4"/>
      <c r="AK122" s="4"/>
      <c r="AL122" s="4"/>
      <c r="AM122" s="4"/>
      <c r="AN122" s="4"/>
      <c r="AO122" s="4"/>
      <c r="AP122" s="4"/>
      <c r="AQ122" s="4"/>
      <c r="AR122" s="4"/>
      <c r="AS122" s="4"/>
      <c r="AT122" s="4"/>
      <c r="AU122" s="4"/>
      <c r="AV122" s="4"/>
      <c r="AW122" s="4"/>
      <c r="AX122" s="4"/>
      <c r="AY122" s="4"/>
      <c r="AZ122" s="4"/>
      <c r="BA122" s="4"/>
      <c r="BB122" s="4"/>
      <c r="BC122" s="4"/>
      <c r="BD122" s="4"/>
      <c r="BE122" s="4"/>
      <c r="BF122" s="4"/>
      <c r="BG122" s="4"/>
      <c r="BH122" s="4"/>
      <c r="BI122" s="4"/>
      <c r="BJ122" s="4"/>
      <c r="BK122" s="4"/>
      <c r="BL122" s="4"/>
      <c r="BM122" s="4"/>
      <c r="BN122" s="4"/>
      <c r="BO122" s="4"/>
      <c r="BP122" s="4"/>
      <c r="BQ122" s="4"/>
      <c r="BR122" s="4"/>
      <c r="BS122" s="4"/>
      <c r="BT122" s="4"/>
      <c r="BU122" s="4"/>
      <c r="BV122" s="4"/>
      <c r="BW122" s="4"/>
      <c r="BX122" s="4"/>
      <c r="BY122" s="4"/>
      <c r="BZ122" s="4"/>
      <c r="CA122" s="4"/>
      <c r="CB122" s="4"/>
      <c r="CC122" s="4"/>
      <c r="CD122" s="4"/>
      <c r="CE122" s="4"/>
      <c r="CF122" s="4"/>
      <c r="CG122" s="4"/>
      <c r="CH122" s="4"/>
      <c r="CI122" s="4"/>
      <c r="CJ122" s="4"/>
      <c r="CK122" s="4"/>
      <c r="CL122" s="4"/>
      <c r="CM122" s="4"/>
      <c r="CN122" s="4"/>
      <c r="CO122" s="4"/>
      <c r="CP122" s="4"/>
      <c r="CQ122" s="4"/>
      <c r="CR122" s="4"/>
      <c r="CS122" s="4"/>
      <c r="CT122" s="4"/>
      <c r="CU122" s="4"/>
      <c r="CV122" s="4"/>
      <c r="CW122" s="4"/>
      <c r="CX122" s="4"/>
      <c r="CY122" s="61"/>
    </row>
    <row r="123" spans="1:103" s="90" customFormat="1" ht="75" customHeight="1" x14ac:dyDescent="0.25">
      <c r="A123" s="6">
        <v>114</v>
      </c>
      <c r="B123" s="6">
        <v>5</v>
      </c>
      <c r="C123" s="157"/>
      <c r="D123" s="12" t="s">
        <v>269</v>
      </c>
      <c r="E123" s="12" t="s">
        <v>276</v>
      </c>
      <c r="F123" s="12" t="s">
        <v>277</v>
      </c>
      <c r="G123" s="51">
        <v>136152350</v>
      </c>
      <c r="H123" s="30">
        <f>G123*I123/100</f>
        <v>74883792.5</v>
      </c>
      <c r="I123" s="30">
        <v>55</v>
      </c>
      <c r="J123" s="30">
        <f t="shared" si="74"/>
        <v>61268557.5</v>
      </c>
      <c r="K123" s="30">
        <f t="shared" si="75"/>
        <v>45</v>
      </c>
      <c r="L123" s="62"/>
      <c r="M123" s="92"/>
      <c r="N123" s="54"/>
      <c r="O123" s="54"/>
      <c r="P123" s="54"/>
      <c r="Q123" s="54"/>
      <c r="R123" s="54"/>
      <c r="S123" s="54"/>
      <c r="T123" s="54"/>
      <c r="U123" s="54"/>
      <c r="V123" s="54"/>
      <c r="W123" s="54"/>
      <c r="X123" s="54"/>
      <c r="Y123" s="54"/>
      <c r="Z123" s="54"/>
      <c r="AA123" s="54"/>
      <c r="AB123" s="54"/>
      <c r="AC123" s="54"/>
      <c r="AD123" s="54"/>
      <c r="AE123" s="54"/>
      <c r="AF123" s="54"/>
      <c r="AG123" s="54"/>
      <c r="AH123" s="54"/>
      <c r="AI123" s="54"/>
      <c r="AJ123" s="54"/>
      <c r="AK123" s="54"/>
      <c r="AL123" s="54"/>
      <c r="AM123" s="54"/>
      <c r="AN123" s="54"/>
      <c r="AO123" s="54"/>
      <c r="AP123" s="54"/>
      <c r="AQ123" s="54"/>
      <c r="AR123" s="54"/>
      <c r="AS123" s="54"/>
      <c r="AT123" s="54"/>
      <c r="AU123" s="54"/>
      <c r="AV123" s="54"/>
      <c r="AW123" s="54"/>
      <c r="AX123" s="54"/>
      <c r="AY123" s="54"/>
      <c r="AZ123" s="54"/>
      <c r="BA123" s="54"/>
      <c r="BB123" s="54"/>
      <c r="BC123" s="54"/>
      <c r="BD123" s="54"/>
      <c r="BE123" s="54"/>
      <c r="BF123" s="54"/>
      <c r="BG123" s="54"/>
      <c r="BH123" s="54"/>
      <c r="BI123" s="54"/>
      <c r="BJ123" s="54"/>
      <c r="BK123" s="54"/>
      <c r="BL123" s="54"/>
      <c r="BM123" s="54"/>
      <c r="BN123" s="54"/>
      <c r="BO123" s="54"/>
      <c r="BP123" s="54"/>
      <c r="BQ123" s="54"/>
      <c r="BR123" s="54"/>
      <c r="BS123" s="54"/>
      <c r="BT123" s="54"/>
      <c r="BU123" s="54"/>
      <c r="BV123" s="54"/>
      <c r="BW123" s="54"/>
      <c r="BX123" s="54"/>
      <c r="BY123" s="54"/>
      <c r="BZ123" s="54"/>
      <c r="CA123" s="54"/>
      <c r="CB123" s="54"/>
      <c r="CC123" s="54"/>
      <c r="CD123" s="54"/>
      <c r="CE123" s="54"/>
      <c r="CF123" s="54"/>
      <c r="CG123" s="54"/>
      <c r="CH123" s="54"/>
      <c r="CI123" s="54"/>
      <c r="CJ123" s="54"/>
      <c r="CK123" s="54"/>
      <c r="CL123" s="54"/>
      <c r="CM123" s="54"/>
      <c r="CN123" s="54"/>
      <c r="CO123" s="54"/>
      <c r="CP123" s="54"/>
      <c r="CQ123" s="54"/>
      <c r="CR123" s="54"/>
      <c r="CS123" s="54"/>
      <c r="CT123" s="54"/>
      <c r="CU123" s="54"/>
      <c r="CV123" s="54"/>
      <c r="CW123" s="54"/>
      <c r="CX123" s="54"/>
      <c r="CY123" s="108"/>
    </row>
    <row r="124" spans="1:103" s="10" customFormat="1" ht="72" customHeight="1" x14ac:dyDescent="0.25">
      <c r="A124" s="6">
        <v>115</v>
      </c>
      <c r="B124" s="6">
        <v>6</v>
      </c>
      <c r="C124" s="157"/>
      <c r="D124" s="8" t="s">
        <v>278</v>
      </c>
      <c r="E124" s="8" t="s">
        <v>278</v>
      </c>
      <c r="F124" s="8" t="s">
        <v>279</v>
      </c>
      <c r="G124" s="30">
        <v>242010710</v>
      </c>
      <c r="H124" s="30">
        <f t="shared" si="73"/>
        <v>157306961.5</v>
      </c>
      <c r="I124" s="101">
        <v>65</v>
      </c>
      <c r="J124" s="30">
        <f t="shared" si="74"/>
        <v>84703748.5</v>
      </c>
      <c r="K124" s="101">
        <f t="shared" si="75"/>
        <v>35</v>
      </c>
      <c r="L124" s="60"/>
      <c r="M124" s="6"/>
      <c r="N124" s="4"/>
      <c r="O124" s="4"/>
      <c r="P124" s="4"/>
      <c r="Q124" s="4"/>
      <c r="R124" s="4"/>
      <c r="S124" s="4"/>
      <c r="T124" s="4"/>
      <c r="U124" s="4"/>
      <c r="V124" s="4"/>
      <c r="W124" s="4"/>
      <c r="X124" s="4"/>
      <c r="Y124" s="4"/>
      <c r="Z124" s="4"/>
      <c r="AA124" s="4"/>
      <c r="AB124" s="4"/>
      <c r="AC124" s="4"/>
      <c r="AD124" s="4"/>
      <c r="AE124" s="4"/>
      <c r="AF124" s="4"/>
      <c r="AG124" s="4"/>
      <c r="AH124" s="4"/>
      <c r="AI124" s="4"/>
      <c r="AJ124" s="4"/>
      <c r="AK124" s="4"/>
      <c r="AL124" s="4"/>
      <c r="AM124" s="4"/>
      <c r="AN124" s="4"/>
      <c r="AO124" s="4"/>
      <c r="AP124" s="4"/>
      <c r="AQ124" s="4"/>
      <c r="AR124" s="4"/>
      <c r="AS124" s="4"/>
      <c r="AT124" s="4"/>
      <c r="AU124" s="4"/>
      <c r="AV124" s="4"/>
      <c r="AW124" s="4"/>
      <c r="AX124" s="4"/>
      <c r="AY124" s="4"/>
      <c r="AZ124" s="4"/>
      <c r="BA124" s="4"/>
      <c r="BB124" s="4"/>
      <c r="BC124" s="4"/>
      <c r="BD124" s="4"/>
      <c r="BE124" s="4"/>
      <c r="BF124" s="4"/>
      <c r="BG124" s="4"/>
      <c r="BH124" s="4"/>
      <c r="BI124" s="4"/>
      <c r="BJ124" s="4"/>
      <c r="BK124" s="4"/>
      <c r="BL124" s="4"/>
      <c r="BM124" s="4"/>
      <c r="BN124" s="4"/>
      <c r="BO124" s="4"/>
      <c r="BP124" s="4"/>
      <c r="BQ124" s="4"/>
      <c r="BR124" s="4"/>
      <c r="BS124" s="4"/>
      <c r="BT124" s="4"/>
      <c r="BU124" s="4"/>
      <c r="BV124" s="4"/>
      <c r="BW124" s="4"/>
      <c r="BX124" s="4"/>
      <c r="BY124" s="4"/>
      <c r="BZ124" s="4"/>
      <c r="CA124" s="4"/>
      <c r="CB124" s="4"/>
      <c r="CC124" s="4"/>
      <c r="CD124" s="4"/>
      <c r="CE124" s="4"/>
      <c r="CF124" s="4"/>
      <c r="CG124" s="4"/>
      <c r="CH124" s="4"/>
      <c r="CI124" s="4"/>
      <c r="CJ124" s="4"/>
      <c r="CK124" s="4"/>
      <c r="CL124" s="4"/>
      <c r="CM124" s="4"/>
      <c r="CN124" s="4"/>
      <c r="CO124" s="4"/>
      <c r="CP124" s="4"/>
      <c r="CQ124" s="4"/>
      <c r="CR124" s="4"/>
      <c r="CS124" s="4"/>
      <c r="CT124" s="4"/>
      <c r="CU124" s="4"/>
      <c r="CV124" s="4"/>
      <c r="CW124" s="4"/>
      <c r="CX124" s="4"/>
      <c r="CY124" s="61"/>
    </row>
    <row r="125" spans="1:103" s="4" customFormat="1" ht="59.25" customHeight="1" x14ac:dyDescent="0.25">
      <c r="A125" s="6">
        <v>116</v>
      </c>
      <c r="B125" s="6">
        <v>7</v>
      </c>
      <c r="C125" s="157"/>
      <c r="D125" s="12" t="s">
        <v>278</v>
      </c>
      <c r="E125" s="12" t="s">
        <v>278</v>
      </c>
      <c r="F125" s="12" t="s">
        <v>280</v>
      </c>
      <c r="G125" s="5">
        <v>42745557</v>
      </c>
      <c r="H125" s="5">
        <v>15000000</v>
      </c>
      <c r="I125" s="5">
        <v>35.1</v>
      </c>
      <c r="J125" s="5">
        <f>G125*K125/100</f>
        <v>27741866.493000001</v>
      </c>
      <c r="K125" s="5">
        <v>64.900000000000006</v>
      </c>
      <c r="L125" s="17"/>
      <c r="M125" s="65"/>
    </row>
    <row r="126" spans="1:103" s="10" customFormat="1" ht="57" customHeight="1" x14ac:dyDescent="0.25">
      <c r="A126" s="6">
        <v>117</v>
      </c>
      <c r="B126" s="6">
        <v>8</v>
      </c>
      <c r="C126" s="157"/>
      <c r="D126" s="8" t="s">
        <v>281</v>
      </c>
      <c r="E126" s="8" t="s">
        <v>282</v>
      </c>
      <c r="F126" s="8" t="s">
        <v>283</v>
      </c>
      <c r="G126" s="30">
        <v>225531070</v>
      </c>
      <c r="H126" s="30">
        <f t="shared" si="73"/>
        <v>146595195.5</v>
      </c>
      <c r="I126" s="101">
        <v>65</v>
      </c>
      <c r="J126" s="30">
        <f t="shared" si="74"/>
        <v>78935874.5</v>
      </c>
      <c r="K126" s="101">
        <f t="shared" si="75"/>
        <v>35</v>
      </c>
      <c r="L126" s="8"/>
      <c r="M126" s="8"/>
      <c r="N126" s="4"/>
      <c r="O126" s="4"/>
      <c r="P126" s="4"/>
      <c r="Q126" s="4"/>
      <c r="R126" s="4"/>
      <c r="S126" s="4"/>
      <c r="T126" s="4"/>
      <c r="U126" s="4"/>
      <c r="V126" s="4"/>
      <c r="W126" s="4"/>
      <c r="X126" s="4"/>
      <c r="Y126" s="4"/>
      <c r="Z126" s="4"/>
      <c r="AA126" s="4"/>
      <c r="AB126" s="4"/>
      <c r="AC126" s="4"/>
      <c r="AD126" s="4"/>
      <c r="AE126" s="4"/>
      <c r="AF126" s="4"/>
      <c r="AG126" s="4"/>
      <c r="AH126" s="4"/>
      <c r="AI126" s="4"/>
      <c r="AJ126" s="4"/>
      <c r="AK126" s="4"/>
      <c r="AL126" s="4"/>
      <c r="AM126" s="4"/>
      <c r="AN126" s="4"/>
      <c r="AO126" s="4"/>
      <c r="AP126" s="4"/>
      <c r="AQ126" s="4"/>
      <c r="AR126" s="4"/>
      <c r="AS126" s="4"/>
      <c r="AT126" s="4"/>
      <c r="AU126" s="4"/>
      <c r="AV126" s="4"/>
      <c r="AW126" s="4"/>
      <c r="AX126" s="4"/>
      <c r="AY126" s="4"/>
      <c r="AZ126" s="4"/>
      <c r="BA126" s="4"/>
      <c r="BB126" s="4"/>
      <c r="BC126" s="4"/>
      <c r="BD126" s="4"/>
      <c r="BE126" s="4"/>
      <c r="BF126" s="4"/>
      <c r="BG126" s="4"/>
      <c r="BH126" s="4"/>
      <c r="BI126" s="4"/>
      <c r="BJ126" s="4"/>
      <c r="BK126" s="4"/>
      <c r="BL126" s="4"/>
      <c r="BM126" s="4"/>
      <c r="BN126" s="4"/>
      <c r="BO126" s="4"/>
      <c r="BP126" s="4"/>
      <c r="BQ126" s="4"/>
      <c r="BR126" s="4"/>
      <c r="BS126" s="4"/>
      <c r="BT126" s="4"/>
      <c r="BU126" s="4"/>
      <c r="BV126" s="4"/>
      <c r="BW126" s="4"/>
      <c r="BX126" s="4"/>
      <c r="BY126" s="4"/>
      <c r="BZ126" s="4"/>
      <c r="CA126" s="4"/>
      <c r="CB126" s="4"/>
      <c r="CC126" s="4"/>
      <c r="CD126" s="4"/>
      <c r="CE126" s="4"/>
      <c r="CF126" s="4"/>
      <c r="CG126" s="4"/>
      <c r="CH126" s="4"/>
      <c r="CI126" s="4"/>
      <c r="CJ126" s="4"/>
      <c r="CK126" s="4"/>
      <c r="CL126" s="4"/>
      <c r="CM126" s="4"/>
      <c r="CN126" s="4"/>
      <c r="CO126" s="4"/>
      <c r="CP126" s="4"/>
      <c r="CQ126" s="4"/>
      <c r="CR126" s="4"/>
      <c r="CS126" s="4"/>
      <c r="CT126" s="4"/>
      <c r="CU126" s="4"/>
      <c r="CV126" s="4"/>
      <c r="CW126" s="4"/>
      <c r="CX126" s="4"/>
      <c r="CY126" s="61"/>
    </row>
    <row r="127" spans="1:103" s="10" customFormat="1" ht="42.75" customHeight="1" x14ac:dyDescent="0.25">
      <c r="A127" s="6">
        <v>118</v>
      </c>
      <c r="B127" s="6">
        <v>9</v>
      </c>
      <c r="C127" s="157"/>
      <c r="D127" s="8" t="s">
        <v>284</v>
      </c>
      <c r="E127" s="8" t="s">
        <v>285</v>
      </c>
      <c r="F127" s="8" t="s">
        <v>286</v>
      </c>
      <c r="G127" s="30">
        <v>139421480</v>
      </c>
      <c r="H127" s="30">
        <f t="shared" si="73"/>
        <v>48797518</v>
      </c>
      <c r="I127" s="101">
        <v>35</v>
      </c>
      <c r="J127" s="30">
        <f t="shared" si="74"/>
        <v>90623962</v>
      </c>
      <c r="K127" s="101">
        <f t="shared" si="75"/>
        <v>65</v>
      </c>
      <c r="L127" s="8"/>
      <c r="M127" s="8"/>
      <c r="N127" s="4"/>
      <c r="O127" s="4"/>
      <c r="P127" s="4"/>
      <c r="Q127" s="4"/>
      <c r="R127" s="4"/>
      <c r="S127" s="4"/>
      <c r="T127" s="4"/>
      <c r="U127" s="4"/>
      <c r="V127" s="4"/>
      <c r="W127" s="4"/>
      <c r="X127" s="4"/>
      <c r="Y127" s="4"/>
      <c r="Z127" s="4"/>
      <c r="AA127" s="4"/>
      <c r="AB127" s="4"/>
      <c r="AC127" s="4"/>
      <c r="AD127" s="4"/>
      <c r="AE127" s="4"/>
      <c r="AF127" s="4"/>
      <c r="AG127" s="4"/>
      <c r="AH127" s="4"/>
      <c r="AI127" s="4"/>
      <c r="AJ127" s="4"/>
      <c r="AK127" s="4"/>
      <c r="AL127" s="4"/>
      <c r="AM127" s="4"/>
      <c r="AN127" s="4"/>
      <c r="AO127" s="4"/>
      <c r="AP127" s="4"/>
      <c r="AQ127" s="4"/>
      <c r="AR127" s="4"/>
      <c r="AS127" s="4"/>
      <c r="AT127" s="4"/>
      <c r="AU127" s="4"/>
      <c r="AV127" s="4"/>
      <c r="AW127" s="4"/>
      <c r="AX127" s="4"/>
      <c r="AY127" s="4"/>
      <c r="AZ127" s="4"/>
      <c r="BA127" s="4"/>
      <c r="BB127" s="4"/>
      <c r="BC127" s="4"/>
      <c r="BD127" s="4"/>
      <c r="BE127" s="4"/>
      <c r="BF127" s="4"/>
      <c r="BG127" s="4"/>
      <c r="BH127" s="4"/>
      <c r="BI127" s="4"/>
      <c r="BJ127" s="4"/>
      <c r="BK127" s="4"/>
      <c r="BL127" s="4"/>
      <c r="BM127" s="4"/>
      <c r="BN127" s="4"/>
      <c r="BO127" s="4"/>
      <c r="BP127" s="4"/>
      <c r="BQ127" s="4"/>
      <c r="BR127" s="4"/>
      <c r="BS127" s="4"/>
      <c r="BT127" s="4"/>
      <c r="BU127" s="4"/>
      <c r="BV127" s="4"/>
      <c r="BW127" s="4"/>
      <c r="BX127" s="4"/>
      <c r="BY127" s="4"/>
      <c r="BZ127" s="4"/>
      <c r="CA127" s="4"/>
      <c r="CB127" s="4"/>
      <c r="CC127" s="4"/>
      <c r="CD127" s="4"/>
      <c r="CE127" s="4"/>
      <c r="CF127" s="4"/>
      <c r="CG127" s="4"/>
      <c r="CH127" s="4"/>
      <c r="CI127" s="4"/>
      <c r="CJ127" s="4"/>
      <c r="CK127" s="4"/>
      <c r="CL127" s="4"/>
      <c r="CM127" s="4"/>
      <c r="CN127" s="4"/>
      <c r="CO127" s="4"/>
      <c r="CP127" s="4"/>
      <c r="CQ127" s="4"/>
      <c r="CR127" s="4"/>
      <c r="CS127" s="4"/>
      <c r="CT127" s="4"/>
      <c r="CU127" s="4"/>
      <c r="CV127" s="4"/>
      <c r="CW127" s="4"/>
      <c r="CX127" s="4"/>
      <c r="CY127" s="61"/>
    </row>
    <row r="128" spans="1:103" s="10" customFormat="1" ht="56.25" customHeight="1" x14ac:dyDescent="0.25">
      <c r="A128" s="6">
        <v>119</v>
      </c>
      <c r="B128" s="6">
        <v>10</v>
      </c>
      <c r="C128" s="157"/>
      <c r="D128" s="8" t="s">
        <v>287</v>
      </c>
      <c r="E128" s="8" t="s">
        <v>288</v>
      </c>
      <c r="F128" s="8" t="s">
        <v>289</v>
      </c>
      <c r="G128" s="30">
        <v>65000000</v>
      </c>
      <c r="H128" s="30">
        <f t="shared" si="73"/>
        <v>32500000</v>
      </c>
      <c r="I128" s="101">
        <v>50</v>
      </c>
      <c r="J128" s="30">
        <f t="shared" si="74"/>
        <v>32500000</v>
      </c>
      <c r="K128" s="101">
        <f t="shared" si="75"/>
        <v>50</v>
      </c>
      <c r="L128" s="8"/>
      <c r="M128" s="8"/>
      <c r="N128" s="4"/>
      <c r="O128" s="4"/>
      <c r="P128" s="4"/>
      <c r="Q128" s="4"/>
      <c r="R128" s="4"/>
      <c r="S128" s="4"/>
      <c r="T128" s="4"/>
      <c r="U128" s="4"/>
      <c r="V128" s="4"/>
      <c r="W128" s="4"/>
      <c r="X128" s="4"/>
      <c r="Y128" s="4"/>
      <c r="Z128" s="4"/>
      <c r="AA128" s="4"/>
      <c r="AB128" s="4"/>
      <c r="AC128" s="4"/>
      <c r="AD128" s="4"/>
      <c r="AE128" s="4"/>
      <c r="AF128" s="4"/>
      <c r="AG128" s="4"/>
      <c r="AH128" s="4"/>
      <c r="AI128" s="4"/>
      <c r="AJ128" s="4"/>
      <c r="AK128" s="4"/>
      <c r="AL128" s="4"/>
      <c r="AM128" s="4"/>
      <c r="AN128" s="4"/>
      <c r="AO128" s="4"/>
      <c r="AP128" s="4"/>
      <c r="AQ128" s="4"/>
      <c r="AR128" s="4"/>
      <c r="AS128" s="4"/>
      <c r="AT128" s="4"/>
      <c r="AU128" s="4"/>
      <c r="AV128" s="4"/>
      <c r="AW128" s="4"/>
      <c r="AX128" s="4"/>
      <c r="AY128" s="4"/>
      <c r="AZ128" s="4"/>
      <c r="BA128" s="4"/>
      <c r="BB128" s="4"/>
      <c r="BC128" s="4"/>
      <c r="BD128" s="4"/>
      <c r="BE128" s="4"/>
      <c r="BF128" s="4"/>
      <c r="BG128" s="4"/>
      <c r="BH128" s="4"/>
      <c r="BI128" s="4"/>
      <c r="BJ128" s="4"/>
      <c r="BK128" s="4"/>
      <c r="BL128" s="4"/>
      <c r="BM128" s="4"/>
      <c r="BN128" s="4"/>
      <c r="BO128" s="4"/>
      <c r="BP128" s="4"/>
      <c r="BQ128" s="4"/>
      <c r="BR128" s="4"/>
      <c r="BS128" s="4"/>
      <c r="BT128" s="4"/>
      <c r="BU128" s="4"/>
      <c r="BV128" s="4"/>
      <c r="BW128" s="4"/>
      <c r="BX128" s="4"/>
      <c r="BY128" s="4"/>
      <c r="BZ128" s="4"/>
      <c r="CA128" s="4"/>
      <c r="CB128" s="4"/>
      <c r="CC128" s="4"/>
      <c r="CD128" s="4"/>
      <c r="CE128" s="4"/>
      <c r="CF128" s="4"/>
      <c r="CG128" s="4"/>
      <c r="CH128" s="4"/>
      <c r="CI128" s="4"/>
      <c r="CJ128" s="4"/>
      <c r="CK128" s="4"/>
      <c r="CL128" s="4"/>
      <c r="CM128" s="4"/>
      <c r="CN128" s="4"/>
      <c r="CO128" s="4"/>
      <c r="CP128" s="4"/>
      <c r="CQ128" s="4"/>
      <c r="CR128" s="4"/>
      <c r="CS128" s="4"/>
      <c r="CT128" s="4"/>
      <c r="CU128" s="4"/>
      <c r="CV128" s="4"/>
      <c r="CW128" s="4"/>
      <c r="CX128" s="4"/>
      <c r="CY128" s="61"/>
    </row>
    <row r="129" spans="1:103" s="10" customFormat="1" ht="43.5" customHeight="1" x14ac:dyDescent="0.25">
      <c r="A129" s="6">
        <v>120</v>
      </c>
      <c r="B129" s="6">
        <v>11</v>
      </c>
      <c r="C129" s="157"/>
      <c r="D129" s="8" t="s">
        <v>287</v>
      </c>
      <c r="E129" s="8" t="s">
        <v>290</v>
      </c>
      <c r="F129" s="12" t="s">
        <v>291</v>
      </c>
      <c r="G129" s="30">
        <v>103251070</v>
      </c>
      <c r="H129" s="30">
        <f t="shared" si="73"/>
        <v>36137874.5</v>
      </c>
      <c r="I129" s="101">
        <v>35</v>
      </c>
      <c r="J129" s="30">
        <f>G129*K129/100</f>
        <v>67113195.5</v>
      </c>
      <c r="K129" s="101">
        <f t="shared" si="75"/>
        <v>65</v>
      </c>
      <c r="L129" s="62"/>
      <c r="M129" s="62"/>
      <c r="N129" s="4"/>
      <c r="O129" s="4"/>
      <c r="P129" s="4"/>
      <c r="Q129" s="4"/>
      <c r="R129" s="4"/>
      <c r="S129" s="4"/>
      <c r="T129" s="4"/>
      <c r="U129" s="4"/>
      <c r="V129" s="4"/>
      <c r="W129" s="4"/>
      <c r="X129" s="4"/>
      <c r="Y129" s="4"/>
      <c r="Z129" s="4"/>
      <c r="AA129" s="4"/>
      <c r="AB129" s="4"/>
      <c r="AC129" s="4"/>
      <c r="AD129" s="4"/>
      <c r="AE129" s="4"/>
      <c r="AF129" s="4"/>
      <c r="AG129" s="4"/>
      <c r="AH129" s="4"/>
      <c r="AI129" s="4"/>
      <c r="AJ129" s="4"/>
      <c r="AK129" s="4"/>
      <c r="AL129" s="4"/>
      <c r="AM129" s="4"/>
      <c r="AN129" s="4"/>
      <c r="AO129" s="4"/>
      <c r="AP129" s="4"/>
      <c r="AQ129" s="4"/>
      <c r="AR129" s="4"/>
      <c r="AS129" s="4"/>
      <c r="AT129" s="4"/>
      <c r="AU129" s="4"/>
      <c r="AV129" s="4"/>
      <c r="AW129" s="4"/>
      <c r="AX129" s="4"/>
      <c r="AY129" s="4"/>
      <c r="AZ129" s="4"/>
      <c r="BA129" s="4"/>
      <c r="BB129" s="4"/>
      <c r="BC129" s="4"/>
      <c r="BD129" s="4"/>
      <c r="BE129" s="4"/>
      <c r="BF129" s="4"/>
      <c r="BG129" s="4"/>
      <c r="BH129" s="4"/>
      <c r="BI129" s="4"/>
      <c r="BJ129" s="4"/>
      <c r="BK129" s="4"/>
      <c r="BL129" s="4"/>
      <c r="BM129" s="4"/>
      <c r="BN129" s="4"/>
      <c r="BO129" s="4"/>
      <c r="BP129" s="4"/>
      <c r="BQ129" s="4"/>
      <c r="BR129" s="4"/>
      <c r="BS129" s="4"/>
      <c r="BT129" s="4"/>
      <c r="BU129" s="4"/>
      <c r="BV129" s="4"/>
      <c r="BW129" s="4"/>
      <c r="BX129" s="4"/>
      <c r="BY129" s="4"/>
      <c r="BZ129" s="4"/>
      <c r="CA129" s="4"/>
      <c r="CB129" s="4"/>
      <c r="CC129" s="4"/>
      <c r="CD129" s="4"/>
      <c r="CE129" s="4"/>
      <c r="CF129" s="4"/>
      <c r="CG129" s="4"/>
      <c r="CH129" s="4"/>
      <c r="CI129" s="4"/>
      <c r="CJ129" s="4"/>
      <c r="CK129" s="4"/>
      <c r="CL129" s="4"/>
      <c r="CM129" s="4"/>
      <c r="CN129" s="4"/>
      <c r="CO129" s="4"/>
      <c r="CP129" s="4"/>
      <c r="CQ129" s="4"/>
      <c r="CR129" s="4"/>
      <c r="CS129" s="4"/>
      <c r="CT129" s="4"/>
      <c r="CU129" s="4"/>
      <c r="CV129" s="4"/>
      <c r="CW129" s="4"/>
      <c r="CX129" s="4"/>
      <c r="CY129" s="61"/>
    </row>
    <row r="130" spans="1:103" s="96" customFormat="1" ht="35.25" customHeight="1" x14ac:dyDescent="0.25">
      <c r="A130" s="6">
        <v>121</v>
      </c>
      <c r="B130" s="6">
        <v>12</v>
      </c>
      <c r="C130" s="157"/>
      <c r="D130" s="12" t="s">
        <v>287</v>
      </c>
      <c r="E130" s="12" t="s">
        <v>292</v>
      </c>
      <c r="F130" s="12" t="s">
        <v>293</v>
      </c>
      <c r="G130" s="30">
        <v>124061060</v>
      </c>
      <c r="H130" s="30">
        <f t="shared" si="73"/>
        <v>43421371</v>
      </c>
      <c r="I130" s="101">
        <v>35</v>
      </c>
      <c r="J130" s="30">
        <f t="shared" si="74"/>
        <v>80639689</v>
      </c>
      <c r="K130" s="101">
        <f t="shared" si="75"/>
        <v>65</v>
      </c>
      <c r="L130" s="62"/>
      <c r="M130" s="62"/>
      <c r="N130" s="119"/>
      <c r="O130" s="119"/>
      <c r="P130" s="119"/>
      <c r="Q130" s="119"/>
      <c r="R130" s="119"/>
      <c r="S130" s="119"/>
      <c r="T130" s="119"/>
      <c r="U130" s="119"/>
      <c r="V130" s="119"/>
      <c r="W130" s="119"/>
      <c r="X130" s="119"/>
      <c r="Y130" s="119"/>
      <c r="Z130" s="119"/>
      <c r="AA130" s="119"/>
      <c r="AB130" s="119"/>
      <c r="AC130" s="119"/>
      <c r="AD130" s="119"/>
      <c r="AE130" s="119"/>
      <c r="AF130" s="119"/>
      <c r="AG130" s="119"/>
      <c r="AH130" s="119"/>
      <c r="AI130" s="119"/>
      <c r="AJ130" s="119"/>
      <c r="AK130" s="119"/>
      <c r="AL130" s="119"/>
      <c r="AM130" s="119"/>
      <c r="AN130" s="119"/>
      <c r="AO130" s="119"/>
      <c r="AP130" s="119"/>
      <c r="AQ130" s="119"/>
      <c r="AR130" s="119"/>
      <c r="AS130" s="119"/>
      <c r="AT130" s="119"/>
      <c r="AU130" s="119"/>
      <c r="AV130" s="119"/>
      <c r="AW130" s="119"/>
      <c r="AX130" s="119"/>
      <c r="AY130" s="119"/>
      <c r="AZ130" s="119"/>
      <c r="BA130" s="119"/>
      <c r="BB130" s="119"/>
      <c r="BC130" s="119"/>
      <c r="BD130" s="119"/>
      <c r="BE130" s="119"/>
      <c r="BF130" s="119"/>
      <c r="BG130" s="119"/>
      <c r="BH130" s="119"/>
      <c r="BI130" s="119"/>
      <c r="BJ130" s="119"/>
      <c r="BK130" s="119"/>
      <c r="BL130" s="119"/>
      <c r="BM130" s="119"/>
      <c r="BN130" s="119"/>
      <c r="BO130" s="119"/>
      <c r="BP130" s="119"/>
      <c r="BQ130" s="119"/>
      <c r="BR130" s="119"/>
      <c r="BS130" s="119"/>
      <c r="BT130" s="119"/>
      <c r="BU130" s="119"/>
      <c r="BV130" s="119"/>
      <c r="BW130" s="119"/>
      <c r="BX130" s="119"/>
      <c r="BY130" s="119"/>
      <c r="BZ130" s="119"/>
      <c r="CA130" s="119"/>
      <c r="CB130" s="119"/>
      <c r="CC130" s="119"/>
      <c r="CD130" s="119"/>
      <c r="CE130" s="119"/>
      <c r="CF130" s="119"/>
      <c r="CG130" s="119"/>
      <c r="CH130" s="119"/>
      <c r="CI130" s="119"/>
      <c r="CJ130" s="119"/>
      <c r="CK130" s="119"/>
      <c r="CL130" s="119"/>
      <c r="CM130" s="119"/>
      <c r="CN130" s="119"/>
      <c r="CO130" s="119"/>
      <c r="CP130" s="119"/>
      <c r="CQ130" s="119"/>
      <c r="CR130" s="119"/>
      <c r="CS130" s="119"/>
      <c r="CT130" s="119"/>
      <c r="CU130" s="119"/>
      <c r="CV130" s="119"/>
      <c r="CW130" s="119"/>
      <c r="CX130" s="119"/>
      <c r="CY130" s="95"/>
    </row>
    <row r="131" spans="1:103" s="10" customFormat="1" ht="44.25" customHeight="1" x14ac:dyDescent="0.25">
      <c r="A131" s="6">
        <v>122</v>
      </c>
      <c r="B131" s="6">
        <v>13</v>
      </c>
      <c r="C131" s="157"/>
      <c r="D131" s="8" t="s">
        <v>287</v>
      </c>
      <c r="E131" s="8" t="s">
        <v>294</v>
      </c>
      <c r="F131" s="12" t="s">
        <v>295</v>
      </c>
      <c r="G131" s="30">
        <v>65501250</v>
      </c>
      <c r="H131" s="30">
        <f t="shared" si="73"/>
        <v>42575812.5</v>
      </c>
      <c r="I131" s="101">
        <v>65</v>
      </c>
      <c r="J131" s="30">
        <f t="shared" si="74"/>
        <v>22925437.5</v>
      </c>
      <c r="K131" s="101">
        <f t="shared" si="75"/>
        <v>35</v>
      </c>
      <c r="L131" s="62"/>
      <c r="M131" s="62"/>
      <c r="N131" s="4"/>
      <c r="O131" s="4"/>
      <c r="P131" s="4"/>
      <c r="Q131" s="4"/>
      <c r="R131" s="4"/>
      <c r="S131" s="4"/>
      <c r="T131" s="4"/>
      <c r="U131" s="4"/>
      <c r="V131" s="4"/>
      <c r="W131" s="4"/>
      <c r="X131" s="4"/>
      <c r="Y131" s="4"/>
      <c r="Z131" s="4"/>
      <c r="AA131" s="4"/>
      <c r="AB131" s="4"/>
      <c r="AC131" s="4"/>
      <c r="AD131" s="4"/>
      <c r="AE131" s="4"/>
      <c r="AF131" s="4"/>
      <c r="AG131" s="4"/>
      <c r="AH131" s="4"/>
      <c r="AI131" s="4"/>
      <c r="AJ131" s="4"/>
      <c r="AK131" s="4"/>
      <c r="AL131" s="4"/>
      <c r="AM131" s="4"/>
      <c r="AN131" s="4"/>
      <c r="AO131" s="4"/>
      <c r="AP131" s="4"/>
      <c r="AQ131" s="4"/>
      <c r="AR131" s="4"/>
      <c r="AS131" s="4"/>
      <c r="AT131" s="4"/>
      <c r="AU131" s="4"/>
      <c r="AV131" s="4"/>
      <c r="AW131" s="4"/>
      <c r="AX131" s="4"/>
      <c r="AY131" s="4"/>
      <c r="AZ131" s="4"/>
      <c r="BA131" s="4"/>
      <c r="BB131" s="4"/>
      <c r="BC131" s="4"/>
      <c r="BD131" s="4"/>
      <c r="BE131" s="4"/>
      <c r="BF131" s="4"/>
      <c r="BG131" s="4"/>
      <c r="BH131" s="4"/>
      <c r="BI131" s="4"/>
      <c r="BJ131" s="4"/>
      <c r="BK131" s="4"/>
      <c r="BL131" s="4"/>
      <c r="BM131" s="4"/>
      <c r="BN131" s="4"/>
      <c r="BO131" s="4"/>
      <c r="BP131" s="4"/>
      <c r="BQ131" s="4"/>
      <c r="BR131" s="4"/>
      <c r="BS131" s="4"/>
      <c r="BT131" s="4"/>
      <c r="BU131" s="4"/>
      <c r="BV131" s="4"/>
      <c r="BW131" s="4"/>
      <c r="BX131" s="4"/>
      <c r="BY131" s="4"/>
      <c r="BZ131" s="4"/>
      <c r="CA131" s="4"/>
      <c r="CB131" s="4"/>
      <c r="CC131" s="4"/>
      <c r="CD131" s="4"/>
      <c r="CE131" s="4"/>
      <c r="CF131" s="4"/>
      <c r="CG131" s="4"/>
      <c r="CH131" s="4"/>
      <c r="CI131" s="4"/>
      <c r="CJ131" s="4"/>
      <c r="CK131" s="4"/>
      <c r="CL131" s="4"/>
      <c r="CM131" s="4"/>
      <c r="CN131" s="4"/>
      <c r="CO131" s="4"/>
      <c r="CP131" s="4"/>
      <c r="CQ131" s="4"/>
      <c r="CR131" s="4"/>
      <c r="CS131" s="4"/>
      <c r="CT131" s="4"/>
      <c r="CU131" s="4"/>
      <c r="CV131" s="4"/>
      <c r="CW131" s="4"/>
      <c r="CX131" s="4"/>
      <c r="CY131" s="61"/>
    </row>
    <row r="132" spans="1:103" s="10" customFormat="1" ht="65.25" customHeight="1" x14ac:dyDescent="0.25">
      <c r="A132" s="6">
        <v>123</v>
      </c>
      <c r="B132" s="6">
        <v>14</v>
      </c>
      <c r="C132" s="157"/>
      <c r="D132" s="8" t="s">
        <v>287</v>
      </c>
      <c r="E132" s="8" t="s">
        <v>296</v>
      </c>
      <c r="F132" s="12" t="s">
        <v>297</v>
      </c>
      <c r="G132" s="30">
        <v>435876314</v>
      </c>
      <c r="H132" s="30">
        <f t="shared" si="73"/>
        <v>217938157</v>
      </c>
      <c r="I132" s="101">
        <v>50</v>
      </c>
      <c r="J132" s="30">
        <v>217938157</v>
      </c>
      <c r="K132" s="101">
        <v>50</v>
      </c>
      <c r="L132" s="62"/>
      <c r="M132" s="62"/>
      <c r="N132" s="4"/>
      <c r="O132" s="4"/>
      <c r="P132" s="4"/>
      <c r="Q132" s="4"/>
      <c r="R132" s="4"/>
      <c r="S132" s="4"/>
      <c r="T132" s="4"/>
      <c r="U132" s="4"/>
      <c r="V132" s="4"/>
      <c r="W132" s="4"/>
      <c r="X132" s="4"/>
      <c r="Y132" s="4"/>
      <c r="Z132" s="4"/>
      <c r="AA132" s="4"/>
      <c r="AB132" s="4"/>
      <c r="AC132" s="4"/>
      <c r="AD132" s="4"/>
      <c r="AE132" s="4"/>
      <c r="AF132" s="4"/>
      <c r="AG132" s="4"/>
      <c r="AH132" s="4"/>
      <c r="AI132" s="4"/>
      <c r="AJ132" s="4"/>
      <c r="AK132" s="4"/>
      <c r="AL132" s="4"/>
      <c r="AM132" s="4"/>
      <c r="AN132" s="4"/>
      <c r="AO132" s="4"/>
      <c r="AP132" s="4"/>
      <c r="AQ132" s="4"/>
      <c r="AR132" s="4"/>
      <c r="AS132" s="4"/>
      <c r="AT132" s="4"/>
      <c r="AU132" s="4"/>
      <c r="AV132" s="4"/>
      <c r="AW132" s="4"/>
      <c r="AX132" s="4"/>
      <c r="AY132" s="4"/>
      <c r="AZ132" s="4"/>
      <c r="BA132" s="4"/>
      <c r="BB132" s="4"/>
      <c r="BC132" s="4"/>
      <c r="BD132" s="4"/>
      <c r="BE132" s="4"/>
      <c r="BF132" s="4"/>
      <c r="BG132" s="4"/>
      <c r="BH132" s="4"/>
      <c r="BI132" s="4"/>
      <c r="BJ132" s="4"/>
      <c r="BK132" s="4"/>
      <c r="BL132" s="4"/>
      <c r="BM132" s="4"/>
      <c r="BN132" s="4"/>
      <c r="BO132" s="4"/>
      <c r="BP132" s="4"/>
      <c r="BQ132" s="4"/>
      <c r="BR132" s="4"/>
      <c r="BS132" s="4"/>
      <c r="BT132" s="4"/>
      <c r="BU132" s="4"/>
      <c r="BV132" s="4"/>
      <c r="BW132" s="4"/>
      <c r="BX132" s="4"/>
      <c r="BY132" s="4"/>
      <c r="BZ132" s="4"/>
      <c r="CA132" s="4"/>
      <c r="CB132" s="4"/>
      <c r="CC132" s="4"/>
      <c r="CD132" s="4"/>
      <c r="CE132" s="4"/>
      <c r="CF132" s="4"/>
      <c r="CG132" s="4"/>
      <c r="CH132" s="4"/>
      <c r="CI132" s="4"/>
      <c r="CJ132" s="4"/>
      <c r="CK132" s="4"/>
      <c r="CL132" s="4"/>
      <c r="CM132" s="4"/>
      <c r="CN132" s="4"/>
      <c r="CO132" s="4"/>
      <c r="CP132" s="4"/>
      <c r="CQ132" s="4"/>
      <c r="CR132" s="4"/>
      <c r="CS132" s="4"/>
      <c r="CT132" s="4"/>
      <c r="CU132" s="4"/>
      <c r="CV132" s="4"/>
      <c r="CW132" s="4"/>
      <c r="CX132" s="4"/>
      <c r="CY132" s="61"/>
    </row>
    <row r="133" spans="1:103" s="90" customFormat="1" ht="67.5" customHeight="1" x14ac:dyDescent="0.25">
      <c r="A133" s="6">
        <v>124</v>
      </c>
      <c r="B133" s="6">
        <v>15</v>
      </c>
      <c r="C133" s="157"/>
      <c r="D133" s="12" t="s">
        <v>287</v>
      </c>
      <c r="E133" s="12" t="s">
        <v>298</v>
      </c>
      <c r="F133" s="12" t="s">
        <v>299</v>
      </c>
      <c r="G133" s="51">
        <v>34005200</v>
      </c>
      <c r="H133" s="30">
        <f t="shared" si="73"/>
        <v>15302340</v>
      </c>
      <c r="I133" s="30">
        <v>45</v>
      </c>
      <c r="J133" s="30">
        <f t="shared" ref="J133" si="76">G133*K133/100</f>
        <v>18702860</v>
      </c>
      <c r="K133" s="30">
        <v>55</v>
      </c>
      <c r="L133" s="62"/>
      <c r="M133" s="97"/>
      <c r="N133" s="54"/>
      <c r="O133" s="54"/>
      <c r="P133" s="54"/>
      <c r="Q133" s="54"/>
      <c r="R133" s="54"/>
      <c r="S133" s="54"/>
      <c r="T133" s="54"/>
      <c r="U133" s="54"/>
      <c r="V133" s="54"/>
      <c r="W133" s="54"/>
      <c r="X133" s="54"/>
      <c r="Y133" s="54"/>
      <c r="Z133" s="54"/>
      <c r="AA133" s="54"/>
      <c r="AB133" s="54"/>
      <c r="AC133" s="54"/>
      <c r="AD133" s="54"/>
      <c r="AE133" s="54"/>
      <c r="AF133" s="54"/>
      <c r="AG133" s="54"/>
      <c r="AH133" s="54"/>
      <c r="AI133" s="54"/>
      <c r="AJ133" s="54"/>
      <c r="AK133" s="54"/>
      <c r="AL133" s="54"/>
      <c r="AM133" s="54"/>
      <c r="AN133" s="54"/>
      <c r="AO133" s="54"/>
      <c r="AP133" s="54"/>
      <c r="AQ133" s="54"/>
      <c r="AR133" s="54"/>
      <c r="AS133" s="54"/>
      <c r="AT133" s="54"/>
      <c r="AU133" s="54"/>
      <c r="AV133" s="54"/>
      <c r="AW133" s="54"/>
      <c r="AX133" s="54"/>
      <c r="AY133" s="54"/>
      <c r="AZ133" s="54"/>
      <c r="BA133" s="54"/>
      <c r="BB133" s="54"/>
      <c r="BC133" s="54"/>
      <c r="BD133" s="54"/>
      <c r="BE133" s="54"/>
      <c r="BF133" s="54"/>
      <c r="BG133" s="54"/>
      <c r="BH133" s="54"/>
      <c r="BI133" s="54"/>
      <c r="BJ133" s="54"/>
      <c r="BK133" s="54"/>
      <c r="BL133" s="54"/>
      <c r="BM133" s="54"/>
      <c r="BN133" s="54"/>
      <c r="BO133" s="54"/>
      <c r="BP133" s="54"/>
      <c r="BQ133" s="54"/>
      <c r="BR133" s="54"/>
      <c r="BS133" s="54"/>
      <c r="BT133" s="54"/>
      <c r="BU133" s="54"/>
      <c r="BV133" s="54"/>
      <c r="BW133" s="54"/>
      <c r="BX133" s="54"/>
      <c r="BY133" s="54"/>
      <c r="BZ133" s="54"/>
      <c r="CA133" s="54"/>
      <c r="CB133" s="54"/>
      <c r="CC133" s="54"/>
      <c r="CD133" s="54"/>
      <c r="CE133" s="54"/>
      <c r="CF133" s="54"/>
      <c r="CG133" s="54"/>
      <c r="CH133" s="54"/>
      <c r="CI133" s="54"/>
      <c r="CJ133" s="54"/>
      <c r="CK133" s="54"/>
      <c r="CL133" s="54"/>
      <c r="CM133" s="54"/>
      <c r="CN133" s="54"/>
      <c r="CO133" s="54"/>
      <c r="CP133" s="54"/>
      <c r="CQ133" s="54"/>
      <c r="CR133" s="54"/>
      <c r="CS133" s="54"/>
      <c r="CT133" s="54"/>
      <c r="CU133" s="54"/>
      <c r="CV133" s="54"/>
      <c r="CW133" s="54"/>
      <c r="CX133" s="54"/>
      <c r="CY133" s="108"/>
    </row>
    <row r="134" spans="1:103" s="90" customFormat="1" ht="63" customHeight="1" x14ac:dyDescent="0.25">
      <c r="A134" s="6">
        <v>125</v>
      </c>
      <c r="B134" s="6">
        <v>16</v>
      </c>
      <c r="C134" s="157"/>
      <c r="D134" s="12" t="s">
        <v>300</v>
      </c>
      <c r="E134" s="12" t="s">
        <v>300</v>
      </c>
      <c r="F134" s="12" t="s">
        <v>301</v>
      </c>
      <c r="G134" s="51">
        <v>189686100</v>
      </c>
      <c r="H134" s="51">
        <f>G134*I134/100</f>
        <v>66390135</v>
      </c>
      <c r="I134" s="99">
        <v>35</v>
      </c>
      <c r="J134" s="51">
        <f>G134*K134/100</f>
        <v>123295965</v>
      </c>
      <c r="K134" s="30">
        <f t="shared" ref="K134:K136" si="77">100-I134-M134</f>
        <v>65</v>
      </c>
      <c r="L134" s="12"/>
      <c r="M134" s="19"/>
      <c r="N134" s="54"/>
      <c r="O134" s="54"/>
      <c r="P134" s="54"/>
      <c r="Q134" s="54"/>
      <c r="R134" s="54"/>
      <c r="S134" s="54"/>
      <c r="T134" s="54"/>
      <c r="U134" s="54"/>
      <c r="V134" s="54"/>
      <c r="W134" s="54"/>
      <c r="X134" s="54"/>
      <c r="Y134" s="54"/>
      <c r="Z134" s="54"/>
      <c r="AA134" s="54"/>
      <c r="AB134" s="54"/>
      <c r="AC134" s="54"/>
      <c r="AD134" s="54"/>
      <c r="AE134" s="54"/>
      <c r="AF134" s="54"/>
      <c r="AG134" s="54"/>
      <c r="AH134" s="54"/>
      <c r="AI134" s="54"/>
      <c r="AJ134" s="54"/>
      <c r="AK134" s="54"/>
      <c r="AL134" s="54"/>
      <c r="AM134" s="54"/>
      <c r="AN134" s="54"/>
      <c r="AO134" s="54"/>
      <c r="AP134" s="54"/>
      <c r="AQ134" s="54"/>
      <c r="AR134" s="54"/>
      <c r="AS134" s="54"/>
      <c r="AT134" s="54"/>
      <c r="AU134" s="54"/>
      <c r="AV134" s="54"/>
      <c r="AW134" s="54"/>
      <c r="AX134" s="54"/>
      <c r="AY134" s="54"/>
      <c r="AZ134" s="54"/>
      <c r="BA134" s="54"/>
      <c r="BB134" s="54"/>
      <c r="BC134" s="54"/>
      <c r="BD134" s="54"/>
      <c r="BE134" s="54"/>
      <c r="BF134" s="54"/>
      <c r="BG134" s="54"/>
      <c r="BH134" s="54"/>
      <c r="BI134" s="54"/>
      <c r="BJ134" s="54"/>
      <c r="BK134" s="54"/>
      <c r="BL134" s="54"/>
      <c r="BM134" s="54"/>
      <c r="BN134" s="54"/>
      <c r="BO134" s="54"/>
      <c r="BP134" s="54"/>
      <c r="BQ134" s="54"/>
      <c r="BR134" s="54"/>
      <c r="BS134" s="54"/>
      <c r="BT134" s="54"/>
      <c r="BU134" s="54"/>
      <c r="BV134" s="54"/>
      <c r="BW134" s="54"/>
      <c r="BX134" s="54"/>
      <c r="BY134" s="54"/>
      <c r="BZ134" s="54"/>
      <c r="CA134" s="54"/>
      <c r="CB134" s="54"/>
      <c r="CC134" s="54"/>
      <c r="CD134" s="54"/>
      <c r="CE134" s="54"/>
      <c r="CF134" s="54"/>
      <c r="CG134" s="54"/>
      <c r="CH134" s="54"/>
      <c r="CI134" s="54"/>
      <c r="CJ134" s="54"/>
      <c r="CK134" s="54"/>
      <c r="CL134" s="54"/>
      <c r="CM134" s="54"/>
      <c r="CN134" s="54"/>
      <c r="CO134" s="54"/>
      <c r="CP134" s="54"/>
      <c r="CQ134" s="54"/>
      <c r="CR134" s="54"/>
      <c r="CS134" s="54"/>
      <c r="CT134" s="54"/>
      <c r="CU134" s="54"/>
      <c r="CV134" s="54"/>
      <c r="CW134" s="54"/>
      <c r="CX134" s="54"/>
      <c r="CY134" s="108"/>
    </row>
    <row r="135" spans="1:103" s="90" customFormat="1" ht="57" customHeight="1" x14ac:dyDescent="0.25">
      <c r="A135" s="6">
        <v>126</v>
      </c>
      <c r="B135" s="6">
        <v>17</v>
      </c>
      <c r="C135" s="157"/>
      <c r="D135" s="12" t="s">
        <v>300</v>
      </c>
      <c r="E135" s="12" t="s">
        <v>300</v>
      </c>
      <c r="F135" s="12" t="s">
        <v>302</v>
      </c>
      <c r="G135" s="51">
        <v>148377300</v>
      </c>
      <c r="H135" s="30">
        <v>51932055</v>
      </c>
      <c r="I135" s="99">
        <v>35</v>
      </c>
      <c r="J135" s="51">
        <f>G135*K135/100</f>
        <v>96445245</v>
      </c>
      <c r="K135" s="30">
        <f t="shared" si="77"/>
        <v>65</v>
      </c>
      <c r="L135" s="12"/>
      <c r="M135" s="19"/>
      <c r="N135" s="54"/>
      <c r="O135" s="54"/>
      <c r="P135" s="54"/>
      <c r="Q135" s="54"/>
      <c r="R135" s="54"/>
      <c r="S135" s="54"/>
      <c r="T135" s="54"/>
      <c r="U135" s="54"/>
      <c r="V135" s="54"/>
      <c r="W135" s="54"/>
      <c r="X135" s="54"/>
      <c r="Y135" s="54"/>
      <c r="Z135" s="54"/>
      <c r="AA135" s="54"/>
      <c r="AB135" s="54"/>
      <c r="AC135" s="54"/>
      <c r="AD135" s="54"/>
      <c r="AE135" s="54"/>
      <c r="AF135" s="54"/>
      <c r="AG135" s="54"/>
      <c r="AH135" s="54"/>
      <c r="AI135" s="54"/>
      <c r="AJ135" s="54"/>
      <c r="AK135" s="54"/>
      <c r="AL135" s="54"/>
      <c r="AM135" s="54"/>
      <c r="AN135" s="54"/>
      <c r="AO135" s="54"/>
      <c r="AP135" s="54"/>
      <c r="AQ135" s="54"/>
      <c r="AR135" s="54"/>
      <c r="AS135" s="54"/>
      <c r="AT135" s="54"/>
      <c r="AU135" s="54"/>
      <c r="AV135" s="54"/>
      <c r="AW135" s="54"/>
      <c r="AX135" s="54"/>
      <c r="AY135" s="54"/>
      <c r="AZ135" s="54"/>
      <c r="BA135" s="54"/>
      <c r="BB135" s="54"/>
      <c r="BC135" s="54"/>
      <c r="BD135" s="54"/>
      <c r="BE135" s="54"/>
      <c r="BF135" s="54"/>
      <c r="BG135" s="54"/>
      <c r="BH135" s="54"/>
      <c r="BI135" s="54"/>
      <c r="BJ135" s="54"/>
      <c r="BK135" s="54"/>
      <c r="BL135" s="54"/>
      <c r="BM135" s="54"/>
      <c r="BN135" s="54"/>
      <c r="BO135" s="54"/>
      <c r="BP135" s="54"/>
      <c r="BQ135" s="54"/>
      <c r="BR135" s="54"/>
      <c r="BS135" s="54"/>
      <c r="BT135" s="54"/>
      <c r="BU135" s="54"/>
      <c r="BV135" s="54"/>
      <c r="BW135" s="54"/>
      <c r="BX135" s="54"/>
      <c r="BY135" s="54"/>
      <c r="BZ135" s="54"/>
      <c r="CA135" s="54"/>
      <c r="CB135" s="54"/>
      <c r="CC135" s="54"/>
      <c r="CD135" s="54"/>
      <c r="CE135" s="54"/>
      <c r="CF135" s="54"/>
      <c r="CG135" s="54"/>
      <c r="CH135" s="54"/>
      <c r="CI135" s="54"/>
      <c r="CJ135" s="54"/>
      <c r="CK135" s="54"/>
      <c r="CL135" s="54"/>
      <c r="CM135" s="54"/>
      <c r="CN135" s="54"/>
      <c r="CO135" s="54"/>
      <c r="CP135" s="54"/>
      <c r="CQ135" s="54"/>
      <c r="CR135" s="54"/>
      <c r="CS135" s="54"/>
      <c r="CT135" s="54"/>
      <c r="CU135" s="54"/>
      <c r="CV135" s="54"/>
      <c r="CW135" s="54"/>
      <c r="CX135" s="54"/>
      <c r="CY135" s="108"/>
    </row>
    <row r="136" spans="1:103" s="90" customFormat="1" ht="60.75" customHeight="1" x14ac:dyDescent="0.25">
      <c r="A136" s="6">
        <v>127</v>
      </c>
      <c r="B136" s="6">
        <v>18</v>
      </c>
      <c r="C136" s="157"/>
      <c r="D136" s="12" t="s">
        <v>300</v>
      </c>
      <c r="E136" s="12" t="s">
        <v>300</v>
      </c>
      <c r="F136" s="12" t="s">
        <v>303</v>
      </c>
      <c r="G136" s="51">
        <v>84413400</v>
      </c>
      <c r="H136" s="30">
        <f>G136*I136/100</f>
        <v>54868710</v>
      </c>
      <c r="I136" s="99">
        <v>65</v>
      </c>
      <c r="J136" s="51">
        <f t="shared" ref="J136:J148" si="78">G136*K136/100</f>
        <v>29544690</v>
      </c>
      <c r="K136" s="30">
        <f t="shared" si="77"/>
        <v>35</v>
      </c>
      <c r="L136" s="12"/>
      <c r="M136" s="19"/>
      <c r="N136" s="54"/>
      <c r="O136" s="54"/>
      <c r="P136" s="54"/>
      <c r="Q136" s="54"/>
      <c r="R136" s="54"/>
      <c r="S136" s="54"/>
      <c r="T136" s="54"/>
      <c r="U136" s="54"/>
      <c r="V136" s="54"/>
      <c r="W136" s="54"/>
      <c r="X136" s="54"/>
      <c r="Y136" s="54"/>
      <c r="Z136" s="54"/>
      <c r="AA136" s="54"/>
      <c r="AB136" s="54"/>
      <c r="AC136" s="54"/>
      <c r="AD136" s="54"/>
      <c r="AE136" s="54"/>
      <c r="AF136" s="54"/>
      <c r="AG136" s="54"/>
      <c r="AH136" s="54"/>
      <c r="AI136" s="54"/>
      <c r="AJ136" s="54"/>
      <c r="AK136" s="54"/>
      <c r="AL136" s="54"/>
      <c r="AM136" s="54"/>
      <c r="AN136" s="54"/>
      <c r="AO136" s="54"/>
      <c r="AP136" s="54"/>
      <c r="AQ136" s="54"/>
      <c r="AR136" s="54"/>
      <c r="AS136" s="54"/>
      <c r="AT136" s="54"/>
      <c r="AU136" s="54"/>
      <c r="AV136" s="54"/>
      <c r="AW136" s="54"/>
      <c r="AX136" s="54"/>
      <c r="AY136" s="54"/>
      <c r="AZ136" s="54"/>
      <c r="BA136" s="54"/>
      <c r="BB136" s="54"/>
      <c r="BC136" s="54"/>
      <c r="BD136" s="54"/>
      <c r="BE136" s="54"/>
      <c r="BF136" s="54"/>
      <c r="BG136" s="54"/>
      <c r="BH136" s="54"/>
      <c r="BI136" s="54"/>
      <c r="BJ136" s="54"/>
      <c r="BK136" s="54"/>
      <c r="BL136" s="54"/>
      <c r="BM136" s="54"/>
      <c r="BN136" s="54"/>
      <c r="BO136" s="54"/>
      <c r="BP136" s="54"/>
      <c r="BQ136" s="54"/>
      <c r="BR136" s="54"/>
      <c r="BS136" s="54"/>
      <c r="BT136" s="54"/>
      <c r="BU136" s="54"/>
      <c r="BV136" s="54"/>
      <c r="BW136" s="54"/>
      <c r="BX136" s="54"/>
      <c r="BY136" s="54"/>
      <c r="BZ136" s="54"/>
      <c r="CA136" s="54"/>
      <c r="CB136" s="54"/>
      <c r="CC136" s="54"/>
      <c r="CD136" s="54"/>
      <c r="CE136" s="54"/>
      <c r="CF136" s="54"/>
      <c r="CG136" s="54"/>
      <c r="CH136" s="54"/>
      <c r="CI136" s="54"/>
      <c r="CJ136" s="54"/>
      <c r="CK136" s="54"/>
      <c r="CL136" s="54"/>
      <c r="CM136" s="54"/>
      <c r="CN136" s="54"/>
      <c r="CO136" s="54"/>
      <c r="CP136" s="54"/>
      <c r="CQ136" s="54"/>
      <c r="CR136" s="54"/>
      <c r="CS136" s="54"/>
      <c r="CT136" s="54"/>
      <c r="CU136" s="54"/>
      <c r="CV136" s="54"/>
      <c r="CW136" s="54"/>
      <c r="CX136" s="54"/>
      <c r="CY136" s="108"/>
    </row>
    <row r="137" spans="1:103" s="4" customFormat="1" ht="59.25" customHeight="1" x14ac:dyDescent="0.25">
      <c r="A137" s="6">
        <v>128</v>
      </c>
      <c r="B137" s="6">
        <v>19</v>
      </c>
      <c r="C137" s="157"/>
      <c r="D137" s="8" t="s">
        <v>304</v>
      </c>
      <c r="E137" s="8" t="s">
        <v>305</v>
      </c>
      <c r="F137" s="8" t="s">
        <v>306</v>
      </c>
      <c r="G137" s="30">
        <v>181466560</v>
      </c>
      <c r="H137" s="30">
        <f t="shared" si="73"/>
        <v>63513296</v>
      </c>
      <c r="I137" s="30">
        <v>35</v>
      </c>
      <c r="J137" s="30">
        <f t="shared" si="78"/>
        <v>117953264</v>
      </c>
      <c r="K137" s="30">
        <v>65</v>
      </c>
      <c r="L137" s="63"/>
      <c r="M137" s="64"/>
    </row>
    <row r="138" spans="1:103" s="4" customFormat="1" ht="70.5" customHeight="1" x14ac:dyDescent="0.25">
      <c r="A138" s="6">
        <v>129</v>
      </c>
      <c r="B138" s="6">
        <v>20</v>
      </c>
      <c r="C138" s="157"/>
      <c r="D138" s="8" t="s">
        <v>304</v>
      </c>
      <c r="E138" s="8" t="s">
        <v>307</v>
      </c>
      <c r="F138" s="8" t="s">
        <v>308</v>
      </c>
      <c r="G138" s="30">
        <v>192092210</v>
      </c>
      <c r="H138" s="30">
        <f t="shared" si="73"/>
        <v>67232273.5</v>
      </c>
      <c r="I138" s="30">
        <v>35</v>
      </c>
      <c r="J138" s="30">
        <f t="shared" si="78"/>
        <v>124859936.5</v>
      </c>
      <c r="K138" s="30">
        <v>65</v>
      </c>
      <c r="L138" s="63"/>
      <c r="M138" s="64"/>
    </row>
    <row r="139" spans="1:103" s="4" customFormat="1" ht="42.75" customHeight="1" x14ac:dyDescent="0.25">
      <c r="A139" s="6">
        <v>130</v>
      </c>
      <c r="B139" s="6">
        <v>21</v>
      </c>
      <c r="C139" s="157"/>
      <c r="D139" s="8" t="s">
        <v>309</v>
      </c>
      <c r="E139" s="8" t="s">
        <v>310</v>
      </c>
      <c r="F139" s="8" t="s">
        <v>311</v>
      </c>
      <c r="G139" s="30">
        <v>242405041</v>
      </c>
      <c r="H139" s="30">
        <f t="shared" si="73"/>
        <v>84841764.349999994</v>
      </c>
      <c r="I139" s="30">
        <v>35</v>
      </c>
      <c r="J139" s="30">
        <f t="shared" si="78"/>
        <v>157563276.65000001</v>
      </c>
      <c r="K139" s="30">
        <v>65</v>
      </c>
      <c r="L139" s="67"/>
      <c r="M139" s="64"/>
    </row>
    <row r="140" spans="1:103" s="90" customFormat="1" ht="87" customHeight="1" x14ac:dyDescent="0.25">
      <c r="A140" s="6">
        <v>131</v>
      </c>
      <c r="B140" s="6">
        <v>22</v>
      </c>
      <c r="C140" s="157"/>
      <c r="D140" s="12" t="s">
        <v>304</v>
      </c>
      <c r="E140" s="12" t="s">
        <v>312</v>
      </c>
      <c r="F140" s="12" t="s">
        <v>313</v>
      </c>
      <c r="G140" s="51">
        <v>3076857980</v>
      </c>
      <c r="H140" s="30">
        <f>G140*I140/100</f>
        <v>1999957687</v>
      </c>
      <c r="I140" s="30">
        <v>65</v>
      </c>
      <c r="J140" s="51">
        <f t="shared" si="78"/>
        <v>1076900293</v>
      </c>
      <c r="K140" s="30">
        <f t="shared" ref="K140:K142" si="79">100-I140-M140</f>
        <v>35</v>
      </c>
      <c r="L140" s="30"/>
      <c r="M140" s="19"/>
      <c r="N140" s="54"/>
      <c r="O140" s="54"/>
      <c r="P140" s="54"/>
      <c r="Q140" s="54"/>
      <c r="R140" s="54"/>
      <c r="S140" s="54"/>
      <c r="T140" s="54"/>
      <c r="U140" s="54"/>
      <c r="V140" s="54"/>
      <c r="W140" s="54"/>
      <c r="X140" s="54"/>
      <c r="Y140" s="54"/>
      <c r="Z140" s="54"/>
      <c r="AA140" s="54"/>
      <c r="AB140" s="54"/>
      <c r="AC140" s="54"/>
      <c r="AD140" s="54"/>
      <c r="AE140" s="54"/>
      <c r="AF140" s="54"/>
      <c r="AG140" s="54"/>
      <c r="AH140" s="54"/>
      <c r="AI140" s="54"/>
      <c r="AJ140" s="54"/>
      <c r="AK140" s="54"/>
      <c r="AL140" s="54"/>
      <c r="AM140" s="54"/>
      <c r="AN140" s="54"/>
      <c r="AO140" s="54"/>
      <c r="AP140" s="54"/>
      <c r="AQ140" s="54"/>
      <c r="AR140" s="54"/>
      <c r="AS140" s="54"/>
      <c r="AT140" s="54"/>
      <c r="AU140" s="54"/>
      <c r="AV140" s="54"/>
      <c r="AW140" s="54"/>
      <c r="AX140" s="54"/>
      <c r="AY140" s="54"/>
      <c r="AZ140" s="54"/>
      <c r="BA140" s="54"/>
      <c r="BB140" s="54"/>
      <c r="BC140" s="54"/>
      <c r="BD140" s="54"/>
      <c r="BE140" s="54"/>
      <c r="BF140" s="54"/>
      <c r="BG140" s="54"/>
      <c r="BH140" s="54"/>
      <c r="BI140" s="54"/>
      <c r="BJ140" s="54"/>
      <c r="BK140" s="54"/>
      <c r="BL140" s="54"/>
      <c r="BM140" s="54"/>
      <c r="BN140" s="54"/>
      <c r="BO140" s="54"/>
      <c r="BP140" s="54"/>
      <c r="BQ140" s="54"/>
      <c r="BR140" s="54"/>
      <c r="BS140" s="54"/>
      <c r="BT140" s="54"/>
      <c r="BU140" s="54"/>
      <c r="BV140" s="54"/>
      <c r="BW140" s="54"/>
      <c r="BX140" s="54"/>
      <c r="BY140" s="54"/>
      <c r="BZ140" s="54"/>
      <c r="CA140" s="54"/>
      <c r="CB140" s="54"/>
      <c r="CC140" s="54"/>
      <c r="CD140" s="54"/>
      <c r="CE140" s="54"/>
      <c r="CF140" s="54"/>
      <c r="CG140" s="54"/>
      <c r="CH140" s="54"/>
      <c r="CI140" s="54"/>
      <c r="CJ140" s="54"/>
      <c r="CK140" s="54"/>
      <c r="CL140" s="54"/>
      <c r="CM140" s="54"/>
      <c r="CN140" s="54"/>
      <c r="CO140" s="54"/>
      <c r="CP140" s="54"/>
      <c r="CQ140" s="54"/>
      <c r="CR140" s="54"/>
      <c r="CS140" s="54"/>
      <c r="CT140" s="54"/>
      <c r="CU140" s="54"/>
      <c r="CV140" s="54"/>
      <c r="CW140" s="54"/>
      <c r="CX140" s="54"/>
      <c r="CY140" s="108"/>
    </row>
    <row r="141" spans="1:103" s="10" customFormat="1" ht="53.25" customHeight="1" x14ac:dyDescent="0.25">
      <c r="A141" s="6">
        <v>132</v>
      </c>
      <c r="B141" s="6">
        <v>23</v>
      </c>
      <c r="C141" s="157"/>
      <c r="D141" s="8" t="s">
        <v>304</v>
      </c>
      <c r="E141" s="8" t="s">
        <v>314</v>
      </c>
      <c r="F141" s="8" t="s">
        <v>315</v>
      </c>
      <c r="G141" s="5">
        <v>696119990</v>
      </c>
      <c r="H141" s="5">
        <f>G141*I141/100</f>
        <v>452477993.5</v>
      </c>
      <c r="I141" s="30">
        <v>65</v>
      </c>
      <c r="J141" s="5">
        <f>G141*K141/100</f>
        <v>243641996.5</v>
      </c>
      <c r="K141" s="5">
        <f>100-I141-M141</f>
        <v>35</v>
      </c>
      <c r="L141" s="63"/>
      <c r="M141" s="64"/>
      <c r="N141" s="4"/>
      <c r="O141" s="4"/>
      <c r="P141" s="4"/>
      <c r="Q141" s="4"/>
      <c r="R141" s="4"/>
      <c r="S141" s="4"/>
      <c r="T141" s="4"/>
      <c r="U141" s="4"/>
      <c r="V141" s="4"/>
      <c r="W141" s="4"/>
      <c r="X141" s="4"/>
      <c r="Y141" s="4"/>
      <c r="Z141" s="4"/>
      <c r="AA141" s="4"/>
      <c r="AB141" s="4"/>
      <c r="AC141" s="4"/>
      <c r="AD141" s="4"/>
      <c r="AE141" s="4"/>
      <c r="AF141" s="4"/>
      <c r="AG141" s="4"/>
      <c r="AH141" s="4"/>
      <c r="AI141" s="4"/>
      <c r="AJ141" s="4"/>
      <c r="AK141" s="4"/>
      <c r="AL141" s="4"/>
      <c r="AM141" s="4"/>
      <c r="AN141" s="4"/>
      <c r="AO141" s="4"/>
      <c r="AP141" s="4"/>
      <c r="AQ141" s="4"/>
      <c r="AR141" s="4"/>
      <c r="AS141" s="4"/>
      <c r="AT141" s="4"/>
      <c r="AU141" s="4"/>
      <c r="AV141" s="4"/>
      <c r="AW141" s="4"/>
      <c r="AX141" s="4"/>
      <c r="AY141" s="4"/>
      <c r="AZ141" s="4"/>
      <c r="BA141" s="4"/>
      <c r="BB141" s="4"/>
      <c r="BC141" s="4"/>
      <c r="BD141" s="4"/>
      <c r="BE141" s="4"/>
      <c r="BF141" s="4"/>
      <c r="BG141" s="4"/>
      <c r="BH141" s="4"/>
      <c r="BI141" s="4"/>
      <c r="BJ141" s="4"/>
      <c r="BK141" s="4"/>
      <c r="BL141" s="4"/>
      <c r="BM141" s="4"/>
      <c r="BN141" s="4"/>
      <c r="BO141" s="4"/>
      <c r="BP141" s="4"/>
      <c r="BQ141" s="4"/>
      <c r="BR141" s="4"/>
      <c r="BS141" s="4"/>
      <c r="BT141" s="4"/>
      <c r="BU141" s="4"/>
      <c r="BV141" s="4"/>
      <c r="BW141" s="4"/>
      <c r="BX141" s="4"/>
      <c r="BY141" s="4"/>
      <c r="BZ141" s="4"/>
      <c r="CA141" s="4"/>
      <c r="CB141" s="4"/>
      <c r="CC141" s="4"/>
      <c r="CD141" s="4"/>
      <c r="CE141" s="4"/>
      <c r="CF141" s="4"/>
      <c r="CG141" s="4"/>
      <c r="CH141" s="4"/>
      <c r="CI141" s="4"/>
      <c r="CJ141" s="4"/>
      <c r="CK141" s="4"/>
      <c r="CL141" s="4"/>
      <c r="CM141" s="4"/>
      <c r="CN141" s="4"/>
      <c r="CO141" s="4"/>
      <c r="CP141" s="4"/>
      <c r="CQ141" s="4"/>
      <c r="CR141" s="4"/>
      <c r="CS141" s="4"/>
      <c r="CT141" s="4"/>
      <c r="CU141" s="4"/>
      <c r="CV141" s="4"/>
      <c r="CW141" s="4"/>
      <c r="CX141" s="4"/>
      <c r="CY141" s="61"/>
    </row>
    <row r="142" spans="1:103" s="90" customFormat="1" ht="48" customHeight="1" x14ac:dyDescent="0.25">
      <c r="A142" s="6">
        <v>133</v>
      </c>
      <c r="B142" s="6">
        <v>24</v>
      </c>
      <c r="C142" s="157"/>
      <c r="D142" s="12" t="s">
        <v>316</v>
      </c>
      <c r="E142" s="12" t="s">
        <v>316</v>
      </c>
      <c r="F142" s="12" t="s">
        <v>317</v>
      </c>
      <c r="G142" s="51">
        <v>202570810</v>
      </c>
      <c r="H142" s="30">
        <f t="shared" ref="H142" si="80">G142*I142/100</f>
        <v>131671026.5</v>
      </c>
      <c r="I142" s="99">
        <v>65</v>
      </c>
      <c r="J142" s="30">
        <f t="shared" si="78"/>
        <v>70899783.5</v>
      </c>
      <c r="K142" s="30">
        <f t="shared" si="79"/>
        <v>35</v>
      </c>
      <c r="L142" s="99"/>
      <c r="M142" s="98"/>
      <c r="N142" s="54"/>
      <c r="O142" s="54"/>
      <c r="P142" s="54"/>
      <c r="Q142" s="54"/>
      <c r="R142" s="54"/>
      <c r="S142" s="54"/>
      <c r="T142" s="54"/>
      <c r="U142" s="54"/>
      <c r="V142" s="54"/>
      <c r="W142" s="54"/>
      <c r="X142" s="54"/>
      <c r="Y142" s="54"/>
      <c r="Z142" s="54"/>
      <c r="AA142" s="54"/>
      <c r="AB142" s="54"/>
      <c r="AC142" s="54"/>
      <c r="AD142" s="54"/>
      <c r="AE142" s="54"/>
      <c r="AF142" s="54"/>
      <c r="AG142" s="54"/>
      <c r="AH142" s="54"/>
      <c r="AI142" s="54"/>
      <c r="AJ142" s="54"/>
      <c r="AK142" s="54"/>
      <c r="AL142" s="54"/>
      <c r="AM142" s="54"/>
      <c r="AN142" s="54"/>
      <c r="AO142" s="54"/>
      <c r="AP142" s="54"/>
      <c r="AQ142" s="54"/>
      <c r="AR142" s="54"/>
      <c r="AS142" s="54"/>
      <c r="AT142" s="54"/>
      <c r="AU142" s="54"/>
      <c r="AV142" s="54"/>
      <c r="AW142" s="54"/>
      <c r="AX142" s="54"/>
      <c r="AY142" s="54"/>
      <c r="AZ142" s="54"/>
      <c r="BA142" s="54"/>
      <c r="BB142" s="54"/>
      <c r="BC142" s="54"/>
      <c r="BD142" s="54"/>
      <c r="BE142" s="54"/>
      <c r="BF142" s="54"/>
      <c r="BG142" s="54"/>
      <c r="BH142" s="54"/>
      <c r="BI142" s="54"/>
      <c r="BJ142" s="54"/>
      <c r="BK142" s="54"/>
      <c r="BL142" s="54"/>
      <c r="BM142" s="54"/>
      <c r="BN142" s="54"/>
      <c r="BO142" s="54"/>
      <c r="BP142" s="54"/>
      <c r="BQ142" s="54"/>
      <c r="BR142" s="54"/>
      <c r="BS142" s="54"/>
      <c r="BT142" s="54"/>
      <c r="BU142" s="54"/>
      <c r="BV142" s="54"/>
      <c r="BW142" s="54"/>
      <c r="BX142" s="54"/>
      <c r="BY142" s="54"/>
      <c r="BZ142" s="54"/>
      <c r="CA142" s="54"/>
      <c r="CB142" s="54"/>
      <c r="CC142" s="54"/>
      <c r="CD142" s="54"/>
      <c r="CE142" s="54"/>
      <c r="CF142" s="54"/>
      <c r="CG142" s="54"/>
      <c r="CH142" s="54"/>
      <c r="CI142" s="54"/>
      <c r="CJ142" s="54"/>
      <c r="CK142" s="54"/>
      <c r="CL142" s="54"/>
      <c r="CM142" s="54"/>
      <c r="CN142" s="54"/>
      <c r="CO142" s="54"/>
      <c r="CP142" s="54"/>
      <c r="CQ142" s="54"/>
      <c r="CR142" s="54"/>
      <c r="CS142" s="54"/>
      <c r="CT142" s="54"/>
      <c r="CU142" s="54"/>
      <c r="CV142" s="54"/>
      <c r="CW142" s="54"/>
      <c r="CX142" s="54"/>
      <c r="CY142" s="108"/>
    </row>
    <row r="143" spans="1:103" s="4" customFormat="1" ht="61.5" customHeight="1" x14ac:dyDescent="0.25">
      <c r="A143" s="6">
        <v>134</v>
      </c>
      <c r="B143" s="6">
        <v>25</v>
      </c>
      <c r="C143" s="157"/>
      <c r="D143" s="8" t="s">
        <v>318</v>
      </c>
      <c r="E143" s="8" t="s">
        <v>319</v>
      </c>
      <c r="F143" s="8" t="s">
        <v>320</v>
      </c>
      <c r="G143" s="5">
        <v>50953880</v>
      </c>
      <c r="H143" s="5">
        <v>20381552</v>
      </c>
      <c r="I143" s="5">
        <v>40</v>
      </c>
      <c r="J143" s="5">
        <v>30572328</v>
      </c>
      <c r="K143" s="12">
        <v>60</v>
      </c>
      <c r="L143" s="74"/>
      <c r="M143" s="10"/>
    </row>
    <row r="144" spans="1:103" s="4" customFormat="1" ht="48.75" customHeight="1" x14ac:dyDescent="0.25">
      <c r="A144" s="6">
        <v>135</v>
      </c>
      <c r="B144" s="6">
        <v>26</v>
      </c>
      <c r="C144" s="157"/>
      <c r="D144" s="8" t="s">
        <v>321</v>
      </c>
      <c r="E144" s="8" t="s">
        <v>322</v>
      </c>
      <c r="F144" s="8" t="s">
        <v>323</v>
      </c>
      <c r="G144" s="30">
        <v>107317483</v>
      </c>
      <c r="H144" s="30">
        <f t="shared" si="73"/>
        <v>37561119.049999997</v>
      </c>
      <c r="I144" s="30">
        <v>35</v>
      </c>
      <c r="J144" s="30">
        <f t="shared" si="78"/>
        <v>69756363.950000003</v>
      </c>
      <c r="K144" s="30">
        <v>65</v>
      </c>
      <c r="L144" s="63"/>
      <c r="M144" s="64"/>
    </row>
    <row r="145" spans="1:103" s="10" customFormat="1" ht="48" customHeight="1" x14ac:dyDescent="0.25">
      <c r="A145" s="6">
        <v>136</v>
      </c>
      <c r="B145" s="6">
        <v>27</v>
      </c>
      <c r="C145" s="157"/>
      <c r="D145" s="8" t="s">
        <v>321</v>
      </c>
      <c r="E145" s="8" t="s">
        <v>321</v>
      </c>
      <c r="F145" s="12" t="s">
        <v>324</v>
      </c>
      <c r="G145" s="30">
        <v>265761110</v>
      </c>
      <c r="H145" s="30">
        <f t="shared" si="73"/>
        <v>172744721.5</v>
      </c>
      <c r="I145" s="101">
        <v>65</v>
      </c>
      <c r="J145" s="30">
        <f t="shared" si="78"/>
        <v>93016388.5</v>
      </c>
      <c r="K145" s="101">
        <f t="shared" ref="K145:K149" si="81">100-I145-M145</f>
        <v>35</v>
      </c>
      <c r="L145" s="100"/>
      <c r="M145" s="100"/>
      <c r="N145" s="4"/>
      <c r="O145" s="4"/>
      <c r="P145" s="4"/>
      <c r="Q145" s="4"/>
      <c r="R145" s="4"/>
      <c r="S145" s="4"/>
      <c r="T145" s="4"/>
      <c r="U145" s="4"/>
      <c r="V145" s="4"/>
      <c r="W145" s="4"/>
      <c r="X145" s="4"/>
      <c r="Y145" s="4"/>
      <c r="Z145" s="4"/>
      <c r="AA145" s="4"/>
      <c r="AB145" s="4"/>
      <c r="AC145" s="4"/>
      <c r="AD145" s="4"/>
      <c r="AE145" s="4"/>
      <c r="AF145" s="4"/>
      <c r="AG145" s="4"/>
      <c r="AH145" s="4"/>
      <c r="AI145" s="4"/>
      <c r="AJ145" s="4"/>
      <c r="AK145" s="4"/>
      <c r="AL145" s="4"/>
      <c r="AM145" s="4"/>
      <c r="AN145" s="4"/>
      <c r="AO145" s="4"/>
      <c r="AP145" s="4"/>
      <c r="AQ145" s="4"/>
      <c r="AR145" s="4"/>
      <c r="AS145" s="4"/>
      <c r="AT145" s="4"/>
      <c r="AU145" s="4"/>
      <c r="AV145" s="4"/>
      <c r="AW145" s="4"/>
      <c r="AX145" s="4"/>
      <c r="AY145" s="4"/>
      <c r="AZ145" s="4"/>
      <c r="BA145" s="4"/>
      <c r="BB145" s="4"/>
      <c r="BC145" s="4"/>
      <c r="BD145" s="4"/>
      <c r="BE145" s="4"/>
      <c r="BF145" s="4"/>
      <c r="BG145" s="4"/>
      <c r="BH145" s="4"/>
      <c r="BI145" s="4"/>
      <c r="BJ145" s="4"/>
      <c r="BK145" s="4"/>
      <c r="BL145" s="4"/>
      <c r="BM145" s="4"/>
      <c r="BN145" s="4"/>
      <c r="BO145" s="4"/>
      <c r="BP145" s="4"/>
      <c r="BQ145" s="4"/>
      <c r="BR145" s="4"/>
      <c r="BS145" s="4"/>
      <c r="BT145" s="4"/>
      <c r="BU145" s="4"/>
      <c r="BV145" s="4"/>
      <c r="BW145" s="4"/>
      <c r="BX145" s="4"/>
      <c r="BY145" s="4"/>
      <c r="BZ145" s="4"/>
      <c r="CA145" s="4"/>
      <c r="CB145" s="4"/>
      <c r="CC145" s="4"/>
      <c r="CD145" s="4"/>
      <c r="CE145" s="4"/>
      <c r="CF145" s="4"/>
      <c r="CG145" s="4"/>
      <c r="CH145" s="4"/>
      <c r="CI145" s="4"/>
      <c r="CJ145" s="4"/>
      <c r="CK145" s="4"/>
      <c r="CL145" s="4"/>
      <c r="CM145" s="4"/>
      <c r="CN145" s="4"/>
      <c r="CO145" s="4"/>
      <c r="CP145" s="4"/>
      <c r="CQ145" s="4"/>
      <c r="CR145" s="4"/>
      <c r="CS145" s="4"/>
      <c r="CT145" s="4"/>
      <c r="CU145" s="4"/>
      <c r="CV145" s="4"/>
      <c r="CW145" s="4"/>
      <c r="CX145" s="4"/>
      <c r="CY145" s="61"/>
    </row>
    <row r="146" spans="1:103" s="10" customFormat="1" ht="51.75" customHeight="1" x14ac:dyDescent="0.25">
      <c r="A146" s="6">
        <v>137</v>
      </c>
      <c r="B146" s="6">
        <v>28</v>
      </c>
      <c r="C146" s="157"/>
      <c r="D146" s="8" t="s">
        <v>321</v>
      </c>
      <c r="E146" s="8" t="s">
        <v>321</v>
      </c>
      <c r="F146" s="8" t="s">
        <v>325</v>
      </c>
      <c r="G146" s="30">
        <v>364600280</v>
      </c>
      <c r="H146" s="30">
        <f t="shared" si="73"/>
        <v>236990182</v>
      </c>
      <c r="I146" s="101">
        <v>65</v>
      </c>
      <c r="J146" s="30">
        <f>G146*K146/100</f>
        <v>127610098</v>
      </c>
      <c r="K146" s="101">
        <f t="shared" si="81"/>
        <v>35</v>
      </c>
      <c r="L146" s="62"/>
      <c r="M146" s="8"/>
      <c r="N146" s="4"/>
      <c r="O146" s="4"/>
      <c r="P146" s="4"/>
      <c r="Q146" s="4"/>
      <c r="R146" s="4"/>
      <c r="S146" s="4"/>
      <c r="T146" s="4"/>
      <c r="U146" s="4"/>
      <c r="V146" s="4"/>
      <c r="W146" s="4"/>
      <c r="X146" s="4"/>
      <c r="Y146" s="4"/>
      <c r="Z146" s="4"/>
      <c r="AA146" s="4"/>
      <c r="AB146" s="4"/>
      <c r="AC146" s="4"/>
      <c r="AD146" s="4"/>
      <c r="AE146" s="4"/>
      <c r="AF146" s="4"/>
      <c r="AG146" s="4"/>
      <c r="AH146" s="4"/>
      <c r="AI146" s="4"/>
      <c r="AJ146" s="4"/>
      <c r="AK146" s="4"/>
      <c r="AL146" s="4"/>
      <c r="AM146" s="4"/>
      <c r="AN146" s="4"/>
      <c r="AO146" s="4"/>
      <c r="AP146" s="4"/>
      <c r="AQ146" s="4"/>
      <c r="AR146" s="4"/>
      <c r="AS146" s="4"/>
      <c r="AT146" s="4"/>
      <c r="AU146" s="4"/>
      <c r="AV146" s="4"/>
      <c r="AW146" s="4"/>
      <c r="AX146" s="4"/>
      <c r="AY146" s="4"/>
      <c r="AZ146" s="4"/>
      <c r="BA146" s="4"/>
      <c r="BB146" s="4"/>
      <c r="BC146" s="4"/>
      <c r="BD146" s="4"/>
      <c r="BE146" s="4"/>
      <c r="BF146" s="4"/>
      <c r="BG146" s="4"/>
      <c r="BH146" s="4"/>
      <c r="BI146" s="4"/>
      <c r="BJ146" s="4"/>
      <c r="BK146" s="4"/>
      <c r="BL146" s="4"/>
      <c r="BM146" s="4"/>
      <c r="BN146" s="4"/>
      <c r="BO146" s="4"/>
      <c r="BP146" s="4"/>
      <c r="BQ146" s="4"/>
      <c r="BR146" s="4"/>
      <c r="BS146" s="4"/>
      <c r="BT146" s="4"/>
      <c r="BU146" s="4"/>
      <c r="BV146" s="4"/>
      <c r="BW146" s="4"/>
      <c r="BX146" s="4"/>
      <c r="BY146" s="4"/>
      <c r="BZ146" s="4"/>
      <c r="CA146" s="4"/>
      <c r="CB146" s="4"/>
      <c r="CC146" s="4"/>
      <c r="CD146" s="4"/>
      <c r="CE146" s="4"/>
      <c r="CF146" s="4"/>
      <c r="CG146" s="4"/>
      <c r="CH146" s="4"/>
      <c r="CI146" s="4"/>
      <c r="CJ146" s="4"/>
      <c r="CK146" s="4"/>
      <c r="CL146" s="4"/>
      <c r="CM146" s="4"/>
      <c r="CN146" s="4"/>
      <c r="CO146" s="4"/>
      <c r="CP146" s="4"/>
      <c r="CQ146" s="4"/>
      <c r="CR146" s="4"/>
      <c r="CS146" s="4"/>
      <c r="CT146" s="4"/>
      <c r="CU146" s="4"/>
      <c r="CV146" s="4"/>
      <c r="CW146" s="4"/>
      <c r="CX146" s="4"/>
      <c r="CY146" s="61"/>
    </row>
    <row r="147" spans="1:103" s="10" customFormat="1" ht="89.25" customHeight="1" x14ac:dyDescent="0.25">
      <c r="A147" s="6">
        <v>138</v>
      </c>
      <c r="B147" s="6">
        <v>29</v>
      </c>
      <c r="C147" s="157"/>
      <c r="D147" s="8" t="s">
        <v>321</v>
      </c>
      <c r="E147" s="8" t="s">
        <v>326</v>
      </c>
      <c r="F147" s="8" t="s">
        <v>327</v>
      </c>
      <c r="G147" s="30">
        <v>319385050</v>
      </c>
      <c r="H147" s="30">
        <f t="shared" si="73"/>
        <v>159692525</v>
      </c>
      <c r="I147" s="101">
        <v>50</v>
      </c>
      <c r="J147" s="30">
        <f>G147*K147/100</f>
        <v>159692525</v>
      </c>
      <c r="K147" s="101">
        <f t="shared" si="81"/>
        <v>50</v>
      </c>
      <c r="L147" s="62"/>
      <c r="M147" s="8"/>
      <c r="N147" s="4"/>
      <c r="O147" s="4"/>
      <c r="P147" s="4"/>
      <c r="Q147" s="4"/>
      <c r="R147" s="4"/>
      <c r="S147" s="4"/>
      <c r="T147" s="4"/>
      <c r="U147" s="4"/>
      <c r="V147" s="4"/>
      <c r="W147" s="4"/>
      <c r="X147" s="4"/>
      <c r="Y147" s="4"/>
      <c r="Z147" s="4"/>
      <c r="AA147" s="4"/>
      <c r="AB147" s="4"/>
      <c r="AC147" s="4"/>
      <c r="AD147" s="4"/>
      <c r="AE147" s="4"/>
      <c r="AF147" s="4"/>
      <c r="AG147" s="4"/>
      <c r="AH147" s="4"/>
      <c r="AI147" s="4"/>
      <c r="AJ147" s="4"/>
      <c r="AK147" s="4"/>
      <c r="AL147" s="4"/>
      <c r="AM147" s="4"/>
      <c r="AN147" s="4"/>
      <c r="AO147" s="4"/>
      <c r="AP147" s="4"/>
      <c r="AQ147" s="4"/>
      <c r="AR147" s="4"/>
      <c r="AS147" s="4"/>
      <c r="AT147" s="4"/>
      <c r="AU147" s="4"/>
      <c r="AV147" s="4"/>
      <c r="AW147" s="4"/>
      <c r="AX147" s="4"/>
      <c r="AY147" s="4"/>
      <c r="AZ147" s="4"/>
      <c r="BA147" s="4"/>
      <c r="BB147" s="4"/>
      <c r="BC147" s="4"/>
      <c r="BD147" s="4"/>
      <c r="BE147" s="4"/>
      <c r="BF147" s="4"/>
      <c r="BG147" s="4"/>
      <c r="BH147" s="4"/>
      <c r="BI147" s="4"/>
      <c r="BJ147" s="4"/>
      <c r="BK147" s="4"/>
      <c r="BL147" s="4"/>
      <c r="BM147" s="4"/>
      <c r="BN147" s="4"/>
      <c r="BO147" s="4"/>
      <c r="BP147" s="4"/>
      <c r="BQ147" s="4"/>
      <c r="BR147" s="4"/>
      <c r="BS147" s="4"/>
      <c r="BT147" s="4"/>
      <c r="BU147" s="4"/>
      <c r="BV147" s="4"/>
      <c r="BW147" s="4"/>
      <c r="BX147" s="4"/>
      <c r="BY147" s="4"/>
      <c r="BZ147" s="4"/>
      <c r="CA147" s="4"/>
      <c r="CB147" s="4"/>
      <c r="CC147" s="4"/>
      <c r="CD147" s="4"/>
      <c r="CE147" s="4"/>
      <c r="CF147" s="4"/>
      <c r="CG147" s="4"/>
      <c r="CH147" s="4"/>
      <c r="CI147" s="4"/>
      <c r="CJ147" s="4"/>
      <c r="CK147" s="4"/>
      <c r="CL147" s="4"/>
      <c r="CM147" s="4"/>
      <c r="CN147" s="4"/>
      <c r="CO147" s="4"/>
      <c r="CP147" s="4"/>
      <c r="CQ147" s="4"/>
      <c r="CR147" s="4"/>
      <c r="CS147" s="4"/>
      <c r="CT147" s="4"/>
      <c r="CU147" s="4"/>
      <c r="CV147" s="4"/>
      <c r="CW147" s="4"/>
      <c r="CX147" s="4"/>
      <c r="CY147" s="61"/>
    </row>
    <row r="148" spans="1:103" s="10" customFormat="1" ht="73.5" customHeight="1" x14ac:dyDescent="0.25">
      <c r="A148" s="6">
        <v>139</v>
      </c>
      <c r="B148" s="6">
        <v>30</v>
      </c>
      <c r="C148" s="157"/>
      <c r="D148" s="8" t="s">
        <v>321</v>
      </c>
      <c r="E148" s="8" t="s">
        <v>328</v>
      </c>
      <c r="F148" s="8" t="s">
        <v>329</v>
      </c>
      <c r="G148" s="30">
        <v>242944110</v>
      </c>
      <c r="H148" s="30">
        <f t="shared" si="73"/>
        <v>145766466</v>
      </c>
      <c r="I148" s="101">
        <v>60</v>
      </c>
      <c r="J148" s="30">
        <f t="shared" si="78"/>
        <v>97177644</v>
      </c>
      <c r="K148" s="101">
        <f t="shared" si="81"/>
        <v>40</v>
      </c>
      <c r="L148" s="62"/>
      <c r="M148" s="8"/>
      <c r="N148" s="4"/>
      <c r="O148" s="4"/>
      <c r="P148" s="4"/>
      <c r="Q148" s="4"/>
      <c r="R148" s="4"/>
      <c r="S148" s="4"/>
      <c r="T148" s="4"/>
      <c r="U148" s="4"/>
      <c r="V148" s="4"/>
      <c r="W148" s="4"/>
      <c r="X148" s="4"/>
      <c r="Y148" s="4"/>
      <c r="Z148" s="4"/>
      <c r="AA148" s="4"/>
      <c r="AB148" s="4"/>
      <c r="AC148" s="4"/>
      <c r="AD148" s="4"/>
      <c r="AE148" s="4"/>
      <c r="AF148" s="4"/>
      <c r="AG148" s="4"/>
      <c r="AH148" s="4"/>
      <c r="AI148" s="4"/>
      <c r="AJ148" s="4"/>
      <c r="AK148" s="4"/>
      <c r="AL148" s="4"/>
      <c r="AM148" s="4"/>
      <c r="AN148" s="4"/>
      <c r="AO148" s="4"/>
      <c r="AP148" s="4"/>
      <c r="AQ148" s="4"/>
      <c r="AR148" s="4"/>
      <c r="AS148" s="4"/>
      <c r="AT148" s="4"/>
      <c r="AU148" s="4"/>
      <c r="AV148" s="4"/>
      <c r="AW148" s="4"/>
      <c r="AX148" s="4"/>
      <c r="AY148" s="4"/>
      <c r="AZ148" s="4"/>
      <c r="BA148" s="4"/>
      <c r="BB148" s="4"/>
      <c r="BC148" s="4"/>
      <c r="BD148" s="4"/>
      <c r="BE148" s="4"/>
      <c r="BF148" s="4"/>
      <c r="BG148" s="4"/>
      <c r="BH148" s="4"/>
      <c r="BI148" s="4"/>
      <c r="BJ148" s="4"/>
      <c r="BK148" s="4"/>
      <c r="BL148" s="4"/>
      <c r="BM148" s="4"/>
      <c r="BN148" s="4"/>
      <c r="BO148" s="4"/>
      <c r="BP148" s="4"/>
      <c r="BQ148" s="4"/>
      <c r="BR148" s="4"/>
      <c r="BS148" s="4"/>
      <c r="BT148" s="4"/>
      <c r="BU148" s="4"/>
      <c r="BV148" s="4"/>
      <c r="BW148" s="4"/>
      <c r="BX148" s="4"/>
      <c r="BY148" s="4"/>
      <c r="BZ148" s="4"/>
      <c r="CA148" s="4"/>
      <c r="CB148" s="4"/>
      <c r="CC148" s="4"/>
      <c r="CD148" s="4"/>
      <c r="CE148" s="4"/>
      <c r="CF148" s="4"/>
      <c r="CG148" s="4"/>
      <c r="CH148" s="4"/>
      <c r="CI148" s="4"/>
      <c r="CJ148" s="4"/>
      <c r="CK148" s="4"/>
      <c r="CL148" s="4"/>
      <c r="CM148" s="4"/>
      <c r="CN148" s="4"/>
      <c r="CO148" s="4"/>
      <c r="CP148" s="4"/>
      <c r="CQ148" s="4"/>
      <c r="CR148" s="4"/>
      <c r="CS148" s="4"/>
      <c r="CT148" s="4"/>
      <c r="CU148" s="4"/>
      <c r="CV148" s="4"/>
      <c r="CW148" s="4"/>
      <c r="CX148" s="4"/>
      <c r="CY148" s="61"/>
    </row>
    <row r="149" spans="1:103" s="10" customFormat="1" ht="58.5" customHeight="1" x14ac:dyDescent="0.25">
      <c r="A149" s="6">
        <v>140</v>
      </c>
      <c r="B149" s="6">
        <v>31</v>
      </c>
      <c r="C149" s="129"/>
      <c r="D149" s="12" t="s">
        <v>321</v>
      </c>
      <c r="E149" s="8" t="s">
        <v>321</v>
      </c>
      <c r="F149" s="8" t="s">
        <v>330</v>
      </c>
      <c r="G149" s="30">
        <v>446225930</v>
      </c>
      <c r="H149" s="30">
        <f>G149*I149/100</f>
        <v>312358151</v>
      </c>
      <c r="I149" s="101">
        <v>70</v>
      </c>
      <c r="J149" s="30">
        <f>G149*K149/100</f>
        <v>133867779</v>
      </c>
      <c r="K149" s="101">
        <f t="shared" si="81"/>
        <v>30</v>
      </c>
      <c r="L149" s="100"/>
      <c r="M149" s="8"/>
      <c r="N149" s="4"/>
      <c r="O149" s="4"/>
      <c r="P149" s="4"/>
      <c r="Q149" s="4"/>
      <c r="R149" s="4"/>
      <c r="S149" s="4"/>
      <c r="T149" s="4"/>
      <c r="U149" s="4"/>
      <c r="V149" s="4"/>
      <c r="W149" s="4"/>
      <c r="X149" s="4"/>
      <c r="Y149" s="4"/>
      <c r="Z149" s="4"/>
      <c r="AA149" s="4"/>
      <c r="AB149" s="4"/>
      <c r="AC149" s="4"/>
      <c r="AD149" s="4"/>
      <c r="AE149" s="4"/>
      <c r="AF149" s="4"/>
      <c r="AG149" s="4"/>
      <c r="AH149" s="4"/>
      <c r="AI149" s="4"/>
      <c r="AJ149" s="4"/>
      <c r="AK149" s="4"/>
      <c r="AL149" s="4"/>
      <c r="AM149" s="4"/>
      <c r="AN149" s="4"/>
      <c r="AO149" s="4"/>
      <c r="AP149" s="4"/>
      <c r="AQ149" s="4"/>
      <c r="AR149" s="4"/>
      <c r="AS149" s="4"/>
      <c r="AT149" s="4"/>
      <c r="AU149" s="4"/>
      <c r="AV149" s="4"/>
      <c r="AW149" s="4"/>
      <c r="AX149" s="4"/>
      <c r="AY149" s="4"/>
      <c r="AZ149" s="4"/>
      <c r="BA149" s="4"/>
      <c r="BB149" s="4"/>
      <c r="BC149" s="4"/>
      <c r="BD149" s="4"/>
      <c r="BE149" s="4"/>
      <c r="BF149" s="4"/>
      <c r="BG149" s="4"/>
      <c r="BH149" s="4"/>
      <c r="BI149" s="4"/>
      <c r="BJ149" s="4"/>
      <c r="BK149" s="4"/>
      <c r="BL149" s="4"/>
      <c r="BM149" s="4"/>
      <c r="BN149" s="4"/>
      <c r="BO149" s="4"/>
      <c r="BP149" s="4"/>
      <c r="BQ149" s="4"/>
      <c r="BR149" s="4"/>
      <c r="BS149" s="4"/>
      <c r="BT149" s="4"/>
      <c r="BU149" s="4"/>
      <c r="BV149" s="4"/>
      <c r="BW149" s="4"/>
      <c r="BX149" s="4"/>
      <c r="BY149" s="4"/>
      <c r="BZ149" s="4"/>
      <c r="CA149" s="4"/>
      <c r="CB149" s="4"/>
      <c r="CC149" s="4"/>
      <c r="CD149" s="4"/>
      <c r="CE149" s="4"/>
      <c r="CF149" s="4"/>
      <c r="CG149" s="4"/>
      <c r="CH149" s="4"/>
      <c r="CI149" s="4"/>
      <c r="CJ149" s="4"/>
      <c r="CK149" s="4"/>
      <c r="CL149" s="4"/>
      <c r="CM149" s="4"/>
      <c r="CN149" s="4"/>
      <c r="CO149" s="4"/>
      <c r="CP149" s="4"/>
      <c r="CQ149" s="4"/>
      <c r="CR149" s="4"/>
      <c r="CS149" s="4"/>
      <c r="CT149" s="4"/>
      <c r="CU149" s="4"/>
      <c r="CV149" s="4"/>
      <c r="CW149" s="4"/>
      <c r="CX149" s="4"/>
      <c r="CY149" s="61"/>
    </row>
    <row r="150" spans="1:103" s="69" customFormat="1" ht="21" customHeight="1" x14ac:dyDescent="0.2">
      <c r="A150" s="133"/>
      <c r="B150" s="133"/>
      <c r="C150" s="132"/>
      <c r="D150" s="156" t="s">
        <v>331</v>
      </c>
      <c r="E150" s="156"/>
      <c r="F150" s="156"/>
      <c r="G150" s="24">
        <f>SUM(G119:G149)</f>
        <v>14244367847</v>
      </c>
      <c r="H150" s="24">
        <f t="shared" ref="H150:M150" si="82">SUM(H119:H149)</f>
        <v>8665679544.7000008</v>
      </c>
      <c r="I150" s="24"/>
      <c r="J150" s="24">
        <f t="shared" si="82"/>
        <v>5578684611.7930002</v>
      </c>
      <c r="K150" s="24"/>
      <c r="L150" s="24">
        <f t="shared" si="82"/>
        <v>0</v>
      </c>
      <c r="M150" s="24">
        <f t="shared" si="82"/>
        <v>0</v>
      </c>
      <c r="N150" s="120"/>
      <c r="O150" s="120"/>
      <c r="P150" s="120"/>
      <c r="Q150" s="120"/>
      <c r="R150" s="120"/>
      <c r="S150" s="120"/>
      <c r="T150" s="120"/>
      <c r="U150" s="120"/>
      <c r="V150" s="120"/>
      <c r="W150" s="120"/>
      <c r="X150" s="120"/>
      <c r="Y150" s="120"/>
      <c r="Z150" s="120"/>
      <c r="AA150" s="120"/>
      <c r="AB150" s="120"/>
      <c r="AC150" s="120"/>
      <c r="AD150" s="120"/>
      <c r="AE150" s="120"/>
      <c r="AF150" s="120"/>
      <c r="AG150" s="120"/>
      <c r="AH150" s="120"/>
      <c r="AI150" s="120"/>
      <c r="AJ150" s="120"/>
      <c r="AK150" s="120"/>
      <c r="AL150" s="120"/>
      <c r="AM150" s="120"/>
      <c r="AN150" s="120"/>
      <c r="AO150" s="120"/>
      <c r="AP150" s="120"/>
      <c r="AQ150" s="120"/>
      <c r="AR150" s="120"/>
      <c r="AS150" s="120"/>
      <c r="AT150" s="120"/>
      <c r="AU150" s="120"/>
      <c r="AV150" s="120"/>
      <c r="AW150" s="120"/>
      <c r="AX150" s="120"/>
      <c r="AY150" s="120"/>
      <c r="AZ150" s="120"/>
      <c r="BA150" s="120"/>
      <c r="BB150" s="120"/>
      <c r="BC150" s="120"/>
      <c r="BD150" s="120"/>
      <c r="BE150" s="120"/>
      <c r="BF150" s="120"/>
      <c r="BG150" s="120"/>
      <c r="BH150" s="120"/>
      <c r="BI150" s="120"/>
      <c r="BJ150" s="120"/>
      <c r="BK150" s="120"/>
      <c r="BL150" s="120"/>
      <c r="BM150" s="120"/>
      <c r="BN150" s="120"/>
      <c r="BO150" s="120"/>
      <c r="BP150" s="120"/>
      <c r="BQ150" s="120"/>
      <c r="BR150" s="120"/>
      <c r="BS150" s="120"/>
      <c r="BT150" s="120"/>
      <c r="BU150" s="120"/>
      <c r="BV150" s="120"/>
      <c r="BW150" s="120"/>
      <c r="BX150" s="120"/>
      <c r="BY150" s="120"/>
      <c r="BZ150" s="120"/>
      <c r="CA150" s="120"/>
      <c r="CB150" s="120"/>
      <c r="CC150" s="120"/>
      <c r="CD150" s="120"/>
      <c r="CE150" s="120"/>
      <c r="CF150" s="120"/>
      <c r="CG150" s="120"/>
      <c r="CH150" s="120"/>
      <c r="CI150" s="120"/>
      <c r="CJ150" s="120"/>
      <c r="CK150" s="120"/>
      <c r="CL150" s="120"/>
      <c r="CM150" s="120"/>
      <c r="CN150" s="120"/>
      <c r="CO150" s="120"/>
      <c r="CP150" s="120"/>
      <c r="CQ150" s="120"/>
      <c r="CR150" s="120"/>
      <c r="CS150" s="120"/>
      <c r="CT150" s="120"/>
      <c r="CU150" s="120"/>
      <c r="CV150" s="120"/>
      <c r="CW150" s="120"/>
      <c r="CX150" s="120"/>
    </row>
    <row r="151" spans="1:103" s="25" customFormat="1" ht="83.25" customHeight="1" x14ac:dyDescent="0.2">
      <c r="A151" s="68">
        <v>141</v>
      </c>
      <c r="B151" s="68">
        <v>1</v>
      </c>
      <c r="C151" s="160"/>
      <c r="D151" s="68" t="s">
        <v>332</v>
      </c>
      <c r="E151" s="66" t="s">
        <v>333</v>
      </c>
      <c r="F151" s="66" t="s">
        <v>334</v>
      </c>
      <c r="G151" s="28">
        <v>281447320</v>
      </c>
      <c r="H151" s="28">
        <v>84434196</v>
      </c>
      <c r="I151" s="57">
        <f t="shared" ref="I151:I152" si="83">H151/G151*100</f>
        <v>30</v>
      </c>
      <c r="J151" s="28">
        <f t="shared" ref="J151:J152" si="84">G151-H151-L151</f>
        <v>197013124</v>
      </c>
      <c r="K151" s="57">
        <f t="shared" ref="K151:K152" si="85">100-I151-M151</f>
        <v>70</v>
      </c>
      <c r="L151" s="28"/>
      <c r="M151" s="70">
        <f t="shared" ref="M151:M152" si="86">L151/G151*100</f>
        <v>0</v>
      </c>
      <c r="N151" s="13"/>
      <c r="O151" s="13"/>
      <c r="P151" s="13"/>
      <c r="Q151" s="13"/>
      <c r="R151" s="13"/>
      <c r="S151" s="13"/>
      <c r="T151" s="13"/>
      <c r="U151" s="13"/>
      <c r="V151" s="13"/>
      <c r="W151" s="13"/>
      <c r="X151" s="13"/>
      <c r="Y151" s="13"/>
      <c r="Z151" s="13"/>
      <c r="AA151" s="13"/>
      <c r="AB151" s="13"/>
      <c r="AC151" s="13"/>
      <c r="AD151" s="13"/>
      <c r="AE151" s="13"/>
      <c r="AF151" s="13"/>
      <c r="AG151" s="13"/>
      <c r="AH151" s="13"/>
      <c r="AI151" s="13"/>
      <c r="AJ151" s="13"/>
      <c r="AK151" s="13"/>
      <c r="AL151" s="13"/>
      <c r="AM151" s="13"/>
      <c r="AN151" s="13"/>
      <c r="AO151" s="13"/>
      <c r="AP151" s="13"/>
      <c r="AQ151" s="13"/>
      <c r="AR151" s="13"/>
      <c r="AS151" s="13"/>
      <c r="AT151" s="13"/>
      <c r="AU151" s="13"/>
      <c r="AV151" s="13"/>
      <c r="AW151" s="13"/>
      <c r="AX151" s="13"/>
      <c r="AY151" s="13"/>
      <c r="AZ151" s="13"/>
      <c r="BA151" s="13"/>
      <c r="BB151" s="13"/>
      <c r="BC151" s="13"/>
      <c r="BD151" s="13"/>
      <c r="BE151" s="13"/>
      <c r="BF151" s="13"/>
      <c r="BG151" s="13"/>
      <c r="BH151" s="13"/>
      <c r="BI151" s="13"/>
      <c r="BJ151" s="13"/>
      <c r="BK151" s="13"/>
      <c r="BL151" s="13"/>
      <c r="BM151" s="13"/>
      <c r="BN151" s="13"/>
      <c r="BO151" s="13"/>
      <c r="BP151" s="13"/>
      <c r="BQ151" s="13"/>
      <c r="BR151" s="13"/>
      <c r="BS151" s="13"/>
      <c r="BT151" s="13"/>
      <c r="BU151" s="13"/>
      <c r="BV151" s="13"/>
      <c r="BW151" s="13"/>
      <c r="BX151" s="13"/>
      <c r="BY151" s="13"/>
      <c r="BZ151" s="13"/>
      <c r="CA151" s="13"/>
      <c r="CB151" s="13"/>
      <c r="CC151" s="13"/>
      <c r="CD151" s="13"/>
      <c r="CE151" s="13"/>
      <c r="CF151" s="13"/>
      <c r="CG151" s="13"/>
      <c r="CH151" s="13"/>
      <c r="CI151" s="13"/>
      <c r="CJ151" s="13"/>
      <c r="CK151" s="13"/>
      <c r="CL151" s="13"/>
      <c r="CM151" s="13"/>
      <c r="CN151" s="13"/>
      <c r="CO151" s="13"/>
      <c r="CP151" s="13"/>
      <c r="CQ151" s="13"/>
      <c r="CR151" s="13"/>
      <c r="CS151" s="13"/>
      <c r="CT151" s="13"/>
      <c r="CU151" s="13"/>
      <c r="CV151" s="13"/>
      <c r="CW151" s="13"/>
      <c r="CX151" s="13"/>
    </row>
    <row r="152" spans="1:103" s="25" customFormat="1" ht="79.5" customHeight="1" x14ac:dyDescent="0.2">
      <c r="A152" s="68">
        <v>142</v>
      </c>
      <c r="B152" s="68">
        <v>2</v>
      </c>
      <c r="C152" s="160"/>
      <c r="D152" s="68" t="s">
        <v>332</v>
      </c>
      <c r="E152" s="66" t="s">
        <v>335</v>
      </c>
      <c r="F152" s="66" t="s">
        <v>336</v>
      </c>
      <c r="G152" s="28">
        <v>47523530</v>
      </c>
      <c r="H152" s="28">
        <v>19009412</v>
      </c>
      <c r="I152" s="57">
        <f t="shared" si="83"/>
        <v>40</v>
      </c>
      <c r="J152" s="28">
        <f t="shared" si="84"/>
        <v>28514118</v>
      </c>
      <c r="K152" s="57">
        <f t="shared" si="85"/>
        <v>60</v>
      </c>
      <c r="L152" s="28"/>
      <c r="M152" s="70">
        <f t="shared" si="86"/>
        <v>0</v>
      </c>
      <c r="N152" s="13"/>
      <c r="O152" s="13"/>
      <c r="P152" s="13"/>
      <c r="Q152" s="13"/>
      <c r="R152" s="13"/>
      <c r="S152" s="13"/>
      <c r="T152" s="13"/>
      <c r="U152" s="13"/>
      <c r="V152" s="13"/>
      <c r="W152" s="13"/>
      <c r="X152" s="13"/>
      <c r="Y152" s="13"/>
      <c r="Z152" s="13"/>
      <c r="AA152" s="13"/>
      <c r="AB152" s="13"/>
      <c r="AC152" s="13"/>
      <c r="AD152" s="13"/>
      <c r="AE152" s="13"/>
      <c r="AF152" s="13"/>
      <c r="AG152" s="13"/>
      <c r="AH152" s="13"/>
      <c r="AI152" s="13"/>
      <c r="AJ152" s="13"/>
      <c r="AK152" s="13"/>
      <c r="AL152" s="13"/>
      <c r="AM152" s="13"/>
      <c r="AN152" s="13"/>
      <c r="AO152" s="13"/>
      <c r="AP152" s="13"/>
      <c r="AQ152" s="13"/>
      <c r="AR152" s="13"/>
      <c r="AS152" s="13"/>
      <c r="AT152" s="13"/>
      <c r="AU152" s="13"/>
      <c r="AV152" s="13"/>
      <c r="AW152" s="13"/>
      <c r="AX152" s="13"/>
      <c r="AY152" s="13"/>
      <c r="AZ152" s="13"/>
      <c r="BA152" s="13"/>
      <c r="BB152" s="13"/>
      <c r="BC152" s="13"/>
      <c r="BD152" s="13"/>
      <c r="BE152" s="13"/>
      <c r="BF152" s="13"/>
      <c r="BG152" s="13"/>
      <c r="BH152" s="13"/>
      <c r="BI152" s="13"/>
      <c r="BJ152" s="13"/>
      <c r="BK152" s="13"/>
      <c r="BL152" s="13"/>
      <c r="BM152" s="13"/>
      <c r="BN152" s="13"/>
      <c r="BO152" s="13"/>
      <c r="BP152" s="13"/>
      <c r="BQ152" s="13"/>
      <c r="BR152" s="13"/>
      <c r="BS152" s="13"/>
      <c r="BT152" s="13"/>
      <c r="BU152" s="13"/>
      <c r="BV152" s="13"/>
      <c r="BW152" s="13"/>
      <c r="BX152" s="13"/>
      <c r="BY152" s="13"/>
      <c r="BZ152" s="13"/>
      <c r="CA152" s="13"/>
      <c r="CB152" s="13"/>
      <c r="CC152" s="13"/>
      <c r="CD152" s="13"/>
      <c r="CE152" s="13"/>
      <c r="CF152" s="13"/>
      <c r="CG152" s="13"/>
      <c r="CH152" s="13"/>
      <c r="CI152" s="13"/>
      <c r="CJ152" s="13"/>
      <c r="CK152" s="13"/>
      <c r="CL152" s="13"/>
      <c r="CM152" s="13"/>
      <c r="CN152" s="13"/>
      <c r="CO152" s="13"/>
      <c r="CP152" s="13"/>
      <c r="CQ152" s="13"/>
      <c r="CR152" s="13"/>
      <c r="CS152" s="13"/>
      <c r="CT152" s="13"/>
      <c r="CU152" s="13"/>
      <c r="CV152" s="13"/>
      <c r="CW152" s="13"/>
      <c r="CX152" s="13"/>
    </row>
    <row r="153" spans="1:103" s="25" customFormat="1" ht="46.5" customHeight="1" x14ac:dyDescent="0.2">
      <c r="A153" s="68">
        <v>143</v>
      </c>
      <c r="B153" s="68">
        <v>3</v>
      </c>
      <c r="C153" s="160"/>
      <c r="D153" s="68" t="s">
        <v>332</v>
      </c>
      <c r="E153" s="66" t="s">
        <v>337</v>
      </c>
      <c r="F153" s="66" t="s">
        <v>338</v>
      </c>
      <c r="G153" s="28">
        <v>82206950</v>
      </c>
      <c r="H153" s="28">
        <v>20551738</v>
      </c>
      <c r="I153" s="57">
        <f>H153/G153*100</f>
        <v>25.000000608221079</v>
      </c>
      <c r="J153" s="28">
        <f>G153-H153-L153</f>
        <v>61655212</v>
      </c>
      <c r="K153" s="57">
        <f>100-I153-M153</f>
        <v>74.999999391778914</v>
      </c>
      <c r="L153" s="28"/>
      <c r="M153" s="57">
        <f>L153/G153*100</f>
        <v>0</v>
      </c>
      <c r="N153" s="13"/>
      <c r="O153" s="13"/>
      <c r="P153" s="13"/>
      <c r="Q153" s="13"/>
      <c r="R153" s="13"/>
      <c r="S153" s="13"/>
      <c r="T153" s="13"/>
      <c r="U153" s="13"/>
      <c r="V153" s="13"/>
      <c r="W153" s="13"/>
      <c r="X153" s="13"/>
      <c r="Y153" s="13"/>
      <c r="Z153" s="13"/>
      <c r="AA153" s="13"/>
      <c r="AB153" s="13"/>
      <c r="AC153" s="13"/>
      <c r="AD153" s="13"/>
      <c r="AE153" s="13"/>
      <c r="AF153" s="13"/>
      <c r="AG153" s="13"/>
      <c r="AH153" s="13"/>
      <c r="AI153" s="13"/>
      <c r="AJ153" s="13"/>
      <c r="AK153" s="13"/>
      <c r="AL153" s="13"/>
      <c r="AM153" s="13"/>
      <c r="AN153" s="13"/>
      <c r="AO153" s="13"/>
      <c r="AP153" s="13"/>
      <c r="AQ153" s="13"/>
      <c r="AR153" s="13"/>
      <c r="AS153" s="13"/>
      <c r="AT153" s="13"/>
      <c r="AU153" s="13"/>
      <c r="AV153" s="13"/>
      <c r="AW153" s="13"/>
      <c r="AX153" s="13"/>
      <c r="AY153" s="13"/>
      <c r="AZ153" s="13"/>
      <c r="BA153" s="13"/>
      <c r="BB153" s="13"/>
      <c r="BC153" s="13"/>
      <c r="BD153" s="13"/>
      <c r="BE153" s="13"/>
      <c r="BF153" s="13"/>
      <c r="BG153" s="13"/>
      <c r="BH153" s="13"/>
      <c r="BI153" s="13"/>
      <c r="BJ153" s="13"/>
      <c r="BK153" s="13"/>
      <c r="BL153" s="13"/>
      <c r="BM153" s="13"/>
      <c r="BN153" s="13"/>
      <c r="BO153" s="13"/>
      <c r="BP153" s="13"/>
      <c r="BQ153" s="13"/>
      <c r="BR153" s="13"/>
      <c r="BS153" s="13"/>
      <c r="BT153" s="13"/>
      <c r="BU153" s="13"/>
      <c r="BV153" s="13"/>
      <c r="BW153" s="13"/>
      <c r="BX153" s="13"/>
      <c r="BY153" s="13"/>
      <c r="BZ153" s="13"/>
      <c r="CA153" s="13"/>
      <c r="CB153" s="13"/>
      <c r="CC153" s="13"/>
      <c r="CD153" s="13"/>
      <c r="CE153" s="13"/>
      <c r="CF153" s="13"/>
      <c r="CG153" s="13"/>
      <c r="CH153" s="13"/>
      <c r="CI153" s="13"/>
      <c r="CJ153" s="13"/>
      <c r="CK153" s="13"/>
      <c r="CL153" s="13"/>
      <c r="CM153" s="13"/>
      <c r="CN153" s="13"/>
      <c r="CO153" s="13"/>
      <c r="CP153" s="13"/>
      <c r="CQ153" s="13"/>
      <c r="CR153" s="13"/>
      <c r="CS153" s="13"/>
      <c r="CT153" s="13"/>
      <c r="CU153" s="13"/>
      <c r="CV153" s="13"/>
      <c r="CW153" s="13"/>
      <c r="CX153" s="13"/>
    </row>
    <row r="154" spans="1:103" s="25" customFormat="1" ht="60.75" customHeight="1" x14ac:dyDescent="0.2">
      <c r="A154" s="68">
        <v>144</v>
      </c>
      <c r="B154" s="68">
        <v>4</v>
      </c>
      <c r="C154" s="160"/>
      <c r="D154" s="68" t="s">
        <v>332</v>
      </c>
      <c r="E154" s="68" t="s">
        <v>332</v>
      </c>
      <c r="F154" s="66" t="s">
        <v>339</v>
      </c>
      <c r="G154" s="28">
        <v>119427700</v>
      </c>
      <c r="H154" s="28">
        <v>59713850</v>
      </c>
      <c r="I154" s="57">
        <f t="shared" ref="I154" si="87">H154/G154*100</f>
        <v>50</v>
      </c>
      <c r="J154" s="28">
        <f t="shared" ref="J154" si="88">G154-H154-L154</f>
        <v>59713850</v>
      </c>
      <c r="K154" s="57">
        <f t="shared" ref="K154" si="89">100-I154-M154</f>
        <v>50</v>
      </c>
      <c r="L154" s="28"/>
      <c r="M154" s="57">
        <f t="shared" ref="M154" si="90">L154/G154*100</f>
        <v>0</v>
      </c>
      <c r="N154" s="13"/>
      <c r="O154" s="13"/>
      <c r="P154" s="13"/>
      <c r="Q154" s="13"/>
      <c r="R154" s="13"/>
      <c r="S154" s="13"/>
      <c r="T154" s="13"/>
      <c r="U154" s="13"/>
      <c r="V154" s="13"/>
      <c r="W154" s="13"/>
      <c r="X154" s="13"/>
      <c r="Y154" s="13"/>
      <c r="Z154" s="13"/>
      <c r="AA154" s="13"/>
      <c r="AB154" s="13"/>
      <c r="AC154" s="13"/>
      <c r="AD154" s="13"/>
      <c r="AE154" s="13"/>
      <c r="AF154" s="13"/>
      <c r="AG154" s="13"/>
      <c r="AH154" s="13"/>
      <c r="AI154" s="13"/>
      <c r="AJ154" s="13"/>
      <c r="AK154" s="13"/>
      <c r="AL154" s="13"/>
      <c r="AM154" s="13"/>
      <c r="AN154" s="13"/>
      <c r="AO154" s="13"/>
      <c r="AP154" s="13"/>
      <c r="AQ154" s="13"/>
      <c r="AR154" s="13"/>
      <c r="AS154" s="13"/>
      <c r="AT154" s="13"/>
      <c r="AU154" s="13"/>
      <c r="AV154" s="13"/>
      <c r="AW154" s="13"/>
      <c r="AX154" s="13"/>
      <c r="AY154" s="13"/>
      <c r="AZ154" s="13"/>
      <c r="BA154" s="13"/>
      <c r="BB154" s="13"/>
      <c r="BC154" s="13"/>
      <c r="BD154" s="13"/>
      <c r="BE154" s="13"/>
      <c r="BF154" s="13"/>
      <c r="BG154" s="13"/>
      <c r="BH154" s="13"/>
      <c r="BI154" s="13"/>
      <c r="BJ154" s="13"/>
      <c r="BK154" s="13"/>
      <c r="BL154" s="13"/>
      <c r="BM154" s="13"/>
      <c r="BN154" s="13"/>
      <c r="BO154" s="13"/>
      <c r="BP154" s="13"/>
      <c r="BQ154" s="13"/>
      <c r="BR154" s="13"/>
      <c r="BS154" s="13"/>
      <c r="BT154" s="13"/>
      <c r="BU154" s="13"/>
      <c r="BV154" s="13"/>
      <c r="BW154" s="13"/>
      <c r="BX154" s="13"/>
      <c r="BY154" s="13"/>
      <c r="BZ154" s="13"/>
      <c r="CA154" s="13"/>
      <c r="CB154" s="13"/>
      <c r="CC154" s="13"/>
      <c r="CD154" s="13"/>
      <c r="CE154" s="13"/>
      <c r="CF154" s="13"/>
      <c r="CG154" s="13"/>
      <c r="CH154" s="13"/>
      <c r="CI154" s="13"/>
      <c r="CJ154" s="13"/>
      <c r="CK154" s="13"/>
      <c r="CL154" s="13"/>
      <c r="CM154" s="13"/>
      <c r="CN154" s="13"/>
      <c r="CO154" s="13"/>
      <c r="CP154" s="13"/>
      <c r="CQ154" s="13"/>
      <c r="CR154" s="13"/>
      <c r="CS154" s="13"/>
      <c r="CT154" s="13"/>
      <c r="CU154" s="13"/>
      <c r="CV154" s="13"/>
      <c r="CW154" s="13"/>
      <c r="CX154" s="13"/>
    </row>
    <row r="155" spans="1:103" s="25" customFormat="1" ht="66" customHeight="1" x14ac:dyDescent="0.2">
      <c r="A155" s="68">
        <v>145</v>
      </c>
      <c r="B155" s="68">
        <v>5</v>
      </c>
      <c r="C155" s="160"/>
      <c r="D155" s="68" t="s">
        <v>332</v>
      </c>
      <c r="E155" s="66" t="s">
        <v>340</v>
      </c>
      <c r="F155" s="66" t="s">
        <v>341</v>
      </c>
      <c r="G155" s="28">
        <v>59193230</v>
      </c>
      <c r="H155" s="28">
        <v>15390240</v>
      </c>
      <c r="I155" s="57">
        <f>H155/G155*100</f>
        <v>26.000000337876479</v>
      </c>
      <c r="J155" s="28">
        <f>G155-H155-L155</f>
        <v>43802990</v>
      </c>
      <c r="K155" s="57">
        <f>100-I155-M155</f>
        <v>73.999999662123514</v>
      </c>
      <c r="L155" s="28"/>
      <c r="M155" s="57">
        <f>L155/G155*100</f>
        <v>0</v>
      </c>
      <c r="N155" s="13"/>
      <c r="O155" s="13"/>
      <c r="P155" s="13"/>
      <c r="Q155" s="13"/>
      <c r="R155" s="13"/>
      <c r="S155" s="13"/>
      <c r="T155" s="13"/>
      <c r="U155" s="13"/>
      <c r="V155" s="13"/>
      <c r="W155" s="13"/>
      <c r="X155" s="13"/>
      <c r="Y155" s="13"/>
      <c r="Z155" s="13"/>
      <c r="AA155" s="13"/>
      <c r="AB155" s="13"/>
      <c r="AC155" s="13"/>
      <c r="AD155" s="13"/>
      <c r="AE155" s="13"/>
      <c r="AF155" s="13"/>
      <c r="AG155" s="13"/>
      <c r="AH155" s="13"/>
      <c r="AI155" s="13"/>
      <c r="AJ155" s="13"/>
      <c r="AK155" s="13"/>
      <c r="AL155" s="13"/>
      <c r="AM155" s="13"/>
      <c r="AN155" s="13"/>
      <c r="AO155" s="13"/>
      <c r="AP155" s="13"/>
      <c r="AQ155" s="13"/>
      <c r="AR155" s="13"/>
      <c r="AS155" s="13"/>
      <c r="AT155" s="13"/>
      <c r="AU155" s="13"/>
      <c r="AV155" s="13"/>
      <c r="AW155" s="13"/>
      <c r="AX155" s="13"/>
      <c r="AY155" s="13"/>
      <c r="AZ155" s="13"/>
      <c r="BA155" s="13"/>
      <c r="BB155" s="13"/>
      <c r="BC155" s="13"/>
      <c r="BD155" s="13"/>
      <c r="BE155" s="13"/>
      <c r="BF155" s="13"/>
      <c r="BG155" s="13"/>
      <c r="BH155" s="13"/>
      <c r="BI155" s="13"/>
      <c r="BJ155" s="13"/>
      <c r="BK155" s="13"/>
      <c r="BL155" s="13"/>
      <c r="BM155" s="13"/>
      <c r="BN155" s="13"/>
      <c r="BO155" s="13"/>
      <c r="BP155" s="13"/>
      <c r="BQ155" s="13"/>
      <c r="BR155" s="13"/>
      <c r="BS155" s="13"/>
      <c r="BT155" s="13"/>
      <c r="BU155" s="13"/>
      <c r="BV155" s="13"/>
      <c r="BW155" s="13"/>
      <c r="BX155" s="13"/>
      <c r="BY155" s="13"/>
      <c r="BZ155" s="13"/>
      <c r="CA155" s="13"/>
      <c r="CB155" s="13"/>
      <c r="CC155" s="13"/>
      <c r="CD155" s="13"/>
      <c r="CE155" s="13"/>
      <c r="CF155" s="13"/>
      <c r="CG155" s="13"/>
      <c r="CH155" s="13"/>
      <c r="CI155" s="13"/>
      <c r="CJ155" s="13"/>
      <c r="CK155" s="13"/>
      <c r="CL155" s="13"/>
      <c r="CM155" s="13"/>
      <c r="CN155" s="13"/>
      <c r="CO155" s="13"/>
      <c r="CP155" s="13"/>
      <c r="CQ155" s="13"/>
      <c r="CR155" s="13"/>
      <c r="CS155" s="13"/>
      <c r="CT155" s="13"/>
      <c r="CU155" s="13"/>
      <c r="CV155" s="13"/>
      <c r="CW155" s="13"/>
      <c r="CX155" s="13"/>
    </row>
    <row r="156" spans="1:103" s="25" customFormat="1" ht="61.5" customHeight="1" x14ac:dyDescent="0.2">
      <c r="A156" s="68">
        <v>146</v>
      </c>
      <c r="B156" s="68">
        <v>6</v>
      </c>
      <c r="C156" s="160"/>
      <c r="D156" s="68" t="s">
        <v>332</v>
      </c>
      <c r="E156" s="66" t="s">
        <v>342</v>
      </c>
      <c r="F156" s="66" t="s">
        <v>343</v>
      </c>
      <c r="G156" s="28">
        <v>183862730</v>
      </c>
      <c r="H156" s="28">
        <v>73545092</v>
      </c>
      <c r="I156" s="57">
        <f t="shared" ref="I156:I169" si="91">H156/G156*100</f>
        <v>40</v>
      </c>
      <c r="J156" s="28">
        <f>G156-H156-L156</f>
        <v>110317638</v>
      </c>
      <c r="K156" s="57">
        <f>100-I156-M156</f>
        <v>60</v>
      </c>
      <c r="L156" s="28"/>
      <c r="M156" s="57">
        <f>L156/G156*100</f>
        <v>0</v>
      </c>
      <c r="N156" s="13"/>
      <c r="O156" s="13"/>
      <c r="P156" s="13"/>
      <c r="Q156" s="13"/>
      <c r="R156" s="13"/>
      <c r="S156" s="13"/>
      <c r="T156" s="13"/>
      <c r="U156" s="13"/>
      <c r="V156" s="13"/>
      <c r="W156" s="13"/>
      <c r="X156" s="13"/>
      <c r="Y156" s="13"/>
      <c r="Z156" s="13"/>
      <c r="AA156" s="13"/>
      <c r="AB156" s="13"/>
      <c r="AC156" s="13"/>
      <c r="AD156" s="13"/>
      <c r="AE156" s="13"/>
      <c r="AF156" s="13"/>
      <c r="AG156" s="13"/>
      <c r="AH156" s="13"/>
      <c r="AI156" s="13"/>
      <c r="AJ156" s="13"/>
      <c r="AK156" s="13"/>
      <c r="AL156" s="13"/>
      <c r="AM156" s="13"/>
      <c r="AN156" s="13"/>
      <c r="AO156" s="13"/>
      <c r="AP156" s="13"/>
      <c r="AQ156" s="13"/>
      <c r="AR156" s="13"/>
      <c r="AS156" s="13"/>
      <c r="AT156" s="13"/>
      <c r="AU156" s="13"/>
      <c r="AV156" s="13"/>
      <c r="AW156" s="13"/>
      <c r="AX156" s="13"/>
      <c r="AY156" s="13"/>
      <c r="AZ156" s="13"/>
      <c r="BA156" s="13"/>
      <c r="BB156" s="13"/>
      <c r="BC156" s="13"/>
      <c r="BD156" s="13"/>
      <c r="BE156" s="13"/>
      <c r="BF156" s="13"/>
      <c r="BG156" s="13"/>
      <c r="BH156" s="13"/>
      <c r="BI156" s="13"/>
      <c r="BJ156" s="13"/>
      <c r="BK156" s="13"/>
      <c r="BL156" s="13"/>
      <c r="BM156" s="13"/>
      <c r="BN156" s="13"/>
      <c r="BO156" s="13"/>
      <c r="BP156" s="13"/>
      <c r="BQ156" s="13"/>
      <c r="BR156" s="13"/>
      <c r="BS156" s="13"/>
      <c r="BT156" s="13"/>
      <c r="BU156" s="13"/>
      <c r="BV156" s="13"/>
      <c r="BW156" s="13"/>
      <c r="BX156" s="13"/>
      <c r="BY156" s="13"/>
      <c r="BZ156" s="13"/>
      <c r="CA156" s="13"/>
      <c r="CB156" s="13"/>
      <c r="CC156" s="13"/>
      <c r="CD156" s="13"/>
      <c r="CE156" s="13"/>
      <c r="CF156" s="13"/>
      <c r="CG156" s="13"/>
      <c r="CH156" s="13"/>
      <c r="CI156" s="13"/>
      <c r="CJ156" s="13"/>
      <c r="CK156" s="13"/>
      <c r="CL156" s="13"/>
      <c r="CM156" s="13"/>
      <c r="CN156" s="13"/>
      <c r="CO156" s="13"/>
      <c r="CP156" s="13"/>
      <c r="CQ156" s="13"/>
      <c r="CR156" s="13"/>
      <c r="CS156" s="13"/>
      <c r="CT156" s="13"/>
      <c r="CU156" s="13"/>
      <c r="CV156" s="13"/>
      <c r="CW156" s="13"/>
      <c r="CX156" s="13"/>
    </row>
    <row r="157" spans="1:103" s="13" customFormat="1" ht="49.5" customHeight="1" x14ac:dyDescent="0.2">
      <c r="A157" s="6">
        <v>147</v>
      </c>
      <c r="B157" s="6">
        <v>7</v>
      </c>
      <c r="C157" s="160"/>
      <c r="D157" s="6" t="s">
        <v>344</v>
      </c>
      <c r="E157" s="8" t="s">
        <v>345</v>
      </c>
      <c r="F157" s="8" t="s">
        <v>346</v>
      </c>
      <c r="G157" s="5">
        <v>479950750</v>
      </c>
      <c r="H157" s="5">
        <v>215977838</v>
      </c>
      <c r="I157" s="14">
        <f t="shared" si="91"/>
        <v>45.00000010417736</v>
      </c>
      <c r="J157" s="5">
        <f t="shared" ref="J157:J169" si="92">G157-H157-L157</f>
        <v>263972912</v>
      </c>
      <c r="K157" s="14">
        <f t="shared" ref="K157:K169" si="93">100-I157-M157</f>
        <v>54.99999989582264</v>
      </c>
      <c r="L157" s="5"/>
      <c r="M157" s="14">
        <f t="shared" ref="M157:M169" si="94">L157/G157*100</f>
        <v>0</v>
      </c>
    </row>
    <row r="158" spans="1:103" s="54" customFormat="1" ht="77.25" customHeight="1" x14ac:dyDescent="0.25">
      <c r="A158" s="6">
        <v>148</v>
      </c>
      <c r="B158" s="6">
        <v>8</v>
      </c>
      <c r="C158" s="160"/>
      <c r="D158" s="34" t="s">
        <v>344</v>
      </c>
      <c r="E158" s="12" t="s">
        <v>347</v>
      </c>
      <c r="F158" s="12" t="s">
        <v>348</v>
      </c>
      <c r="G158" s="51">
        <v>501416293</v>
      </c>
      <c r="H158" s="51">
        <v>275778961</v>
      </c>
      <c r="I158" s="52">
        <f t="shared" si="91"/>
        <v>54.999999970084737</v>
      </c>
      <c r="J158" s="51">
        <f t="shared" si="92"/>
        <v>225637332</v>
      </c>
      <c r="K158" s="52">
        <f t="shared" si="93"/>
        <v>45.000000029915263</v>
      </c>
      <c r="L158" s="51"/>
      <c r="M158" s="89">
        <f t="shared" si="94"/>
        <v>0</v>
      </c>
    </row>
    <row r="159" spans="1:103" s="13" customFormat="1" ht="66" customHeight="1" x14ac:dyDescent="0.2">
      <c r="A159" s="6">
        <v>149</v>
      </c>
      <c r="B159" s="6">
        <v>9</v>
      </c>
      <c r="C159" s="160"/>
      <c r="D159" s="6" t="s">
        <v>344</v>
      </c>
      <c r="E159" s="8" t="s">
        <v>349</v>
      </c>
      <c r="F159" s="8" t="s">
        <v>350</v>
      </c>
      <c r="G159" s="5">
        <v>226767540</v>
      </c>
      <c r="H159" s="5">
        <v>124722147</v>
      </c>
      <c r="I159" s="14">
        <f t="shared" si="91"/>
        <v>55.000000000000007</v>
      </c>
      <c r="J159" s="5">
        <f t="shared" si="92"/>
        <v>102045393</v>
      </c>
      <c r="K159" s="14">
        <f t="shared" si="93"/>
        <v>44.999999999999993</v>
      </c>
      <c r="L159" s="5"/>
      <c r="M159" s="11">
        <f t="shared" si="94"/>
        <v>0</v>
      </c>
    </row>
    <row r="160" spans="1:103" s="13" customFormat="1" ht="58.5" customHeight="1" x14ac:dyDescent="0.2">
      <c r="A160" s="6">
        <v>150</v>
      </c>
      <c r="B160" s="6">
        <v>10</v>
      </c>
      <c r="C160" s="160"/>
      <c r="D160" s="6" t="s">
        <v>344</v>
      </c>
      <c r="E160" s="8" t="s">
        <v>351</v>
      </c>
      <c r="F160" s="8" t="s">
        <v>352</v>
      </c>
      <c r="G160" s="5">
        <v>276242700</v>
      </c>
      <c r="H160" s="5">
        <v>151933485</v>
      </c>
      <c r="I160" s="14">
        <f t="shared" si="91"/>
        <v>55.000000000000007</v>
      </c>
      <c r="J160" s="5">
        <f t="shared" si="92"/>
        <v>124309215</v>
      </c>
      <c r="K160" s="14">
        <f t="shared" si="93"/>
        <v>44.999999999999993</v>
      </c>
      <c r="L160" s="5">
        <v>0</v>
      </c>
      <c r="M160" s="11">
        <f t="shared" si="94"/>
        <v>0</v>
      </c>
    </row>
    <row r="161" spans="1:102" s="13" customFormat="1" ht="84" customHeight="1" x14ac:dyDescent="0.2">
      <c r="A161" s="6">
        <v>151</v>
      </c>
      <c r="B161" s="6">
        <v>11</v>
      </c>
      <c r="C161" s="160"/>
      <c r="D161" s="6" t="s">
        <v>344</v>
      </c>
      <c r="E161" s="8" t="s">
        <v>344</v>
      </c>
      <c r="F161" s="8" t="s">
        <v>353</v>
      </c>
      <c r="G161" s="5">
        <v>459550250</v>
      </c>
      <c r="H161" s="5">
        <v>252752638</v>
      </c>
      <c r="I161" s="14">
        <f t="shared" si="91"/>
        <v>55.000000108802027</v>
      </c>
      <c r="J161" s="5">
        <f t="shared" si="92"/>
        <v>206797612</v>
      </c>
      <c r="K161" s="14">
        <f t="shared" si="93"/>
        <v>44.999999891197973</v>
      </c>
      <c r="L161" s="5">
        <v>0</v>
      </c>
      <c r="M161" s="11">
        <f t="shared" si="94"/>
        <v>0</v>
      </c>
    </row>
    <row r="162" spans="1:102" s="13" customFormat="1" ht="91.5" customHeight="1" x14ac:dyDescent="0.2">
      <c r="A162" s="6">
        <v>152</v>
      </c>
      <c r="B162" s="6">
        <v>12</v>
      </c>
      <c r="C162" s="160"/>
      <c r="D162" s="6" t="s">
        <v>344</v>
      </c>
      <c r="E162" s="8" t="s">
        <v>354</v>
      </c>
      <c r="F162" s="8" t="s">
        <v>355</v>
      </c>
      <c r="G162" s="5">
        <v>466866720</v>
      </c>
      <c r="H162" s="5">
        <v>210090024</v>
      </c>
      <c r="I162" s="14">
        <f t="shared" si="91"/>
        <v>45</v>
      </c>
      <c r="J162" s="5">
        <f t="shared" si="92"/>
        <v>256776696</v>
      </c>
      <c r="K162" s="14">
        <f t="shared" si="93"/>
        <v>55</v>
      </c>
      <c r="L162" s="5">
        <v>0</v>
      </c>
      <c r="M162" s="11">
        <f t="shared" si="94"/>
        <v>0</v>
      </c>
    </row>
    <row r="163" spans="1:102" s="13" customFormat="1" ht="88.5" customHeight="1" x14ac:dyDescent="0.2">
      <c r="A163" s="6">
        <v>153</v>
      </c>
      <c r="B163" s="6">
        <v>13</v>
      </c>
      <c r="C163" s="160"/>
      <c r="D163" s="6" t="s">
        <v>344</v>
      </c>
      <c r="E163" s="8" t="s">
        <v>356</v>
      </c>
      <c r="F163" s="8" t="s">
        <v>357</v>
      </c>
      <c r="G163" s="5">
        <v>242034346</v>
      </c>
      <c r="H163" s="5">
        <v>108915455</v>
      </c>
      <c r="I163" s="14">
        <f t="shared" si="91"/>
        <v>44.999999710784849</v>
      </c>
      <c r="J163" s="5">
        <f t="shared" si="92"/>
        <v>133118891</v>
      </c>
      <c r="K163" s="14">
        <f t="shared" si="93"/>
        <v>55.000000289215151</v>
      </c>
      <c r="L163" s="5"/>
      <c r="M163" s="11">
        <f t="shared" si="94"/>
        <v>0</v>
      </c>
    </row>
    <row r="164" spans="1:102" s="13" customFormat="1" ht="72.75" customHeight="1" x14ac:dyDescent="0.2">
      <c r="A164" s="6">
        <v>154</v>
      </c>
      <c r="B164" s="6">
        <v>14</v>
      </c>
      <c r="C164" s="160"/>
      <c r="D164" s="8" t="s">
        <v>358</v>
      </c>
      <c r="E164" s="8" t="s">
        <v>359</v>
      </c>
      <c r="F164" s="8" t="s">
        <v>360</v>
      </c>
      <c r="G164" s="5">
        <v>280515692</v>
      </c>
      <c r="H164" s="5">
        <v>168309415</v>
      </c>
      <c r="I164" s="14">
        <f>H164/G164*100</f>
        <v>59.999999928702742</v>
      </c>
      <c r="J164" s="5">
        <f>G164-H164-L164</f>
        <v>112206277</v>
      </c>
      <c r="K164" s="14">
        <f>100-I164-M164</f>
        <v>40.000000071297258</v>
      </c>
      <c r="L164" s="5">
        <v>0</v>
      </c>
      <c r="M164" s="14">
        <f>L164/G164*100</f>
        <v>0</v>
      </c>
    </row>
    <row r="165" spans="1:102" s="13" customFormat="1" ht="58.5" customHeight="1" x14ac:dyDescent="0.2">
      <c r="A165" s="6">
        <v>155</v>
      </c>
      <c r="B165" s="6">
        <v>15</v>
      </c>
      <c r="C165" s="160"/>
      <c r="D165" s="6" t="s">
        <v>361</v>
      </c>
      <c r="E165" s="8" t="s">
        <v>362</v>
      </c>
      <c r="F165" s="8" t="s">
        <v>363</v>
      </c>
      <c r="G165" s="5">
        <v>56753030</v>
      </c>
      <c r="H165" s="5">
        <v>30079106</v>
      </c>
      <c r="I165" s="14">
        <f t="shared" si="91"/>
        <v>53.000000176202043</v>
      </c>
      <c r="J165" s="5">
        <f t="shared" si="92"/>
        <v>26673924</v>
      </c>
      <c r="K165" s="14">
        <f t="shared" si="93"/>
        <v>46.999999823797957</v>
      </c>
      <c r="L165" s="5"/>
      <c r="M165" s="14">
        <f t="shared" si="94"/>
        <v>0</v>
      </c>
    </row>
    <row r="166" spans="1:102" s="13" customFormat="1" ht="61.5" customHeight="1" x14ac:dyDescent="0.2">
      <c r="A166" s="6">
        <v>156</v>
      </c>
      <c r="B166" s="6">
        <v>16</v>
      </c>
      <c r="C166" s="160"/>
      <c r="D166" s="6" t="s">
        <v>361</v>
      </c>
      <c r="E166" s="6" t="s">
        <v>361</v>
      </c>
      <c r="F166" s="8" t="s">
        <v>364</v>
      </c>
      <c r="G166" s="5">
        <v>288361200</v>
      </c>
      <c r="H166" s="5">
        <v>158598660</v>
      </c>
      <c r="I166" s="14">
        <f t="shared" si="91"/>
        <v>55.000000000000007</v>
      </c>
      <c r="J166" s="5">
        <f t="shared" si="92"/>
        <v>129762540</v>
      </c>
      <c r="K166" s="14">
        <f t="shared" si="93"/>
        <v>44.999999999999993</v>
      </c>
      <c r="L166" s="5"/>
      <c r="M166" s="14">
        <f t="shared" si="94"/>
        <v>0</v>
      </c>
    </row>
    <row r="167" spans="1:102" s="54" customFormat="1" ht="66.75" customHeight="1" x14ac:dyDescent="0.25">
      <c r="A167" s="6">
        <v>157</v>
      </c>
      <c r="B167" s="6">
        <v>17</v>
      </c>
      <c r="C167" s="160"/>
      <c r="D167" s="34" t="s">
        <v>361</v>
      </c>
      <c r="E167" s="12" t="s">
        <v>365</v>
      </c>
      <c r="F167" s="12" t="s">
        <v>366</v>
      </c>
      <c r="G167" s="51">
        <v>1150807000</v>
      </c>
      <c r="H167" s="51">
        <v>402782450</v>
      </c>
      <c r="I167" s="52">
        <f t="shared" si="91"/>
        <v>35</v>
      </c>
      <c r="J167" s="51">
        <f t="shared" si="92"/>
        <v>748024550</v>
      </c>
      <c r="K167" s="52">
        <f t="shared" si="93"/>
        <v>65</v>
      </c>
      <c r="L167" s="51"/>
      <c r="M167" s="89">
        <f t="shared" si="94"/>
        <v>0</v>
      </c>
    </row>
    <row r="168" spans="1:102" s="13" customFormat="1" ht="57" customHeight="1" x14ac:dyDescent="0.2">
      <c r="A168" s="6">
        <v>158</v>
      </c>
      <c r="B168" s="6">
        <v>18</v>
      </c>
      <c r="C168" s="160"/>
      <c r="D168" s="6" t="s">
        <v>367</v>
      </c>
      <c r="E168" s="6" t="s">
        <v>367</v>
      </c>
      <c r="F168" s="8" t="s">
        <v>368</v>
      </c>
      <c r="G168" s="5">
        <v>2234587900</v>
      </c>
      <c r="H168" s="5">
        <v>1229023345</v>
      </c>
      <c r="I168" s="14">
        <f>H168/G168*100</f>
        <v>55.000000000000007</v>
      </c>
      <c r="J168" s="5">
        <f>G168-H168-L168</f>
        <v>1005564555</v>
      </c>
      <c r="K168" s="14">
        <f>100-I168-M168</f>
        <v>44.999999999999993</v>
      </c>
      <c r="L168" s="5"/>
      <c r="M168" s="11">
        <f>L168/G168*100</f>
        <v>0</v>
      </c>
    </row>
    <row r="169" spans="1:102" s="13" customFormat="1" ht="50.25" customHeight="1" x14ac:dyDescent="0.2">
      <c r="A169" s="6">
        <v>159</v>
      </c>
      <c r="B169" s="6">
        <v>19</v>
      </c>
      <c r="C169" s="160"/>
      <c r="D169" s="6" t="s">
        <v>369</v>
      </c>
      <c r="E169" s="6" t="s">
        <v>369</v>
      </c>
      <c r="F169" s="8" t="s">
        <v>370</v>
      </c>
      <c r="G169" s="5">
        <v>155450723</v>
      </c>
      <c r="H169" s="5">
        <v>85497897</v>
      </c>
      <c r="I169" s="14">
        <f t="shared" si="91"/>
        <v>54.999999581861061</v>
      </c>
      <c r="J169" s="5">
        <f t="shared" si="92"/>
        <v>69952826</v>
      </c>
      <c r="K169" s="14">
        <f t="shared" si="93"/>
        <v>45.000000418138939</v>
      </c>
      <c r="L169" s="5"/>
      <c r="M169" s="11">
        <f t="shared" si="94"/>
        <v>0</v>
      </c>
    </row>
    <row r="170" spans="1:102" s="13" customFormat="1" ht="72" customHeight="1" x14ac:dyDescent="0.2">
      <c r="A170" s="6">
        <v>160</v>
      </c>
      <c r="B170" s="6">
        <v>20</v>
      </c>
      <c r="C170" s="160"/>
      <c r="D170" s="6" t="s">
        <v>371</v>
      </c>
      <c r="E170" s="8" t="s">
        <v>372</v>
      </c>
      <c r="F170" s="8" t="s">
        <v>373</v>
      </c>
      <c r="G170" s="5">
        <v>194520245</v>
      </c>
      <c r="H170" s="5">
        <v>48630062</v>
      </c>
      <c r="I170" s="14">
        <f>H170/G170*100</f>
        <v>25.000000385563979</v>
      </c>
      <c r="J170" s="5">
        <f>G170-H170-L170</f>
        <v>145890183</v>
      </c>
      <c r="K170" s="14">
        <f>100-I170-M170</f>
        <v>74.999999614436021</v>
      </c>
      <c r="L170" s="5"/>
      <c r="M170" s="14">
        <f>L170/G170*100</f>
        <v>0</v>
      </c>
    </row>
    <row r="171" spans="1:102" s="71" customFormat="1" ht="21" customHeight="1" x14ac:dyDescent="0.2">
      <c r="A171" s="109"/>
      <c r="B171" s="109"/>
      <c r="C171" s="134"/>
      <c r="D171" s="153" t="s">
        <v>374</v>
      </c>
      <c r="E171" s="153"/>
      <c r="F171" s="153"/>
      <c r="G171" s="24">
        <f>SUM(G151:G170)</f>
        <v>7787485849</v>
      </c>
      <c r="H171" s="24">
        <f t="shared" ref="H171:M171" si="95">SUM(H151:H170)</f>
        <v>3735736011</v>
      </c>
      <c r="I171" s="24">
        <f t="shared" si="95"/>
        <v>904.00000091227651</v>
      </c>
      <c r="J171" s="24">
        <f>SUM(J151:J170)</f>
        <v>4051749838</v>
      </c>
      <c r="K171" s="24">
        <f t="shared" si="95"/>
        <v>1095.9999990877234</v>
      </c>
      <c r="L171" s="24">
        <f t="shared" si="95"/>
        <v>0</v>
      </c>
      <c r="M171" s="24">
        <f t="shared" si="95"/>
        <v>0</v>
      </c>
      <c r="N171" s="116"/>
      <c r="O171" s="116"/>
      <c r="P171" s="116"/>
      <c r="Q171" s="116"/>
      <c r="R171" s="116"/>
      <c r="S171" s="116"/>
      <c r="T171" s="116"/>
      <c r="U171" s="116"/>
      <c r="V171" s="116"/>
      <c r="W171" s="116"/>
      <c r="X171" s="116"/>
      <c r="Y171" s="116"/>
      <c r="Z171" s="116"/>
      <c r="AA171" s="116"/>
      <c r="AB171" s="116"/>
      <c r="AC171" s="116"/>
      <c r="AD171" s="116"/>
      <c r="AE171" s="116"/>
      <c r="AF171" s="116"/>
      <c r="AG171" s="116"/>
      <c r="AH171" s="116"/>
      <c r="AI171" s="116"/>
      <c r="AJ171" s="116"/>
      <c r="AK171" s="116"/>
      <c r="AL171" s="116"/>
      <c r="AM171" s="116"/>
      <c r="AN171" s="116"/>
      <c r="AO171" s="116"/>
      <c r="AP171" s="116"/>
      <c r="AQ171" s="116"/>
      <c r="AR171" s="116"/>
      <c r="AS171" s="116"/>
      <c r="AT171" s="116"/>
      <c r="AU171" s="116"/>
      <c r="AV171" s="116"/>
      <c r="AW171" s="116"/>
      <c r="AX171" s="116"/>
      <c r="AY171" s="116"/>
      <c r="AZ171" s="116"/>
      <c r="BA171" s="116"/>
      <c r="BB171" s="116"/>
      <c r="BC171" s="116"/>
      <c r="BD171" s="116"/>
      <c r="BE171" s="116"/>
      <c r="BF171" s="116"/>
      <c r="BG171" s="116"/>
      <c r="BH171" s="116"/>
      <c r="BI171" s="116"/>
      <c r="BJ171" s="116"/>
      <c r="BK171" s="116"/>
      <c r="BL171" s="116"/>
      <c r="BM171" s="116"/>
      <c r="BN171" s="116"/>
      <c r="BO171" s="116"/>
      <c r="BP171" s="116"/>
      <c r="BQ171" s="116"/>
      <c r="BR171" s="116"/>
      <c r="BS171" s="116"/>
      <c r="BT171" s="116"/>
      <c r="BU171" s="116"/>
      <c r="BV171" s="116"/>
      <c r="BW171" s="116"/>
      <c r="BX171" s="116"/>
      <c r="BY171" s="116"/>
      <c r="BZ171" s="116"/>
      <c r="CA171" s="116"/>
      <c r="CB171" s="116"/>
      <c r="CC171" s="116"/>
      <c r="CD171" s="116"/>
      <c r="CE171" s="116"/>
      <c r="CF171" s="116"/>
      <c r="CG171" s="116"/>
      <c r="CH171" s="116"/>
      <c r="CI171" s="116"/>
      <c r="CJ171" s="116"/>
      <c r="CK171" s="116"/>
      <c r="CL171" s="116"/>
      <c r="CM171" s="116"/>
      <c r="CN171" s="116"/>
      <c r="CO171" s="116"/>
      <c r="CP171" s="116"/>
      <c r="CQ171" s="116"/>
      <c r="CR171" s="116"/>
      <c r="CS171" s="116"/>
      <c r="CT171" s="116"/>
      <c r="CU171" s="116"/>
      <c r="CV171" s="116"/>
      <c r="CW171" s="116"/>
      <c r="CX171" s="116"/>
    </row>
    <row r="172" spans="1:102" s="25" customFormat="1" ht="201.75" customHeight="1" x14ac:dyDescent="0.2">
      <c r="A172" s="72">
        <v>161</v>
      </c>
      <c r="B172" s="68">
        <v>1</v>
      </c>
      <c r="C172" s="159" t="s">
        <v>394</v>
      </c>
      <c r="D172" s="66" t="s">
        <v>375</v>
      </c>
      <c r="E172" s="66" t="s">
        <v>376</v>
      </c>
      <c r="F172" s="73" t="s">
        <v>377</v>
      </c>
      <c r="G172" s="28">
        <v>2226471710</v>
      </c>
      <c r="H172" s="28">
        <v>1001912270</v>
      </c>
      <c r="I172" s="57">
        <f t="shared" ref="I172:I187" si="96">H172/G172*100</f>
        <v>45.000000022457051</v>
      </c>
      <c r="J172" s="75">
        <f t="shared" ref="J172:J187" si="97">G172*K172/100</f>
        <v>1224559440.0000002</v>
      </c>
      <c r="K172" s="57">
        <f t="shared" ref="K172:K187" si="98">100-I172-M172</f>
        <v>54.999999977542949</v>
      </c>
      <c r="L172" s="28">
        <v>0</v>
      </c>
      <c r="M172" s="70">
        <f t="shared" ref="M172:M187" si="99">L172/G172*100</f>
        <v>0</v>
      </c>
      <c r="N172" s="13"/>
      <c r="O172" s="13"/>
      <c r="P172" s="13"/>
      <c r="Q172" s="13"/>
      <c r="R172" s="13"/>
      <c r="S172" s="13"/>
      <c r="T172" s="13"/>
      <c r="U172" s="13"/>
      <c r="V172" s="13"/>
      <c r="W172" s="13"/>
      <c r="X172" s="13"/>
      <c r="Y172" s="13"/>
      <c r="Z172" s="13"/>
      <c r="AA172" s="13"/>
      <c r="AB172" s="13"/>
      <c r="AC172" s="13"/>
      <c r="AD172" s="13"/>
      <c r="AE172" s="13"/>
      <c r="AF172" s="13"/>
      <c r="AG172" s="13"/>
      <c r="AH172" s="13"/>
      <c r="AI172" s="13"/>
      <c r="AJ172" s="13"/>
      <c r="AK172" s="13"/>
      <c r="AL172" s="13"/>
      <c r="AM172" s="13"/>
      <c r="AN172" s="13"/>
      <c r="AO172" s="13"/>
      <c r="AP172" s="13"/>
      <c r="AQ172" s="13"/>
      <c r="AR172" s="13"/>
      <c r="AS172" s="13"/>
      <c r="AT172" s="13"/>
      <c r="AU172" s="13"/>
      <c r="AV172" s="13"/>
      <c r="AW172" s="13"/>
      <c r="AX172" s="13"/>
      <c r="AY172" s="13"/>
      <c r="AZ172" s="13"/>
      <c r="BA172" s="13"/>
      <c r="BB172" s="13"/>
      <c r="BC172" s="13"/>
      <c r="BD172" s="13"/>
      <c r="BE172" s="13"/>
      <c r="BF172" s="13"/>
      <c r="BG172" s="13"/>
      <c r="BH172" s="13"/>
      <c r="BI172" s="13"/>
      <c r="BJ172" s="13"/>
      <c r="BK172" s="13"/>
      <c r="BL172" s="13"/>
      <c r="BM172" s="13"/>
      <c r="BN172" s="13"/>
      <c r="BO172" s="13"/>
      <c r="BP172" s="13"/>
      <c r="BQ172" s="13"/>
      <c r="BR172" s="13"/>
      <c r="BS172" s="13"/>
      <c r="BT172" s="13"/>
      <c r="BU172" s="13"/>
      <c r="BV172" s="13"/>
      <c r="BW172" s="13"/>
      <c r="BX172" s="13"/>
      <c r="BY172" s="13"/>
      <c r="BZ172" s="13"/>
      <c r="CA172" s="13"/>
      <c r="CB172" s="13"/>
      <c r="CC172" s="13"/>
      <c r="CD172" s="13"/>
      <c r="CE172" s="13"/>
      <c r="CF172" s="13"/>
      <c r="CG172" s="13"/>
      <c r="CH172" s="13"/>
      <c r="CI172" s="13"/>
      <c r="CJ172" s="13"/>
      <c r="CK172" s="13"/>
      <c r="CL172" s="13"/>
      <c r="CM172" s="13"/>
      <c r="CN172" s="13"/>
      <c r="CO172" s="13"/>
      <c r="CP172" s="13"/>
      <c r="CQ172" s="13"/>
      <c r="CR172" s="13"/>
      <c r="CS172" s="13"/>
      <c r="CT172" s="13"/>
      <c r="CU172" s="13"/>
      <c r="CV172" s="13"/>
      <c r="CW172" s="13"/>
      <c r="CX172" s="13"/>
    </row>
    <row r="173" spans="1:102" s="13" customFormat="1" ht="72" customHeight="1" x14ac:dyDescent="0.2">
      <c r="A173" s="6">
        <v>162</v>
      </c>
      <c r="B173" s="68">
        <v>2</v>
      </c>
      <c r="C173" s="159"/>
      <c r="D173" s="8" t="s">
        <v>378</v>
      </c>
      <c r="E173" s="8" t="s">
        <v>375</v>
      </c>
      <c r="F173" s="8" t="s">
        <v>379</v>
      </c>
      <c r="G173" s="5">
        <v>207858530</v>
      </c>
      <c r="H173" s="5">
        <v>93536338</v>
      </c>
      <c r="I173" s="14">
        <f t="shared" si="96"/>
        <v>44.999999759451775</v>
      </c>
      <c r="J173" s="35">
        <f t="shared" si="97"/>
        <v>114322192</v>
      </c>
      <c r="K173" s="14">
        <f t="shared" si="98"/>
        <v>55.000000240548225</v>
      </c>
      <c r="L173" s="5">
        <v>0</v>
      </c>
      <c r="M173" s="14">
        <f t="shared" si="99"/>
        <v>0</v>
      </c>
    </row>
    <row r="174" spans="1:102" s="13" customFormat="1" ht="65.25" customHeight="1" x14ac:dyDescent="0.2">
      <c r="A174" s="72">
        <v>163</v>
      </c>
      <c r="B174" s="68">
        <v>3</v>
      </c>
      <c r="C174" s="159"/>
      <c r="D174" s="8" t="s">
        <v>378</v>
      </c>
      <c r="E174" s="8" t="s">
        <v>375</v>
      </c>
      <c r="F174" s="8" t="s">
        <v>380</v>
      </c>
      <c r="G174" s="5">
        <v>240966140</v>
      </c>
      <c r="H174" s="5">
        <v>108434763</v>
      </c>
      <c r="I174" s="14">
        <f t="shared" si="96"/>
        <v>45</v>
      </c>
      <c r="J174" s="35">
        <f t="shared" si="97"/>
        <v>132531377</v>
      </c>
      <c r="K174" s="14">
        <f t="shared" si="98"/>
        <v>55</v>
      </c>
      <c r="L174" s="5">
        <v>0</v>
      </c>
      <c r="M174" s="14">
        <f t="shared" si="99"/>
        <v>0</v>
      </c>
    </row>
    <row r="175" spans="1:102" s="25" customFormat="1" ht="95.25" customHeight="1" x14ac:dyDescent="0.2">
      <c r="A175" s="6">
        <v>164</v>
      </c>
      <c r="B175" s="68">
        <v>4</v>
      </c>
      <c r="C175" s="159"/>
      <c r="D175" s="72" t="s">
        <v>381</v>
      </c>
      <c r="E175" s="66" t="s">
        <v>381</v>
      </c>
      <c r="F175" s="66" t="s">
        <v>382</v>
      </c>
      <c r="G175" s="28">
        <v>481024534</v>
      </c>
      <c r="H175" s="28">
        <f>G175*I175/100</f>
        <v>216461040.29999995</v>
      </c>
      <c r="I175" s="28">
        <f>100-K175</f>
        <v>44.999999999999993</v>
      </c>
      <c r="J175" s="28">
        <v>264563493.70000002</v>
      </c>
      <c r="K175" s="57">
        <f>J175/G175*100</f>
        <v>55.000000000000007</v>
      </c>
      <c r="L175" s="28">
        <v>0</v>
      </c>
      <c r="M175" s="70">
        <v>0</v>
      </c>
      <c r="N175" s="13"/>
      <c r="O175" s="13"/>
      <c r="P175" s="13"/>
      <c r="Q175" s="13"/>
      <c r="R175" s="13"/>
      <c r="S175" s="13"/>
      <c r="T175" s="13"/>
      <c r="U175" s="13"/>
      <c r="V175" s="13"/>
      <c r="W175" s="13"/>
      <c r="X175" s="13"/>
      <c r="Y175" s="13"/>
      <c r="Z175" s="13"/>
      <c r="AA175" s="13"/>
      <c r="AB175" s="13"/>
      <c r="AC175" s="13"/>
      <c r="AD175" s="13"/>
      <c r="AE175" s="13"/>
      <c r="AF175" s="13"/>
      <c r="AG175" s="13"/>
      <c r="AH175" s="13"/>
      <c r="AI175" s="13"/>
      <c r="AJ175" s="13"/>
      <c r="AK175" s="13"/>
      <c r="AL175" s="13"/>
      <c r="AM175" s="13"/>
      <c r="AN175" s="13"/>
      <c r="AO175" s="13"/>
      <c r="AP175" s="13"/>
      <c r="AQ175" s="13"/>
      <c r="AR175" s="13"/>
      <c r="AS175" s="13"/>
      <c r="AT175" s="13"/>
      <c r="AU175" s="13"/>
      <c r="AV175" s="13"/>
      <c r="AW175" s="13"/>
      <c r="AX175" s="13"/>
      <c r="AY175" s="13"/>
      <c r="AZ175" s="13"/>
      <c r="BA175" s="13"/>
      <c r="BB175" s="13"/>
      <c r="BC175" s="13"/>
      <c r="BD175" s="13"/>
      <c r="BE175" s="13"/>
      <c r="BF175" s="13"/>
      <c r="BG175" s="13"/>
      <c r="BH175" s="13"/>
      <c r="BI175" s="13"/>
      <c r="BJ175" s="13"/>
      <c r="BK175" s="13"/>
      <c r="BL175" s="13"/>
      <c r="BM175" s="13"/>
      <c r="BN175" s="13"/>
      <c r="BO175" s="13"/>
      <c r="BP175" s="13"/>
      <c r="BQ175" s="13"/>
      <c r="BR175" s="13"/>
      <c r="BS175" s="13"/>
      <c r="BT175" s="13"/>
      <c r="BU175" s="13"/>
      <c r="BV175" s="13"/>
      <c r="BW175" s="13"/>
      <c r="BX175" s="13"/>
      <c r="BY175" s="13"/>
      <c r="BZ175" s="13"/>
      <c r="CA175" s="13"/>
      <c r="CB175" s="13"/>
      <c r="CC175" s="13"/>
      <c r="CD175" s="13"/>
      <c r="CE175" s="13"/>
      <c r="CF175" s="13"/>
      <c r="CG175" s="13"/>
      <c r="CH175" s="13"/>
      <c r="CI175" s="13"/>
      <c r="CJ175" s="13"/>
      <c r="CK175" s="13"/>
      <c r="CL175" s="13"/>
      <c r="CM175" s="13"/>
      <c r="CN175" s="13"/>
      <c r="CO175" s="13"/>
      <c r="CP175" s="13"/>
      <c r="CQ175" s="13"/>
      <c r="CR175" s="13"/>
      <c r="CS175" s="13"/>
      <c r="CT175" s="13"/>
      <c r="CU175" s="13"/>
      <c r="CV175" s="13"/>
      <c r="CW175" s="13"/>
      <c r="CX175" s="13"/>
    </row>
    <row r="176" spans="1:102" s="25" customFormat="1" ht="85.5" customHeight="1" x14ac:dyDescent="0.2">
      <c r="A176" s="72">
        <v>165</v>
      </c>
      <c r="B176" s="68">
        <v>5</v>
      </c>
      <c r="C176" s="159"/>
      <c r="D176" s="72" t="s">
        <v>381</v>
      </c>
      <c r="E176" s="66" t="s">
        <v>381</v>
      </c>
      <c r="F176" s="66" t="s">
        <v>383</v>
      </c>
      <c r="G176" s="28">
        <v>146294018</v>
      </c>
      <c r="H176" s="28">
        <f t="shared" ref="H176:H178" si="100">G176*I176/100</f>
        <v>65832308.099999994</v>
      </c>
      <c r="I176" s="28">
        <f t="shared" ref="I176:I178" si="101">100-K176</f>
        <v>44.999999999999993</v>
      </c>
      <c r="J176" s="28">
        <v>80461709.900000006</v>
      </c>
      <c r="K176" s="57">
        <f t="shared" ref="K176:K178" si="102">J176/G176*100</f>
        <v>55.000000000000007</v>
      </c>
      <c r="L176" s="28">
        <v>0</v>
      </c>
      <c r="M176" s="70">
        <v>0</v>
      </c>
      <c r="N176" s="13"/>
      <c r="O176" s="13"/>
      <c r="P176" s="13"/>
      <c r="Q176" s="13"/>
      <c r="R176" s="13"/>
      <c r="S176" s="13"/>
      <c r="T176" s="13"/>
      <c r="U176" s="13"/>
      <c r="V176" s="13"/>
      <c r="W176" s="13"/>
      <c r="X176" s="13"/>
      <c r="Y176" s="13"/>
      <c r="Z176" s="13"/>
      <c r="AA176" s="13"/>
      <c r="AB176" s="13"/>
      <c r="AC176" s="13"/>
      <c r="AD176" s="13"/>
      <c r="AE176" s="13"/>
      <c r="AF176" s="13"/>
      <c r="AG176" s="13"/>
      <c r="AH176" s="13"/>
      <c r="AI176" s="13"/>
      <c r="AJ176" s="13"/>
      <c r="AK176" s="13"/>
      <c r="AL176" s="13"/>
      <c r="AM176" s="13"/>
      <c r="AN176" s="13"/>
      <c r="AO176" s="13"/>
      <c r="AP176" s="13"/>
      <c r="AQ176" s="13"/>
      <c r="AR176" s="13"/>
      <c r="AS176" s="13"/>
      <c r="AT176" s="13"/>
      <c r="AU176" s="13"/>
      <c r="AV176" s="13"/>
      <c r="AW176" s="13"/>
      <c r="AX176" s="13"/>
      <c r="AY176" s="13"/>
      <c r="AZ176" s="13"/>
      <c r="BA176" s="13"/>
      <c r="BB176" s="13"/>
      <c r="BC176" s="13"/>
      <c r="BD176" s="13"/>
      <c r="BE176" s="13"/>
      <c r="BF176" s="13"/>
      <c r="BG176" s="13"/>
      <c r="BH176" s="13"/>
      <c r="BI176" s="13"/>
      <c r="BJ176" s="13"/>
      <c r="BK176" s="13"/>
      <c r="BL176" s="13"/>
      <c r="BM176" s="13"/>
      <c r="BN176" s="13"/>
      <c r="BO176" s="13"/>
      <c r="BP176" s="13"/>
      <c r="BQ176" s="13"/>
      <c r="BR176" s="13"/>
      <c r="BS176" s="13"/>
      <c r="BT176" s="13"/>
      <c r="BU176" s="13"/>
      <c r="BV176" s="13"/>
      <c r="BW176" s="13"/>
      <c r="BX176" s="13"/>
      <c r="BY176" s="13"/>
      <c r="BZ176" s="13"/>
      <c r="CA176" s="13"/>
      <c r="CB176" s="13"/>
      <c r="CC176" s="13"/>
      <c r="CD176" s="13"/>
      <c r="CE176" s="13"/>
      <c r="CF176" s="13"/>
      <c r="CG176" s="13"/>
      <c r="CH176" s="13"/>
      <c r="CI176" s="13"/>
      <c r="CJ176" s="13"/>
      <c r="CK176" s="13"/>
      <c r="CL176" s="13"/>
      <c r="CM176" s="13"/>
      <c r="CN176" s="13"/>
      <c r="CO176" s="13"/>
      <c r="CP176" s="13"/>
      <c r="CQ176" s="13"/>
      <c r="CR176" s="13"/>
      <c r="CS176" s="13"/>
      <c r="CT176" s="13"/>
      <c r="CU176" s="13"/>
      <c r="CV176" s="13"/>
      <c r="CW176" s="13"/>
      <c r="CX176" s="13"/>
    </row>
    <row r="177" spans="1:103" s="25" customFormat="1" ht="65.25" customHeight="1" x14ac:dyDescent="0.2">
      <c r="A177" s="6">
        <v>166</v>
      </c>
      <c r="B177" s="68">
        <v>6</v>
      </c>
      <c r="C177" s="159"/>
      <c r="D177" s="72" t="s">
        <v>381</v>
      </c>
      <c r="E177" s="66" t="s">
        <v>381</v>
      </c>
      <c r="F177" s="66" t="s">
        <v>384</v>
      </c>
      <c r="G177" s="28">
        <v>355666013</v>
      </c>
      <c r="H177" s="28">
        <f t="shared" si="100"/>
        <v>160049705.84999999</v>
      </c>
      <c r="I177" s="28">
        <f t="shared" si="101"/>
        <v>44.999999999999993</v>
      </c>
      <c r="J177" s="28">
        <v>195616307.15000001</v>
      </c>
      <c r="K177" s="57">
        <f t="shared" si="102"/>
        <v>55.000000000000007</v>
      </c>
      <c r="L177" s="28">
        <v>0</v>
      </c>
      <c r="M177" s="70">
        <v>0</v>
      </c>
      <c r="N177" s="13"/>
      <c r="O177" s="13"/>
      <c r="P177" s="13"/>
      <c r="Q177" s="13"/>
      <c r="R177" s="13"/>
      <c r="S177" s="13"/>
      <c r="T177" s="13"/>
      <c r="U177" s="13"/>
      <c r="V177" s="13"/>
      <c r="W177" s="13"/>
      <c r="X177" s="13"/>
      <c r="Y177" s="13"/>
      <c r="Z177" s="13"/>
      <c r="AA177" s="13"/>
      <c r="AB177" s="13"/>
      <c r="AC177" s="13"/>
      <c r="AD177" s="13"/>
      <c r="AE177" s="13"/>
      <c r="AF177" s="13"/>
      <c r="AG177" s="13"/>
      <c r="AH177" s="13"/>
      <c r="AI177" s="13"/>
      <c r="AJ177" s="13"/>
      <c r="AK177" s="13"/>
      <c r="AL177" s="13"/>
      <c r="AM177" s="13"/>
      <c r="AN177" s="13"/>
      <c r="AO177" s="13"/>
      <c r="AP177" s="13"/>
      <c r="AQ177" s="13"/>
      <c r="AR177" s="13"/>
      <c r="AS177" s="13"/>
      <c r="AT177" s="13"/>
      <c r="AU177" s="13"/>
      <c r="AV177" s="13"/>
      <c r="AW177" s="13"/>
      <c r="AX177" s="13"/>
      <c r="AY177" s="13"/>
      <c r="AZ177" s="13"/>
      <c r="BA177" s="13"/>
      <c r="BB177" s="13"/>
      <c r="BC177" s="13"/>
      <c r="BD177" s="13"/>
      <c r="BE177" s="13"/>
      <c r="BF177" s="13"/>
      <c r="BG177" s="13"/>
      <c r="BH177" s="13"/>
      <c r="BI177" s="13"/>
      <c r="BJ177" s="13"/>
      <c r="BK177" s="13"/>
      <c r="BL177" s="13"/>
      <c r="BM177" s="13"/>
      <c r="BN177" s="13"/>
      <c r="BO177" s="13"/>
      <c r="BP177" s="13"/>
      <c r="BQ177" s="13"/>
      <c r="BR177" s="13"/>
      <c r="BS177" s="13"/>
      <c r="BT177" s="13"/>
      <c r="BU177" s="13"/>
      <c r="BV177" s="13"/>
      <c r="BW177" s="13"/>
      <c r="BX177" s="13"/>
      <c r="BY177" s="13"/>
      <c r="BZ177" s="13"/>
      <c r="CA177" s="13"/>
      <c r="CB177" s="13"/>
      <c r="CC177" s="13"/>
      <c r="CD177" s="13"/>
      <c r="CE177" s="13"/>
      <c r="CF177" s="13"/>
      <c r="CG177" s="13"/>
      <c r="CH177" s="13"/>
      <c r="CI177" s="13"/>
      <c r="CJ177" s="13"/>
      <c r="CK177" s="13"/>
      <c r="CL177" s="13"/>
      <c r="CM177" s="13"/>
      <c r="CN177" s="13"/>
      <c r="CO177" s="13"/>
      <c r="CP177" s="13"/>
      <c r="CQ177" s="13"/>
      <c r="CR177" s="13"/>
      <c r="CS177" s="13"/>
      <c r="CT177" s="13"/>
      <c r="CU177" s="13"/>
      <c r="CV177" s="13"/>
      <c r="CW177" s="13"/>
      <c r="CX177" s="13"/>
    </row>
    <row r="178" spans="1:103" s="25" customFormat="1" ht="81" customHeight="1" x14ac:dyDescent="0.2">
      <c r="A178" s="72">
        <v>167</v>
      </c>
      <c r="B178" s="68">
        <v>7</v>
      </c>
      <c r="C178" s="159"/>
      <c r="D178" s="72" t="s">
        <v>381</v>
      </c>
      <c r="E178" s="66" t="s">
        <v>381</v>
      </c>
      <c r="F178" s="66" t="s">
        <v>385</v>
      </c>
      <c r="G178" s="28">
        <v>295269547</v>
      </c>
      <c r="H178" s="28">
        <f t="shared" si="100"/>
        <v>132871296.14999998</v>
      </c>
      <c r="I178" s="28">
        <f t="shared" si="101"/>
        <v>44.999999999999993</v>
      </c>
      <c r="J178" s="28">
        <v>162398250.85000002</v>
      </c>
      <c r="K178" s="57">
        <f t="shared" si="102"/>
        <v>55.000000000000007</v>
      </c>
      <c r="L178" s="28">
        <v>0</v>
      </c>
      <c r="M178" s="70">
        <v>0</v>
      </c>
      <c r="N178" s="13"/>
      <c r="O178" s="13"/>
      <c r="P178" s="13"/>
      <c r="Q178" s="13"/>
      <c r="R178" s="13"/>
      <c r="S178" s="13"/>
      <c r="T178" s="13"/>
      <c r="U178" s="13"/>
      <c r="V178" s="13"/>
      <c r="W178" s="13"/>
      <c r="X178" s="13"/>
      <c r="Y178" s="13"/>
      <c r="Z178" s="13"/>
      <c r="AA178" s="13"/>
      <c r="AB178" s="13"/>
      <c r="AC178" s="13"/>
      <c r="AD178" s="13"/>
      <c r="AE178" s="13"/>
      <c r="AF178" s="13"/>
      <c r="AG178" s="13"/>
      <c r="AH178" s="13"/>
      <c r="AI178" s="13"/>
      <c r="AJ178" s="13"/>
      <c r="AK178" s="13"/>
      <c r="AL178" s="13"/>
      <c r="AM178" s="13"/>
      <c r="AN178" s="13"/>
      <c r="AO178" s="13"/>
      <c r="AP178" s="13"/>
      <c r="AQ178" s="13"/>
      <c r="AR178" s="13"/>
      <c r="AS178" s="13"/>
      <c r="AT178" s="13"/>
      <c r="AU178" s="13"/>
      <c r="AV178" s="13"/>
      <c r="AW178" s="13"/>
      <c r="AX178" s="13"/>
      <c r="AY178" s="13"/>
      <c r="AZ178" s="13"/>
      <c r="BA178" s="13"/>
      <c r="BB178" s="13"/>
      <c r="BC178" s="13"/>
      <c r="BD178" s="13"/>
      <c r="BE178" s="13"/>
      <c r="BF178" s="13"/>
      <c r="BG178" s="13"/>
      <c r="BH178" s="13"/>
      <c r="BI178" s="13"/>
      <c r="BJ178" s="13"/>
      <c r="BK178" s="13"/>
      <c r="BL178" s="13"/>
      <c r="BM178" s="13"/>
      <c r="BN178" s="13"/>
      <c r="BO178" s="13"/>
      <c r="BP178" s="13"/>
      <c r="BQ178" s="13"/>
      <c r="BR178" s="13"/>
      <c r="BS178" s="13"/>
      <c r="BT178" s="13"/>
      <c r="BU178" s="13"/>
      <c r="BV178" s="13"/>
      <c r="BW178" s="13"/>
      <c r="BX178" s="13"/>
      <c r="BY178" s="13"/>
      <c r="BZ178" s="13"/>
      <c r="CA178" s="13"/>
      <c r="CB178" s="13"/>
      <c r="CC178" s="13"/>
      <c r="CD178" s="13"/>
      <c r="CE178" s="13"/>
      <c r="CF178" s="13"/>
      <c r="CG178" s="13"/>
      <c r="CH178" s="13"/>
      <c r="CI178" s="13"/>
      <c r="CJ178" s="13"/>
      <c r="CK178" s="13"/>
      <c r="CL178" s="13"/>
      <c r="CM178" s="13"/>
      <c r="CN178" s="13"/>
      <c r="CO178" s="13"/>
      <c r="CP178" s="13"/>
      <c r="CQ178" s="13"/>
      <c r="CR178" s="13"/>
      <c r="CS178" s="13"/>
      <c r="CT178" s="13"/>
      <c r="CU178" s="13"/>
      <c r="CV178" s="13"/>
      <c r="CW178" s="13"/>
      <c r="CX178" s="13"/>
    </row>
    <row r="179" spans="1:103" s="77" customFormat="1" ht="71.25" customHeight="1" x14ac:dyDescent="0.2">
      <c r="A179" s="6">
        <v>168</v>
      </c>
      <c r="B179" s="68">
        <v>8</v>
      </c>
      <c r="C179" s="159"/>
      <c r="D179" s="56" t="s">
        <v>386</v>
      </c>
      <c r="E179" s="72" t="s">
        <v>387</v>
      </c>
      <c r="F179" s="56" t="s">
        <v>388</v>
      </c>
      <c r="G179" s="75">
        <v>576616637</v>
      </c>
      <c r="H179" s="75">
        <v>230646655</v>
      </c>
      <c r="I179" s="76">
        <f t="shared" si="96"/>
        <v>40.000000034685087</v>
      </c>
      <c r="J179" s="75">
        <f t="shared" si="97"/>
        <v>317139150.00000006</v>
      </c>
      <c r="K179" s="76">
        <f t="shared" si="98"/>
        <v>54.999999939301098</v>
      </c>
      <c r="L179" s="75">
        <v>28830832</v>
      </c>
      <c r="M179" s="76">
        <f t="shared" si="99"/>
        <v>5.0000000260138178</v>
      </c>
      <c r="N179" s="41"/>
      <c r="O179" s="41"/>
      <c r="P179" s="41"/>
      <c r="Q179" s="41"/>
      <c r="R179" s="41"/>
      <c r="S179" s="41"/>
      <c r="T179" s="41"/>
      <c r="U179" s="41"/>
      <c r="V179" s="41"/>
      <c r="W179" s="41"/>
      <c r="X179" s="41"/>
      <c r="Y179" s="41"/>
      <c r="Z179" s="41"/>
      <c r="AA179" s="41"/>
      <c r="AB179" s="41"/>
      <c r="AC179" s="41"/>
      <c r="AD179" s="41"/>
      <c r="AE179" s="41"/>
      <c r="AF179" s="41"/>
      <c r="AG179" s="41"/>
      <c r="AH179" s="41"/>
      <c r="AI179" s="41"/>
      <c r="AJ179" s="41"/>
      <c r="AK179" s="41"/>
      <c r="AL179" s="41"/>
      <c r="AM179" s="41"/>
      <c r="AN179" s="41"/>
      <c r="AO179" s="41"/>
      <c r="AP179" s="41"/>
      <c r="AQ179" s="41"/>
      <c r="AR179" s="41"/>
      <c r="AS179" s="41"/>
      <c r="AT179" s="41"/>
      <c r="AU179" s="41"/>
      <c r="AV179" s="41"/>
      <c r="AW179" s="41"/>
      <c r="AX179" s="41"/>
      <c r="AY179" s="41"/>
      <c r="AZ179" s="41"/>
      <c r="BA179" s="41"/>
      <c r="BB179" s="41"/>
      <c r="BC179" s="41"/>
      <c r="BD179" s="41"/>
      <c r="BE179" s="41"/>
      <c r="BF179" s="41"/>
      <c r="BG179" s="41"/>
      <c r="BH179" s="41"/>
      <c r="BI179" s="41"/>
      <c r="BJ179" s="41"/>
      <c r="BK179" s="41"/>
      <c r="BL179" s="41"/>
      <c r="BM179" s="41"/>
      <c r="BN179" s="41"/>
      <c r="BO179" s="41"/>
      <c r="BP179" s="41"/>
      <c r="BQ179" s="41"/>
      <c r="BR179" s="41"/>
      <c r="BS179" s="41"/>
      <c r="BT179" s="41"/>
      <c r="BU179" s="41"/>
      <c r="BV179" s="41"/>
      <c r="BW179" s="41"/>
      <c r="BX179" s="41"/>
      <c r="BY179" s="41"/>
      <c r="BZ179" s="41"/>
      <c r="CA179" s="41"/>
      <c r="CB179" s="41"/>
      <c r="CC179" s="41"/>
      <c r="CD179" s="41"/>
      <c r="CE179" s="41"/>
      <c r="CF179" s="41"/>
      <c r="CG179" s="41"/>
      <c r="CH179" s="41"/>
      <c r="CI179" s="41"/>
      <c r="CJ179" s="41"/>
      <c r="CK179" s="41"/>
      <c r="CL179" s="41"/>
      <c r="CM179" s="41"/>
      <c r="CN179" s="41"/>
      <c r="CO179" s="41"/>
      <c r="CP179" s="41"/>
      <c r="CQ179" s="41"/>
      <c r="CR179" s="41"/>
      <c r="CS179" s="41"/>
      <c r="CT179" s="41"/>
      <c r="CU179" s="41"/>
      <c r="CV179" s="41"/>
      <c r="CW179" s="41"/>
      <c r="CX179" s="41"/>
    </row>
    <row r="180" spans="1:103" s="25" customFormat="1" ht="77.25" customHeight="1" x14ac:dyDescent="0.2">
      <c r="A180" s="72">
        <v>169</v>
      </c>
      <c r="B180" s="68">
        <v>9</v>
      </c>
      <c r="C180" s="159"/>
      <c r="D180" s="72" t="s">
        <v>389</v>
      </c>
      <c r="E180" s="72" t="s">
        <v>389</v>
      </c>
      <c r="F180" s="66" t="s">
        <v>463</v>
      </c>
      <c r="G180" s="28">
        <v>225122200</v>
      </c>
      <c r="H180" s="28">
        <v>30000000</v>
      </c>
      <c r="I180" s="57">
        <f t="shared" si="96"/>
        <v>13.326095782646046</v>
      </c>
      <c r="J180" s="75">
        <f t="shared" si="97"/>
        <v>127585540</v>
      </c>
      <c r="K180" s="57">
        <f t="shared" si="98"/>
        <v>56.67390421735395</v>
      </c>
      <c r="L180" s="28">
        <v>67536660</v>
      </c>
      <c r="M180" s="57">
        <f t="shared" si="99"/>
        <v>30</v>
      </c>
      <c r="N180" s="13"/>
      <c r="O180" s="13"/>
      <c r="P180" s="13"/>
      <c r="Q180" s="13"/>
      <c r="R180" s="13"/>
      <c r="S180" s="13"/>
      <c r="T180" s="13"/>
      <c r="U180" s="13"/>
      <c r="V180" s="13"/>
      <c r="W180" s="13"/>
      <c r="X180" s="13"/>
      <c r="Y180" s="13"/>
      <c r="Z180" s="13"/>
      <c r="AA180" s="13"/>
      <c r="AB180" s="13"/>
      <c r="AC180" s="13"/>
      <c r="AD180" s="13"/>
      <c r="AE180" s="13"/>
      <c r="AF180" s="13"/>
      <c r="AG180" s="13"/>
      <c r="AH180" s="13"/>
      <c r="AI180" s="13"/>
      <c r="AJ180" s="13"/>
      <c r="AK180" s="13"/>
      <c r="AL180" s="13"/>
      <c r="AM180" s="13"/>
      <c r="AN180" s="13"/>
      <c r="AO180" s="13"/>
      <c r="AP180" s="13"/>
      <c r="AQ180" s="13"/>
      <c r="AR180" s="13"/>
      <c r="AS180" s="13"/>
      <c r="AT180" s="13"/>
      <c r="AU180" s="13"/>
      <c r="AV180" s="13"/>
      <c r="AW180" s="13"/>
      <c r="AX180" s="13"/>
      <c r="AY180" s="13"/>
      <c r="AZ180" s="13"/>
      <c r="BA180" s="13"/>
      <c r="BB180" s="13"/>
      <c r="BC180" s="13"/>
      <c r="BD180" s="13"/>
      <c r="BE180" s="13"/>
      <c r="BF180" s="13"/>
      <c r="BG180" s="13"/>
      <c r="BH180" s="13"/>
      <c r="BI180" s="13"/>
      <c r="BJ180" s="13"/>
      <c r="BK180" s="13"/>
      <c r="BL180" s="13"/>
      <c r="BM180" s="13"/>
      <c r="BN180" s="13"/>
      <c r="BO180" s="13"/>
      <c r="BP180" s="13"/>
      <c r="BQ180" s="13"/>
      <c r="BR180" s="13"/>
      <c r="BS180" s="13"/>
      <c r="BT180" s="13"/>
      <c r="BU180" s="13"/>
      <c r="BV180" s="13"/>
      <c r="BW180" s="13"/>
      <c r="BX180" s="13"/>
      <c r="BY180" s="13"/>
      <c r="BZ180" s="13"/>
      <c r="CA180" s="13"/>
      <c r="CB180" s="13"/>
      <c r="CC180" s="13"/>
      <c r="CD180" s="13"/>
      <c r="CE180" s="13"/>
      <c r="CF180" s="13"/>
      <c r="CG180" s="13"/>
      <c r="CH180" s="13"/>
      <c r="CI180" s="13"/>
      <c r="CJ180" s="13"/>
      <c r="CK180" s="13"/>
      <c r="CL180" s="13"/>
      <c r="CM180" s="13"/>
      <c r="CN180" s="13"/>
      <c r="CO180" s="13"/>
      <c r="CP180" s="13"/>
      <c r="CQ180" s="13"/>
      <c r="CR180" s="13"/>
      <c r="CS180" s="13"/>
      <c r="CT180" s="13"/>
      <c r="CU180" s="13"/>
      <c r="CV180" s="13"/>
      <c r="CW180" s="13"/>
      <c r="CX180" s="13"/>
    </row>
    <row r="181" spans="1:103" s="41" customFormat="1" ht="72" customHeight="1" x14ac:dyDescent="0.2">
      <c r="A181" s="6">
        <v>170</v>
      </c>
      <c r="B181" s="68">
        <v>10</v>
      </c>
      <c r="C181" s="159"/>
      <c r="D181" s="40" t="s">
        <v>389</v>
      </c>
      <c r="E181" s="40" t="s">
        <v>389</v>
      </c>
      <c r="F181" s="8" t="s">
        <v>464</v>
      </c>
      <c r="G181" s="35">
        <v>1159858600</v>
      </c>
      <c r="H181" s="35">
        <v>30000000</v>
      </c>
      <c r="I181" s="50">
        <f>H181/G181*100</f>
        <v>2.5865221846869955</v>
      </c>
      <c r="J181" s="35">
        <f>G181*60/100</f>
        <v>695915160</v>
      </c>
      <c r="K181" s="78">
        <f>J181/G181*100</f>
        <v>60</v>
      </c>
      <c r="L181" s="35">
        <f>G181-H181-J181</f>
        <v>433943440</v>
      </c>
      <c r="M181" s="78">
        <f>L181/G181*100</f>
        <v>37.413477815313009</v>
      </c>
    </row>
    <row r="182" spans="1:103" s="41" customFormat="1" ht="68.25" customHeight="1" x14ac:dyDescent="0.2">
      <c r="A182" s="72">
        <v>171</v>
      </c>
      <c r="B182" s="68">
        <v>11</v>
      </c>
      <c r="C182" s="159"/>
      <c r="D182" s="40" t="s">
        <v>389</v>
      </c>
      <c r="E182" s="40" t="s">
        <v>389</v>
      </c>
      <c r="F182" s="23" t="s">
        <v>465</v>
      </c>
      <c r="G182" s="35">
        <v>260238294</v>
      </c>
      <c r="H182" s="35">
        <v>30000000</v>
      </c>
      <c r="I182" s="50">
        <f>H182/G182*100</f>
        <v>11.527896044384613</v>
      </c>
      <c r="J182" s="35">
        <f>G182*K182/100</f>
        <v>131342266.9818</v>
      </c>
      <c r="K182" s="50">
        <v>50.47</v>
      </c>
      <c r="L182" s="35">
        <f>G182*M182/100</f>
        <v>98890551.719999999</v>
      </c>
      <c r="M182" s="79">
        <v>38</v>
      </c>
    </row>
    <row r="183" spans="1:103" s="25" customFormat="1" ht="97.5" customHeight="1" x14ac:dyDescent="0.2">
      <c r="A183" s="6">
        <v>172</v>
      </c>
      <c r="B183" s="68">
        <v>12</v>
      </c>
      <c r="C183" s="159"/>
      <c r="D183" s="66" t="s">
        <v>390</v>
      </c>
      <c r="E183" s="66" t="s">
        <v>390</v>
      </c>
      <c r="F183" s="66" t="s">
        <v>466</v>
      </c>
      <c r="G183" s="28">
        <v>521320745</v>
      </c>
      <c r="H183" s="28">
        <v>286726410</v>
      </c>
      <c r="I183" s="57">
        <f t="shared" si="96"/>
        <v>55.000000047955119</v>
      </c>
      <c r="J183" s="75">
        <f t="shared" si="97"/>
        <v>234594335</v>
      </c>
      <c r="K183" s="80">
        <f t="shared" si="98"/>
        <v>44.999999952044881</v>
      </c>
      <c r="L183" s="75">
        <v>0</v>
      </c>
      <c r="M183" s="80">
        <f t="shared" si="99"/>
        <v>0</v>
      </c>
      <c r="N183" s="13"/>
      <c r="O183" s="13"/>
      <c r="P183" s="13"/>
      <c r="Q183" s="13"/>
      <c r="R183" s="13"/>
      <c r="S183" s="13"/>
      <c r="T183" s="13"/>
      <c r="U183" s="13"/>
      <c r="V183" s="13"/>
      <c r="W183" s="13"/>
      <c r="X183" s="13"/>
      <c r="Y183" s="13"/>
      <c r="Z183" s="13"/>
      <c r="AA183" s="13"/>
      <c r="AB183" s="13"/>
      <c r="AC183" s="13"/>
      <c r="AD183" s="13"/>
      <c r="AE183" s="13"/>
      <c r="AF183" s="13"/>
      <c r="AG183" s="13"/>
      <c r="AH183" s="13"/>
      <c r="AI183" s="13"/>
      <c r="AJ183" s="13"/>
      <c r="AK183" s="13"/>
      <c r="AL183" s="13"/>
      <c r="AM183" s="13"/>
      <c r="AN183" s="13"/>
      <c r="AO183" s="13"/>
      <c r="AP183" s="13"/>
      <c r="AQ183" s="13"/>
      <c r="AR183" s="13"/>
      <c r="AS183" s="13"/>
      <c r="AT183" s="13"/>
      <c r="AU183" s="13"/>
      <c r="AV183" s="13"/>
      <c r="AW183" s="13"/>
      <c r="AX183" s="13"/>
      <c r="AY183" s="13"/>
      <c r="AZ183" s="13"/>
      <c r="BA183" s="13"/>
      <c r="BB183" s="13"/>
      <c r="BC183" s="13"/>
      <c r="BD183" s="13"/>
      <c r="BE183" s="13"/>
      <c r="BF183" s="13"/>
      <c r="BG183" s="13"/>
      <c r="BH183" s="13"/>
      <c r="BI183" s="13"/>
      <c r="BJ183" s="13"/>
      <c r="BK183" s="13"/>
      <c r="BL183" s="13"/>
      <c r="BM183" s="13"/>
      <c r="BN183" s="13"/>
      <c r="BO183" s="13"/>
      <c r="BP183" s="13"/>
      <c r="BQ183" s="13"/>
      <c r="BR183" s="13"/>
      <c r="BS183" s="13"/>
      <c r="BT183" s="13"/>
      <c r="BU183" s="13"/>
      <c r="BV183" s="13"/>
      <c r="BW183" s="13"/>
      <c r="BX183" s="13"/>
      <c r="BY183" s="13"/>
      <c r="BZ183" s="13"/>
      <c r="CA183" s="13"/>
      <c r="CB183" s="13"/>
      <c r="CC183" s="13"/>
      <c r="CD183" s="13"/>
      <c r="CE183" s="13"/>
      <c r="CF183" s="13"/>
      <c r="CG183" s="13"/>
      <c r="CH183" s="13"/>
      <c r="CI183" s="13"/>
      <c r="CJ183" s="13"/>
      <c r="CK183" s="13"/>
      <c r="CL183" s="13"/>
      <c r="CM183" s="13"/>
      <c r="CN183" s="13"/>
      <c r="CO183" s="13"/>
      <c r="CP183" s="13"/>
      <c r="CQ183" s="13"/>
      <c r="CR183" s="13"/>
      <c r="CS183" s="13"/>
      <c r="CT183" s="13"/>
      <c r="CU183" s="13"/>
      <c r="CV183" s="13"/>
      <c r="CW183" s="13"/>
      <c r="CX183" s="13"/>
    </row>
    <row r="184" spans="1:103" s="25" customFormat="1" ht="93.75" customHeight="1" x14ac:dyDescent="0.2">
      <c r="A184" s="72">
        <v>173</v>
      </c>
      <c r="B184" s="68">
        <v>13</v>
      </c>
      <c r="C184" s="159"/>
      <c r="D184" s="66" t="s">
        <v>390</v>
      </c>
      <c r="E184" s="66" t="s">
        <v>390</v>
      </c>
      <c r="F184" s="66" t="s">
        <v>391</v>
      </c>
      <c r="G184" s="28">
        <v>296500400</v>
      </c>
      <c r="H184" s="28">
        <v>163075220</v>
      </c>
      <c r="I184" s="57">
        <f t="shared" si="96"/>
        <v>55.000000000000007</v>
      </c>
      <c r="J184" s="75">
        <f t="shared" si="97"/>
        <v>133425179.99999999</v>
      </c>
      <c r="K184" s="80">
        <f t="shared" si="98"/>
        <v>44.999999999999993</v>
      </c>
      <c r="L184" s="28">
        <v>0</v>
      </c>
      <c r="M184" s="80">
        <f t="shared" si="99"/>
        <v>0</v>
      </c>
      <c r="N184" s="13"/>
      <c r="O184" s="13"/>
      <c r="P184" s="13"/>
      <c r="Q184" s="13"/>
      <c r="R184" s="13"/>
      <c r="S184" s="13"/>
      <c r="T184" s="13"/>
      <c r="U184" s="13"/>
      <c r="V184" s="13"/>
      <c r="W184" s="13"/>
      <c r="X184" s="13"/>
      <c r="Y184" s="13"/>
      <c r="Z184" s="13"/>
      <c r="AA184" s="13"/>
      <c r="AB184" s="13"/>
      <c r="AC184" s="13"/>
      <c r="AD184" s="13"/>
      <c r="AE184" s="13"/>
      <c r="AF184" s="13"/>
      <c r="AG184" s="13"/>
      <c r="AH184" s="13"/>
      <c r="AI184" s="13"/>
      <c r="AJ184" s="13"/>
      <c r="AK184" s="13"/>
      <c r="AL184" s="13"/>
      <c r="AM184" s="13"/>
      <c r="AN184" s="13"/>
      <c r="AO184" s="13"/>
      <c r="AP184" s="13"/>
      <c r="AQ184" s="13"/>
      <c r="AR184" s="13"/>
      <c r="AS184" s="13"/>
      <c r="AT184" s="13"/>
      <c r="AU184" s="13"/>
      <c r="AV184" s="13"/>
      <c r="AW184" s="13"/>
      <c r="AX184" s="13"/>
      <c r="AY184" s="13"/>
      <c r="AZ184" s="13"/>
      <c r="BA184" s="13"/>
      <c r="BB184" s="13"/>
      <c r="BC184" s="13"/>
      <c r="BD184" s="13"/>
      <c r="BE184" s="13"/>
      <c r="BF184" s="13"/>
      <c r="BG184" s="13"/>
      <c r="BH184" s="13"/>
      <c r="BI184" s="13"/>
      <c r="BJ184" s="13"/>
      <c r="BK184" s="13"/>
      <c r="BL184" s="13"/>
      <c r="BM184" s="13"/>
      <c r="BN184" s="13"/>
      <c r="BO184" s="13"/>
      <c r="BP184" s="13"/>
      <c r="BQ184" s="13"/>
      <c r="BR184" s="13"/>
      <c r="BS184" s="13"/>
      <c r="BT184" s="13"/>
      <c r="BU184" s="13"/>
      <c r="BV184" s="13"/>
      <c r="BW184" s="13"/>
      <c r="BX184" s="13"/>
      <c r="BY184" s="13"/>
      <c r="BZ184" s="13"/>
      <c r="CA184" s="13"/>
      <c r="CB184" s="13"/>
      <c r="CC184" s="13"/>
      <c r="CD184" s="13"/>
      <c r="CE184" s="13"/>
      <c r="CF184" s="13"/>
      <c r="CG184" s="13"/>
      <c r="CH184" s="13"/>
      <c r="CI184" s="13"/>
      <c r="CJ184" s="13"/>
      <c r="CK184" s="13"/>
      <c r="CL184" s="13"/>
      <c r="CM184" s="13"/>
      <c r="CN184" s="13"/>
      <c r="CO184" s="13"/>
      <c r="CP184" s="13"/>
      <c r="CQ184" s="13"/>
      <c r="CR184" s="13"/>
      <c r="CS184" s="13"/>
      <c r="CT184" s="13"/>
      <c r="CU184" s="13"/>
      <c r="CV184" s="13"/>
      <c r="CW184" s="13"/>
      <c r="CX184" s="13"/>
    </row>
    <row r="185" spans="1:103" s="25" customFormat="1" ht="77.25" customHeight="1" x14ac:dyDescent="0.2">
      <c r="A185" s="6">
        <v>174</v>
      </c>
      <c r="B185" s="68">
        <v>14</v>
      </c>
      <c r="C185" s="159"/>
      <c r="D185" s="66" t="s">
        <v>390</v>
      </c>
      <c r="E185" s="66" t="s">
        <v>390</v>
      </c>
      <c r="F185" s="66" t="s">
        <v>392</v>
      </c>
      <c r="G185" s="28">
        <v>464275450</v>
      </c>
      <c r="H185" s="28">
        <v>255351497</v>
      </c>
      <c r="I185" s="80">
        <f t="shared" si="96"/>
        <v>54.999999892305304</v>
      </c>
      <c r="J185" s="75">
        <f t="shared" si="97"/>
        <v>208923953.00000003</v>
      </c>
      <c r="K185" s="80">
        <f t="shared" si="98"/>
        <v>45.000000107694696</v>
      </c>
      <c r="L185" s="28">
        <v>0</v>
      </c>
      <c r="M185" s="80">
        <f t="shared" si="99"/>
        <v>0</v>
      </c>
      <c r="N185" s="13"/>
      <c r="O185" s="13"/>
      <c r="P185" s="13"/>
      <c r="Q185" s="13"/>
      <c r="R185" s="13"/>
      <c r="S185" s="13"/>
      <c r="T185" s="13"/>
      <c r="U185" s="13"/>
      <c r="V185" s="13"/>
      <c r="W185" s="13"/>
      <c r="X185" s="13"/>
      <c r="Y185" s="13"/>
      <c r="Z185" s="13"/>
      <c r="AA185" s="13"/>
      <c r="AB185" s="13"/>
      <c r="AC185" s="13"/>
      <c r="AD185" s="13"/>
      <c r="AE185" s="13"/>
      <c r="AF185" s="13"/>
      <c r="AG185" s="13"/>
      <c r="AH185" s="13"/>
      <c r="AI185" s="13"/>
      <c r="AJ185" s="13"/>
      <c r="AK185" s="13"/>
      <c r="AL185" s="13"/>
      <c r="AM185" s="13"/>
      <c r="AN185" s="13"/>
      <c r="AO185" s="13"/>
      <c r="AP185" s="13"/>
      <c r="AQ185" s="13"/>
      <c r="AR185" s="13"/>
      <c r="AS185" s="13"/>
      <c r="AT185" s="13"/>
      <c r="AU185" s="13"/>
      <c r="AV185" s="13"/>
      <c r="AW185" s="13"/>
      <c r="AX185" s="13"/>
      <c r="AY185" s="13"/>
      <c r="AZ185" s="13"/>
      <c r="BA185" s="13"/>
      <c r="BB185" s="13"/>
      <c r="BC185" s="13"/>
      <c r="BD185" s="13"/>
      <c r="BE185" s="13"/>
      <c r="BF185" s="13"/>
      <c r="BG185" s="13"/>
      <c r="BH185" s="13"/>
      <c r="BI185" s="13"/>
      <c r="BJ185" s="13"/>
      <c r="BK185" s="13"/>
      <c r="BL185" s="13"/>
      <c r="BM185" s="13"/>
      <c r="BN185" s="13"/>
      <c r="BO185" s="13"/>
      <c r="BP185" s="13"/>
      <c r="BQ185" s="13"/>
      <c r="BR185" s="13"/>
      <c r="BS185" s="13"/>
      <c r="BT185" s="13"/>
      <c r="BU185" s="13"/>
      <c r="BV185" s="13"/>
      <c r="BW185" s="13"/>
      <c r="BX185" s="13"/>
      <c r="BY185" s="13"/>
      <c r="BZ185" s="13"/>
      <c r="CA185" s="13"/>
      <c r="CB185" s="13"/>
      <c r="CC185" s="13"/>
      <c r="CD185" s="13"/>
      <c r="CE185" s="13"/>
      <c r="CF185" s="13"/>
      <c r="CG185" s="13"/>
      <c r="CH185" s="13"/>
      <c r="CI185" s="13"/>
      <c r="CJ185" s="13"/>
      <c r="CK185" s="13"/>
      <c r="CL185" s="13"/>
      <c r="CM185" s="13"/>
      <c r="CN185" s="13"/>
      <c r="CO185" s="13"/>
      <c r="CP185" s="13"/>
      <c r="CQ185" s="13"/>
      <c r="CR185" s="13"/>
      <c r="CS185" s="13"/>
      <c r="CT185" s="13"/>
      <c r="CU185" s="13"/>
      <c r="CV185" s="13"/>
      <c r="CW185" s="13"/>
      <c r="CX185" s="13"/>
    </row>
    <row r="186" spans="1:103" s="25" customFormat="1" ht="57.75" customHeight="1" x14ac:dyDescent="0.2">
      <c r="A186" s="72">
        <v>175</v>
      </c>
      <c r="B186" s="68">
        <v>15</v>
      </c>
      <c r="C186" s="159"/>
      <c r="D186" s="66" t="s">
        <v>390</v>
      </c>
      <c r="E186" s="66" t="s">
        <v>390</v>
      </c>
      <c r="F186" s="66" t="s">
        <v>393</v>
      </c>
      <c r="G186" s="28">
        <v>160424550</v>
      </c>
      <c r="H186" s="28">
        <v>88233503</v>
      </c>
      <c r="I186" s="57">
        <f t="shared" si="96"/>
        <v>55.000000311672991</v>
      </c>
      <c r="J186" s="28">
        <f t="shared" si="97"/>
        <v>72191047.000000015</v>
      </c>
      <c r="K186" s="57">
        <f t="shared" si="98"/>
        <v>44.999999688327009</v>
      </c>
      <c r="L186" s="28">
        <v>0</v>
      </c>
      <c r="M186" s="57">
        <f t="shared" si="99"/>
        <v>0</v>
      </c>
      <c r="N186" s="13"/>
      <c r="O186" s="13"/>
      <c r="P186" s="13"/>
      <c r="Q186" s="13"/>
      <c r="R186" s="13"/>
      <c r="S186" s="13"/>
      <c r="T186" s="13"/>
      <c r="U186" s="13"/>
      <c r="V186" s="13"/>
      <c r="W186" s="13"/>
      <c r="X186" s="13"/>
      <c r="Y186" s="13"/>
      <c r="Z186" s="13"/>
      <c r="AA186" s="13"/>
      <c r="AB186" s="13"/>
      <c r="AC186" s="13"/>
      <c r="AD186" s="13"/>
      <c r="AE186" s="13"/>
      <c r="AF186" s="13"/>
      <c r="AG186" s="13"/>
      <c r="AH186" s="13"/>
      <c r="AI186" s="13"/>
      <c r="AJ186" s="13"/>
      <c r="AK186" s="13"/>
      <c r="AL186" s="13"/>
      <c r="AM186" s="13"/>
      <c r="AN186" s="13"/>
      <c r="AO186" s="13"/>
      <c r="AP186" s="13"/>
      <c r="AQ186" s="13"/>
      <c r="AR186" s="13"/>
      <c r="AS186" s="13"/>
      <c r="AT186" s="13"/>
      <c r="AU186" s="13"/>
      <c r="AV186" s="13"/>
      <c r="AW186" s="13"/>
      <c r="AX186" s="13"/>
      <c r="AY186" s="13"/>
      <c r="AZ186" s="13"/>
      <c r="BA186" s="13"/>
      <c r="BB186" s="13"/>
      <c r="BC186" s="13"/>
      <c r="BD186" s="13"/>
      <c r="BE186" s="13"/>
      <c r="BF186" s="13"/>
      <c r="BG186" s="13"/>
      <c r="BH186" s="13"/>
      <c r="BI186" s="13"/>
      <c r="BJ186" s="13"/>
      <c r="BK186" s="13"/>
      <c r="BL186" s="13"/>
      <c r="BM186" s="13"/>
      <c r="BN186" s="13"/>
      <c r="BO186" s="13"/>
      <c r="BP186" s="13"/>
      <c r="BQ186" s="13"/>
      <c r="BR186" s="13"/>
      <c r="BS186" s="13"/>
      <c r="BT186" s="13"/>
      <c r="BU186" s="13"/>
      <c r="BV186" s="13"/>
      <c r="BW186" s="13"/>
      <c r="BX186" s="13"/>
      <c r="BY186" s="13"/>
      <c r="BZ186" s="13"/>
      <c r="CA186" s="13"/>
      <c r="CB186" s="13"/>
      <c r="CC186" s="13"/>
      <c r="CD186" s="13"/>
      <c r="CE186" s="13"/>
      <c r="CF186" s="13"/>
      <c r="CG186" s="13"/>
      <c r="CH186" s="13"/>
      <c r="CI186" s="13"/>
      <c r="CJ186" s="13"/>
      <c r="CK186" s="13"/>
      <c r="CL186" s="13"/>
      <c r="CM186" s="13"/>
      <c r="CN186" s="13"/>
      <c r="CO186" s="13"/>
      <c r="CP186" s="13"/>
      <c r="CQ186" s="13"/>
      <c r="CR186" s="13"/>
      <c r="CS186" s="13"/>
      <c r="CT186" s="13"/>
      <c r="CU186" s="13"/>
      <c r="CV186" s="13"/>
      <c r="CW186" s="13"/>
      <c r="CX186" s="13"/>
    </row>
    <row r="187" spans="1:103" s="54" customFormat="1" ht="41.25" customHeight="1" x14ac:dyDescent="0.25">
      <c r="A187" s="40">
        <v>176</v>
      </c>
      <c r="B187" s="6">
        <v>16</v>
      </c>
      <c r="C187" s="159"/>
      <c r="D187" s="12" t="s">
        <v>390</v>
      </c>
      <c r="E187" s="12" t="s">
        <v>390</v>
      </c>
      <c r="F187" s="12" t="s">
        <v>395</v>
      </c>
      <c r="G187" s="51">
        <v>117141517</v>
      </c>
      <c r="H187" s="51">
        <v>64427834</v>
      </c>
      <c r="I187" s="52">
        <f t="shared" si="96"/>
        <v>54.999999701216097</v>
      </c>
      <c r="J187" s="51">
        <f t="shared" si="97"/>
        <v>52713683</v>
      </c>
      <c r="K187" s="52">
        <f t="shared" si="98"/>
        <v>45.000000298783903</v>
      </c>
      <c r="L187" s="51">
        <v>0</v>
      </c>
      <c r="M187" s="89">
        <f t="shared" si="99"/>
        <v>0</v>
      </c>
    </row>
    <row r="188" spans="1:103" s="39" customFormat="1" ht="24.75" customHeight="1" x14ac:dyDescent="0.25">
      <c r="A188" s="161" t="s">
        <v>396</v>
      </c>
      <c r="B188" s="161"/>
      <c r="C188" s="161"/>
      <c r="D188" s="161"/>
      <c r="E188" s="161"/>
      <c r="F188" s="161"/>
      <c r="G188" s="82">
        <f>SUM(G172:G187)</f>
        <v>7735048885</v>
      </c>
      <c r="H188" s="82">
        <f t="shared" ref="H188:M188" si="103">SUM(H172:H187)</f>
        <v>2957558840.3999996</v>
      </c>
      <c r="I188" s="82"/>
      <c r="J188" s="82">
        <f>SUM(J172:J187)</f>
        <v>4148283085.5818005</v>
      </c>
      <c r="K188" s="82">
        <f t="shared" si="103"/>
        <v>832.14390442159674</v>
      </c>
      <c r="L188" s="82">
        <f t="shared" si="103"/>
        <v>629201483.72000003</v>
      </c>
      <c r="M188" s="82">
        <f t="shared" si="103"/>
        <v>110.41347784132682</v>
      </c>
      <c r="N188" s="4"/>
      <c r="O188" s="4"/>
      <c r="P188" s="4"/>
      <c r="Q188" s="4"/>
      <c r="R188" s="4"/>
      <c r="S188" s="4"/>
      <c r="T188" s="4"/>
      <c r="U188" s="4"/>
      <c r="V188" s="4"/>
      <c r="W188" s="4"/>
      <c r="X188" s="4"/>
      <c r="Y188" s="4"/>
      <c r="Z188" s="4"/>
      <c r="AA188" s="4"/>
      <c r="AB188" s="4"/>
      <c r="AC188" s="4"/>
      <c r="AD188" s="4"/>
      <c r="AE188" s="4"/>
      <c r="AF188" s="4"/>
      <c r="AG188" s="4"/>
      <c r="AH188" s="4"/>
      <c r="AI188" s="4"/>
      <c r="AJ188" s="4"/>
      <c r="AK188" s="4"/>
      <c r="AL188" s="4"/>
      <c r="AM188" s="4"/>
      <c r="AN188" s="4"/>
      <c r="AO188" s="4"/>
      <c r="AP188" s="4"/>
      <c r="AQ188" s="4"/>
      <c r="AR188" s="4"/>
      <c r="AS188" s="4"/>
      <c r="AT188" s="4"/>
      <c r="AU188" s="4"/>
      <c r="AV188" s="4"/>
      <c r="AW188" s="4"/>
      <c r="AX188" s="4"/>
      <c r="AY188" s="4"/>
      <c r="AZ188" s="4"/>
      <c r="BA188" s="4"/>
      <c r="BB188" s="4"/>
      <c r="BC188" s="4"/>
      <c r="BD188" s="4"/>
      <c r="BE188" s="4"/>
      <c r="BF188" s="4"/>
      <c r="BG188" s="4"/>
      <c r="BH188" s="4"/>
      <c r="BI188" s="4"/>
      <c r="BJ188" s="4"/>
      <c r="BK188" s="4"/>
      <c r="BL188" s="4"/>
      <c r="BM188" s="4"/>
      <c r="BN188" s="4"/>
      <c r="BO188" s="4"/>
      <c r="BP188" s="4"/>
      <c r="BQ188" s="4"/>
      <c r="BR188" s="4"/>
      <c r="BS188" s="4"/>
      <c r="BT188" s="4"/>
      <c r="BU188" s="4"/>
      <c r="BV188" s="4"/>
      <c r="BW188" s="4"/>
      <c r="BX188" s="4"/>
      <c r="BY188" s="4"/>
      <c r="BZ188" s="4"/>
      <c r="CA188" s="4"/>
      <c r="CB188" s="4"/>
      <c r="CC188" s="4"/>
      <c r="CD188" s="4"/>
      <c r="CE188" s="4"/>
      <c r="CF188" s="4"/>
      <c r="CG188" s="4"/>
      <c r="CH188" s="4"/>
      <c r="CI188" s="4"/>
      <c r="CJ188" s="4"/>
      <c r="CK188" s="4"/>
      <c r="CL188" s="4"/>
      <c r="CM188" s="4"/>
      <c r="CN188" s="4"/>
      <c r="CO188" s="4"/>
      <c r="CP188" s="4"/>
      <c r="CQ188" s="4"/>
      <c r="CR188" s="4"/>
      <c r="CS188" s="4"/>
      <c r="CT188" s="4"/>
      <c r="CU188" s="4"/>
      <c r="CV188" s="4"/>
      <c r="CW188" s="4"/>
      <c r="CX188" s="4"/>
    </row>
    <row r="189" spans="1:103" s="10" customFormat="1" ht="45" customHeight="1" x14ac:dyDescent="0.25">
      <c r="A189" s="40">
        <v>177</v>
      </c>
      <c r="B189" s="40">
        <v>1</v>
      </c>
      <c r="C189" s="157" t="s">
        <v>397</v>
      </c>
      <c r="D189" s="8" t="s">
        <v>398</v>
      </c>
      <c r="E189" s="8" t="s">
        <v>399</v>
      </c>
      <c r="F189" s="8" t="s">
        <v>400</v>
      </c>
      <c r="G189" s="100">
        <v>16575355</v>
      </c>
      <c r="H189" s="100">
        <v>5000000</v>
      </c>
      <c r="I189" s="100">
        <v>30.165266445273719</v>
      </c>
      <c r="J189" s="100">
        <v>11575355</v>
      </c>
      <c r="K189" s="8">
        <v>69.834733554726284</v>
      </c>
      <c r="L189" s="8"/>
      <c r="M189" s="9"/>
      <c r="N189" s="4"/>
      <c r="O189" s="4"/>
      <c r="P189" s="4"/>
      <c r="Q189" s="4"/>
      <c r="R189" s="4"/>
      <c r="S189" s="4"/>
      <c r="T189" s="4"/>
      <c r="U189" s="4"/>
      <c r="V189" s="4"/>
      <c r="W189" s="4"/>
      <c r="X189" s="4"/>
      <c r="Y189" s="4"/>
      <c r="Z189" s="4"/>
      <c r="AA189" s="4"/>
      <c r="AB189" s="4"/>
      <c r="AC189" s="4"/>
      <c r="AD189" s="4"/>
      <c r="AE189" s="4"/>
      <c r="AF189" s="4"/>
      <c r="AG189" s="4"/>
      <c r="AH189" s="4"/>
      <c r="AI189" s="4"/>
      <c r="AJ189" s="4"/>
      <c r="AK189" s="4"/>
      <c r="AL189" s="4"/>
      <c r="AM189" s="4"/>
      <c r="AN189" s="4"/>
      <c r="AO189" s="4"/>
      <c r="AP189" s="4"/>
      <c r="AQ189" s="4"/>
      <c r="AR189" s="4"/>
      <c r="AS189" s="4"/>
      <c r="AT189" s="4"/>
      <c r="AU189" s="4"/>
      <c r="AV189" s="4"/>
      <c r="AW189" s="4"/>
      <c r="AX189" s="4"/>
      <c r="AY189" s="4"/>
      <c r="AZ189" s="4"/>
      <c r="BA189" s="4"/>
      <c r="BB189" s="4"/>
      <c r="BC189" s="4"/>
      <c r="BD189" s="4"/>
      <c r="BE189" s="4"/>
      <c r="BF189" s="4"/>
      <c r="BG189" s="4"/>
      <c r="BH189" s="4"/>
      <c r="BI189" s="4"/>
      <c r="BJ189" s="4"/>
      <c r="BK189" s="4"/>
      <c r="BL189" s="4"/>
      <c r="BM189" s="4"/>
      <c r="BN189" s="4"/>
      <c r="BO189" s="4"/>
      <c r="BP189" s="4"/>
      <c r="BQ189" s="4"/>
      <c r="BR189" s="4"/>
      <c r="BS189" s="4"/>
      <c r="BT189" s="4"/>
      <c r="BU189" s="4"/>
      <c r="BV189" s="4"/>
      <c r="BW189" s="4"/>
      <c r="BX189" s="4"/>
      <c r="BY189" s="4"/>
      <c r="BZ189" s="4"/>
      <c r="CA189" s="4"/>
      <c r="CB189" s="4"/>
      <c r="CC189" s="4"/>
      <c r="CD189" s="4"/>
      <c r="CE189" s="4"/>
      <c r="CF189" s="4"/>
      <c r="CG189" s="4"/>
      <c r="CH189" s="4"/>
      <c r="CI189" s="4"/>
      <c r="CJ189" s="4"/>
      <c r="CK189" s="4"/>
      <c r="CL189" s="4"/>
      <c r="CM189" s="4"/>
      <c r="CN189" s="4"/>
      <c r="CO189" s="4"/>
      <c r="CP189" s="4"/>
      <c r="CQ189" s="4"/>
      <c r="CR189" s="4"/>
      <c r="CS189" s="4"/>
      <c r="CT189" s="4"/>
      <c r="CU189" s="4"/>
      <c r="CV189" s="4"/>
      <c r="CW189" s="4"/>
      <c r="CX189" s="4"/>
      <c r="CY189" s="61"/>
    </row>
    <row r="190" spans="1:103" s="4" customFormat="1" ht="96" customHeight="1" x14ac:dyDescent="0.25">
      <c r="A190" s="40">
        <v>178</v>
      </c>
      <c r="B190" s="40">
        <v>2</v>
      </c>
      <c r="C190" s="157"/>
      <c r="D190" s="8" t="s">
        <v>398</v>
      </c>
      <c r="E190" s="8" t="s">
        <v>401</v>
      </c>
      <c r="F190" s="8" t="s">
        <v>402</v>
      </c>
      <c r="G190" s="100">
        <v>93005901</v>
      </c>
      <c r="H190" s="100">
        <v>27901770.300000001</v>
      </c>
      <c r="I190" s="100">
        <v>30</v>
      </c>
      <c r="J190" s="100">
        <v>65104130.700000003</v>
      </c>
      <c r="K190" s="8">
        <v>70</v>
      </c>
      <c r="L190" s="8"/>
      <c r="M190" s="9"/>
    </row>
    <row r="191" spans="1:103" s="4" customFormat="1" ht="42" customHeight="1" x14ac:dyDescent="0.25">
      <c r="A191" s="40">
        <v>179</v>
      </c>
      <c r="B191" s="40">
        <v>3</v>
      </c>
      <c r="C191" s="157"/>
      <c r="D191" s="8" t="s">
        <v>403</v>
      </c>
      <c r="E191" s="8" t="s">
        <v>404</v>
      </c>
      <c r="F191" s="8" t="s">
        <v>405</v>
      </c>
      <c r="G191" s="100">
        <v>29130990</v>
      </c>
      <c r="H191" s="100">
        <f>G191*I191/100</f>
        <v>8739297</v>
      </c>
      <c r="I191" s="100">
        <v>30</v>
      </c>
      <c r="J191" s="100">
        <f>G191*K191/100</f>
        <v>20391693</v>
      </c>
      <c r="K191" s="100">
        <f>100-I191</f>
        <v>70</v>
      </c>
      <c r="L191" s="111"/>
      <c r="M191" s="112"/>
    </row>
    <row r="192" spans="1:103" s="4" customFormat="1" ht="132" customHeight="1" x14ac:dyDescent="0.25">
      <c r="A192" s="40">
        <v>180</v>
      </c>
      <c r="B192" s="40">
        <v>4</v>
      </c>
      <c r="C192" s="157"/>
      <c r="D192" s="8" t="s">
        <v>403</v>
      </c>
      <c r="E192" s="8" t="s">
        <v>406</v>
      </c>
      <c r="F192" s="8" t="s">
        <v>407</v>
      </c>
      <c r="G192" s="100">
        <v>1069377810</v>
      </c>
      <c r="H192" s="30">
        <f t="shared" ref="H192:H195" si="104">G192*I192/100</f>
        <v>267344452.5</v>
      </c>
      <c r="I192" s="100">
        <v>25</v>
      </c>
      <c r="J192" s="30">
        <f>G192*K192/100</f>
        <v>802033357.5</v>
      </c>
      <c r="K192" s="30">
        <f>100-I192</f>
        <v>75</v>
      </c>
      <c r="L192" s="8"/>
      <c r="M192" s="8"/>
    </row>
    <row r="193" spans="1:103" s="4" customFormat="1" ht="42.75" customHeight="1" x14ac:dyDescent="0.25">
      <c r="A193" s="40">
        <v>181</v>
      </c>
      <c r="B193" s="40">
        <v>5</v>
      </c>
      <c r="C193" s="157"/>
      <c r="D193" s="8" t="s">
        <v>408</v>
      </c>
      <c r="E193" s="8" t="s">
        <v>409</v>
      </c>
      <c r="F193" s="8" t="s">
        <v>410</v>
      </c>
      <c r="G193" s="100">
        <v>96667200</v>
      </c>
      <c r="H193" s="30">
        <f t="shared" si="104"/>
        <v>53166960</v>
      </c>
      <c r="I193" s="100">
        <v>55</v>
      </c>
      <c r="J193" s="30">
        <f t="shared" ref="J193:J195" si="105">G193*K193/100</f>
        <v>43500240</v>
      </c>
      <c r="K193" s="30">
        <f t="shared" ref="K193:K195" si="106">100-I193</f>
        <v>45</v>
      </c>
      <c r="L193" s="8"/>
      <c r="M193" s="8"/>
    </row>
    <row r="194" spans="1:103" s="4" customFormat="1" ht="84" customHeight="1" x14ac:dyDescent="0.25">
      <c r="A194" s="40">
        <v>182</v>
      </c>
      <c r="B194" s="40">
        <v>6</v>
      </c>
      <c r="C194" s="157"/>
      <c r="D194" s="8" t="s">
        <v>408</v>
      </c>
      <c r="E194" s="8" t="s">
        <v>411</v>
      </c>
      <c r="F194" s="8" t="s">
        <v>412</v>
      </c>
      <c r="G194" s="100">
        <v>435425730</v>
      </c>
      <c r="H194" s="30">
        <f t="shared" si="104"/>
        <v>130627719</v>
      </c>
      <c r="I194" s="100">
        <v>30</v>
      </c>
      <c r="J194" s="30">
        <f t="shared" si="105"/>
        <v>304798011</v>
      </c>
      <c r="K194" s="30">
        <f t="shared" si="106"/>
        <v>70</v>
      </c>
      <c r="L194" s="107"/>
      <c r="M194" s="8"/>
    </row>
    <row r="195" spans="1:103" s="4" customFormat="1" ht="60.75" customHeight="1" x14ac:dyDescent="0.25">
      <c r="A195" s="40">
        <v>183</v>
      </c>
      <c r="B195" s="40">
        <v>7</v>
      </c>
      <c r="C195" s="157"/>
      <c r="D195" s="8" t="s">
        <v>408</v>
      </c>
      <c r="E195" s="8" t="s">
        <v>413</v>
      </c>
      <c r="F195" s="8" t="s">
        <v>414</v>
      </c>
      <c r="G195" s="100">
        <v>146068390</v>
      </c>
      <c r="H195" s="30">
        <f t="shared" si="104"/>
        <v>80337614.5</v>
      </c>
      <c r="I195" s="100">
        <v>55</v>
      </c>
      <c r="J195" s="30">
        <f t="shared" si="105"/>
        <v>65730775.5</v>
      </c>
      <c r="K195" s="30">
        <f t="shared" si="106"/>
        <v>45</v>
      </c>
      <c r="L195" s="8"/>
      <c r="M195" s="8"/>
    </row>
    <row r="196" spans="1:103" s="54" customFormat="1" ht="54" customHeight="1" x14ac:dyDescent="0.25">
      <c r="A196" s="40">
        <v>184</v>
      </c>
      <c r="B196" s="40">
        <v>8</v>
      </c>
      <c r="C196" s="157"/>
      <c r="D196" s="12" t="s">
        <v>469</v>
      </c>
      <c r="E196" s="12" t="s">
        <v>415</v>
      </c>
      <c r="F196" s="12" t="s">
        <v>416</v>
      </c>
      <c r="G196" s="99">
        <v>48703800</v>
      </c>
      <c r="H196" s="99">
        <v>29222280</v>
      </c>
      <c r="I196" s="99">
        <v>60</v>
      </c>
      <c r="J196" s="99">
        <v>19481520</v>
      </c>
      <c r="K196" s="12">
        <v>40</v>
      </c>
      <c r="L196" s="12"/>
      <c r="M196" s="19"/>
    </row>
    <row r="197" spans="1:103" s="4" customFormat="1" ht="41.25" customHeight="1" x14ac:dyDescent="0.25">
      <c r="A197" s="40">
        <v>185</v>
      </c>
      <c r="B197" s="40">
        <v>9</v>
      </c>
      <c r="C197" s="157"/>
      <c r="D197" s="8" t="s">
        <v>470</v>
      </c>
      <c r="E197" s="8" t="s">
        <v>408</v>
      </c>
      <c r="F197" s="8" t="s">
        <v>467</v>
      </c>
      <c r="G197" s="100">
        <v>89214930</v>
      </c>
      <c r="H197" s="30">
        <f>G197*I197/100</f>
        <v>26764479</v>
      </c>
      <c r="I197" s="100">
        <v>30</v>
      </c>
      <c r="J197" s="30">
        <f>G197*K197/100</f>
        <v>62450451</v>
      </c>
      <c r="K197" s="30">
        <f>100-I197</f>
        <v>70</v>
      </c>
      <c r="L197" s="8"/>
      <c r="M197" s="9"/>
    </row>
    <row r="198" spans="1:103" s="54" customFormat="1" ht="142.5" customHeight="1" x14ac:dyDescent="0.25">
      <c r="A198" s="40">
        <v>186</v>
      </c>
      <c r="B198" s="40">
        <v>10</v>
      </c>
      <c r="C198" s="157"/>
      <c r="D198" s="12" t="s">
        <v>417</v>
      </c>
      <c r="E198" s="12" t="s">
        <v>418</v>
      </c>
      <c r="F198" s="12" t="s">
        <v>419</v>
      </c>
      <c r="G198" s="99">
        <v>477867140</v>
      </c>
      <c r="H198" s="30">
        <f t="shared" ref="H198:H199" si="107">G198*I198/100</f>
        <v>262826927</v>
      </c>
      <c r="I198" s="139">
        <v>55</v>
      </c>
      <c r="J198" s="30">
        <f t="shared" ref="J198:J199" si="108">G198*K198/100</f>
        <v>215040213</v>
      </c>
      <c r="K198" s="30">
        <f t="shared" ref="K198:K199" si="109">100-I198</f>
        <v>45</v>
      </c>
      <c r="L198" s="30"/>
      <c r="M198" s="19"/>
    </row>
    <row r="199" spans="1:103" s="54" customFormat="1" ht="70.5" customHeight="1" x14ac:dyDescent="0.25">
      <c r="A199" s="40">
        <v>187</v>
      </c>
      <c r="B199" s="40">
        <v>11</v>
      </c>
      <c r="C199" s="157"/>
      <c r="D199" s="12" t="s">
        <v>417</v>
      </c>
      <c r="E199" s="12" t="s">
        <v>420</v>
      </c>
      <c r="F199" s="12" t="s">
        <v>421</v>
      </c>
      <c r="G199" s="99">
        <v>91426720</v>
      </c>
      <c r="H199" s="30">
        <f t="shared" si="107"/>
        <v>45713360</v>
      </c>
      <c r="I199" s="99">
        <v>50</v>
      </c>
      <c r="J199" s="30">
        <f t="shared" si="108"/>
        <v>45713360</v>
      </c>
      <c r="K199" s="30">
        <f t="shared" si="109"/>
        <v>50</v>
      </c>
      <c r="L199" s="12"/>
      <c r="M199" s="19"/>
    </row>
    <row r="200" spans="1:103" s="83" customFormat="1" ht="15.75" customHeight="1" x14ac:dyDescent="0.25">
      <c r="A200" s="153" t="s">
        <v>422</v>
      </c>
      <c r="B200" s="153"/>
      <c r="C200" s="153"/>
      <c r="D200" s="153"/>
      <c r="E200" s="153"/>
      <c r="F200" s="153"/>
      <c r="G200" s="113">
        <f>SUM(G189:G199)</f>
        <v>2593463966</v>
      </c>
      <c r="H200" s="113">
        <f>SUM(H189:H199)</f>
        <v>937644859.29999995</v>
      </c>
      <c r="I200" s="113"/>
      <c r="J200" s="113">
        <f>SUM(J189:J199)</f>
        <v>1655819106.7</v>
      </c>
      <c r="K200" s="113"/>
      <c r="L200" s="113">
        <f t="shared" ref="L200:M200" si="110">SUM(L189:L199)</f>
        <v>0</v>
      </c>
      <c r="M200" s="113">
        <f t="shared" si="110"/>
        <v>0</v>
      </c>
      <c r="N200" s="4"/>
      <c r="O200" s="4"/>
      <c r="P200" s="4"/>
      <c r="Q200" s="4"/>
      <c r="R200" s="4"/>
      <c r="S200" s="4"/>
      <c r="T200" s="4"/>
      <c r="U200" s="4"/>
      <c r="V200" s="4"/>
      <c r="W200" s="4"/>
      <c r="X200" s="4"/>
      <c r="Y200" s="4"/>
      <c r="Z200" s="4"/>
      <c r="AA200" s="4"/>
      <c r="AB200" s="4"/>
      <c r="AC200" s="4"/>
      <c r="AD200" s="4"/>
      <c r="AE200" s="4"/>
      <c r="AF200" s="4"/>
      <c r="AG200" s="4"/>
      <c r="AH200" s="4"/>
      <c r="AI200" s="4"/>
      <c r="AJ200" s="4"/>
      <c r="AK200" s="4"/>
      <c r="AL200" s="4"/>
      <c r="AM200" s="4"/>
      <c r="AN200" s="4"/>
      <c r="AO200" s="4"/>
      <c r="AP200" s="4"/>
      <c r="AQ200" s="4"/>
      <c r="AR200" s="4"/>
      <c r="AS200" s="4"/>
      <c r="AT200" s="4"/>
      <c r="AU200" s="4"/>
      <c r="AV200" s="4"/>
      <c r="AW200" s="4"/>
      <c r="AX200" s="4"/>
      <c r="AY200" s="4"/>
      <c r="AZ200" s="4"/>
      <c r="BA200" s="4"/>
      <c r="BB200" s="4"/>
      <c r="BC200" s="4"/>
      <c r="BD200" s="4"/>
      <c r="BE200" s="4"/>
      <c r="BF200" s="4"/>
      <c r="BG200" s="4"/>
      <c r="BH200" s="4"/>
      <c r="BI200" s="4"/>
      <c r="BJ200" s="4"/>
      <c r="BK200" s="4"/>
      <c r="BL200" s="4"/>
      <c r="BM200" s="4"/>
      <c r="BN200" s="4"/>
      <c r="BO200" s="4"/>
      <c r="BP200" s="4"/>
      <c r="BQ200" s="4"/>
      <c r="BR200" s="4"/>
      <c r="BS200" s="4"/>
      <c r="BT200" s="4"/>
      <c r="BU200" s="4"/>
      <c r="BV200" s="4"/>
      <c r="BW200" s="4"/>
      <c r="BX200" s="4"/>
      <c r="BY200" s="4"/>
      <c r="BZ200" s="4"/>
      <c r="CA200" s="4"/>
      <c r="CB200" s="4"/>
      <c r="CC200" s="4"/>
      <c r="CD200" s="4"/>
      <c r="CE200" s="4"/>
      <c r="CF200" s="4"/>
      <c r="CG200" s="4"/>
      <c r="CH200" s="4"/>
      <c r="CI200" s="4"/>
      <c r="CJ200" s="4"/>
      <c r="CK200" s="4"/>
      <c r="CL200" s="4"/>
      <c r="CM200" s="4"/>
      <c r="CN200" s="4"/>
      <c r="CO200" s="4"/>
      <c r="CP200" s="4"/>
      <c r="CQ200" s="4"/>
      <c r="CR200" s="4"/>
      <c r="CS200" s="4"/>
      <c r="CT200" s="4"/>
      <c r="CU200" s="4"/>
      <c r="CV200" s="4"/>
      <c r="CW200" s="4"/>
      <c r="CX200" s="4"/>
      <c r="CY200" s="114"/>
    </row>
    <row r="201" spans="1:103" s="4" customFormat="1" ht="64.5" customHeight="1" x14ac:dyDescent="0.25">
      <c r="A201" s="40">
        <v>188</v>
      </c>
      <c r="B201" s="40">
        <v>1</v>
      </c>
      <c r="C201" s="154" t="s">
        <v>423</v>
      </c>
      <c r="D201" s="8" t="s">
        <v>424</v>
      </c>
      <c r="E201" s="8" t="s">
        <v>425</v>
      </c>
      <c r="F201" s="102" t="s">
        <v>426</v>
      </c>
      <c r="G201" s="100">
        <v>56445760</v>
      </c>
      <c r="H201" s="100">
        <f>G201*I201/100</f>
        <v>29916252.800000001</v>
      </c>
      <c r="I201" s="100">
        <v>53</v>
      </c>
      <c r="J201" s="30">
        <f>G201*K201/100</f>
        <v>26529507.199999999</v>
      </c>
      <c r="K201" s="30">
        <f t="shared" ref="K201:K202" si="111">100-I201-M201</f>
        <v>47</v>
      </c>
      <c r="L201" s="5">
        <v>0</v>
      </c>
      <c r="M201" s="9">
        <f t="shared" ref="M201" si="112">L201/G201*100</f>
        <v>0</v>
      </c>
      <c r="X201" s="145"/>
    </row>
    <row r="202" spans="1:103" s="4" customFormat="1" ht="84.75" customHeight="1" x14ac:dyDescent="0.25">
      <c r="A202" s="40">
        <v>189</v>
      </c>
      <c r="B202" s="40">
        <v>2</v>
      </c>
      <c r="C202" s="154"/>
      <c r="D202" s="8" t="s">
        <v>424</v>
      </c>
      <c r="E202" s="8" t="s">
        <v>424</v>
      </c>
      <c r="F202" s="8" t="s">
        <v>427</v>
      </c>
      <c r="G202" s="100">
        <v>322461740</v>
      </c>
      <c r="H202" s="100">
        <f>G202*I202/100</f>
        <v>161230870</v>
      </c>
      <c r="I202" s="100">
        <v>50</v>
      </c>
      <c r="J202" s="30">
        <f t="shared" ref="J202" si="113">G202*K202/100</f>
        <v>128984696</v>
      </c>
      <c r="K202" s="30">
        <f t="shared" si="111"/>
        <v>40</v>
      </c>
      <c r="L202" s="5">
        <f>G202*10/100</f>
        <v>32246174</v>
      </c>
      <c r="M202" s="9">
        <f>L202/G202*100</f>
        <v>10</v>
      </c>
    </row>
    <row r="203" spans="1:103" s="4" customFormat="1" ht="99.75" customHeight="1" x14ac:dyDescent="0.25">
      <c r="A203" s="40">
        <v>190</v>
      </c>
      <c r="B203" s="40">
        <v>3</v>
      </c>
      <c r="C203" s="154"/>
      <c r="D203" s="8" t="s">
        <v>424</v>
      </c>
      <c r="E203" s="8" t="s">
        <v>428</v>
      </c>
      <c r="F203" s="8" t="s">
        <v>429</v>
      </c>
      <c r="G203" s="100">
        <v>1664848900</v>
      </c>
      <c r="H203" s="100">
        <v>915666895</v>
      </c>
      <c r="I203" s="100">
        <v>55</v>
      </c>
      <c r="J203" s="30">
        <v>749182005</v>
      </c>
      <c r="K203" s="30">
        <v>45</v>
      </c>
      <c r="L203" s="5">
        <v>0</v>
      </c>
      <c r="M203" s="8">
        <v>0</v>
      </c>
    </row>
    <row r="204" spans="1:103" s="4" customFormat="1" ht="93" customHeight="1" x14ac:dyDescent="0.25">
      <c r="A204" s="40">
        <v>191</v>
      </c>
      <c r="B204" s="40">
        <v>4</v>
      </c>
      <c r="C204" s="154"/>
      <c r="D204" s="8" t="s">
        <v>424</v>
      </c>
      <c r="E204" s="8" t="s">
        <v>430</v>
      </c>
      <c r="F204" s="8" t="s">
        <v>431</v>
      </c>
      <c r="G204" s="100">
        <v>810748600</v>
      </c>
      <c r="H204" s="100">
        <v>283762010</v>
      </c>
      <c r="I204" s="100">
        <f t="shared" ref="I204" si="114">H204/G204*100</f>
        <v>35</v>
      </c>
      <c r="J204" s="30">
        <f t="shared" ref="J204" si="115">G204*K204/100</f>
        <v>526986590</v>
      </c>
      <c r="K204" s="30">
        <f t="shared" ref="K204" si="116">100-I204-M204</f>
        <v>65</v>
      </c>
      <c r="L204" s="30">
        <v>0</v>
      </c>
      <c r="M204" s="8">
        <v>0</v>
      </c>
    </row>
    <row r="205" spans="1:103" s="4" customFormat="1" ht="63.75" customHeight="1" x14ac:dyDescent="0.25">
      <c r="A205" s="40">
        <v>192</v>
      </c>
      <c r="B205" s="40">
        <v>5</v>
      </c>
      <c r="C205" s="154"/>
      <c r="D205" s="36" t="s">
        <v>424</v>
      </c>
      <c r="E205" s="36" t="s">
        <v>432</v>
      </c>
      <c r="F205" s="36" t="s">
        <v>433</v>
      </c>
      <c r="G205" s="135">
        <v>522419020</v>
      </c>
      <c r="H205" s="135">
        <v>156725706</v>
      </c>
      <c r="I205" s="135">
        <v>30</v>
      </c>
      <c r="J205" s="30">
        <v>365693314</v>
      </c>
      <c r="K205" s="30">
        <v>70</v>
      </c>
      <c r="L205" s="30">
        <v>0</v>
      </c>
      <c r="M205" s="16">
        <v>0</v>
      </c>
    </row>
    <row r="206" spans="1:103" s="4" customFormat="1" ht="57.75" customHeight="1" x14ac:dyDescent="0.25">
      <c r="A206" s="40">
        <v>193</v>
      </c>
      <c r="B206" s="40">
        <v>6</v>
      </c>
      <c r="C206" s="154"/>
      <c r="D206" s="8" t="s">
        <v>434</v>
      </c>
      <c r="E206" s="8" t="s">
        <v>435</v>
      </c>
      <c r="F206" s="8" t="s">
        <v>436</v>
      </c>
      <c r="G206" s="103">
        <v>1129335830</v>
      </c>
      <c r="H206" s="103">
        <v>56466791</v>
      </c>
      <c r="I206" s="40">
        <v>5</v>
      </c>
      <c r="J206" s="103">
        <v>734068290</v>
      </c>
      <c r="K206" s="40">
        <v>65</v>
      </c>
      <c r="L206" s="103">
        <v>338800749</v>
      </c>
      <c r="M206" s="40">
        <f>L206*100/G206</f>
        <v>30</v>
      </c>
    </row>
    <row r="207" spans="1:103" s="4" customFormat="1" ht="46.5" customHeight="1" x14ac:dyDescent="0.25">
      <c r="A207" s="40">
        <v>194</v>
      </c>
      <c r="B207" s="40">
        <v>7</v>
      </c>
      <c r="C207" s="154"/>
      <c r="D207" s="8" t="s">
        <v>434</v>
      </c>
      <c r="E207" s="8" t="s">
        <v>437</v>
      </c>
      <c r="F207" s="8" t="s">
        <v>438</v>
      </c>
      <c r="G207" s="103">
        <v>557191720</v>
      </c>
      <c r="H207" s="103">
        <v>250736274</v>
      </c>
      <c r="I207" s="40">
        <v>45</v>
      </c>
      <c r="J207" s="103">
        <v>306455446</v>
      </c>
      <c r="K207" s="40">
        <v>55</v>
      </c>
      <c r="L207" s="40">
        <v>0</v>
      </c>
      <c r="M207" s="40">
        <v>0</v>
      </c>
    </row>
    <row r="208" spans="1:103" s="54" customFormat="1" ht="61.5" customHeight="1" x14ac:dyDescent="0.25">
      <c r="A208" s="40">
        <v>195</v>
      </c>
      <c r="B208" s="40">
        <v>8</v>
      </c>
      <c r="C208" s="154"/>
      <c r="D208" s="12" t="s">
        <v>434</v>
      </c>
      <c r="E208" s="12" t="s">
        <v>439</v>
      </c>
      <c r="F208" s="12" t="s">
        <v>440</v>
      </c>
      <c r="G208" s="104">
        <v>458813800</v>
      </c>
      <c r="H208" s="105">
        <v>114703450</v>
      </c>
      <c r="I208" s="34">
        <v>25</v>
      </c>
      <c r="J208" s="105">
        <v>344110350</v>
      </c>
      <c r="K208" s="34">
        <v>75</v>
      </c>
      <c r="L208" s="34">
        <v>0</v>
      </c>
      <c r="M208" s="106">
        <v>0</v>
      </c>
    </row>
    <row r="209" spans="1:102" s="54" customFormat="1" ht="87" customHeight="1" x14ac:dyDescent="0.25">
      <c r="A209" s="40">
        <v>196</v>
      </c>
      <c r="B209" s="40">
        <v>9</v>
      </c>
      <c r="C209" s="154"/>
      <c r="D209" s="12" t="s">
        <v>434</v>
      </c>
      <c r="E209" s="12" t="s">
        <v>441</v>
      </c>
      <c r="F209" s="12" t="s">
        <v>442</v>
      </c>
      <c r="G209" s="105">
        <v>725326229</v>
      </c>
      <c r="H209" s="105">
        <v>181331557</v>
      </c>
      <c r="I209" s="34">
        <v>25</v>
      </c>
      <c r="J209" s="105">
        <v>543994672</v>
      </c>
      <c r="K209" s="34">
        <v>75</v>
      </c>
      <c r="L209" s="34">
        <v>0</v>
      </c>
      <c r="M209" s="106">
        <v>0</v>
      </c>
    </row>
    <row r="210" spans="1:102" s="4" customFormat="1" ht="76.5" customHeight="1" x14ac:dyDescent="0.25">
      <c r="A210" s="40">
        <v>197</v>
      </c>
      <c r="B210" s="40">
        <v>10</v>
      </c>
      <c r="C210" s="154"/>
      <c r="D210" s="36" t="s">
        <v>434</v>
      </c>
      <c r="E210" s="36" t="s">
        <v>434</v>
      </c>
      <c r="F210" s="36" t="s">
        <v>443</v>
      </c>
      <c r="G210" s="135">
        <v>147903730</v>
      </c>
      <c r="H210" s="135">
        <f>G210*55/100</f>
        <v>81347051.5</v>
      </c>
      <c r="I210" s="135"/>
      <c r="J210" s="30">
        <f>G210*45/100</f>
        <v>66556678.5</v>
      </c>
      <c r="K210" s="30">
        <v>45</v>
      </c>
      <c r="L210" s="30">
        <v>0</v>
      </c>
      <c r="M210" s="16"/>
    </row>
    <row r="211" spans="1:102" s="4" customFormat="1" ht="45.75" customHeight="1" x14ac:dyDescent="0.25">
      <c r="A211" s="40">
        <v>198</v>
      </c>
      <c r="B211" s="40">
        <v>11</v>
      </c>
      <c r="C211" s="154"/>
      <c r="D211" s="8" t="s">
        <v>444</v>
      </c>
      <c r="E211" s="8" t="s">
        <v>444</v>
      </c>
      <c r="F211" s="8" t="s">
        <v>445</v>
      </c>
      <c r="G211" s="103">
        <v>73812100</v>
      </c>
      <c r="H211" s="103">
        <v>33215445</v>
      </c>
      <c r="I211" s="40">
        <v>45</v>
      </c>
      <c r="J211" s="103">
        <v>40596655</v>
      </c>
      <c r="K211" s="40">
        <v>55</v>
      </c>
      <c r="L211" s="40">
        <v>0</v>
      </c>
      <c r="M211" s="40">
        <v>0</v>
      </c>
    </row>
    <row r="212" spans="1:102" s="4" customFormat="1" ht="52.5" customHeight="1" x14ac:dyDescent="0.25">
      <c r="A212" s="40">
        <v>199</v>
      </c>
      <c r="B212" s="40">
        <v>12</v>
      </c>
      <c r="C212" s="154"/>
      <c r="D212" s="8" t="s">
        <v>444</v>
      </c>
      <c r="E212" s="8" t="s">
        <v>446</v>
      </c>
      <c r="F212" s="23" t="s">
        <v>447</v>
      </c>
      <c r="G212" s="103">
        <v>278221621</v>
      </c>
      <c r="H212" s="103">
        <v>125199729</v>
      </c>
      <c r="I212" s="40">
        <v>45</v>
      </c>
      <c r="J212" s="103">
        <v>153021892</v>
      </c>
      <c r="K212" s="40">
        <v>55</v>
      </c>
      <c r="L212" s="40">
        <v>0</v>
      </c>
      <c r="M212" s="40">
        <v>0</v>
      </c>
    </row>
    <row r="213" spans="1:102" s="54" customFormat="1" ht="67.5" customHeight="1" x14ac:dyDescent="0.25">
      <c r="A213" s="40">
        <v>200</v>
      </c>
      <c r="B213" s="40">
        <v>13</v>
      </c>
      <c r="C213" s="154"/>
      <c r="D213" s="12" t="s">
        <v>444</v>
      </c>
      <c r="E213" s="12" t="s">
        <v>448</v>
      </c>
      <c r="F213" s="12" t="s">
        <v>449</v>
      </c>
      <c r="G213" s="105">
        <v>106790810</v>
      </c>
      <c r="H213" s="105">
        <v>30000000</v>
      </c>
      <c r="I213" s="34">
        <v>28</v>
      </c>
      <c r="J213" s="105">
        <v>76790810</v>
      </c>
      <c r="K213" s="34">
        <v>72</v>
      </c>
      <c r="L213" s="34">
        <v>0</v>
      </c>
      <c r="M213" s="106">
        <v>0</v>
      </c>
    </row>
    <row r="214" spans="1:102" s="54" customFormat="1" ht="71.25" customHeight="1" x14ac:dyDescent="0.25">
      <c r="A214" s="40">
        <v>201</v>
      </c>
      <c r="B214" s="40">
        <v>14</v>
      </c>
      <c r="C214" s="154"/>
      <c r="D214" s="12" t="s">
        <v>444</v>
      </c>
      <c r="E214" s="12" t="s">
        <v>450</v>
      </c>
      <c r="F214" s="12" t="s">
        <v>451</v>
      </c>
      <c r="G214" s="105">
        <v>729600799</v>
      </c>
      <c r="H214" s="105">
        <v>182400200</v>
      </c>
      <c r="I214" s="34">
        <v>25</v>
      </c>
      <c r="J214" s="105">
        <v>547200599</v>
      </c>
      <c r="K214" s="34">
        <v>75</v>
      </c>
      <c r="L214" s="34">
        <v>0</v>
      </c>
      <c r="M214" s="106">
        <v>0</v>
      </c>
    </row>
    <row r="215" spans="1:102" s="54" customFormat="1" ht="65.25" customHeight="1" x14ac:dyDescent="0.25">
      <c r="A215" s="40">
        <v>202</v>
      </c>
      <c r="B215" s="40">
        <v>15</v>
      </c>
      <c r="C215" s="154"/>
      <c r="D215" s="34" t="s">
        <v>452</v>
      </c>
      <c r="E215" s="12" t="s">
        <v>453</v>
      </c>
      <c r="F215" s="12" t="s">
        <v>454</v>
      </c>
      <c r="G215" s="105">
        <v>745466900</v>
      </c>
      <c r="H215" s="105">
        <v>267460900</v>
      </c>
      <c r="I215" s="34">
        <v>36</v>
      </c>
      <c r="J215" s="105">
        <v>410006795</v>
      </c>
      <c r="K215" s="34">
        <v>55</v>
      </c>
      <c r="L215" s="105">
        <v>68000000</v>
      </c>
      <c r="M215" s="106">
        <v>9</v>
      </c>
    </row>
    <row r="216" spans="1:102" s="54" customFormat="1" ht="72" customHeight="1" x14ac:dyDescent="0.25">
      <c r="A216" s="40">
        <v>203</v>
      </c>
      <c r="B216" s="40">
        <v>16</v>
      </c>
      <c r="C216" s="154"/>
      <c r="D216" s="34" t="s">
        <v>452</v>
      </c>
      <c r="E216" s="12" t="s">
        <v>455</v>
      </c>
      <c r="F216" s="12" t="s">
        <v>456</v>
      </c>
      <c r="G216" s="105">
        <v>221047400</v>
      </c>
      <c r="H216" s="105">
        <v>55261850</v>
      </c>
      <c r="I216" s="34">
        <v>25</v>
      </c>
      <c r="J216" s="105">
        <v>165785550</v>
      </c>
      <c r="K216" s="34">
        <v>75</v>
      </c>
      <c r="L216" s="105">
        <v>0</v>
      </c>
      <c r="M216" s="106">
        <v>0</v>
      </c>
    </row>
    <row r="217" spans="1:102" s="54" customFormat="1" ht="71.25" customHeight="1" x14ac:dyDescent="0.25">
      <c r="A217" s="40">
        <v>204</v>
      </c>
      <c r="B217" s="40">
        <v>17</v>
      </c>
      <c r="C217" s="154"/>
      <c r="D217" s="34" t="s">
        <v>452</v>
      </c>
      <c r="E217" s="12" t="s">
        <v>457</v>
      </c>
      <c r="F217" s="12" t="s">
        <v>458</v>
      </c>
      <c r="G217" s="105">
        <v>571020605</v>
      </c>
      <c r="H217" s="105">
        <v>134588150</v>
      </c>
      <c r="I217" s="34">
        <f>H217/G217*100</f>
        <v>23.569753669396921</v>
      </c>
      <c r="J217" s="105">
        <f>G217*K217/100</f>
        <v>428245455.00000006</v>
      </c>
      <c r="K217" s="34">
        <f>100-I217-M217</f>
        <v>74.996497718326651</v>
      </c>
      <c r="L217" s="105">
        <v>8187000</v>
      </c>
      <c r="M217" s="106">
        <f>L217/G217*100</f>
        <v>1.4337486122764345</v>
      </c>
    </row>
    <row r="218" spans="1:102" x14ac:dyDescent="0.25">
      <c r="A218" s="136"/>
      <c r="B218" s="81"/>
      <c r="C218" s="153" t="s">
        <v>459</v>
      </c>
      <c r="D218" s="153"/>
      <c r="E218" s="153"/>
      <c r="F218" s="153"/>
      <c r="G218" s="113">
        <f>SUM(G201:G217)</f>
        <v>9121455564</v>
      </c>
      <c r="H218" s="113">
        <f>SUM(H201:H217)</f>
        <v>3060013131.3000002</v>
      </c>
      <c r="I218" s="113">
        <f t="shared" ref="I218:M218" si="117">SUM(I201:I217)</f>
        <v>550.56975366939696</v>
      </c>
      <c r="J218" s="113">
        <f t="shared" si="117"/>
        <v>5614209304.6999998</v>
      </c>
      <c r="K218" s="113">
        <f t="shared" si="117"/>
        <v>1043.9964977183267</v>
      </c>
      <c r="L218" s="113">
        <f t="shared" si="117"/>
        <v>447233923</v>
      </c>
      <c r="M218" s="113">
        <f t="shared" si="117"/>
        <v>50.433748612276432</v>
      </c>
    </row>
    <row r="219" spans="1:102" s="85" customFormat="1" ht="19.5" customHeight="1" x14ac:dyDescent="0.25">
      <c r="A219" s="140"/>
      <c r="B219" s="141"/>
      <c r="C219" s="158" t="s">
        <v>460</v>
      </c>
      <c r="D219" s="158"/>
      <c r="E219" s="158"/>
      <c r="F219" s="158"/>
      <c r="G219" s="142">
        <f>G218+G200+G188+G171+G150+G118+G88+G59+G32+G17</f>
        <v>103471652320</v>
      </c>
      <c r="H219" s="143">
        <f>H218+H200+H188+H171+H150+H118+H88+H59+H32+H17</f>
        <v>47380181905.58432</v>
      </c>
      <c r="I219" s="144"/>
      <c r="J219" s="143">
        <f>J218+J200+J188+J171+J150+J118+J88+J59+J32+J17</f>
        <v>54687324230.863472</v>
      </c>
      <c r="K219" s="144"/>
      <c r="L219" s="143">
        <f>L218+L200+L188+L171+L150+L118+L88+L59+L32+L17</f>
        <v>1409186364.72</v>
      </c>
      <c r="M219" s="84"/>
      <c r="N219" s="4"/>
      <c r="O219" s="4"/>
      <c r="P219" s="4"/>
      <c r="Q219" s="4"/>
      <c r="R219" s="4"/>
      <c r="S219" s="4"/>
      <c r="T219" s="4"/>
      <c r="U219" s="4"/>
      <c r="V219" s="4"/>
      <c r="W219" s="4"/>
      <c r="X219" s="4"/>
      <c r="Y219" s="4"/>
      <c r="Z219" s="4"/>
      <c r="AA219" s="4"/>
      <c r="AB219" s="4"/>
      <c r="AC219" s="4"/>
      <c r="AD219" s="4"/>
      <c r="AE219" s="4"/>
      <c r="AF219" s="4"/>
      <c r="AG219" s="4"/>
      <c r="AH219" s="4"/>
      <c r="AI219" s="4"/>
      <c r="AJ219" s="4"/>
      <c r="AK219" s="4"/>
      <c r="AL219" s="4"/>
      <c r="AM219" s="4"/>
      <c r="AN219" s="4"/>
      <c r="AO219" s="4"/>
      <c r="AP219" s="4"/>
      <c r="AQ219" s="4"/>
      <c r="AR219" s="4"/>
      <c r="AS219" s="4"/>
      <c r="AT219" s="4"/>
      <c r="AU219" s="4"/>
      <c r="AV219" s="4"/>
      <c r="AW219" s="4"/>
      <c r="AX219" s="4"/>
      <c r="AY219" s="4"/>
      <c r="AZ219" s="4"/>
      <c r="BA219" s="4"/>
      <c r="BB219" s="4"/>
      <c r="BC219" s="4"/>
      <c r="BD219" s="4"/>
      <c r="BE219" s="4"/>
      <c r="BF219" s="4"/>
      <c r="BG219" s="4"/>
      <c r="BH219" s="4"/>
      <c r="BI219" s="4"/>
      <c r="BJ219" s="4"/>
      <c r="BK219" s="4"/>
      <c r="BL219" s="4"/>
      <c r="BM219" s="4"/>
      <c r="BN219" s="4"/>
      <c r="BO219" s="4"/>
      <c r="BP219" s="4"/>
      <c r="BQ219" s="4"/>
      <c r="BR219" s="4"/>
      <c r="BS219" s="4"/>
      <c r="BT219" s="4"/>
      <c r="BU219" s="4"/>
      <c r="BV219" s="4"/>
      <c r="BW219" s="4"/>
      <c r="BX219" s="4"/>
      <c r="BY219" s="4"/>
      <c r="BZ219" s="4"/>
      <c r="CA219" s="4"/>
      <c r="CB219" s="4"/>
      <c r="CC219" s="4"/>
      <c r="CD219" s="4"/>
      <c r="CE219" s="4"/>
      <c r="CF219" s="4"/>
      <c r="CG219" s="4"/>
      <c r="CH219" s="4"/>
      <c r="CI219" s="4"/>
      <c r="CJ219" s="4"/>
      <c r="CK219" s="4"/>
      <c r="CL219" s="4"/>
      <c r="CM219" s="4"/>
      <c r="CN219" s="4"/>
      <c r="CO219" s="4"/>
      <c r="CP219" s="4"/>
      <c r="CQ219" s="4"/>
      <c r="CR219" s="4"/>
      <c r="CS219" s="4"/>
      <c r="CT219" s="4"/>
      <c r="CU219" s="4"/>
      <c r="CV219" s="4"/>
      <c r="CW219" s="4"/>
      <c r="CX219" s="4"/>
    </row>
  </sheetData>
  <mergeCells count="32">
    <mergeCell ref="C219:F219"/>
    <mergeCell ref="C172:C187"/>
    <mergeCell ref="D118:F118"/>
    <mergeCell ref="C121:C148"/>
    <mergeCell ref="D150:F150"/>
    <mergeCell ref="D171:F171"/>
    <mergeCell ref="C151:C170"/>
    <mergeCell ref="A188:F188"/>
    <mergeCell ref="C189:C199"/>
    <mergeCell ref="A200:F200"/>
    <mergeCell ref="C201:C217"/>
    <mergeCell ref="C218:F218"/>
    <mergeCell ref="B59:F59"/>
    <mergeCell ref="C62:C86"/>
    <mergeCell ref="A88:F88"/>
    <mergeCell ref="C33:C58"/>
    <mergeCell ref="C89:C117"/>
    <mergeCell ref="D17:F17"/>
    <mergeCell ref="A32:F32"/>
    <mergeCell ref="C5:C16"/>
    <mergeCell ref="C18:C31"/>
    <mergeCell ref="G2:G4"/>
    <mergeCell ref="H2:I3"/>
    <mergeCell ref="J2:K3"/>
    <mergeCell ref="L2:M3"/>
    <mergeCell ref="B1:M1"/>
    <mergeCell ref="A2:A4"/>
    <mergeCell ref="B2:B4"/>
    <mergeCell ref="C2:C4"/>
    <mergeCell ref="D2:D4"/>
    <mergeCell ref="E2:E4"/>
    <mergeCell ref="F2:F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Narine Avetyan</dc:creator>
  <cp:lastModifiedBy>Mari Hambardzumyan</cp:lastModifiedBy>
  <dcterms:created xsi:type="dcterms:W3CDTF">2025-11-06T13:15:58Z</dcterms:created>
  <dcterms:modified xsi:type="dcterms:W3CDTF">2026-01-08T08:25:37Z</dcterms:modified>
</cp:coreProperties>
</file>