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TEXEKATVUTYUN\2CHOGTAGORC_HOXER\2024\"/>
    </mc:Choice>
  </mc:AlternateContent>
  <xr:revisionPtr revIDLastSave="0" documentId="13_ncr:1_{D862A606-7804-4A3B-8ED6-6A11075DAFC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23-2024" sheetId="2" r:id="rId1"/>
    <sheet name="% (2)" sheetId="3" r:id="rId2"/>
    <sheet name="AMPOP_GJUX" sheetId="4" r:id="rId3"/>
    <sheet name="Արագածոտն" sheetId="8" r:id="rId4"/>
    <sheet name="Արարատ" sheetId="7" r:id="rId5"/>
    <sheet name="Արմավիր" sheetId="6" r:id="rId6"/>
    <sheet name="Գեղարքունիք" sheetId="9" r:id="rId7"/>
    <sheet name="Լոռի" sheetId="10" r:id="rId8"/>
    <sheet name="Կոտայք" sheetId="11" r:id="rId9"/>
    <sheet name="Շիրակ" sheetId="12" r:id="rId10"/>
    <sheet name="Սյունիք" sheetId="13" r:id="rId11"/>
    <sheet name="Վայոց ձոր" sheetId="16" r:id="rId12"/>
    <sheet name="Տավուշ" sheetId="14" r:id="rId13"/>
  </sheets>
  <externalReferences>
    <externalReference r:id="rId14"/>
  </externalReferences>
  <definedNames>
    <definedName name="_xlnm._FilterDatabase" localSheetId="1" hidden="1">'% (2)'!$A$8:$L$8</definedName>
    <definedName name="_xlnm._FilterDatabase" localSheetId="0" hidden="1">'2023-2024'!$A$1:$M$20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4" l="1"/>
  <c r="J56" i="4"/>
  <c r="K56" i="4"/>
  <c r="M56" i="4"/>
  <c r="N56" i="4"/>
  <c r="O56" i="4"/>
  <c r="P56" i="4"/>
  <c r="R56" i="4"/>
  <c r="S56" i="4"/>
  <c r="T56" i="4"/>
  <c r="U56" i="4"/>
  <c r="W56" i="4"/>
  <c r="X56" i="4"/>
  <c r="Y56" i="4"/>
  <c r="Z56" i="4"/>
  <c r="V57" i="4"/>
  <c r="V58" i="4"/>
  <c r="V59" i="4"/>
  <c r="V60" i="4"/>
  <c r="V61" i="4"/>
  <c r="Q57" i="4"/>
  <c r="Q58" i="4"/>
  <c r="Q59" i="4"/>
  <c r="Q60" i="4"/>
  <c r="Q61" i="4"/>
  <c r="L57" i="4"/>
  <c r="L58" i="4"/>
  <c r="L59" i="4"/>
  <c r="L60" i="4"/>
  <c r="L61" i="4"/>
  <c r="U30" i="16"/>
  <c r="P30" i="16"/>
  <c r="K30" i="16"/>
  <c r="U29" i="16"/>
  <c r="P29" i="16"/>
  <c r="K29" i="16"/>
  <c r="U28" i="16"/>
  <c r="P28" i="16"/>
  <c r="K28" i="16"/>
  <c r="U27" i="16"/>
  <c r="P27" i="16"/>
  <c r="K27" i="16"/>
  <c r="U26" i="16"/>
  <c r="P26" i="16"/>
  <c r="K26" i="16"/>
  <c r="AJ77" i="11" l="1"/>
  <c r="AJ78" i="11"/>
  <c r="H84" i="11"/>
  <c r="I84" i="11"/>
  <c r="J84" i="11"/>
  <c r="K84" i="11"/>
  <c r="L84" i="11"/>
  <c r="M84" i="11"/>
  <c r="N84" i="11"/>
  <c r="O84" i="11"/>
  <c r="P84" i="11"/>
  <c r="R84" i="11"/>
  <c r="G84" i="11"/>
  <c r="AJ31" i="11"/>
  <c r="AJ37" i="11"/>
  <c r="AJ43" i="11"/>
  <c r="AJ49" i="11"/>
  <c r="AJ73" i="11"/>
  <c r="AJ13" i="11"/>
  <c r="Y42" i="16"/>
  <c r="X42" i="16"/>
  <c r="W42" i="16"/>
  <c r="V42" i="16"/>
  <c r="T42" i="16"/>
  <c r="S42" i="16"/>
  <c r="R42" i="16"/>
  <c r="Q42" i="16"/>
  <c r="O42" i="16"/>
  <c r="N42" i="16"/>
  <c r="M42" i="16"/>
  <c r="L42" i="16"/>
  <c r="J42" i="16"/>
  <c r="I42" i="16"/>
  <c r="H42" i="16"/>
  <c r="G42" i="16"/>
  <c r="Y41" i="16"/>
  <c r="X41" i="16"/>
  <c r="W41" i="16"/>
  <c r="V41" i="16"/>
  <c r="T41" i="16"/>
  <c r="S41" i="16"/>
  <c r="R41" i="16"/>
  <c r="Q41" i="16"/>
  <c r="O41" i="16"/>
  <c r="N41" i="16"/>
  <c r="M41" i="16"/>
  <c r="L41" i="16"/>
  <c r="J41" i="16"/>
  <c r="I41" i="16"/>
  <c r="H41" i="16"/>
  <c r="G41" i="16"/>
  <c r="Y40" i="16"/>
  <c r="X40" i="16"/>
  <c r="W40" i="16"/>
  <c r="V40" i="16"/>
  <c r="T40" i="16"/>
  <c r="S40" i="16"/>
  <c r="R40" i="16"/>
  <c r="Q40" i="16"/>
  <c r="O40" i="16"/>
  <c r="N40" i="16"/>
  <c r="M40" i="16"/>
  <c r="L40" i="16"/>
  <c r="J40" i="16"/>
  <c r="I40" i="16"/>
  <c r="H40" i="16"/>
  <c r="G40" i="16"/>
  <c r="Y39" i="16"/>
  <c r="X39" i="16"/>
  <c r="W39" i="16"/>
  <c r="V39" i="16"/>
  <c r="T39" i="16"/>
  <c r="S39" i="16"/>
  <c r="R39" i="16"/>
  <c r="Q39" i="16"/>
  <c r="O39" i="16"/>
  <c r="N39" i="16"/>
  <c r="M39" i="16"/>
  <c r="L39" i="16"/>
  <c r="J39" i="16"/>
  <c r="I39" i="16"/>
  <c r="H39" i="16"/>
  <c r="G39" i="16"/>
  <c r="Y38" i="16"/>
  <c r="X38" i="16"/>
  <c r="W38" i="16"/>
  <c r="V38" i="16"/>
  <c r="T38" i="16"/>
  <c r="S38" i="16"/>
  <c r="R38" i="16"/>
  <c r="Q38" i="16"/>
  <c r="O38" i="16"/>
  <c r="N38" i="16"/>
  <c r="M38" i="16"/>
  <c r="L38" i="16"/>
  <c r="J38" i="16"/>
  <c r="I38" i="16"/>
  <c r="H38" i="16"/>
  <c r="G38" i="16"/>
  <c r="E38" i="16"/>
  <c r="D38" i="16"/>
  <c r="Y37" i="16"/>
  <c r="X37" i="16"/>
  <c r="W37" i="16"/>
  <c r="V37" i="16"/>
  <c r="T37" i="16"/>
  <c r="S37" i="16"/>
  <c r="R37" i="16"/>
  <c r="Q37" i="16"/>
  <c r="O37" i="16"/>
  <c r="N37" i="16"/>
  <c r="M37" i="16"/>
  <c r="L37" i="16"/>
  <c r="J37" i="16"/>
  <c r="I37" i="16"/>
  <c r="H37" i="16"/>
  <c r="G37" i="16"/>
  <c r="AD36" i="16"/>
  <c r="AC36" i="16"/>
  <c r="AB36" i="16"/>
  <c r="AA36" i="16"/>
  <c r="Z36" i="16"/>
  <c r="U36" i="16"/>
  <c r="P36" i="16"/>
  <c r="K36" i="16"/>
  <c r="AD35" i="16"/>
  <c r="AC35" i="16"/>
  <c r="AB35" i="16"/>
  <c r="AA35" i="16"/>
  <c r="Z35" i="16"/>
  <c r="U35" i="16"/>
  <c r="P35" i="16"/>
  <c r="K35" i="16"/>
  <c r="AD34" i="16"/>
  <c r="AC34" i="16"/>
  <c r="AB34" i="16"/>
  <c r="AA34" i="16"/>
  <c r="Z34" i="16"/>
  <c r="U34" i="16"/>
  <c r="P34" i="16"/>
  <c r="K34" i="16"/>
  <c r="AD33" i="16"/>
  <c r="AC33" i="16"/>
  <c r="AB33" i="16"/>
  <c r="AA33" i="16"/>
  <c r="Z33" i="16"/>
  <c r="U33" i="16"/>
  <c r="P33" i="16"/>
  <c r="K33" i="16"/>
  <c r="AD32" i="16"/>
  <c r="AD37" i="16" s="1"/>
  <c r="AC32" i="16"/>
  <c r="AC37" i="16" s="1"/>
  <c r="AB32" i="16"/>
  <c r="AB37" i="16" s="1"/>
  <c r="AA32" i="16"/>
  <c r="AA37" i="16" s="1"/>
  <c r="Z32" i="16"/>
  <c r="Z37" i="16" s="1"/>
  <c r="U32" i="16"/>
  <c r="P32" i="16"/>
  <c r="P37" i="16" s="1"/>
  <c r="K32" i="16"/>
  <c r="Y31" i="16"/>
  <c r="X31" i="16"/>
  <c r="W31" i="16"/>
  <c r="V31" i="16"/>
  <c r="T31" i="16"/>
  <c r="S31" i="16"/>
  <c r="R31" i="16"/>
  <c r="Q31" i="16"/>
  <c r="O31" i="16"/>
  <c r="N31" i="16"/>
  <c r="M31" i="16"/>
  <c r="L31" i="16"/>
  <c r="J31" i="16"/>
  <c r="I31" i="16"/>
  <c r="H31" i="16"/>
  <c r="G31" i="16"/>
  <c r="AD30" i="16"/>
  <c r="AC30" i="16"/>
  <c r="AB30" i="16"/>
  <c r="AA30" i="16"/>
  <c r="Z30" i="16"/>
  <c r="AD29" i="16"/>
  <c r="AC29" i="16"/>
  <c r="AB29" i="16"/>
  <c r="AA29" i="16"/>
  <c r="Z29" i="16"/>
  <c r="AD28" i="16"/>
  <c r="AC28" i="16"/>
  <c r="AB28" i="16"/>
  <c r="AA28" i="16"/>
  <c r="Z28" i="16"/>
  <c r="AD27" i="16"/>
  <c r="AC27" i="16"/>
  <c r="AB27" i="16"/>
  <c r="AA27" i="16"/>
  <c r="Z27" i="16"/>
  <c r="AD26" i="16"/>
  <c r="AC26" i="16"/>
  <c r="AB26" i="16"/>
  <c r="AA26" i="16"/>
  <c r="Z26" i="16"/>
  <c r="C26" i="16"/>
  <c r="Y25" i="16"/>
  <c r="X25" i="16"/>
  <c r="W25" i="16"/>
  <c r="V25" i="16"/>
  <c r="T25" i="16"/>
  <c r="S25" i="16"/>
  <c r="R25" i="16"/>
  <c r="Q25" i="16"/>
  <c r="O25" i="16"/>
  <c r="N25" i="16"/>
  <c r="M25" i="16"/>
  <c r="L25" i="16"/>
  <c r="J25" i="16"/>
  <c r="I25" i="16"/>
  <c r="H25" i="16"/>
  <c r="G25" i="16"/>
  <c r="AD24" i="16"/>
  <c r="AC24" i="16"/>
  <c r="AB24" i="16"/>
  <c r="AA24" i="16"/>
  <c r="Z24" i="16"/>
  <c r="U24" i="16"/>
  <c r="P24" i="16"/>
  <c r="K24" i="16"/>
  <c r="AD23" i="16"/>
  <c r="AC23" i="16"/>
  <c r="AB23" i="16"/>
  <c r="AA23" i="16"/>
  <c r="Z23" i="16"/>
  <c r="U23" i="16"/>
  <c r="P23" i="16"/>
  <c r="K23" i="16"/>
  <c r="AD22" i="16"/>
  <c r="AC22" i="16"/>
  <c r="AB22" i="16"/>
  <c r="AA22" i="16"/>
  <c r="Z22" i="16"/>
  <c r="U22" i="16"/>
  <c r="P22" i="16"/>
  <c r="K22" i="16"/>
  <c r="AD21" i="16"/>
  <c r="AC21" i="16"/>
  <c r="AB21" i="16"/>
  <c r="AA21" i="16"/>
  <c r="Z21" i="16"/>
  <c r="U21" i="16"/>
  <c r="P21" i="16"/>
  <c r="K21" i="16"/>
  <c r="AD20" i="16"/>
  <c r="AD25" i="16" s="1"/>
  <c r="AC20" i="16"/>
  <c r="AC25" i="16" s="1"/>
  <c r="AB20" i="16"/>
  <c r="AA20" i="16"/>
  <c r="Z20" i="16"/>
  <c r="Z25" i="16" s="1"/>
  <c r="U20" i="16"/>
  <c r="U25" i="16" s="1"/>
  <c r="P20" i="16"/>
  <c r="K20" i="16"/>
  <c r="K25" i="16" s="1"/>
  <c r="C20" i="16"/>
  <c r="Y19" i="16"/>
  <c r="X19" i="16"/>
  <c r="W19" i="16"/>
  <c r="V19" i="16"/>
  <c r="T19" i="16"/>
  <c r="S19" i="16"/>
  <c r="R19" i="16"/>
  <c r="Q19" i="16"/>
  <c r="O19" i="16"/>
  <c r="N19" i="16"/>
  <c r="M19" i="16"/>
  <c r="L19" i="16"/>
  <c r="J19" i="16"/>
  <c r="I19" i="16"/>
  <c r="H19" i="16"/>
  <c r="G19" i="16"/>
  <c r="AD18" i="16"/>
  <c r="AC18" i="16"/>
  <c r="AB18" i="16"/>
  <c r="AA18" i="16"/>
  <c r="Z18" i="16"/>
  <c r="U18" i="16"/>
  <c r="P18" i="16"/>
  <c r="K18" i="16"/>
  <c r="AD17" i="16"/>
  <c r="AC17" i="16"/>
  <c r="AB17" i="16"/>
  <c r="AA17" i="16"/>
  <c r="Z17" i="16"/>
  <c r="U17" i="16"/>
  <c r="P17" i="16"/>
  <c r="K17" i="16"/>
  <c r="AD16" i="16"/>
  <c r="AC16" i="16"/>
  <c r="AB16" i="16"/>
  <c r="AA16" i="16"/>
  <c r="Z16" i="16"/>
  <c r="U16" i="16"/>
  <c r="P16" i="16"/>
  <c r="K16" i="16"/>
  <c r="AD15" i="16"/>
  <c r="AC15" i="16"/>
  <c r="AB15" i="16"/>
  <c r="AA15" i="16"/>
  <c r="Z15" i="16"/>
  <c r="U15" i="16"/>
  <c r="P15" i="16"/>
  <c r="K15" i="16"/>
  <c r="AD14" i="16"/>
  <c r="AC14" i="16"/>
  <c r="AC19" i="16" s="1"/>
  <c r="AB14" i="16"/>
  <c r="AA14" i="16"/>
  <c r="Z14" i="16"/>
  <c r="U14" i="16"/>
  <c r="U19" i="16" s="1"/>
  <c r="P14" i="16"/>
  <c r="P19" i="16" s="1"/>
  <c r="K14" i="16"/>
  <c r="K19" i="16" s="1"/>
  <c r="C14" i="16"/>
  <c r="Y13" i="16"/>
  <c r="X13" i="16"/>
  <c r="W13" i="16"/>
  <c r="V13" i="16"/>
  <c r="T13" i="16"/>
  <c r="S13" i="16"/>
  <c r="R13" i="16"/>
  <c r="Q13" i="16"/>
  <c r="O13" i="16"/>
  <c r="N13" i="16"/>
  <c r="M13" i="16"/>
  <c r="L13" i="16"/>
  <c r="J13" i="16"/>
  <c r="I13" i="16"/>
  <c r="H13" i="16"/>
  <c r="G13" i="16"/>
  <c r="AD12" i="16"/>
  <c r="AC12" i="16"/>
  <c r="AB12" i="16"/>
  <c r="AA12" i="16"/>
  <c r="Z12" i="16"/>
  <c r="U12" i="16"/>
  <c r="P12" i="16"/>
  <c r="K12" i="16"/>
  <c r="AD11" i="16"/>
  <c r="AC11" i="16"/>
  <c r="AB11" i="16"/>
  <c r="AA11" i="16"/>
  <c r="Z11" i="16"/>
  <c r="U11" i="16"/>
  <c r="P11" i="16"/>
  <c r="K11" i="16"/>
  <c r="AD10" i="16"/>
  <c r="AC10" i="16"/>
  <c r="AB10" i="16"/>
  <c r="AA10" i="16"/>
  <c r="Z10" i="16"/>
  <c r="U10" i="16"/>
  <c r="P10" i="16"/>
  <c r="K10" i="16"/>
  <c r="AD9" i="16"/>
  <c r="AC9" i="16"/>
  <c r="AB9" i="16"/>
  <c r="AA9" i="16"/>
  <c r="Z9" i="16"/>
  <c r="U9" i="16"/>
  <c r="P9" i="16"/>
  <c r="K9" i="16"/>
  <c r="AD8" i="16"/>
  <c r="AC8" i="16"/>
  <c r="AB8" i="16"/>
  <c r="AA8" i="16"/>
  <c r="Z8" i="16"/>
  <c r="U8" i="16"/>
  <c r="U13" i="16" s="1"/>
  <c r="P8" i="16"/>
  <c r="P13" i="16" s="1"/>
  <c r="K8" i="16"/>
  <c r="K13" i="16" s="1"/>
  <c r="C8" i="16"/>
  <c r="AA31" i="16" l="1"/>
  <c r="U38" i="16"/>
  <c r="U39" i="16"/>
  <c r="U40" i="16"/>
  <c r="U41" i="16"/>
  <c r="U42" i="16"/>
  <c r="AB31" i="16"/>
  <c r="AC31" i="16"/>
  <c r="AD31" i="16"/>
  <c r="Z31" i="16"/>
  <c r="Z13" i="16"/>
  <c r="P25" i="16"/>
  <c r="K31" i="16"/>
  <c r="K37" i="16"/>
  <c r="AA13" i="16"/>
  <c r="P31" i="16"/>
  <c r="P43" i="16" s="1"/>
  <c r="AA19" i="16"/>
  <c r="U31" i="16"/>
  <c r="U37" i="16"/>
  <c r="U43" i="16" s="1"/>
  <c r="AA25" i="16"/>
  <c r="AB25" i="16"/>
  <c r="X43" i="16"/>
  <c r="Z38" i="16"/>
  <c r="Z39" i="16"/>
  <c r="Z40" i="16"/>
  <c r="Z41" i="16"/>
  <c r="Z42" i="16"/>
  <c r="AB13" i="16"/>
  <c r="H43" i="16"/>
  <c r="O43" i="16"/>
  <c r="Y43" i="16"/>
  <c r="I43" i="16"/>
  <c r="G43" i="16"/>
  <c r="Q43" i="16"/>
  <c r="W43" i="16"/>
  <c r="J43" i="16"/>
  <c r="K38" i="16"/>
  <c r="K39" i="16"/>
  <c r="K40" i="16"/>
  <c r="K41" i="16"/>
  <c r="K42" i="16"/>
  <c r="R43" i="16"/>
  <c r="AD19" i="16"/>
  <c r="P41" i="16"/>
  <c r="V43" i="16"/>
  <c r="Z19" i="16"/>
  <c r="Z43" i="16" s="1"/>
  <c r="T43" i="16"/>
  <c r="AC38" i="16"/>
  <c r="AC39" i="16"/>
  <c r="AC40" i="16"/>
  <c r="AC41" i="16"/>
  <c r="AC42" i="16"/>
  <c r="N43" i="16"/>
  <c r="L43" i="16"/>
  <c r="P38" i="16"/>
  <c r="P40" i="16"/>
  <c r="P42" i="16"/>
  <c r="C38" i="16"/>
  <c r="AD39" i="16"/>
  <c r="AD41" i="16"/>
  <c r="AB39" i="16"/>
  <c r="AB41" i="16"/>
  <c r="P39" i="16"/>
  <c r="M43" i="16"/>
  <c r="AD38" i="16"/>
  <c r="AD40" i="16"/>
  <c r="AD42" i="16"/>
  <c r="AB38" i="16"/>
  <c r="AB40" i="16"/>
  <c r="AB42" i="16"/>
  <c r="S43" i="16"/>
  <c r="AA39" i="16"/>
  <c r="AA40" i="16"/>
  <c r="AA41" i="16"/>
  <c r="AA42" i="16"/>
  <c r="AC13" i="16"/>
  <c r="AD13" i="16"/>
  <c r="AA38" i="16"/>
  <c r="AB19" i="16"/>
  <c r="G19" i="3"/>
  <c r="K43" i="16" l="1"/>
  <c r="AB43" i="16"/>
  <c r="AA43" i="16"/>
  <c r="AC43" i="16"/>
  <c r="AD43" i="16"/>
  <c r="H32" i="14" l="1"/>
  <c r="I32" i="14"/>
  <c r="J32" i="14"/>
  <c r="L32" i="14"/>
  <c r="M32" i="14"/>
  <c r="N32" i="14"/>
  <c r="O32" i="14"/>
  <c r="Q32" i="14"/>
  <c r="R32" i="14"/>
  <c r="S32" i="14"/>
  <c r="T32" i="14"/>
  <c r="V32" i="14"/>
  <c r="W32" i="14"/>
  <c r="X32" i="14"/>
  <c r="Y32" i="14"/>
  <c r="H33" i="14"/>
  <c r="I33" i="14"/>
  <c r="J33" i="14"/>
  <c r="L33" i="14"/>
  <c r="M33" i="14"/>
  <c r="N33" i="14"/>
  <c r="O33" i="14"/>
  <c r="Q33" i="14"/>
  <c r="R33" i="14"/>
  <c r="S33" i="14"/>
  <c r="T33" i="14"/>
  <c r="U33" i="14"/>
  <c r="V33" i="14"/>
  <c r="W33" i="14"/>
  <c r="X33" i="14"/>
  <c r="Y33" i="14"/>
  <c r="H34" i="14"/>
  <c r="I34" i="14"/>
  <c r="J34" i="14"/>
  <c r="L34" i="14"/>
  <c r="M34" i="14"/>
  <c r="N34" i="14"/>
  <c r="O34" i="14"/>
  <c r="Q34" i="14"/>
  <c r="R34" i="14"/>
  <c r="S34" i="14"/>
  <c r="T34" i="14"/>
  <c r="V34" i="14"/>
  <c r="W34" i="14"/>
  <c r="X34" i="14"/>
  <c r="Y34" i="14"/>
  <c r="H35" i="14"/>
  <c r="I35" i="14"/>
  <c r="J35" i="14"/>
  <c r="L35" i="14"/>
  <c r="M35" i="14"/>
  <c r="N35" i="14"/>
  <c r="O35" i="14"/>
  <c r="P35" i="14"/>
  <c r="Q35" i="14"/>
  <c r="R35" i="14"/>
  <c r="S35" i="14"/>
  <c r="T35" i="14"/>
  <c r="V35" i="14"/>
  <c r="W35" i="14"/>
  <c r="X35" i="14"/>
  <c r="Y35" i="14"/>
  <c r="H36" i="14"/>
  <c r="I36" i="14"/>
  <c r="J36" i="14"/>
  <c r="L36" i="14"/>
  <c r="M36" i="14"/>
  <c r="N36" i="14"/>
  <c r="O36" i="14"/>
  <c r="P36" i="14"/>
  <c r="Q36" i="14"/>
  <c r="R36" i="14"/>
  <c r="S36" i="14"/>
  <c r="T36" i="14"/>
  <c r="V36" i="14"/>
  <c r="W36" i="14"/>
  <c r="X36" i="14"/>
  <c r="Y36" i="14"/>
  <c r="R37" i="14"/>
  <c r="G33" i="14"/>
  <c r="G34" i="14"/>
  <c r="G35" i="14"/>
  <c r="G36" i="14"/>
  <c r="G32" i="14"/>
  <c r="E32" i="14"/>
  <c r="D32" i="14"/>
  <c r="C32" i="14" s="1"/>
  <c r="Y31" i="14"/>
  <c r="X31" i="14"/>
  <c r="W31" i="14"/>
  <c r="V31" i="14"/>
  <c r="U31" i="14"/>
  <c r="T31" i="14"/>
  <c r="T37" i="14" s="1"/>
  <c r="S31" i="14"/>
  <c r="S37" i="14" s="1"/>
  <c r="R31" i="14"/>
  <c r="Q31" i="14"/>
  <c r="O31" i="14"/>
  <c r="N31" i="14"/>
  <c r="M31" i="14"/>
  <c r="L31" i="14"/>
  <c r="K31" i="14"/>
  <c r="K37" i="14" s="1"/>
  <c r="J31" i="14"/>
  <c r="J37" i="14" s="1"/>
  <c r="I31" i="14"/>
  <c r="H31" i="14"/>
  <c r="H37" i="14" s="1"/>
  <c r="G31" i="14"/>
  <c r="G37" i="14" s="1"/>
  <c r="AD30" i="14"/>
  <c r="AC30" i="14"/>
  <c r="AB30" i="14"/>
  <c r="AA30" i="14"/>
  <c r="Z30" i="14"/>
  <c r="Z36" i="14" s="1"/>
  <c r="U30" i="14"/>
  <c r="P30" i="14"/>
  <c r="K30" i="14"/>
  <c r="K36" i="14" s="1"/>
  <c r="AD29" i="14"/>
  <c r="AC29" i="14"/>
  <c r="AB29" i="14"/>
  <c r="AA29" i="14"/>
  <c r="Z29" i="14"/>
  <c r="Z35" i="14" s="1"/>
  <c r="U29" i="14"/>
  <c r="P29" i="14"/>
  <c r="K29" i="14"/>
  <c r="AD28" i="14"/>
  <c r="AC28" i="14"/>
  <c r="AB28" i="14"/>
  <c r="AA28" i="14"/>
  <c r="Z28" i="14"/>
  <c r="U28" i="14"/>
  <c r="U34" i="14" s="1"/>
  <c r="P28" i="14"/>
  <c r="K28" i="14"/>
  <c r="AD27" i="14"/>
  <c r="AD33" i="14" s="1"/>
  <c r="AC27" i="14"/>
  <c r="AB27" i="14"/>
  <c r="AA27" i="14"/>
  <c r="Z27" i="14"/>
  <c r="Z33" i="14" s="1"/>
  <c r="U27" i="14"/>
  <c r="P27" i="14"/>
  <c r="P33" i="14" s="1"/>
  <c r="K27" i="14"/>
  <c r="AD26" i="14"/>
  <c r="AD31" i="14" s="1"/>
  <c r="AC26" i="14"/>
  <c r="AC31" i="14" s="1"/>
  <c r="AB26" i="14"/>
  <c r="AB31" i="14" s="1"/>
  <c r="AA26" i="14"/>
  <c r="AA31" i="14" s="1"/>
  <c r="Z26" i="14"/>
  <c r="Z31" i="14" s="1"/>
  <c r="Z37" i="14" s="1"/>
  <c r="U26" i="14"/>
  <c r="P26" i="14"/>
  <c r="P31" i="14" s="1"/>
  <c r="K26" i="14"/>
  <c r="C26" i="14"/>
  <c r="Y25" i="14"/>
  <c r="X25" i="14"/>
  <c r="W25" i="14"/>
  <c r="V25" i="14"/>
  <c r="T25" i="14"/>
  <c r="S25" i="14"/>
  <c r="R25" i="14"/>
  <c r="Q25" i="14"/>
  <c r="O25" i="14"/>
  <c r="N25" i="14"/>
  <c r="M25" i="14"/>
  <c r="L25" i="14"/>
  <c r="J25" i="14"/>
  <c r="I25" i="14"/>
  <c r="I37" i="14" s="1"/>
  <c r="H25" i="14"/>
  <c r="G25" i="14"/>
  <c r="AD24" i="14"/>
  <c r="AC24" i="14"/>
  <c r="AB24" i="14"/>
  <c r="AA24" i="14"/>
  <c r="Z24" i="14"/>
  <c r="U24" i="14"/>
  <c r="P24" i="14"/>
  <c r="K24" i="14"/>
  <c r="AD23" i="14"/>
  <c r="AC23" i="14"/>
  <c r="AB23" i="14"/>
  <c r="AA23" i="14"/>
  <c r="Z23" i="14"/>
  <c r="U23" i="14"/>
  <c r="U35" i="14" s="1"/>
  <c r="P23" i="14"/>
  <c r="K23" i="14"/>
  <c r="AD22" i="14"/>
  <c r="AC22" i="14"/>
  <c r="AB22" i="14"/>
  <c r="AA22" i="14"/>
  <c r="Z22" i="14"/>
  <c r="U22" i="14"/>
  <c r="P22" i="14"/>
  <c r="P34" i="14" s="1"/>
  <c r="K22" i="14"/>
  <c r="AD21" i="14"/>
  <c r="AC21" i="14"/>
  <c r="AB21" i="14"/>
  <c r="AA21" i="14"/>
  <c r="Z21" i="14"/>
  <c r="U21" i="14"/>
  <c r="P21" i="14"/>
  <c r="K21" i="14"/>
  <c r="AD20" i="14"/>
  <c r="AD25" i="14" s="1"/>
  <c r="AC20" i="14"/>
  <c r="AC25" i="14" s="1"/>
  <c r="AB20" i="14"/>
  <c r="AB25" i="14" s="1"/>
  <c r="AA20" i="14"/>
  <c r="AA25" i="14" s="1"/>
  <c r="Z20" i="14"/>
  <c r="Z25" i="14" s="1"/>
  <c r="U20" i="14"/>
  <c r="U25" i="14" s="1"/>
  <c r="P20" i="14"/>
  <c r="P25" i="14" s="1"/>
  <c r="K20" i="14"/>
  <c r="K25" i="14" s="1"/>
  <c r="C20" i="14"/>
  <c r="Y19" i="14"/>
  <c r="X19" i="14"/>
  <c r="W19" i="14"/>
  <c r="V19" i="14"/>
  <c r="T19" i="14"/>
  <c r="S19" i="14"/>
  <c r="R19" i="14"/>
  <c r="Q19" i="14"/>
  <c r="Q37" i="14" s="1"/>
  <c r="O19" i="14"/>
  <c r="N19" i="14"/>
  <c r="M19" i="14"/>
  <c r="L19" i="14"/>
  <c r="J19" i="14"/>
  <c r="I19" i="14"/>
  <c r="H19" i="14"/>
  <c r="G19" i="14"/>
  <c r="AD18" i="14"/>
  <c r="AC18" i="14"/>
  <c r="AB18" i="14"/>
  <c r="AA18" i="14"/>
  <c r="AD17" i="14"/>
  <c r="AC17" i="14"/>
  <c r="AB17" i="14"/>
  <c r="AA17" i="14"/>
  <c r="AD16" i="14"/>
  <c r="AC16" i="14"/>
  <c r="AB16" i="14"/>
  <c r="AA16" i="14"/>
  <c r="Z16" i="14"/>
  <c r="U16" i="14"/>
  <c r="P16" i="14"/>
  <c r="K16" i="14"/>
  <c r="AD15" i="14"/>
  <c r="AC15" i="14"/>
  <c r="AB15" i="14"/>
  <c r="AA15" i="14"/>
  <c r="Z15" i="14"/>
  <c r="U15" i="14"/>
  <c r="P15" i="14"/>
  <c r="K15" i="14"/>
  <c r="AD14" i="14"/>
  <c r="AD19" i="14" s="1"/>
  <c r="AC14" i="14"/>
  <c r="AB14" i="14"/>
  <c r="AA14" i="14"/>
  <c r="Z14" i="14"/>
  <c r="Z19" i="14" s="1"/>
  <c r="U14" i="14"/>
  <c r="U19" i="14" s="1"/>
  <c r="P14" i="14"/>
  <c r="P19" i="14" s="1"/>
  <c r="P37" i="14" s="1"/>
  <c r="K14" i="14"/>
  <c r="K19" i="14" s="1"/>
  <c r="C14" i="14"/>
  <c r="Y13" i="14"/>
  <c r="X13" i="14"/>
  <c r="W13" i="14"/>
  <c r="V13" i="14"/>
  <c r="T13" i="14"/>
  <c r="S13" i="14"/>
  <c r="R13" i="14"/>
  <c r="Q13" i="14"/>
  <c r="O13" i="14"/>
  <c r="N13" i="14"/>
  <c r="M13" i="14"/>
  <c r="L13" i="14"/>
  <c r="J13" i="14"/>
  <c r="I13" i="14"/>
  <c r="H13" i="14"/>
  <c r="G13" i="14"/>
  <c r="AD12" i="14"/>
  <c r="AC12" i="14"/>
  <c r="AB12" i="14"/>
  <c r="AA12" i="14"/>
  <c r="Z12" i="14"/>
  <c r="U12" i="14"/>
  <c r="U36" i="14" s="1"/>
  <c r="P12" i="14"/>
  <c r="K12" i="14"/>
  <c r="AD11" i="14"/>
  <c r="AC11" i="14"/>
  <c r="AB11" i="14"/>
  <c r="AA11" i="14"/>
  <c r="Z11" i="14"/>
  <c r="U11" i="14"/>
  <c r="P11" i="14"/>
  <c r="K11" i="14"/>
  <c r="K35" i="14" s="1"/>
  <c r="AD10" i="14"/>
  <c r="AC10" i="14"/>
  <c r="AB10" i="14"/>
  <c r="AA10" i="14"/>
  <c r="Z10" i="14"/>
  <c r="U10" i="14"/>
  <c r="P10" i="14"/>
  <c r="K10" i="14"/>
  <c r="K34" i="14" s="1"/>
  <c r="AD9" i="14"/>
  <c r="AC9" i="14"/>
  <c r="AB9" i="14"/>
  <c r="AA9" i="14"/>
  <c r="Z9" i="14"/>
  <c r="U9" i="14"/>
  <c r="P9" i="14"/>
  <c r="K9" i="14"/>
  <c r="K33" i="14" s="1"/>
  <c r="AD8" i="14"/>
  <c r="AD13" i="14" s="1"/>
  <c r="AC8" i="14"/>
  <c r="AC13" i="14" s="1"/>
  <c r="AB8" i="14"/>
  <c r="AB13" i="14" s="1"/>
  <c r="AA8" i="14"/>
  <c r="AA13" i="14" s="1"/>
  <c r="Z8" i="14"/>
  <c r="Z13" i="14" s="1"/>
  <c r="U8" i="14"/>
  <c r="U13" i="14" s="1"/>
  <c r="P8" i="14"/>
  <c r="P13" i="14" s="1"/>
  <c r="K8" i="14"/>
  <c r="K13" i="14" s="1"/>
  <c r="C8" i="14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V14" i="13"/>
  <c r="W14" i="13"/>
  <c r="X14" i="13"/>
  <c r="Y14" i="13"/>
  <c r="Z14" i="13"/>
  <c r="AA14" i="13"/>
  <c r="AB14" i="13"/>
  <c r="AC14" i="13"/>
  <c r="AD14" i="13"/>
  <c r="U10" i="13"/>
  <c r="U14" i="13" s="1"/>
  <c r="U11" i="13"/>
  <c r="U12" i="13"/>
  <c r="U13" i="13"/>
  <c r="U15" i="13"/>
  <c r="U16" i="13"/>
  <c r="U17" i="13"/>
  <c r="U18" i="13"/>
  <c r="U19" i="13"/>
  <c r="U21" i="13"/>
  <c r="U22" i="13"/>
  <c r="U23" i="13"/>
  <c r="U24" i="13"/>
  <c r="U25" i="13"/>
  <c r="U27" i="13"/>
  <c r="U28" i="13"/>
  <c r="U29" i="13"/>
  <c r="U30" i="13"/>
  <c r="U31" i="13"/>
  <c r="U32" i="13"/>
  <c r="U33" i="13"/>
  <c r="U34" i="13"/>
  <c r="U35" i="13"/>
  <c r="U36" i="13"/>
  <c r="U37" i="13"/>
  <c r="U39" i="13"/>
  <c r="U40" i="13"/>
  <c r="U41" i="13"/>
  <c r="U42" i="13"/>
  <c r="U43" i="13"/>
  <c r="U45" i="13"/>
  <c r="U46" i="13"/>
  <c r="U47" i="13"/>
  <c r="U48" i="13"/>
  <c r="U49" i="13"/>
  <c r="U51" i="13"/>
  <c r="U55" i="13"/>
  <c r="U9" i="13"/>
  <c r="H51" i="13"/>
  <c r="I51" i="13"/>
  <c r="J51" i="13"/>
  <c r="L51" i="13"/>
  <c r="M51" i="13"/>
  <c r="N51" i="13"/>
  <c r="O51" i="13"/>
  <c r="Q51" i="13"/>
  <c r="R51" i="13"/>
  <c r="S51" i="13"/>
  <c r="T51" i="13"/>
  <c r="V51" i="13"/>
  <c r="W51" i="13"/>
  <c r="X51" i="13"/>
  <c r="Y51" i="13"/>
  <c r="Z51" i="13"/>
  <c r="H52" i="13"/>
  <c r="I52" i="13"/>
  <c r="J52" i="13"/>
  <c r="L52" i="13"/>
  <c r="M52" i="13"/>
  <c r="N52" i="13"/>
  <c r="O52" i="13"/>
  <c r="Q52" i="13"/>
  <c r="R52" i="13"/>
  <c r="U52" i="13" s="1"/>
  <c r="S52" i="13"/>
  <c r="T52" i="13"/>
  <c r="V52" i="13"/>
  <c r="W52" i="13"/>
  <c r="X52" i="13"/>
  <c r="Y52" i="13"/>
  <c r="AA52" i="13"/>
  <c r="H53" i="13"/>
  <c r="I53" i="13"/>
  <c r="J53" i="13"/>
  <c r="K53" i="13"/>
  <c r="L53" i="13"/>
  <c r="L56" i="13" s="1"/>
  <c r="M53" i="13"/>
  <c r="M56" i="13" s="1"/>
  <c r="N53" i="13"/>
  <c r="O53" i="13"/>
  <c r="Q53" i="13"/>
  <c r="R53" i="13"/>
  <c r="U53" i="13" s="1"/>
  <c r="S53" i="13"/>
  <c r="T53" i="13"/>
  <c r="V53" i="13"/>
  <c r="W53" i="13"/>
  <c r="X53" i="13"/>
  <c r="Y53" i="13"/>
  <c r="AD53" i="13"/>
  <c r="H54" i="13"/>
  <c r="I54" i="13"/>
  <c r="J54" i="13"/>
  <c r="L54" i="13"/>
  <c r="M54" i="13"/>
  <c r="N54" i="13"/>
  <c r="O54" i="13"/>
  <c r="Q54" i="13"/>
  <c r="R54" i="13"/>
  <c r="S54" i="13"/>
  <c r="T54" i="13"/>
  <c r="V54" i="13"/>
  <c r="W54" i="13"/>
  <c r="X54" i="13"/>
  <c r="Y54" i="13"/>
  <c r="H55" i="13"/>
  <c r="I55" i="13"/>
  <c r="J55" i="13"/>
  <c r="L55" i="13"/>
  <c r="M55" i="13"/>
  <c r="N55" i="13"/>
  <c r="O55" i="13"/>
  <c r="P55" i="13"/>
  <c r="Q55" i="13"/>
  <c r="R55" i="13"/>
  <c r="S55" i="13"/>
  <c r="T55" i="13"/>
  <c r="V55" i="13"/>
  <c r="W55" i="13"/>
  <c r="X55" i="13"/>
  <c r="Y55" i="13"/>
  <c r="Z55" i="13"/>
  <c r="T56" i="13"/>
  <c r="G55" i="13"/>
  <c r="G54" i="13"/>
  <c r="G53" i="13"/>
  <c r="G52" i="13"/>
  <c r="G51" i="13"/>
  <c r="E51" i="13"/>
  <c r="D51" i="13"/>
  <c r="Y50" i="13"/>
  <c r="X50" i="13"/>
  <c r="W50" i="13"/>
  <c r="Z50" i="13" s="1"/>
  <c r="V50" i="13"/>
  <c r="T50" i="13"/>
  <c r="S50" i="13"/>
  <c r="R50" i="13"/>
  <c r="U50" i="13" s="1"/>
  <c r="Q50" i="13"/>
  <c r="O50" i="13"/>
  <c r="N50" i="13"/>
  <c r="M50" i="13"/>
  <c r="P50" i="13" s="1"/>
  <c r="L50" i="13"/>
  <c r="J50" i="13"/>
  <c r="I50" i="13"/>
  <c r="H50" i="13"/>
  <c r="G50" i="13"/>
  <c r="AD49" i="13"/>
  <c r="AC49" i="13"/>
  <c r="AB49" i="13"/>
  <c r="AB55" i="13" s="1"/>
  <c r="AA49" i="13"/>
  <c r="AA55" i="13" s="1"/>
  <c r="Z49" i="13"/>
  <c r="P49" i="13"/>
  <c r="K49" i="13"/>
  <c r="K55" i="13" s="1"/>
  <c r="AD48" i="13"/>
  <c r="AD54" i="13" s="1"/>
  <c r="AC48" i="13"/>
  <c r="AB48" i="13"/>
  <c r="AA48" i="13"/>
  <c r="AA54" i="13" s="1"/>
  <c r="Z48" i="13"/>
  <c r="Z54" i="13" s="1"/>
  <c r="P48" i="13"/>
  <c r="P54" i="13" s="1"/>
  <c r="K48" i="13"/>
  <c r="K54" i="13" s="1"/>
  <c r="AD47" i="13"/>
  <c r="AC47" i="13"/>
  <c r="AC53" i="13" s="1"/>
  <c r="AB47" i="13"/>
  <c r="AA47" i="13"/>
  <c r="Z47" i="13"/>
  <c r="P47" i="13"/>
  <c r="P53" i="13" s="1"/>
  <c r="K47" i="13"/>
  <c r="AD46" i="13"/>
  <c r="AD52" i="13" s="1"/>
  <c r="AC46" i="13"/>
  <c r="AC52" i="13" s="1"/>
  <c r="AB46" i="13"/>
  <c r="AB52" i="13" s="1"/>
  <c r="AA46" i="13"/>
  <c r="Z46" i="13"/>
  <c r="P46" i="13"/>
  <c r="K46" i="13"/>
  <c r="AD45" i="13"/>
  <c r="AD51" i="13" s="1"/>
  <c r="AC45" i="13"/>
  <c r="AB45" i="13"/>
  <c r="AB51" i="13" s="1"/>
  <c r="AA45" i="13"/>
  <c r="AA51" i="13" s="1"/>
  <c r="Z45" i="13"/>
  <c r="P45" i="13"/>
  <c r="K45" i="13"/>
  <c r="K51" i="13" s="1"/>
  <c r="C45" i="13"/>
  <c r="C51" i="13" s="1"/>
  <c r="Y44" i="13"/>
  <c r="X44" i="13"/>
  <c r="W44" i="13"/>
  <c r="V44" i="13"/>
  <c r="T44" i="13"/>
  <c r="S44" i="13"/>
  <c r="R44" i="13"/>
  <c r="U44" i="13" s="1"/>
  <c r="Q44" i="13"/>
  <c r="O44" i="13"/>
  <c r="N44" i="13"/>
  <c r="M44" i="13"/>
  <c r="L44" i="13"/>
  <c r="J44" i="13"/>
  <c r="I44" i="13"/>
  <c r="H44" i="13"/>
  <c r="K44" i="13" s="1"/>
  <c r="G44" i="13"/>
  <c r="AD43" i="13"/>
  <c r="AD55" i="13" s="1"/>
  <c r="AC43" i="13"/>
  <c r="AC55" i="13" s="1"/>
  <c r="AB43" i="13"/>
  <c r="AA43" i="13"/>
  <c r="Z43" i="13"/>
  <c r="P43" i="13"/>
  <c r="K43" i="13"/>
  <c r="AD42" i="13"/>
  <c r="AC42" i="13"/>
  <c r="AC54" i="13" s="1"/>
  <c r="AB42" i="13"/>
  <c r="AB54" i="13" s="1"/>
  <c r="AA42" i="13"/>
  <c r="Z42" i="13"/>
  <c r="P42" i="13"/>
  <c r="K42" i="13"/>
  <c r="AD41" i="13"/>
  <c r="AC41" i="13"/>
  <c r="AB41" i="13"/>
  <c r="AA41" i="13"/>
  <c r="AA53" i="13" s="1"/>
  <c r="Z41" i="13"/>
  <c r="Z53" i="13" s="1"/>
  <c r="P41" i="13"/>
  <c r="K41" i="13"/>
  <c r="AD40" i="13"/>
  <c r="AC40" i="13"/>
  <c r="AB40" i="13"/>
  <c r="AA40" i="13"/>
  <c r="Z40" i="13"/>
  <c r="Z52" i="13" s="1"/>
  <c r="P40" i="13"/>
  <c r="P52" i="13" s="1"/>
  <c r="K40" i="13"/>
  <c r="K52" i="13" s="1"/>
  <c r="AD39" i="13"/>
  <c r="AC39" i="13"/>
  <c r="AB39" i="13"/>
  <c r="AA39" i="13"/>
  <c r="Z39" i="13"/>
  <c r="P39" i="13"/>
  <c r="K39" i="13"/>
  <c r="C39" i="13"/>
  <c r="Y38" i="13"/>
  <c r="X38" i="13"/>
  <c r="W38" i="13"/>
  <c r="V38" i="13"/>
  <c r="T38" i="13"/>
  <c r="S38" i="13"/>
  <c r="R38" i="13"/>
  <c r="U38" i="13" s="1"/>
  <c r="Q38" i="13"/>
  <c r="O38" i="13"/>
  <c r="N38" i="13"/>
  <c r="M38" i="13"/>
  <c r="L38" i="13"/>
  <c r="J38" i="13"/>
  <c r="I38" i="13"/>
  <c r="H38" i="13"/>
  <c r="G38" i="13"/>
  <c r="AD37" i="13"/>
  <c r="AC37" i="13"/>
  <c r="AB37" i="13"/>
  <c r="AA37" i="13"/>
  <c r="Z37" i="13"/>
  <c r="P37" i="13"/>
  <c r="K37" i="13"/>
  <c r="AD36" i="13"/>
  <c r="AC36" i="13"/>
  <c r="AB36" i="13"/>
  <c r="AA36" i="13"/>
  <c r="Z36" i="13"/>
  <c r="P36" i="13"/>
  <c r="K36" i="13"/>
  <c r="AD35" i="13"/>
  <c r="AC35" i="13"/>
  <c r="AB35" i="13"/>
  <c r="AA35" i="13"/>
  <c r="Z35" i="13"/>
  <c r="P35" i="13"/>
  <c r="K35" i="13"/>
  <c r="AD34" i="13"/>
  <c r="AC34" i="13"/>
  <c r="AB34" i="13"/>
  <c r="AA34" i="13"/>
  <c r="Z34" i="13"/>
  <c r="P34" i="13"/>
  <c r="K34" i="13"/>
  <c r="AD33" i="13"/>
  <c r="AC33" i="13"/>
  <c r="AB33" i="13"/>
  <c r="AA33" i="13"/>
  <c r="AA38" i="13" s="1"/>
  <c r="Z33" i="13"/>
  <c r="P33" i="13"/>
  <c r="K33" i="13"/>
  <c r="C33" i="13"/>
  <c r="Y32" i="13"/>
  <c r="X32" i="13"/>
  <c r="W32" i="13"/>
  <c r="Z32" i="13" s="1"/>
  <c r="V32" i="13"/>
  <c r="T32" i="13"/>
  <c r="S32" i="13"/>
  <c r="R32" i="13"/>
  <c r="Q32" i="13"/>
  <c r="O32" i="13"/>
  <c r="N32" i="13"/>
  <c r="M32" i="13"/>
  <c r="P32" i="13" s="1"/>
  <c r="L32" i="13"/>
  <c r="J32" i="13"/>
  <c r="I32" i="13"/>
  <c r="H32" i="13"/>
  <c r="G32" i="13"/>
  <c r="AD31" i="13"/>
  <c r="AC31" i="13"/>
  <c r="AC32" i="13" s="1"/>
  <c r="AB31" i="13"/>
  <c r="AA31" i="13"/>
  <c r="Z31" i="13"/>
  <c r="P31" i="13"/>
  <c r="K31" i="13"/>
  <c r="AD30" i="13"/>
  <c r="AC30" i="13"/>
  <c r="AB30" i="13"/>
  <c r="AA30" i="13"/>
  <c r="Z30" i="13"/>
  <c r="P30" i="13"/>
  <c r="K30" i="13"/>
  <c r="AD29" i="13"/>
  <c r="AC29" i="13"/>
  <c r="AB29" i="13"/>
  <c r="AA29" i="13"/>
  <c r="Z29" i="13"/>
  <c r="P29" i="13"/>
  <c r="K29" i="13"/>
  <c r="AD28" i="13"/>
  <c r="AC28" i="13"/>
  <c r="AB28" i="13"/>
  <c r="AA28" i="13"/>
  <c r="Z28" i="13"/>
  <c r="P28" i="13"/>
  <c r="K28" i="13"/>
  <c r="AD27" i="13"/>
  <c r="AC27" i="13"/>
  <c r="AB27" i="13"/>
  <c r="AA27" i="13"/>
  <c r="Z27" i="13"/>
  <c r="P27" i="13"/>
  <c r="K27" i="13"/>
  <c r="C27" i="13"/>
  <c r="Y26" i="13"/>
  <c r="X26" i="13"/>
  <c r="W26" i="13"/>
  <c r="V26" i="13"/>
  <c r="T26" i="13"/>
  <c r="S26" i="13"/>
  <c r="R26" i="13"/>
  <c r="U26" i="13" s="1"/>
  <c r="Q26" i="13"/>
  <c r="O26" i="13"/>
  <c r="N26" i="13"/>
  <c r="M26" i="13"/>
  <c r="L26" i="13"/>
  <c r="J26" i="13"/>
  <c r="I26" i="13"/>
  <c r="H26" i="13"/>
  <c r="G26" i="13"/>
  <c r="AD25" i="13"/>
  <c r="AC25" i="13"/>
  <c r="AB25" i="13"/>
  <c r="AA25" i="13"/>
  <c r="Z25" i="13"/>
  <c r="P25" i="13"/>
  <c r="K25" i="13"/>
  <c r="AD24" i="13"/>
  <c r="AC24" i="13"/>
  <c r="AB24" i="13"/>
  <c r="AA24" i="13"/>
  <c r="Z24" i="13"/>
  <c r="P24" i="13"/>
  <c r="K24" i="13"/>
  <c r="AD23" i="13"/>
  <c r="AC23" i="13"/>
  <c r="AB23" i="13"/>
  <c r="AA23" i="13"/>
  <c r="Z23" i="13"/>
  <c r="P23" i="13"/>
  <c r="K23" i="13"/>
  <c r="AD22" i="13"/>
  <c r="AC22" i="13"/>
  <c r="AB22" i="13"/>
  <c r="AA22" i="13"/>
  <c r="Z22" i="13"/>
  <c r="P22" i="13"/>
  <c r="K22" i="13"/>
  <c r="AD21" i="13"/>
  <c r="AC21" i="13"/>
  <c r="AB21" i="13"/>
  <c r="AA21" i="13"/>
  <c r="AA26" i="13" s="1"/>
  <c r="Z21" i="13"/>
  <c r="P21" i="13"/>
  <c r="K21" i="13"/>
  <c r="C21" i="13"/>
  <c r="Y20" i="13"/>
  <c r="X20" i="13"/>
  <c r="W20" i="13"/>
  <c r="V20" i="13"/>
  <c r="T20" i="13"/>
  <c r="S20" i="13"/>
  <c r="R20" i="13"/>
  <c r="U20" i="13" s="1"/>
  <c r="Q20" i="13"/>
  <c r="O20" i="13"/>
  <c r="N20" i="13"/>
  <c r="M20" i="13"/>
  <c r="L20" i="13"/>
  <c r="J20" i="13"/>
  <c r="I20" i="13"/>
  <c r="H20" i="13"/>
  <c r="G20" i="13"/>
  <c r="AD19" i="13"/>
  <c r="AC19" i="13"/>
  <c r="AB19" i="13"/>
  <c r="AA19" i="13"/>
  <c r="Z19" i="13"/>
  <c r="P19" i="13"/>
  <c r="K19" i="13"/>
  <c r="AD18" i="13"/>
  <c r="AC18" i="13"/>
  <c r="AB18" i="13"/>
  <c r="AA18" i="13"/>
  <c r="Z18" i="13"/>
  <c r="P18" i="13"/>
  <c r="K18" i="13"/>
  <c r="AD17" i="13"/>
  <c r="AC17" i="13"/>
  <c r="AB17" i="13"/>
  <c r="AB53" i="13" s="1"/>
  <c r="AA17" i="13"/>
  <c r="Z17" i="13"/>
  <c r="P17" i="13"/>
  <c r="K17" i="13"/>
  <c r="AD16" i="13"/>
  <c r="AC16" i="13"/>
  <c r="AB16" i="13"/>
  <c r="AA16" i="13"/>
  <c r="Z16" i="13"/>
  <c r="P16" i="13"/>
  <c r="K16" i="13"/>
  <c r="AD15" i="13"/>
  <c r="AC15" i="13"/>
  <c r="AB15" i="13"/>
  <c r="AA15" i="13"/>
  <c r="Z15" i="13"/>
  <c r="P15" i="13"/>
  <c r="K15" i="13"/>
  <c r="K20" i="13" s="1"/>
  <c r="C15" i="13"/>
  <c r="G14" i="13"/>
  <c r="AD13" i="13"/>
  <c r="AC13" i="13"/>
  <c r="AB13" i="13"/>
  <c r="AA13" i="13"/>
  <c r="AD12" i="13"/>
  <c r="AC12" i="13"/>
  <c r="AB12" i="13"/>
  <c r="AA12" i="13"/>
  <c r="AD11" i="13"/>
  <c r="AC11" i="13"/>
  <c r="AB11" i="13"/>
  <c r="AA11" i="13"/>
  <c r="AD10" i="13"/>
  <c r="AC10" i="13"/>
  <c r="AB10" i="13"/>
  <c r="AA10" i="13"/>
  <c r="AD9" i="13"/>
  <c r="AC9" i="13"/>
  <c r="AB9" i="13"/>
  <c r="AA9" i="13"/>
  <c r="C9" i="13"/>
  <c r="Z32" i="14" l="1"/>
  <c r="U37" i="14"/>
  <c r="Z34" i="14"/>
  <c r="AA37" i="14"/>
  <c r="AA33" i="14"/>
  <c r="AA34" i="14"/>
  <c r="AA35" i="14"/>
  <c r="AA36" i="14"/>
  <c r="L37" i="14"/>
  <c r="V37" i="14"/>
  <c r="AB33" i="14"/>
  <c r="AB34" i="14"/>
  <c r="AB35" i="14"/>
  <c r="AB36" i="14"/>
  <c r="M37" i="14"/>
  <c r="W37" i="14"/>
  <c r="AA19" i="14"/>
  <c r="U32" i="14"/>
  <c r="AC37" i="14"/>
  <c r="AC33" i="14"/>
  <c r="AC34" i="14"/>
  <c r="AC35" i="14"/>
  <c r="AC36" i="14"/>
  <c r="N37" i="14"/>
  <c r="X37" i="14"/>
  <c r="AB19" i="14"/>
  <c r="AB37" i="14" s="1"/>
  <c r="AD37" i="14"/>
  <c r="AD34" i="14"/>
  <c r="AD35" i="14"/>
  <c r="AD36" i="14"/>
  <c r="O37" i="14"/>
  <c r="Y37" i="14"/>
  <c r="AC19" i="14"/>
  <c r="AD32" i="14"/>
  <c r="AC32" i="14"/>
  <c r="AB32" i="14"/>
  <c r="AA32" i="14"/>
  <c r="K32" i="14"/>
  <c r="P32" i="14"/>
  <c r="AB56" i="13"/>
  <c r="AB62" i="13" s="1"/>
  <c r="K56" i="13"/>
  <c r="AD56" i="13"/>
  <c r="Z56" i="13"/>
  <c r="AA56" i="13"/>
  <c r="P20" i="13"/>
  <c r="AB26" i="13"/>
  <c r="AB38" i="13"/>
  <c r="H56" i="13"/>
  <c r="AC50" i="13"/>
  <c r="Q56" i="13"/>
  <c r="X56" i="13"/>
  <c r="X62" i="13" s="1"/>
  <c r="AA20" i="13"/>
  <c r="Y56" i="13"/>
  <c r="Y62" i="13" s="1"/>
  <c r="W56" i="13"/>
  <c r="AB20" i="13"/>
  <c r="J56" i="13"/>
  <c r="J62" i="13" s="1"/>
  <c r="AD20" i="13"/>
  <c r="S56" i="13"/>
  <c r="AB50" i="13"/>
  <c r="P51" i="13"/>
  <c r="P56" i="13" s="1"/>
  <c r="Z20" i="13"/>
  <c r="AC26" i="13"/>
  <c r="I56" i="13"/>
  <c r="O56" i="13"/>
  <c r="O62" i="13" s="1"/>
  <c r="AD26" i="13"/>
  <c r="P44" i="13"/>
  <c r="AD50" i="13"/>
  <c r="K50" i="13"/>
  <c r="N56" i="13"/>
  <c r="N62" i="13" s="1"/>
  <c r="V56" i="13"/>
  <c r="V62" i="13" s="1"/>
  <c r="AC20" i="13"/>
  <c r="R56" i="13"/>
  <c r="U56" i="13" s="1"/>
  <c r="U62" i="13" s="1"/>
  <c r="AC51" i="13"/>
  <c r="AC56" i="13" s="1"/>
  <c r="U54" i="13"/>
  <c r="Z26" i="13"/>
  <c r="Z38" i="13"/>
  <c r="Z62" i="13"/>
  <c r="W62" i="13"/>
  <c r="P62" i="13"/>
  <c r="AA44" i="13"/>
  <c r="G56" i="13"/>
  <c r="G62" i="13" s="1"/>
  <c r="AB44" i="13"/>
  <c r="M62" i="13"/>
  <c r="AC44" i="13"/>
  <c r="Q62" i="13"/>
  <c r="K26" i="13"/>
  <c r="AD32" i="13"/>
  <c r="AC38" i="13"/>
  <c r="AD44" i="13"/>
  <c r="AA32" i="13"/>
  <c r="AD38" i="13"/>
  <c r="K38" i="13"/>
  <c r="AA50" i="13"/>
  <c r="I62" i="13"/>
  <c r="S62" i="13"/>
  <c r="P26" i="13"/>
  <c r="AB32" i="13"/>
  <c r="K32" i="13"/>
  <c r="Z44" i="13"/>
  <c r="T62" i="13"/>
  <c r="P38" i="13"/>
  <c r="L62" i="13"/>
  <c r="AC62" i="13"/>
  <c r="R62" i="13" l="1"/>
  <c r="AA62" i="13"/>
  <c r="AD62" i="13"/>
  <c r="K62" i="13"/>
  <c r="H62" i="13"/>
  <c r="Y48" i="12" l="1"/>
  <c r="X48" i="12"/>
  <c r="W48" i="12"/>
  <c r="V48" i="12"/>
  <c r="T48" i="12"/>
  <c r="S48" i="12"/>
  <c r="R48" i="12"/>
  <c r="Q48" i="12"/>
  <c r="O48" i="12"/>
  <c r="N48" i="12"/>
  <c r="M48" i="12"/>
  <c r="L48" i="12"/>
  <c r="J48" i="12"/>
  <c r="I48" i="12"/>
  <c r="H48" i="12"/>
  <c r="G48" i="12"/>
  <c r="Y47" i="12"/>
  <c r="X47" i="12"/>
  <c r="W47" i="12"/>
  <c r="V47" i="12"/>
  <c r="T47" i="12"/>
  <c r="S47" i="12"/>
  <c r="R47" i="12"/>
  <c r="Q47" i="12"/>
  <c r="O47" i="12"/>
  <c r="N47" i="12"/>
  <c r="M47" i="12"/>
  <c r="L47" i="12"/>
  <c r="J47" i="12"/>
  <c r="I47" i="12"/>
  <c r="H47" i="12"/>
  <c r="G47" i="12"/>
  <c r="Y46" i="12"/>
  <c r="X46" i="12"/>
  <c r="W46" i="12"/>
  <c r="V46" i="12"/>
  <c r="T46" i="12"/>
  <c r="S46" i="12"/>
  <c r="R46" i="12"/>
  <c r="Q46" i="12"/>
  <c r="O46" i="12"/>
  <c r="N46" i="12"/>
  <c r="M46" i="12"/>
  <c r="L46" i="12"/>
  <c r="J46" i="12"/>
  <c r="I46" i="12"/>
  <c r="H46" i="12"/>
  <c r="G46" i="12"/>
  <c r="Y45" i="12"/>
  <c r="X45" i="12"/>
  <c r="W45" i="12"/>
  <c r="V45" i="12"/>
  <c r="T45" i="12"/>
  <c r="S45" i="12"/>
  <c r="R45" i="12"/>
  <c r="Q45" i="12"/>
  <c r="O45" i="12"/>
  <c r="N45" i="12"/>
  <c r="M45" i="12"/>
  <c r="L45" i="12"/>
  <c r="J45" i="12"/>
  <c r="I45" i="12"/>
  <c r="H45" i="12"/>
  <c r="G45" i="12"/>
  <c r="Y44" i="12"/>
  <c r="Y49" i="12" s="1"/>
  <c r="Y53" i="12" s="1"/>
  <c r="X44" i="12"/>
  <c r="X49" i="12" s="1"/>
  <c r="X53" i="12" s="1"/>
  <c r="W44" i="12"/>
  <c r="W49" i="12" s="1"/>
  <c r="W53" i="12" s="1"/>
  <c r="V44" i="12"/>
  <c r="V49" i="12" s="1"/>
  <c r="V53" i="12" s="1"/>
  <c r="T44" i="12"/>
  <c r="S44" i="12"/>
  <c r="R44" i="12"/>
  <c r="Q44" i="12"/>
  <c r="O44" i="12"/>
  <c r="O49" i="12" s="1"/>
  <c r="O53" i="12" s="1"/>
  <c r="N44" i="12"/>
  <c r="N49" i="12" s="1"/>
  <c r="N53" i="12" s="1"/>
  <c r="M44" i="12"/>
  <c r="M49" i="12" s="1"/>
  <c r="M53" i="12" s="1"/>
  <c r="L44" i="12"/>
  <c r="L49" i="12" s="1"/>
  <c r="L53" i="12" s="1"/>
  <c r="J44" i="12"/>
  <c r="I44" i="12"/>
  <c r="H44" i="12"/>
  <c r="G44" i="12"/>
  <c r="G49" i="12" s="1"/>
  <c r="G53" i="12" s="1"/>
  <c r="E44" i="12"/>
  <c r="D44" i="12"/>
  <c r="C44" i="12" s="1"/>
  <c r="Y43" i="12"/>
  <c r="X43" i="12"/>
  <c r="W43" i="12"/>
  <c r="V43" i="12"/>
  <c r="T43" i="12"/>
  <c r="S43" i="12"/>
  <c r="R43" i="12"/>
  <c r="Q43" i="12"/>
  <c r="O43" i="12"/>
  <c r="N43" i="12"/>
  <c r="M43" i="12"/>
  <c r="L43" i="12"/>
  <c r="J43" i="12"/>
  <c r="I43" i="12"/>
  <c r="H43" i="12"/>
  <c r="G43" i="12"/>
  <c r="AD42" i="12"/>
  <c r="AC42" i="12"/>
  <c r="AB42" i="12"/>
  <c r="AA42" i="12"/>
  <c r="Z42" i="12"/>
  <c r="U42" i="12"/>
  <c r="P42" i="12"/>
  <c r="K42" i="12"/>
  <c r="AD41" i="12"/>
  <c r="AC41" i="12"/>
  <c r="AB41" i="12"/>
  <c r="AA41" i="12"/>
  <c r="Z41" i="12"/>
  <c r="U41" i="12"/>
  <c r="P41" i="12"/>
  <c r="K41" i="12"/>
  <c r="AD40" i="12"/>
  <c r="AC40" i="12"/>
  <c r="AB40" i="12"/>
  <c r="AA40" i="12"/>
  <c r="Z40" i="12"/>
  <c r="U40" i="12"/>
  <c r="P40" i="12"/>
  <c r="K40" i="12"/>
  <c r="AD39" i="12"/>
  <c r="AC39" i="12"/>
  <c r="AB39" i="12"/>
  <c r="AA39" i="12"/>
  <c r="Z39" i="12"/>
  <c r="U39" i="12"/>
  <c r="P39" i="12"/>
  <c r="K39" i="12"/>
  <c r="AD38" i="12"/>
  <c r="AD43" i="12" s="1"/>
  <c r="AC38" i="12"/>
  <c r="AC43" i="12" s="1"/>
  <c r="AB38" i="12"/>
  <c r="AB43" i="12" s="1"/>
  <c r="AA38" i="12"/>
  <c r="AA43" i="12" s="1"/>
  <c r="Z38" i="12"/>
  <c r="Z43" i="12" s="1"/>
  <c r="U38" i="12"/>
  <c r="U43" i="12" s="1"/>
  <c r="P38" i="12"/>
  <c r="P43" i="12" s="1"/>
  <c r="K38" i="12"/>
  <c r="K43" i="12" s="1"/>
  <c r="C38" i="12"/>
  <c r="Y37" i="12"/>
  <c r="X37" i="12"/>
  <c r="W37" i="12"/>
  <c r="V37" i="12"/>
  <c r="U37" i="12"/>
  <c r="T37" i="12"/>
  <c r="S37" i="12"/>
  <c r="R37" i="12"/>
  <c r="Q37" i="12"/>
  <c r="O37" i="12"/>
  <c r="N37" i="12"/>
  <c r="M37" i="12"/>
  <c r="L37" i="12"/>
  <c r="K37" i="12"/>
  <c r="J37" i="12"/>
  <c r="I37" i="12"/>
  <c r="H37" i="12"/>
  <c r="G37" i="12"/>
  <c r="AD36" i="12"/>
  <c r="AC36" i="12"/>
  <c r="AB36" i="12"/>
  <c r="AA36" i="12"/>
  <c r="Z36" i="12"/>
  <c r="U36" i="12"/>
  <c r="P36" i="12"/>
  <c r="K36" i="12"/>
  <c r="AD35" i="12"/>
  <c r="AC35" i="12"/>
  <c r="AB35" i="12"/>
  <c r="AA35" i="12"/>
  <c r="Z35" i="12"/>
  <c r="U35" i="12"/>
  <c r="P35" i="12"/>
  <c r="K35" i="12"/>
  <c r="AD34" i="12"/>
  <c r="AC34" i="12"/>
  <c r="AB34" i="12"/>
  <c r="AA34" i="12"/>
  <c r="Z34" i="12"/>
  <c r="U34" i="12"/>
  <c r="P34" i="12"/>
  <c r="K34" i="12"/>
  <c r="AD33" i="12"/>
  <c r="AC33" i="12"/>
  <c r="AB33" i="12"/>
  <c r="AA33" i="12"/>
  <c r="Z33" i="12"/>
  <c r="U33" i="12"/>
  <c r="P33" i="12"/>
  <c r="K33" i="12"/>
  <c r="AD32" i="12"/>
  <c r="AD37" i="12" s="1"/>
  <c r="AC32" i="12"/>
  <c r="AC37" i="12" s="1"/>
  <c r="AB32" i="12"/>
  <c r="AB37" i="12" s="1"/>
  <c r="AA32" i="12"/>
  <c r="AA37" i="12" s="1"/>
  <c r="Z32" i="12"/>
  <c r="Z37" i="12" s="1"/>
  <c r="U32" i="12"/>
  <c r="P32" i="12"/>
  <c r="P37" i="12" s="1"/>
  <c r="K32" i="12"/>
  <c r="C32" i="12"/>
  <c r="Y31" i="12"/>
  <c r="X31" i="12"/>
  <c r="W31" i="12"/>
  <c r="V31" i="12"/>
  <c r="T31" i="12"/>
  <c r="S31" i="12"/>
  <c r="R31" i="12"/>
  <c r="Q31" i="12"/>
  <c r="O31" i="12"/>
  <c r="N31" i="12"/>
  <c r="M31" i="12"/>
  <c r="L31" i="12"/>
  <c r="J31" i="12"/>
  <c r="I31" i="12"/>
  <c r="H31" i="12"/>
  <c r="G31" i="12"/>
  <c r="AD30" i="12"/>
  <c r="AD31" i="12" s="1"/>
  <c r="AC30" i="12"/>
  <c r="AC31" i="12" s="1"/>
  <c r="AB30" i="12"/>
  <c r="AB31" i="12" s="1"/>
  <c r="AA30" i="12"/>
  <c r="Z30" i="12"/>
  <c r="U30" i="12"/>
  <c r="K30" i="12"/>
  <c r="AD29" i="12"/>
  <c r="AC29" i="12"/>
  <c r="AB29" i="12"/>
  <c r="AA29" i="12"/>
  <c r="Z29" i="12"/>
  <c r="U29" i="12"/>
  <c r="K29" i="12"/>
  <c r="AD28" i="12"/>
  <c r="AC28" i="12"/>
  <c r="AB28" i="12"/>
  <c r="AA28" i="12"/>
  <c r="Z28" i="12"/>
  <c r="U28" i="12"/>
  <c r="K28" i="12"/>
  <c r="AD27" i="12"/>
  <c r="AC27" i="12"/>
  <c r="AB27" i="12"/>
  <c r="AA27" i="12"/>
  <c r="Z27" i="12"/>
  <c r="U27" i="12"/>
  <c r="K27" i="12"/>
  <c r="AD26" i="12"/>
  <c r="AC26" i="12"/>
  <c r="AB26" i="12"/>
  <c r="AA26" i="12"/>
  <c r="Z26" i="12"/>
  <c r="U26" i="12"/>
  <c r="P26" i="12"/>
  <c r="P44" i="12" s="1"/>
  <c r="K26" i="12"/>
  <c r="K31" i="12" s="1"/>
  <c r="C26" i="12"/>
  <c r="Y25" i="12"/>
  <c r="X25" i="12"/>
  <c r="W25" i="12"/>
  <c r="V25" i="12"/>
  <c r="T25" i="12"/>
  <c r="S25" i="12"/>
  <c r="R25" i="12"/>
  <c r="Q25" i="12"/>
  <c r="O25" i="12"/>
  <c r="N25" i="12"/>
  <c r="M25" i="12"/>
  <c r="L25" i="12"/>
  <c r="K25" i="12"/>
  <c r="J25" i="12"/>
  <c r="I25" i="12"/>
  <c r="H25" i="12"/>
  <c r="G25" i="12"/>
  <c r="AD24" i="12"/>
  <c r="AC24" i="12"/>
  <c r="AB24" i="12"/>
  <c r="AA24" i="12"/>
  <c r="Z24" i="12"/>
  <c r="U24" i="12"/>
  <c r="P24" i="12"/>
  <c r="K24" i="12"/>
  <c r="AD23" i="12"/>
  <c r="AC23" i="12"/>
  <c r="AB23" i="12"/>
  <c r="AA23" i="12"/>
  <c r="Z23" i="12"/>
  <c r="U23" i="12"/>
  <c r="P23" i="12"/>
  <c r="K23" i="12"/>
  <c r="AD22" i="12"/>
  <c r="AC22" i="12"/>
  <c r="AB22" i="12"/>
  <c r="AA22" i="12"/>
  <c r="Z22" i="12"/>
  <c r="U22" i="12"/>
  <c r="P22" i="12"/>
  <c r="K22" i="12"/>
  <c r="AD21" i="12"/>
  <c r="AC21" i="12"/>
  <c r="AB21" i="12"/>
  <c r="AA21" i="12"/>
  <c r="Z21" i="12"/>
  <c r="U21" i="12"/>
  <c r="P21" i="12"/>
  <c r="K21" i="12"/>
  <c r="AD20" i="12"/>
  <c r="AD25" i="12" s="1"/>
  <c r="AC20" i="12"/>
  <c r="AC25" i="12" s="1"/>
  <c r="AB20" i="12"/>
  <c r="AB25" i="12" s="1"/>
  <c r="AA20" i="12"/>
  <c r="AA25" i="12" s="1"/>
  <c r="Z20" i="12"/>
  <c r="Z25" i="12" s="1"/>
  <c r="U20" i="12"/>
  <c r="U25" i="12" s="1"/>
  <c r="P20" i="12"/>
  <c r="P25" i="12" s="1"/>
  <c r="K20" i="12"/>
  <c r="C20" i="12"/>
  <c r="Y19" i="12"/>
  <c r="X19" i="12"/>
  <c r="W19" i="12"/>
  <c r="V19" i="12"/>
  <c r="U19" i="12"/>
  <c r="T19" i="12"/>
  <c r="S19" i="12"/>
  <c r="R19" i="12"/>
  <c r="Q19" i="12"/>
  <c r="O19" i="12"/>
  <c r="N19" i="12"/>
  <c r="M19" i="12"/>
  <c r="L19" i="12"/>
  <c r="J19" i="12"/>
  <c r="I19" i="12"/>
  <c r="H19" i="12"/>
  <c r="G19" i="12"/>
  <c r="AD18" i="12"/>
  <c r="AC18" i="12"/>
  <c r="AB18" i="12"/>
  <c r="AA18" i="12"/>
  <c r="Z18" i="12"/>
  <c r="U18" i="12"/>
  <c r="P18" i="12"/>
  <c r="K18" i="12"/>
  <c r="AD17" i="12"/>
  <c r="AC17" i="12"/>
  <c r="AB17" i="12"/>
  <c r="AA17" i="12"/>
  <c r="Z17" i="12"/>
  <c r="U17" i="12"/>
  <c r="P17" i="12"/>
  <c r="K17" i="12"/>
  <c r="AD16" i="12"/>
  <c r="AC16" i="12"/>
  <c r="AB16" i="12"/>
  <c r="AA16" i="12"/>
  <c r="Z16" i="12"/>
  <c r="U16" i="12"/>
  <c r="P16" i="12"/>
  <c r="K16" i="12"/>
  <c r="AD15" i="12"/>
  <c r="AC15" i="12"/>
  <c r="AB15" i="12"/>
  <c r="AA15" i="12"/>
  <c r="Z15" i="12"/>
  <c r="U15" i="12"/>
  <c r="P15" i="12"/>
  <c r="K15" i="12"/>
  <c r="AD14" i="12"/>
  <c r="AD19" i="12" s="1"/>
  <c r="AC14" i="12"/>
  <c r="AC19" i="12" s="1"/>
  <c r="AB14" i="12"/>
  <c r="AB19" i="12" s="1"/>
  <c r="AA14" i="12"/>
  <c r="AA19" i="12" s="1"/>
  <c r="Z14" i="12"/>
  <c r="Z19" i="12" s="1"/>
  <c r="U14" i="12"/>
  <c r="P14" i="12"/>
  <c r="P19" i="12" s="1"/>
  <c r="K14" i="12"/>
  <c r="K19" i="12" s="1"/>
  <c r="C14" i="12"/>
  <c r="Y13" i="12"/>
  <c r="X13" i="12"/>
  <c r="W13" i="12"/>
  <c r="V13" i="12"/>
  <c r="T13" i="12"/>
  <c r="S13" i="12"/>
  <c r="R13" i="12"/>
  <c r="Q13" i="12"/>
  <c r="O13" i="12"/>
  <c r="N13" i="12"/>
  <c r="M13" i="12"/>
  <c r="L13" i="12"/>
  <c r="J13" i="12"/>
  <c r="I13" i="12"/>
  <c r="H13" i="12"/>
  <c r="G13" i="12"/>
  <c r="AD12" i="12"/>
  <c r="AC12" i="12"/>
  <c r="AB12" i="12"/>
  <c r="AA12" i="12"/>
  <c r="Z12" i="12"/>
  <c r="U12" i="12"/>
  <c r="P12" i="12"/>
  <c r="P48" i="12" s="1"/>
  <c r="K12" i="12"/>
  <c r="K48" i="12" s="1"/>
  <c r="AD11" i="12"/>
  <c r="AC11" i="12"/>
  <c r="AB11" i="12"/>
  <c r="AA11" i="12"/>
  <c r="Z11" i="12"/>
  <c r="U11" i="12"/>
  <c r="P11" i="12"/>
  <c r="P47" i="12" s="1"/>
  <c r="K11" i="12"/>
  <c r="K47" i="12" s="1"/>
  <c r="AD10" i="12"/>
  <c r="AC10" i="12"/>
  <c r="AB10" i="12"/>
  <c r="AA10" i="12"/>
  <c r="Z10" i="12"/>
  <c r="U10" i="12"/>
  <c r="P10" i="12"/>
  <c r="P46" i="12" s="1"/>
  <c r="K10" i="12"/>
  <c r="K46" i="12" s="1"/>
  <c r="AD9" i="12"/>
  <c r="AC9" i="12"/>
  <c r="AB9" i="12"/>
  <c r="AB13" i="12" s="1"/>
  <c r="AA9" i="12"/>
  <c r="Z9" i="12"/>
  <c r="U9" i="12"/>
  <c r="P9" i="12"/>
  <c r="P13" i="12" s="1"/>
  <c r="AD8" i="12"/>
  <c r="AD44" i="12" s="1"/>
  <c r="AC8" i="12"/>
  <c r="AB8" i="12"/>
  <c r="AA8" i="12"/>
  <c r="Z8" i="12"/>
  <c r="U8" i="12"/>
  <c r="C8" i="12"/>
  <c r="U45" i="12" l="1"/>
  <c r="U48" i="12"/>
  <c r="U44" i="12"/>
  <c r="AA45" i="12"/>
  <c r="AA48" i="12"/>
  <c r="AB47" i="12"/>
  <c r="K45" i="12"/>
  <c r="R49" i="12"/>
  <c r="R53" i="12" s="1"/>
  <c r="AB44" i="12"/>
  <c r="AC45" i="12"/>
  <c r="AC46" i="12"/>
  <c r="AC47" i="12"/>
  <c r="AC48" i="12"/>
  <c r="Z45" i="12"/>
  <c r="Z46" i="12"/>
  <c r="Z47" i="12"/>
  <c r="Z48" i="12"/>
  <c r="I49" i="12"/>
  <c r="I53" i="12" s="1"/>
  <c r="S49" i="12"/>
  <c r="S53" i="12" s="1"/>
  <c r="U46" i="12"/>
  <c r="U47" i="12"/>
  <c r="U49" i="12" s="1"/>
  <c r="U53" i="12" s="1"/>
  <c r="U31" i="12"/>
  <c r="Z31" i="12"/>
  <c r="Z13" i="12"/>
  <c r="AA46" i="12"/>
  <c r="AA47" i="12"/>
  <c r="K13" i="12"/>
  <c r="AA31" i="12"/>
  <c r="Q49" i="12"/>
  <c r="Q53" i="12" s="1"/>
  <c r="P45" i="12"/>
  <c r="P49" i="12" s="1"/>
  <c r="P53" i="12" s="1"/>
  <c r="AA44" i="12"/>
  <c r="AB46" i="12"/>
  <c r="AB48" i="12"/>
  <c r="U13" i="12"/>
  <c r="K44" i="12"/>
  <c r="H49" i="12"/>
  <c r="H53" i="12" s="1"/>
  <c r="AC44" i="12"/>
  <c r="AC49" i="12" s="1"/>
  <c r="AC53" i="12" s="1"/>
  <c r="AD45" i="12"/>
  <c r="AD49" i="12" s="1"/>
  <c r="AD53" i="12" s="1"/>
  <c r="AD46" i="12"/>
  <c r="AD47" i="12"/>
  <c r="AD48" i="12"/>
  <c r="J49" i="12"/>
  <c r="J53" i="12" s="1"/>
  <c r="T49" i="12"/>
  <c r="T53" i="12" s="1"/>
  <c r="AA49" i="12"/>
  <c r="AA53" i="12" s="1"/>
  <c r="K49" i="12"/>
  <c r="K53" i="12" s="1"/>
  <c r="AA13" i="12"/>
  <c r="AB45" i="12"/>
  <c r="AC13" i="12"/>
  <c r="Z44" i="12"/>
  <c r="P31" i="12"/>
  <c r="AD13" i="12"/>
  <c r="H73" i="11"/>
  <c r="I73" i="11"/>
  <c r="J73" i="11"/>
  <c r="L73" i="11"/>
  <c r="M73" i="11"/>
  <c r="N73" i="11"/>
  <c r="O73" i="11"/>
  <c r="Q73" i="11"/>
  <c r="R73" i="11"/>
  <c r="S73" i="11"/>
  <c r="T73" i="11"/>
  <c r="V73" i="11"/>
  <c r="W73" i="11"/>
  <c r="X73" i="11"/>
  <c r="Y73" i="11"/>
  <c r="H67" i="11"/>
  <c r="I67" i="11"/>
  <c r="J67" i="11"/>
  <c r="L67" i="11"/>
  <c r="M67" i="11"/>
  <c r="N67" i="11"/>
  <c r="O67" i="11"/>
  <c r="Q67" i="11"/>
  <c r="R67" i="11"/>
  <c r="S67" i="11"/>
  <c r="T67" i="11"/>
  <c r="V67" i="11"/>
  <c r="W67" i="11"/>
  <c r="X67" i="11"/>
  <c r="Y67" i="11"/>
  <c r="H61" i="11"/>
  <c r="I61" i="11"/>
  <c r="J61" i="11"/>
  <c r="L61" i="11"/>
  <c r="M61" i="11"/>
  <c r="N61" i="11"/>
  <c r="O61" i="11"/>
  <c r="Q61" i="11"/>
  <c r="R61" i="11"/>
  <c r="S61" i="11"/>
  <c r="T61" i="11"/>
  <c r="V61" i="11"/>
  <c r="W61" i="11"/>
  <c r="X61" i="11"/>
  <c r="Y61" i="11"/>
  <c r="H55" i="11"/>
  <c r="I55" i="11"/>
  <c r="J55" i="11"/>
  <c r="L55" i="11"/>
  <c r="M55" i="11"/>
  <c r="N55" i="11"/>
  <c r="O55" i="11"/>
  <c r="Q55" i="11"/>
  <c r="R55" i="11"/>
  <c r="S55" i="11"/>
  <c r="T55" i="11"/>
  <c r="V55" i="11"/>
  <c r="W55" i="11"/>
  <c r="X55" i="11"/>
  <c r="Y55" i="11"/>
  <c r="Z55" i="11"/>
  <c r="H49" i="11"/>
  <c r="I49" i="11"/>
  <c r="J49" i="11"/>
  <c r="L49" i="11"/>
  <c r="M49" i="11"/>
  <c r="N49" i="11"/>
  <c r="O49" i="11"/>
  <c r="Q49" i="11"/>
  <c r="R49" i="11"/>
  <c r="S49" i="11"/>
  <c r="T49" i="11"/>
  <c r="V49" i="11"/>
  <c r="W49" i="11"/>
  <c r="X49" i="11"/>
  <c r="Y49" i="11"/>
  <c r="H43" i="11"/>
  <c r="I43" i="11"/>
  <c r="J43" i="11"/>
  <c r="L43" i="11"/>
  <c r="M43" i="11"/>
  <c r="N43" i="11"/>
  <c r="O43" i="11"/>
  <c r="Q43" i="11"/>
  <c r="R43" i="11"/>
  <c r="S43" i="11"/>
  <c r="T43" i="11"/>
  <c r="V43" i="11"/>
  <c r="W43" i="11"/>
  <c r="X43" i="11"/>
  <c r="Y43" i="11"/>
  <c r="H37" i="11"/>
  <c r="I37" i="11"/>
  <c r="J37" i="11"/>
  <c r="L37" i="11"/>
  <c r="M37" i="11"/>
  <c r="N37" i="11"/>
  <c r="O37" i="11"/>
  <c r="Q37" i="11"/>
  <c r="R37" i="11"/>
  <c r="S37" i="11"/>
  <c r="T37" i="11"/>
  <c r="V37" i="11"/>
  <c r="W37" i="11"/>
  <c r="X37" i="11"/>
  <c r="Y37" i="11"/>
  <c r="H31" i="11"/>
  <c r="I31" i="11"/>
  <c r="J31" i="11"/>
  <c r="L31" i="11"/>
  <c r="M31" i="11"/>
  <c r="N31" i="11"/>
  <c r="O31" i="11"/>
  <c r="Q31" i="11"/>
  <c r="R31" i="11"/>
  <c r="S31" i="11"/>
  <c r="T31" i="11"/>
  <c r="V31" i="11"/>
  <c r="W31" i="11"/>
  <c r="X31" i="11"/>
  <c r="Y31" i="11"/>
  <c r="H19" i="11"/>
  <c r="I19" i="11"/>
  <c r="J19" i="11"/>
  <c r="L19" i="11"/>
  <c r="M19" i="11"/>
  <c r="N19" i="11"/>
  <c r="O19" i="11"/>
  <c r="Q19" i="11"/>
  <c r="R19" i="11"/>
  <c r="S19" i="11"/>
  <c r="T19" i="11"/>
  <c r="V19" i="11"/>
  <c r="W19" i="11"/>
  <c r="X19" i="11"/>
  <c r="Y19" i="11"/>
  <c r="H13" i="11"/>
  <c r="I13" i="11"/>
  <c r="J13" i="11"/>
  <c r="L13" i="11"/>
  <c r="M13" i="11"/>
  <c r="N13" i="11"/>
  <c r="O13" i="11"/>
  <c r="Q13" i="11"/>
  <c r="R13" i="11"/>
  <c r="S13" i="11"/>
  <c r="T13" i="11"/>
  <c r="V13" i="11"/>
  <c r="W13" i="11"/>
  <c r="X13" i="11"/>
  <c r="Y13" i="11"/>
  <c r="H77" i="11"/>
  <c r="V77" i="11"/>
  <c r="W77" i="11"/>
  <c r="H78" i="11"/>
  <c r="V78" i="11"/>
  <c r="W78" i="11"/>
  <c r="Z9" i="11"/>
  <c r="Z10" i="11"/>
  <c r="Z11" i="11"/>
  <c r="Z12" i="11"/>
  <c r="Z14" i="11"/>
  <c r="Z19" i="11" s="1"/>
  <c r="Z15" i="11"/>
  <c r="Z16" i="11"/>
  <c r="Z17" i="11"/>
  <c r="Z18" i="11"/>
  <c r="Z26" i="11"/>
  <c r="Z27" i="11"/>
  <c r="Z28" i="11"/>
  <c r="Z29" i="11"/>
  <c r="Z30" i="11"/>
  <c r="Z32" i="11"/>
  <c r="Z33" i="11"/>
  <c r="Z34" i="11"/>
  <c r="Z35" i="11"/>
  <c r="Z36" i="11"/>
  <c r="Z38" i="11"/>
  <c r="Z43" i="11" s="1"/>
  <c r="Z39" i="11"/>
  <c r="Z40" i="11"/>
  <c r="Z41" i="11"/>
  <c r="Z42" i="11"/>
  <c r="Z44" i="11"/>
  <c r="Z45" i="11"/>
  <c r="Z46" i="11"/>
  <c r="Z47" i="11"/>
  <c r="Z48" i="11"/>
  <c r="Z50" i="11"/>
  <c r="Z51" i="11"/>
  <c r="Z52" i="11"/>
  <c r="Z53" i="11"/>
  <c r="Z54" i="11"/>
  <c r="Z56" i="11"/>
  <c r="Z57" i="11"/>
  <c r="Z58" i="11"/>
  <c r="Z59" i="11"/>
  <c r="Z60" i="11"/>
  <c r="Z62" i="11"/>
  <c r="Z63" i="11"/>
  <c r="Z64" i="11"/>
  <c r="Z65" i="11"/>
  <c r="Z66" i="11"/>
  <c r="Z68" i="11"/>
  <c r="Z69" i="11"/>
  <c r="Z70" i="11"/>
  <c r="Z71" i="11"/>
  <c r="Z72" i="11"/>
  <c r="U9" i="11"/>
  <c r="U10" i="11"/>
  <c r="U11" i="11"/>
  <c r="U12" i="11"/>
  <c r="U14" i="11"/>
  <c r="U15" i="11"/>
  <c r="U16" i="11"/>
  <c r="U17" i="11"/>
  <c r="U18" i="11"/>
  <c r="U26" i="11"/>
  <c r="U27" i="11"/>
  <c r="U28" i="11"/>
  <c r="U31" i="11" s="1"/>
  <c r="U29" i="11"/>
  <c r="U30" i="11"/>
  <c r="U32" i="11"/>
  <c r="U37" i="11" s="1"/>
  <c r="U33" i="11"/>
  <c r="U34" i="11"/>
  <c r="U35" i="11"/>
  <c r="U36" i="11"/>
  <c r="U38" i="11"/>
  <c r="U43" i="11" s="1"/>
  <c r="U39" i="11"/>
  <c r="U40" i="11"/>
  <c r="U41" i="11"/>
  <c r="U42" i="11"/>
  <c r="U44" i="11"/>
  <c r="U45" i="11"/>
  <c r="U46" i="11"/>
  <c r="U47" i="11"/>
  <c r="U48" i="11"/>
  <c r="U50" i="11"/>
  <c r="U51" i="11"/>
  <c r="U52" i="11"/>
  <c r="U53" i="11"/>
  <c r="U54" i="11"/>
  <c r="U56" i="11"/>
  <c r="U57" i="11"/>
  <c r="U58" i="11"/>
  <c r="U59" i="11"/>
  <c r="U60" i="11"/>
  <c r="U62" i="11"/>
  <c r="U63" i="11"/>
  <c r="U64" i="11"/>
  <c r="U65" i="11"/>
  <c r="U66" i="11"/>
  <c r="U68" i="11"/>
  <c r="U69" i="11"/>
  <c r="U70" i="11"/>
  <c r="U71" i="11"/>
  <c r="U72" i="11"/>
  <c r="P9" i="11"/>
  <c r="P10" i="11"/>
  <c r="P11" i="11"/>
  <c r="P12" i="11"/>
  <c r="P14" i="11"/>
  <c r="P15" i="11"/>
  <c r="P16" i="11"/>
  <c r="P17" i="11"/>
  <c r="P18" i="11"/>
  <c r="P26" i="11"/>
  <c r="P27" i="11"/>
  <c r="P28" i="11"/>
  <c r="P29" i="11"/>
  <c r="P30" i="11"/>
  <c r="P32" i="11"/>
  <c r="P33" i="11"/>
  <c r="P34" i="11"/>
  <c r="P35" i="11"/>
  <c r="P36" i="11"/>
  <c r="P38" i="11"/>
  <c r="P39" i="11"/>
  <c r="P40" i="11"/>
  <c r="P41" i="11"/>
  <c r="P42" i="11"/>
  <c r="P44" i="11"/>
  <c r="P45" i="11"/>
  <c r="P46" i="11"/>
  <c r="P47" i="11"/>
  <c r="P48" i="11"/>
  <c r="P50" i="11"/>
  <c r="P51" i="11"/>
  <c r="P52" i="11"/>
  <c r="P53" i="11"/>
  <c r="P54" i="11"/>
  <c r="P56" i="11"/>
  <c r="P57" i="11"/>
  <c r="P58" i="11"/>
  <c r="P59" i="11"/>
  <c r="P60" i="11"/>
  <c r="P62" i="11"/>
  <c r="P63" i="11"/>
  <c r="P64" i="11"/>
  <c r="P65" i="11"/>
  <c r="P66" i="11"/>
  <c r="P68" i="11"/>
  <c r="P69" i="11"/>
  <c r="P70" i="11"/>
  <c r="P71" i="11"/>
  <c r="P72" i="11"/>
  <c r="K9" i="11"/>
  <c r="K10" i="11"/>
  <c r="K11" i="11"/>
  <c r="K12" i="11"/>
  <c r="K14" i="11"/>
  <c r="K15" i="11"/>
  <c r="K16" i="11"/>
  <c r="K17" i="11"/>
  <c r="K18" i="11"/>
  <c r="K26" i="11"/>
  <c r="K27" i="11"/>
  <c r="K28" i="11"/>
  <c r="K29" i="11"/>
  <c r="K30" i="11"/>
  <c r="K32" i="11"/>
  <c r="K33" i="11"/>
  <c r="K34" i="11"/>
  <c r="K35" i="11"/>
  <c r="K36" i="11"/>
  <c r="K38" i="11"/>
  <c r="K39" i="11"/>
  <c r="K40" i="11"/>
  <c r="K41" i="11"/>
  <c r="K42" i="11"/>
  <c r="K43" i="11" s="1"/>
  <c r="K44" i="11"/>
  <c r="K45" i="11"/>
  <c r="K46" i="11"/>
  <c r="K47" i="11"/>
  <c r="K48" i="11"/>
  <c r="K50" i="11"/>
  <c r="K51" i="11"/>
  <c r="K52" i="11"/>
  <c r="K53" i="11"/>
  <c r="K54" i="11"/>
  <c r="K56" i="11"/>
  <c r="K57" i="11"/>
  <c r="K58" i="11"/>
  <c r="K59" i="11"/>
  <c r="K60" i="11"/>
  <c r="K62" i="11"/>
  <c r="K63" i="11"/>
  <c r="K64" i="11"/>
  <c r="K65" i="11"/>
  <c r="K66" i="11"/>
  <c r="K68" i="11"/>
  <c r="K69" i="11"/>
  <c r="K70" i="11"/>
  <c r="K71" i="11"/>
  <c r="K72" i="11"/>
  <c r="D74" i="11"/>
  <c r="P67" i="11" l="1"/>
  <c r="P19" i="11"/>
  <c r="Z49" i="12"/>
  <c r="Z53" i="12" s="1"/>
  <c r="AB49" i="12"/>
  <c r="AB53" i="12" s="1"/>
  <c r="K49" i="11"/>
  <c r="P31" i="11"/>
  <c r="K67" i="11"/>
  <c r="Z61" i="11"/>
  <c r="K37" i="11"/>
  <c r="U61" i="11"/>
  <c r="U67" i="11"/>
  <c r="U49" i="11"/>
  <c r="Z49" i="11"/>
  <c r="Z31" i="11"/>
  <c r="K55" i="11"/>
  <c r="K31" i="11"/>
  <c r="P37" i="11"/>
  <c r="U55" i="11"/>
  <c r="K73" i="11"/>
  <c r="P61" i="11"/>
  <c r="P55" i="11"/>
  <c r="Z67" i="11"/>
  <c r="Z37" i="11"/>
  <c r="P73" i="11"/>
  <c r="U19" i="11"/>
  <c r="K61" i="11"/>
  <c r="P49" i="11"/>
  <c r="P43" i="11"/>
  <c r="U73" i="11"/>
  <c r="Z73" i="11"/>
  <c r="K19" i="11"/>
  <c r="C68" i="11" l="1"/>
  <c r="C50" i="11"/>
  <c r="C44" i="11"/>
  <c r="C38" i="11"/>
  <c r="C32" i="11"/>
  <c r="C26" i="11"/>
  <c r="C20" i="11"/>
  <c r="C14" i="11"/>
  <c r="C8" i="11"/>
  <c r="E74" i="11"/>
  <c r="G19" i="11"/>
  <c r="G13" i="11"/>
  <c r="AA9" i="11"/>
  <c r="AB9" i="11"/>
  <c r="AC9" i="11"/>
  <c r="AD9" i="11"/>
  <c r="AA10" i="11"/>
  <c r="AB10" i="11"/>
  <c r="AC10" i="11"/>
  <c r="AD10" i="11"/>
  <c r="AA11" i="11"/>
  <c r="AB11" i="11"/>
  <c r="AC11" i="11"/>
  <c r="AD11" i="11"/>
  <c r="AA12" i="11"/>
  <c r="AB12" i="11"/>
  <c r="AC12" i="11"/>
  <c r="AD12" i="11"/>
  <c r="AA14" i="11"/>
  <c r="AB14" i="11"/>
  <c r="AC14" i="11"/>
  <c r="AD14" i="11"/>
  <c r="AA15" i="11"/>
  <c r="AB15" i="11"/>
  <c r="AC15" i="11"/>
  <c r="AD15" i="11"/>
  <c r="AA16" i="11"/>
  <c r="AB16" i="11"/>
  <c r="AC16" i="11"/>
  <c r="AD16" i="11"/>
  <c r="AA17" i="11"/>
  <c r="AB17" i="11"/>
  <c r="AC17" i="11"/>
  <c r="AD17" i="11"/>
  <c r="AA18" i="11"/>
  <c r="AB18" i="11"/>
  <c r="AC18" i="11"/>
  <c r="AD18" i="11"/>
  <c r="AA26" i="11"/>
  <c r="AB26" i="11"/>
  <c r="AC26" i="11"/>
  <c r="AD26" i="11"/>
  <c r="AA27" i="11"/>
  <c r="AB27" i="11"/>
  <c r="AC27" i="11"/>
  <c r="AD27" i="11"/>
  <c r="AA28" i="11"/>
  <c r="AB28" i="11"/>
  <c r="AC28" i="11"/>
  <c r="AD28" i="11"/>
  <c r="AA29" i="11"/>
  <c r="AB29" i="11"/>
  <c r="AC29" i="11"/>
  <c r="AD29" i="11"/>
  <c r="AA30" i="11"/>
  <c r="AB30" i="11"/>
  <c r="AC30" i="11"/>
  <c r="AD30" i="11"/>
  <c r="AA32" i="11"/>
  <c r="AB32" i="11"/>
  <c r="AC32" i="11"/>
  <c r="AD32" i="11"/>
  <c r="AA33" i="11"/>
  <c r="AB33" i="11"/>
  <c r="AC33" i="11"/>
  <c r="AD33" i="11"/>
  <c r="AA34" i="11"/>
  <c r="AB34" i="11"/>
  <c r="AC34" i="11"/>
  <c r="AD34" i="11"/>
  <c r="AA35" i="11"/>
  <c r="AB35" i="11"/>
  <c r="AC35" i="11"/>
  <c r="AD35" i="11"/>
  <c r="AA36" i="11"/>
  <c r="AB36" i="11"/>
  <c r="AC36" i="11"/>
  <c r="AD36" i="11"/>
  <c r="AA38" i="11"/>
  <c r="AB38" i="11"/>
  <c r="AC38" i="11"/>
  <c r="AD38" i="11"/>
  <c r="AA39" i="11"/>
  <c r="AB39" i="11"/>
  <c r="AC39" i="11"/>
  <c r="AD39" i="11"/>
  <c r="AA40" i="11"/>
  <c r="AB40" i="11"/>
  <c r="AC40" i="11"/>
  <c r="AD40" i="11"/>
  <c r="AA41" i="11"/>
  <c r="AB41" i="11"/>
  <c r="AC41" i="11"/>
  <c r="AD41" i="11"/>
  <c r="AA42" i="11"/>
  <c r="AB42" i="11"/>
  <c r="AC42" i="11"/>
  <c r="AD42" i="11"/>
  <c r="AA44" i="11"/>
  <c r="AB44" i="11"/>
  <c r="AC44" i="11"/>
  <c r="AD44" i="11"/>
  <c r="AA45" i="11"/>
  <c r="AB45" i="11"/>
  <c r="AC45" i="11"/>
  <c r="AD45" i="11"/>
  <c r="AA46" i="11"/>
  <c r="AB46" i="11"/>
  <c r="AC46" i="11"/>
  <c r="AD46" i="11"/>
  <c r="AA47" i="11"/>
  <c r="AB47" i="11"/>
  <c r="AC47" i="11"/>
  <c r="AD47" i="11"/>
  <c r="AA48" i="11"/>
  <c r="AB48" i="11"/>
  <c r="AC48" i="11"/>
  <c r="AD48" i="11"/>
  <c r="AA50" i="11"/>
  <c r="AB50" i="11"/>
  <c r="AC50" i="11"/>
  <c r="AD50" i="11"/>
  <c r="AA51" i="11"/>
  <c r="AB51" i="11"/>
  <c r="AC51" i="11"/>
  <c r="AD51" i="11"/>
  <c r="AA52" i="11"/>
  <c r="AB52" i="11"/>
  <c r="AC52" i="11"/>
  <c r="AD52" i="11"/>
  <c r="AA53" i="11"/>
  <c r="AB53" i="11"/>
  <c r="AC53" i="11"/>
  <c r="AD53" i="11"/>
  <c r="AA54" i="11"/>
  <c r="AB54" i="11"/>
  <c r="AC54" i="11"/>
  <c r="AD54" i="11"/>
  <c r="AA56" i="11"/>
  <c r="AB56" i="11"/>
  <c r="AC56" i="11"/>
  <c r="AD56" i="11"/>
  <c r="AA57" i="11"/>
  <c r="AB57" i="11"/>
  <c r="AC57" i="11"/>
  <c r="AD57" i="11"/>
  <c r="AA58" i="11"/>
  <c r="AB58" i="11"/>
  <c r="AC58" i="11"/>
  <c r="AD58" i="11"/>
  <c r="AA59" i="11"/>
  <c r="AB59" i="11"/>
  <c r="AC59" i="11"/>
  <c r="AD59" i="11"/>
  <c r="AA60" i="11"/>
  <c r="AB60" i="11"/>
  <c r="AC60" i="11"/>
  <c r="AD60" i="11"/>
  <c r="AA62" i="11"/>
  <c r="AB62" i="11"/>
  <c r="AC62" i="11"/>
  <c r="AD62" i="11"/>
  <c r="AA63" i="11"/>
  <c r="AB63" i="11"/>
  <c r="AC63" i="11"/>
  <c r="AD63" i="11"/>
  <c r="AA64" i="11"/>
  <c r="AB64" i="11"/>
  <c r="AC64" i="11"/>
  <c r="AD64" i="11"/>
  <c r="AA65" i="11"/>
  <c r="AB65" i="11"/>
  <c r="AC65" i="11"/>
  <c r="AD65" i="11"/>
  <c r="AA66" i="11"/>
  <c r="AB66" i="11"/>
  <c r="AC66" i="11"/>
  <c r="AD66" i="11"/>
  <c r="AA68" i="11"/>
  <c r="AB68" i="11"/>
  <c r="AC68" i="11"/>
  <c r="AD68" i="11"/>
  <c r="AA69" i="11"/>
  <c r="AB69" i="11"/>
  <c r="AC69" i="11"/>
  <c r="AD69" i="11"/>
  <c r="AA70" i="11"/>
  <c r="AB70" i="11"/>
  <c r="AC70" i="11"/>
  <c r="AD70" i="11"/>
  <c r="AA71" i="11"/>
  <c r="AB71" i="11"/>
  <c r="AC71" i="11"/>
  <c r="AD71" i="11"/>
  <c r="AA72" i="11"/>
  <c r="AB72" i="11"/>
  <c r="AC72" i="11"/>
  <c r="AD72" i="11"/>
  <c r="AB8" i="11"/>
  <c r="AC8" i="11"/>
  <c r="AD8" i="11"/>
  <c r="AA8" i="11"/>
  <c r="Z8" i="11"/>
  <c r="Z13" i="11" s="1"/>
  <c r="U8" i="11"/>
  <c r="U13" i="11" s="1"/>
  <c r="P8" i="11"/>
  <c r="P13" i="11" s="1"/>
  <c r="K8" i="11"/>
  <c r="K13" i="11" s="1"/>
  <c r="G73" i="11"/>
  <c r="G67" i="11"/>
  <c r="C62" i="11"/>
  <c r="G61" i="11"/>
  <c r="C56" i="11"/>
  <c r="G55" i="11"/>
  <c r="G49" i="11"/>
  <c r="G43" i="11"/>
  <c r="G37" i="11"/>
  <c r="G31" i="11"/>
  <c r="B25" i="11"/>
  <c r="Y24" i="11"/>
  <c r="X24" i="11"/>
  <c r="X78" i="11" s="1"/>
  <c r="T24" i="11"/>
  <c r="T78" i="11" s="1"/>
  <c r="S24" i="11"/>
  <c r="S78" i="11" s="1"/>
  <c r="Q24" i="11"/>
  <c r="Q78" i="11" s="1"/>
  <c r="O78" i="11"/>
  <c r="N78" i="11"/>
  <c r="L78" i="11"/>
  <c r="I78" i="11"/>
  <c r="G78" i="11"/>
  <c r="F24" i="11"/>
  <c r="Y23" i="11"/>
  <c r="X23" i="11"/>
  <c r="X77" i="11" s="1"/>
  <c r="T23" i="11"/>
  <c r="T77" i="11" s="1"/>
  <c r="S23" i="11"/>
  <c r="S77" i="11" s="1"/>
  <c r="Q23" i="11"/>
  <c r="Q77" i="11" s="1"/>
  <c r="O77" i="11"/>
  <c r="N77" i="11"/>
  <c r="L77" i="11"/>
  <c r="I77" i="11"/>
  <c r="F23" i="11"/>
  <c r="Y22" i="11"/>
  <c r="Y76" i="11" s="1"/>
  <c r="X22" i="11"/>
  <c r="X76" i="11" s="1"/>
  <c r="W22" i="11"/>
  <c r="V22" i="11"/>
  <c r="V76" i="11" s="1"/>
  <c r="T22" i="11"/>
  <c r="T76" i="11" s="1"/>
  <c r="S22" i="11"/>
  <c r="S76" i="11" s="1"/>
  <c r="Q76" i="11"/>
  <c r="O76" i="11"/>
  <c r="N76" i="11"/>
  <c r="L76" i="11"/>
  <c r="J76" i="11"/>
  <c r="I76" i="11"/>
  <c r="G76" i="11"/>
  <c r="F22" i="11"/>
  <c r="Y21" i="11"/>
  <c r="Y75" i="11" s="1"/>
  <c r="X21" i="11"/>
  <c r="X75" i="11" s="1"/>
  <c r="W21" i="11"/>
  <c r="V21" i="11"/>
  <c r="V75" i="11" s="1"/>
  <c r="T21" i="11"/>
  <c r="T75" i="11" s="1"/>
  <c r="S21" i="11"/>
  <c r="S75" i="11" s="1"/>
  <c r="Q75" i="11"/>
  <c r="O75" i="11"/>
  <c r="N75" i="11"/>
  <c r="L75" i="11"/>
  <c r="J75" i="11"/>
  <c r="I75" i="11"/>
  <c r="G75" i="11"/>
  <c r="F21" i="11"/>
  <c r="Y20" i="11"/>
  <c r="X20" i="11"/>
  <c r="W20" i="11"/>
  <c r="V20" i="11"/>
  <c r="T20" i="11"/>
  <c r="S20" i="11"/>
  <c r="G74" i="11"/>
  <c r="F20" i="11"/>
  <c r="AD73" i="11" l="1"/>
  <c r="AD61" i="11"/>
  <c r="AD49" i="11"/>
  <c r="AD37" i="11"/>
  <c r="AC49" i="11"/>
  <c r="AC37" i="11"/>
  <c r="AA23" i="11"/>
  <c r="AA77" i="11" s="1"/>
  <c r="AA31" i="11"/>
  <c r="C74" i="11"/>
  <c r="I25" i="11"/>
  <c r="I79" i="11" s="1"/>
  <c r="I74" i="11"/>
  <c r="S25" i="11"/>
  <c r="S79" i="11" s="1"/>
  <c r="S84" i="11" s="1"/>
  <c r="S74" i="11"/>
  <c r="AB21" i="11"/>
  <c r="AB75" i="11" s="1"/>
  <c r="AJ75" i="11" s="1"/>
  <c r="H75" i="11"/>
  <c r="K21" i="11"/>
  <c r="K75" i="11" s="1"/>
  <c r="R75" i="11"/>
  <c r="U21" i="11"/>
  <c r="U75" i="11" s="1"/>
  <c r="J25" i="11"/>
  <c r="J79" i="11" s="1"/>
  <c r="J74" i="11"/>
  <c r="T25" i="11"/>
  <c r="T79" i="11" s="1"/>
  <c r="T84" i="11" s="1"/>
  <c r="T74" i="11"/>
  <c r="K22" i="11"/>
  <c r="K76" i="11" s="1"/>
  <c r="H76" i="11"/>
  <c r="J77" i="11"/>
  <c r="K23" i="11"/>
  <c r="K77" i="11" s="1"/>
  <c r="M78" i="11"/>
  <c r="P24" i="11"/>
  <c r="P78" i="11" s="1"/>
  <c r="Z24" i="11"/>
  <c r="Z78" i="11" s="1"/>
  <c r="Y78" i="11"/>
  <c r="AC22" i="11"/>
  <c r="AC76" i="11" s="1"/>
  <c r="N74" i="11"/>
  <c r="N25" i="11"/>
  <c r="N79" i="11" s="1"/>
  <c r="X74" i="11"/>
  <c r="X25" i="11"/>
  <c r="X79" i="11" s="1"/>
  <c r="X84" i="11" s="1"/>
  <c r="P21" i="11"/>
  <c r="P75" i="11" s="1"/>
  <c r="M75" i="11"/>
  <c r="W75" i="11"/>
  <c r="Z21" i="11"/>
  <c r="Z75" i="11" s="1"/>
  <c r="Q25" i="11"/>
  <c r="Q79" i="11" s="1"/>
  <c r="Q84" i="11" s="1"/>
  <c r="Q74" i="11"/>
  <c r="H25" i="11"/>
  <c r="H79" i="11" s="1"/>
  <c r="H74" i="11"/>
  <c r="K20" i="11"/>
  <c r="R25" i="11"/>
  <c r="R79" i="11" s="1"/>
  <c r="R74" i="11"/>
  <c r="U20" i="11"/>
  <c r="R78" i="11"/>
  <c r="U24" i="11"/>
  <c r="U78" i="11" s="1"/>
  <c r="U22" i="11"/>
  <c r="U76" i="11" s="1"/>
  <c r="R76" i="11"/>
  <c r="R77" i="11"/>
  <c r="U23" i="11"/>
  <c r="U77" i="11" s="1"/>
  <c r="K24" i="11"/>
  <c r="K78" i="11" s="1"/>
  <c r="J78" i="11"/>
  <c r="AA20" i="11"/>
  <c r="L25" i="11"/>
  <c r="L79" i="11" s="1"/>
  <c r="L74" i="11"/>
  <c r="V25" i="11"/>
  <c r="V79" i="11" s="1"/>
  <c r="V84" i="11" s="1"/>
  <c r="V74" i="11"/>
  <c r="P20" i="11"/>
  <c r="P74" i="11" s="1"/>
  <c r="M25" i="11"/>
  <c r="M79" i="11" s="1"/>
  <c r="M74" i="11"/>
  <c r="W25" i="11"/>
  <c r="W79" i="11" s="1"/>
  <c r="W84" i="11" s="1"/>
  <c r="Z20" i="11"/>
  <c r="W74" i="11"/>
  <c r="O74" i="11"/>
  <c r="O25" i="11"/>
  <c r="O79" i="11" s="1"/>
  <c r="Y74" i="11"/>
  <c r="Y25" i="11"/>
  <c r="Y79" i="11" s="1"/>
  <c r="Y84" i="11" s="1"/>
  <c r="M76" i="11"/>
  <c r="P22" i="11"/>
  <c r="W76" i="11"/>
  <c r="Z22" i="11"/>
  <c r="Z76" i="11" s="1"/>
  <c r="M77" i="11"/>
  <c r="P23" i="11"/>
  <c r="P77" i="11" s="1"/>
  <c r="Z23" i="11"/>
  <c r="Z77" i="11" s="1"/>
  <c r="Y77" i="11"/>
  <c r="AB67" i="11"/>
  <c r="AJ67" i="11" s="1"/>
  <c r="AB55" i="11"/>
  <c r="AJ55" i="11" s="1"/>
  <c r="AB43" i="11"/>
  <c r="AB31" i="11"/>
  <c r="AA67" i="11"/>
  <c r="AA55" i="11"/>
  <c r="AA43" i="11"/>
  <c r="AC73" i="11"/>
  <c r="AC61" i="11"/>
  <c r="AB73" i="11"/>
  <c r="AB61" i="11"/>
  <c r="AJ61" i="11" s="1"/>
  <c r="AB49" i="11"/>
  <c r="AB37" i="11"/>
  <c r="AD19" i="11"/>
  <c r="AA73" i="11"/>
  <c r="AA49" i="11"/>
  <c r="AD76" i="11"/>
  <c r="AD13" i="11"/>
  <c r="AA61" i="11"/>
  <c r="AA37" i="11"/>
  <c r="AC19" i="11"/>
  <c r="AC13" i="11"/>
  <c r="AD67" i="11"/>
  <c r="AD55" i="11"/>
  <c r="AD43" i="11"/>
  <c r="AD31" i="11"/>
  <c r="AB19" i="11"/>
  <c r="AJ19" i="11" s="1"/>
  <c r="AB13" i="11"/>
  <c r="AC67" i="11"/>
  <c r="AC55" i="11"/>
  <c r="AC43" i="11"/>
  <c r="AC31" i="11"/>
  <c r="AA19" i="11"/>
  <c r="AA13" i="11"/>
  <c r="AD22" i="11"/>
  <c r="AA21" i="11"/>
  <c r="AA75" i="11" s="1"/>
  <c r="AA22" i="11"/>
  <c r="AA76" i="11" s="1"/>
  <c r="AC24" i="11"/>
  <c r="AC78" i="11" s="1"/>
  <c r="AC21" i="11"/>
  <c r="AC75" i="11" s="1"/>
  <c r="AA24" i="11"/>
  <c r="AA78" i="11" s="1"/>
  <c r="AD20" i="11"/>
  <c r="AB22" i="11"/>
  <c r="AB76" i="11" s="1"/>
  <c r="AJ76" i="11" s="1"/>
  <c r="AD21" i="11"/>
  <c r="AD75" i="11" s="1"/>
  <c r="AB20" i="11"/>
  <c r="AB24" i="11"/>
  <c r="AB78" i="11" s="1"/>
  <c r="AC20" i="11"/>
  <c r="AC74" i="11" s="1"/>
  <c r="G77" i="11"/>
  <c r="G25" i="11"/>
  <c r="G79" i="11" s="1"/>
  <c r="AC23" i="11"/>
  <c r="AC77" i="11" s="1"/>
  <c r="AD23" i="11"/>
  <c r="AD77" i="11" s="1"/>
  <c r="AB23" i="11"/>
  <c r="AB77" i="11" s="1"/>
  <c r="AD24" i="11"/>
  <c r="AD78" i="11" s="1"/>
  <c r="AA25" i="11" l="1"/>
  <c r="P25" i="11"/>
  <c r="P79" i="11" s="1"/>
  <c r="P76" i="11"/>
  <c r="AA74" i="11"/>
  <c r="K25" i="11"/>
  <c r="K79" i="11" s="1"/>
  <c r="K74" i="11"/>
  <c r="Z25" i="11"/>
  <c r="Z79" i="11" s="1"/>
  <c r="Z84" i="11" s="1"/>
  <c r="Z74" i="11"/>
  <c r="U25" i="11"/>
  <c r="U79" i="11" s="1"/>
  <c r="U84" i="11" s="1"/>
  <c r="U74" i="11"/>
  <c r="AB25" i="11"/>
  <c r="AA79" i="11"/>
  <c r="AA84" i="11" s="1"/>
  <c r="AD25" i="11"/>
  <c r="AD79" i="11" s="1"/>
  <c r="AD84" i="11" s="1"/>
  <c r="AC25" i="11"/>
  <c r="AC79" i="11" s="1"/>
  <c r="AC84" i="11" s="1"/>
  <c r="AB74" i="11"/>
  <c r="AJ74" i="11" s="1"/>
  <c r="AD74" i="11"/>
  <c r="AB79" i="11" l="1"/>
  <c r="AJ25" i="11"/>
  <c r="H73" i="10"/>
  <c r="I73" i="10"/>
  <c r="J73" i="10"/>
  <c r="L73" i="10"/>
  <c r="M73" i="10"/>
  <c r="N73" i="10"/>
  <c r="O73" i="10"/>
  <c r="Q73" i="10"/>
  <c r="R73" i="10"/>
  <c r="S73" i="10"/>
  <c r="T73" i="10"/>
  <c r="V73" i="10"/>
  <c r="W73" i="10"/>
  <c r="X73" i="10"/>
  <c r="Y73" i="10"/>
  <c r="W38" i="4"/>
  <c r="X38" i="4"/>
  <c r="Y38" i="4"/>
  <c r="Z38" i="4"/>
  <c r="V75" i="10"/>
  <c r="W75" i="10"/>
  <c r="X75" i="10"/>
  <c r="Y75" i="10"/>
  <c r="V76" i="10"/>
  <c r="W76" i="10"/>
  <c r="X76" i="10"/>
  <c r="Y76" i="10"/>
  <c r="V77" i="10"/>
  <c r="W77" i="10"/>
  <c r="X77" i="10"/>
  <c r="Y77" i="10"/>
  <c r="V78" i="10"/>
  <c r="W78" i="10"/>
  <c r="X78" i="10"/>
  <c r="Y78" i="10"/>
  <c r="V74" i="10"/>
  <c r="W74" i="10"/>
  <c r="X74" i="10"/>
  <c r="Y74" i="10"/>
  <c r="H74" i="10"/>
  <c r="I74" i="10"/>
  <c r="J74" i="10"/>
  <c r="L74" i="10"/>
  <c r="M74" i="10"/>
  <c r="N74" i="10"/>
  <c r="O74" i="10"/>
  <c r="Q74" i="10"/>
  <c r="R74" i="10"/>
  <c r="S74" i="10"/>
  <c r="T74" i="10"/>
  <c r="H75" i="10"/>
  <c r="I75" i="10"/>
  <c r="J75" i="10"/>
  <c r="L75" i="10"/>
  <c r="M75" i="10"/>
  <c r="N75" i="10"/>
  <c r="O75" i="10"/>
  <c r="Q75" i="10"/>
  <c r="R75" i="10"/>
  <c r="S75" i="10"/>
  <c r="T75" i="10"/>
  <c r="H76" i="10"/>
  <c r="I76" i="10"/>
  <c r="J76" i="10"/>
  <c r="L76" i="10"/>
  <c r="M76" i="10"/>
  <c r="N76" i="10"/>
  <c r="O76" i="10"/>
  <c r="Q76" i="10"/>
  <c r="R76" i="10"/>
  <c r="S76" i="10"/>
  <c r="T76" i="10"/>
  <c r="H77" i="10"/>
  <c r="I77" i="10"/>
  <c r="J77" i="10"/>
  <c r="L77" i="10"/>
  <c r="M77" i="10"/>
  <c r="N77" i="10"/>
  <c r="O77" i="10"/>
  <c r="Q77" i="10"/>
  <c r="R77" i="10"/>
  <c r="S77" i="10"/>
  <c r="T77" i="10"/>
  <c r="H78" i="10"/>
  <c r="I78" i="10"/>
  <c r="J78" i="10"/>
  <c r="L78" i="10"/>
  <c r="M78" i="10"/>
  <c r="N78" i="10"/>
  <c r="O78" i="10"/>
  <c r="Q78" i="10"/>
  <c r="R78" i="10"/>
  <c r="S78" i="10"/>
  <c r="T78" i="10"/>
  <c r="G75" i="10"/>
  <c r="G76" i="10"/>
  <c r="G77" i="10"/>
  <c r="G78" i="10"/>
  <c r="R67" i="10"/>
  <c r="S67" i="10"/>
  <c r="T67" i="10"/>
  <c r="V67" i="10"/>
  <c r="W67" i="10"/>
  <c r="X67" i="10"/>
  <c r="Y67" i="10"/>
  <c r="R61" i="10"/>
  <c r="S61" i="10"/>
  <c r="T61" i="10"/>
  <c r="V61" i="10"/>
  <c r="W61" i="10"/>
  <c r="W79" i="10" s="1"/>
  <c r="X61" i="10"/>
  <c r="Y61" i="10"/>
  <c r="S55" i="10"/>
  <c r="T55" i="10"/>
  <c r="V55" i="10"/>
  <c r="W55" i="10"/>
  <c r="X55" i="10"/>
  <c r="Y55" i="10"/>
  <c r="S49" i="10"/>
  <c r="T49" i="10"/>
  <c r="V49" i="10"/>
  <c r="W49" i="10"/>
  <c r="X49" i="10"/>
  <c r="Y49" i="10"/>
  <c r="S43" i="10"/>
  <c r="T43" i="10"/>
  <c r="V43" i="10"/>
  <c r="W43" i="10"/>
  <c r="X43" i="10"/>
  <c r="Y43" i="10"/>
  <c r="S37" i="10"/>
  <c r="T37" i="10"/>
  <c r="T79" i="10" s="1"/>
  <c r="V37" i="10"/>
  <c r="V79" i="10" s="1"/>
  <c r="W37" i="10"/>
  <c r="X37" i="10"/>
  <c r="Y37" i="10"/>
  <c r="S31" i="10"/>
  <c r="T31" i="10"/>
  <c r="V31" i="10"/>
  <c r="W31" i="10"/>
  <c r="X31" i="10"/>
  <c r="Y31" i="10"/>
  <c r="R25" i="10"/>
  <c r="S25" i="10"/>
  <c r="T25" i="10"/>
  <c r="V25" i="10"/>
  <c r="W25" i="10"/>
  <c r="X25" i="10"/>
  <c r="X79" i="10" s="1"/>
  <c r="Y25" i="10"/>
  <c r="R19" i="10"/>
  <c r="S19" i="10"/>
  <c r="T19" i="10"/>
  <c r="V19" i="10"/>
  <c r="W19" i="10"/>
  <c r="X19" i="10"/>
  <c r="Y19" i="10"/>
  <c r="R13" i="10"/>
  <c r="S13" i="10"/>
  <c r="T13" i="10"/>
  <c r="V13" i="10"/>
  <c r="W13" i="10"/>
  <c r="X13" i="10"/>
  <c r="Y13" i="10"/>
  <c r="AA13" i="10"/>
  <c r="U9" i="10"/>
  <c r="U10" i="10"/>
  <c r="U11" i="10"/>
  <c r="U12" i="10"/>
  <c r="U14" i="10"/>
  <c r="U15" i="10"/>
  <c r="U16" i="10"/>
  <c r="U76" i="10" s="1"/>
  <c r="U17" i="10"/>
  <c r="U18" i="10"/>
  <c r="U20" i="10"/>
  <c r="U21" i="10"/>
  <c r="U22" i="10"/>
  <c r="U23" i="10"/>
  <c r="U24" i="10"/>
  <c r="U26" i="10"/>
  <c r="U31" i="10" s="1"/>
  <c r="U27" i="10"/>
  <c r="U28" i="10"/>
  <c r="U29" i="10"/>
  <c r="U30" i="10"/>
  <c r="U32" i="10"/>
  <c r="U33" i="10"/>
  <c r="U34" i="10"/>
  <c r="U35" i="10"/>
  <c r="U36" i="10"/>
  <c r="U38" i="10"/>
  <c r="U39" i="10"/>
  <c r="U40" i="10"/>
  <c r="U41" i="10"/>
  <c r="U42" i="10"/>
  <c r="U44" i="10"/>
  <c r="U45" i="10"/>
  <c r="U46" i="10"/>
  <c r="U47" i="10"/>
  <c r="U48" i="10"/>
  <c r="U50" i="10"/>
  <c r="U51" i="10"/>
  <c r="U52" i="10"/>
  <c r="U53" i="10"/>
  <c r="U54" i="10"/>
  <c r="U56" i="10"/>
  <c r="U57" i="10"/>
  <c r="U58" i="10"/>
  <c r="U59" i="10"/>
  <c r="U60" i="10"/>
  <c r="U62" i="10"/>
  <c r="U63" i="10"/>
  <c r="U64" i="10"/>
  <c r="U65" i="10"/>
  <c r="U66" i="10"/>
  <c r="U68" i="10"/>
  <c r="U69" i="10"/>
  <c r="U70" i="10"/>
  <c r="U71" i="10"/>
  <c r="U72" i="10"/>
  <c r="U73" i="10" s="1"/>
  <c r="G74" i="10"/>
  <c r="E74" i="10"/>
  <c r="D74" i="10"/>
  <c r="G73" i="10"/>
  <c r="AD72" i="10"/>
  <c r="AC72" i="10"/>
  <c r="AB72" i="10"/>
  <c r="AB73" i="10" s="1"/>
  <c r="AA72" i="10"/>
  <c r="Z72" i="10"/>
  <c r="P72" i="10"/>
  <c r="K72" i="10"/>
  <c r="AD71" i="10"/>
  <c r="AC71" i="10"/>
  <c r="AB71" i="10"/>
  <c r="AA71" i="10"/>
  <c r="Z71" i="10"/>
  <c r="P71" i="10"/>
  <c r="K71" i="10"/>
  <c r="AD70" i="10"/>
  <c r="AC70" i="10"/>
  <c r="AB70" i="10"/>
  <c r="AA70" i="10"/>
  <c r="Z70" i="10"/>
  <c r="P70" i="10"/>
  <c r="K70" i="10"/>
  <c r="AD69" i="10"/>
  <c r="AC69" i="10"/>
  <c r="AB69" i="10"/>
  <c r="AA69" i="10"/>
  <c r="Z69" i="10"/>
  <c r="P69" i="10"/>
  <c r="K69" i="10"/>
  <c r="AD68" i="10"/>
  <c r="AD73" i="10" s="1"/>
  <c r="AC68" i="10"/>
  <c r="AC73" i="10" s="1"/>
  <c r="AB68" i="10"/>
  <c r="AA68" i="10"/>
  <c r="Z68" i="10"/>
  <c r="P68" i="10"/>
  <c r="K68" i="10"/>
  <c r="C68" i="10"/>
  <c r="Q67" i="10"/>
  <c r="O67" i="10"/>
  <c r="N67" i="10"/>
  <c r="M67" i="10"/>
  <c r="L67" i="10"/>
  <c r="J67" i="10"/>
  <c r="I67" i="10"/>
  <c r="H67" i="10"/>
  <c r="G67" i="10"/>
  <c r="AD66" i="10"/>
  <c r="AC66" i="10"/>
  <c r="AB66" i="10"/>
  <c r="AA66" i="10"/>
  <c r="Z66" i="10"/>
  <c r="P66" i="10"/>
  <c r="K66" i="10"/>
  <c r="AD65" i="10"/>
  <c r="AC65" i="10"/>
  <c r="AB65" i="10"/>
  <c r="AA65" i="10"/>
  <c r="Z65" i="10"/>
  <c r="P65" i="10"/>
  <c r="K65" i="10"/>
  <c r="AD64" i="10"/>
  <c r="AC64" i="10"/>
  <c r="AB64" i="10"/>
  <c r="AA64" i="10"/>
  <c r="Z64" i="10"/>
  <c r="P64" i="10"/>
  <c r="K64" i="10"/>
  <c r="AD63" i="10"/>
  <c r="AC63" i="10"/>
  <c r="AB63" i="10"/>
  <c r="AA63" i="10"/>
  <c r="Z63" i="10"/>
  <c r="P63" i="10"/>
  <c r="K63" i="10"/>
  <c r="AD62" i="10"/>
  <c r="AC62" i="10"/>
  <c r="AB62" i="10"/>
  <c r="AA62" i="10"/>
  <c r="AA67" i="10" s="1"/>
  <c r="Z62" i="10"/>
  <c r="Z67" i="10" s="1"/>
  <c r="P62" i="10"/>
  <c r="K62" i="10"/>
  <c r="C62" i="10"/>
  <c r="Q61" i="10"/>
  <c r="O61" i="10"/>
  <c r="N61" i="10"/>
  <c r="M61" i="10"/>
  <c r="L61" i="10"/>
  <c r="J61" i="10"/>
  <c r="I61" i="10"/>
  <c r="H61" i="10"/>
  <c r="G61" i="10"/>
  <c r="AD60" i="10"/>
  <c r="AC60" i="10"/>
  <c r="AC61" i="10" s="1"/>
  <c r="AB60" i="10"/>
  <c r="AA60" i="10"/>
  <c r="Z60" i="10"/>
  <c r="P60" i="10"/>
  <c r="K60" i="10"/>
  <c r="AD59" i="10"/>
  <c r="AC59" i="10"/>
  <c r="AB59" i="10"/>
  <c r="AA59" i="10"/>
  <c r="Z59" i="10"/>
  <c r="P59" i="10"/>
  <c r="K59" i="10"/>
  <c r="AD58" i="10"/>
  <c r="AC58" i="10"/>
  <c r="AB58" i="10"/>
  <c r="AA58" i="10"/>
  <c r="Z58" i="10"/>
  <c r="P58" i="10"/>
  <c r="K58" i="10"/>
  <c r="AD57" i="10"/>
  <c r="AC57" i="10"/>
  <c r="AB57" i="10"/>
  <c r="AA57" i="10"/>
  <c r="Z57" i="10"/>
  <c r="P57" i="10"/>
  <c r="K57" i="10"/>
  <c r="AD56" i="10"/>
  <c r="AC56" i="10"/>
  <c r="AB56" i="10"/>
  <c r="AA56" i="10"/>
  <c r="Z56" i="10"/>
  <c r="P56" i="10"/>
  <c r="K56" i="10"/>
  <c r="C56" i="10"/>
  <c r="R55" i="10"/>
  <c r="Q55" i="10"/>
  <c r="O55" i="10"/>
  <c r="N55" i="10"/>
  <c r="M55" i="10"/>
  <c r="L55" i="10"/>
  <c r="J55" i="10"/>
  <c r="I55" i="10"/>
  <c r="H55" i="10"/>
  <c r="G55" i="10"/>
  <c r="AD54" i="10"/>
  <c r="AC54" i="10"/>
  <c r="AB54" i="10"/>
  <c r="AA54" i="10"/>
  <c r="AA55" i="10" s="1"/>
  <c r="Z54" i="10"/>
  <c r="Z55" i="10" s="1"/>
  <c r="P54" i="10"/>
  <c r="K54" i="10"/>
  <c r="AD53" i="10"/>
  <c r="AC53" i="10"/>
  <c r="AB53" i="10"/>
  <c r="AA53" i="10"/>
  <c r="Z53" i="10"/>
  <c r="P53" i="10"/>
  <c r="K53" i="10"/>
  <c r="AD52" i="10"/>
  <c r="AC52" i="10"/>
  <c r="AB52" i="10"/>
  <c r="AA52" i="10"/>
  <c r="Z52" i="10"/>
  <c r="P52" i="10"/>
  <c r="K52" i="10"/>
  <c r="AD51" i="10"/>
  <c r="AC51" i="10"/>
  <c r="AB51" i="10"/>
  <c r="AA51" i="10"/>
  <c r="Z51" i="10"/>
  <c r="P51" i="10"/>
  <c r="K51" i="10"/>
  <c r="AD50" i="10"/>
  <c r="AD55" i="10" s="1"/>
  <c r="AC50" i="10"/>
  <c r="AC55" i="10" s="1"/>
  <c r="AB50" i="10"/>
  <c r="AA50" i="10"/>
  <c r="Z50" i="10"/>
  <c r="P50" i="10"/>
  <c r="K50" i="10"/>
  <c r="C50" i="10"/>
  <c r="R49" i="10"/>
  <c r="Q49" i="10"/>
  <c r="O49" i="10"/>
  <c r="N49" i="10"/>
  <c r="M49" i="10"/>
  <c r="L49" i="10"/>
  <c r="J49" i="10"/>
  <c r="I49" i="10"/>
  <c r="H49" i="10"/>
  <c r="G49" i="10"/>
  <c r="AD48" i="10"/>
  <c r="AC48" i="10"/>
  <c r="AB48" i="10"/>
  <c r="AA48" i="10"/>
  <c r="Z48" i="10"/>
  <c r="P48" i="10"/>
  <c r="K48" i="10"/>
  <c r="AD47" i="10"/>
  <c r="AC47" i="10"/>
  <c r="AB47" i="10"/>
  <c r="AA47" i="10"/>
  <c r="Z47" i="10"/>
  <c r="P47" i="10"/>
  <c r="K47" i="10"/>
  <c r="AD46" i="10"/>
  <c r="AD49" i="10" s="1"/>
  <c r="AC46" i="10"/>
  <c r="AB46" i="10"/>
  <c r="AA46" i="10"/>
  <c r="Z46" i="10"/>
  <c r="P46" i="10"/>
  <c r="K46" i="10"/>
  <c r="AD45" i="10"/>
  <c r="AC45" i="10"/>
  <c r="AB45" i="10"/>
  <c r="AA45" i="10"/>
  <c r="Z45" i="10"/>
  <c r="P45" i="10"/>
  <c r="K45" i="10"/>
  <c r="AD44" i="10"/>
  <c r="AC44" i="10"/>
  <c r="AB44" i="10"/>
  <c r="AB49" i="10" s="1"/>
  <c r="AA44" i="10"/>
  <c r="AA49" i="10" s="1"/>
  <c r="Z44" i="10"/>
  <c r="P44" i="10"/>
  <c r="K44" i="10"/>
  <c r="C44" i="10"/>
  <c r="R43" i="10"/>
  <c r="Q43" i="10"/>
  <c r="O43" i="10"/>
  <c r="N43" i="10"/>
  <c r="M43" i="10"/>
  <c r="L43" i="10"/>
  <c r="J43" i="10"/>
  <c r="I43" i="10"/>
  <c r="H43" i="10"/>
  <c r="G43" i="10"/>
  <c r="AD42" i="10"/>
  <c r="AC42" i="10"/>
  <c r="AB42" i="10"/>
  <c r="AA42" i="10"/>
  <c r="Z42" i="10"/>
  <c r="P42" i="10"/>
  <c r="K42" i="10"/>
  <c r="AD41" i="10"/>
  <c r="AC41" i="10"/>
  <c r="AB41" i="10"/>
  <c r="AA41" i="10"/>
  <c r="Z41" i="10"/>
  <c r="P41" i="10"/>
  <c r="K41" i="10"/>
  <c r="AD40" i="10"/>
  <c r="AC40" i="10"/>
  <c r="AB40" i="10"/>
  <c r="AA40" i="10"/>
  <c r="Z40" i="10"/>
  <c r="P40" i="10"/>
  <c r="K40" i="10"/>
  <c r="AD39" i="10"/>
  <c r="AC39" i="10"/>
  <c r="AB39" i="10"/>
  <c r="AA39" i="10"/>
  <c r="Z39" i="10"/>
  <c r="P39" i="10"/>
  <c r="K39" i="10"/>
  <c r="AD38" i="10"/>
  <c r="AC38" i="10"/>
  <c r="AB38" i="10"/>
  <c r="AA38" i="10"/>
  <c r="Z38" i="10"/>
  <c r="Z43" i="10" s="1"/>
  <c r="P38" i="10"/>
  <c r="P43" i="10" s="1"/>
  <c r="K38" i="10"/>
  <c r="C38" i="10"/>
  <c r="R37" i="10"/>
  <c r="Q37" i="10"/>
  <c r="O37" i="10"/>
  <c r="N37" i="10"/>
  <c r="M37" i="10"/>
  <c r="L37" i="10"/>
  <c r="J37" i="10"/>
  <c r="I37" i="10"/>
  <c r="H37" i="10"/>
  <c r="G37" i="10"/>
  <c r="AD36" i="10"/>
  <c r="AC36" i="10"/>
  <c r="AC37" i="10" s="1"/>
  <c r="AB36" i="10"/>
  <c r="AA36" i="10"/>
  <c r="Z36" i="10"/>
  <c r="P36" i="10"/>
  <c r="K36" i="10"/>
  <c r="AD35" i="10"/>
  <c r="AC35" i="10"/>
  <c r="AB35" i="10"/>
  <c r="AA35" i="10"/>
  <c r="Z35" i="10"/>
  <c r="P35" i="10"/>
  <c r="K35" i="10"/>
  <c r="AD34" i="10"/>
  <c r="AC34" i="10"/>
  <c r="AB34" i="10"/>
  <c r="AA34" i="10"/>
  <c r="Z34" i="10"/>
  <c r="P34" i="10"/>
  <c r="K34" i="10"/>
  <c r="AD33" i="10"/>
  <c r="AC33" i="10"/>
  <c r="AB33" i="10"/>
  <c r="AA33" i="10"/>
  <c r="Z33" i="10"/>
  <c r="P33" i="10"/>
  <c r="K33" i="10"/>
  <c r="AD32" i="10"/>
  <c r="AC32" i="10"/>
  <c r="AB32" i="10"/>
  <c r="AA32" i="10"/>
  <c r="Z32" i="10"/>
  <c r="P32" i="10"/>
  <c r="K32" i="10"/>
  <c r="C32" i="10"/>
  <c r="R31" i="10"/>
  <c r="Q31" i="10"/>
  <c r="O31" i="10"/>
  <c r="N31" i="10"/>
  <c r="M31" i="10"/>
  <c r="L31" i="10"/>
  <c r="J31" i="10"/>
  <c r="I31" i="10"/>
  <c r="H31" i="10"/>
  <c r="G31" i="10"/>
  <c r="AD30" i="10"/>
  <c r="AC30" i="10"/>
  <c r="AB30" i="10"/>
  <c r="AA30" i="10"/>
  <c r="AA31" i="10" s="1"/>
  <c r="Z30" i="10"/>
  <c r="Z31" i="10" s="1"/>
  <c r="P30" i="10"/>
  <c r="K30" i="10"/>
  <c r="AD29" i="10"/>
  <c r="AC29" i="10"/>
  <c r="AB29" i="10"/>
  <c r="AA29" i="10"/>
  <c r="Z29" i="10"/>
  <c r="P29" i="10"/>
  <c r="P77" i="10" s="1"/>
  <c r="K29" i="10"/>
  <c r="AD28" i="10"/>
  <c r="AC28" i="10"/>
  <c r="AB28" i="10"/>
  <c r="AA28" i="10"/>
  <c r="Z28" i="10"/>
  <c r="P28" i="10"/>
  <c r="K28" i="10"/>
  <c r="AD27" i="10"/>
  <c r="AC27" i="10"/>
  <c r="AB27" i="10"/>
  <c r="AA27" i="10"/>
  <c r="Z27" i="10"/>
  <c r="P27" i="10"/>
  <c r="K27" i="10"/>
  <c r="K75" i="10" s="1"/>
  <c r="AD26" i="10"/>
  <c r="AD31" i="10" s="1"/>
  <c r="AC26" i="10"/>
  <c r="AC31" i="10" s="1"/>
  <c r="AB26" i="10"/>
  <c r="AA26" i="10"/>
  <c r="Z26" i="10"/>
  <c r="P26" i="10"/>
  <c r="K26" i="10"/>
  <c r="C26" i="10"/>
  <c r="Q25" i="10"/>
  <c r="O25" i="10"/>
  <c r="O79" i="10" s="1"/>
  <c r="N25" i="10"/>
  <c r="M25" i="10"/>
  <c r="L25" i="10"/>
  <c r="J25" i="10"/>
  <c r="I25" i="10"/>
  <c r="H25" i="10"/>
  <c r="G25" i="10"/>
  <c r="AD24" i="10"/>
  <c r="AC24" i="10"/>
  <c r="AB24" i="10"/>
  <c r="AA24" i="10"/>
  <c r="Z24" i="10"/>
  <c r="P24" i="10"/>
  <c r="K24" i="10"/>
  <c r="AD23" i="10"/>
  <c r="AD25" i="10" s="1"/>
  <c r="AC23" i="10"/>
  <c r="AB23" i="10"/>
  <c r="AA23" i="10"/>
  <c r="Z23" i="10"/>
  <c r="P23" i="10"/>
  <c r="K23" i="10"/>
  <c r="AD22" i="10"/>
  <c r="AC22" i="10"/>
  <c r="AC76" i="10" s="1"/>
  <c r="AB22" i="10"/>
  <c r="AA22" i="10"/>
  <c r="Z22" i="10"/>
  <c r="P22" i="10"/>
  <c r="K22" i="10"/>
  <c r="AD21" i="10"/>
  <c r="AC21" i="10"/>
  <c r="AB21" i="10"/>
  <c r="AA21" i="10"/>
  <c r="Z21" i="10"/>
  <c r="P21" i="10"/>
  <c r="K21" i="10"/>
  <c r="AD20" i="10"/>
  <c r="AC20" i="10"/>
  <c r="AB20" i="10"/>
  <c r="AA20" i="10"/>
  <c r="AA25" i="10" s="1"/>
  <c r="Z20" i="10"/>
  <c r="Z25" i="10" s="1"/>
  <c r="P20" i="10"/>
  <c r="K20" i="10"/>
  <c r="C20" i="10"/>
  <c r="Q19" i="10"/>
  <c r="O19" i="10"/>
  <c r="N19" i="10"/>
  <c r="N79" i="10" s="1"/>
  <c r="M19" i="10"/>
  <c r="M79" i="10" s="1"/>
  <c r="L19" i="10"/>
  <c r="J19" i="10"/>
  <c r="I19" i="10"/>
  <c r="H19" i="10"/>
  <c r="G19" i="10"/>
  <c r="AD18" i="10"/>
  <c r="AC18" i="10"/>
  <c r="AC78" i="10" s="1"/>
  <c r="AB18" i="10"/>
  <c r="AA18" i="10"/>
  <c r="Z18" i="10"/>
  <c r="P18" i="10"/>
  <c r="K18" i="10"/>
  <c r="AD17" i="10"/>
  <c r="AC17" i="10"/>
  <c r="AB17" i="10"/>
  <c r="AB77" i="10" s="1"/>
  <c r="AA17" i="10"/>
  <c r="AA77" i="10" s="1"/>
  <c r="Z17" i="10"/>
  <c r="P17" i="10"/>
  <c r="K17" i="10"/>
  <c r="AD16" i="10"/>
  <c r="AC16" i="10"/>
  <c r="AB16" i="10"/>
  <c r="AA16" i="10"/>
  <c r="AA76" i="10" s="1"/>
  <c r="Z16" i="10"/>
  <c r="Z76" i="10" s="1"/>
  <c r="P16" i="10"/>
  <c r="K16" i="10"/>
  <c r="AD15" i="10"/>
  <c r="AC15" i="10"/>
  <c r="AB15" i="10"/>
  <c r="AA15" i="10"/>
  <c r="Z15" i="10"/>
  <c r="P15" i="10"/>
  <c r="P75" i="10" s="1"/>
  <c r="K15" i="10"/>
  <c r="AD14" i="10"/>
  <c r="AC14" i="10"/>
  <c r="AB14" i="10"/>
  <c r="AA14" i="10"/>
  <c r="Z14" i="10"/>
  <c r="P14" i="10"/>
  <c r="P74" i="10" s="1"/>
  <c r="C14" i="10"/>
  <c r="Q13" i="10"/>
  <c r="O13" i="10"/>
  <c r="N13" i="10"/>
  <c r="M13" i="10"/>
  <c r="L13" i="10"/>
  <c r="J13" i="10"/>
  <c r="I13" i="10"/>
  <c r="I79" i="10" s="1"/>
  <c r="H13" i="10"/>
  <c r="H79" i="10" s="1"/>
  <c r="G13" i="10"/>
  <c r="AD12" i="10"/>
  <c r="AC12" i="10"/>
  <c r="AB12" i="10"/>
  <c r="AA12" i="10"/>
  <c r="Z12" i="10"/>
  <c r="Z13" i="10" s="1"/>
  <c r="P12" i="10"/>
  <c r="P78" i="10" s="1"/>
  <c r="K12" i="10"/>
  <c r="K78" i="10" s="1"/>
  <c r="AD11" i="10"/>
  <c r="AC11" i="10"/>
  <c r="AB11" i="10"/>
  <c r="AA11" i="10"/>
  <c r="Z11" i="10"/>
  <c r="P11" i="10"/>
  <c r="K11" i="10"/>
  <c r="K77" i="10" s="1"/>
  <c r="AD10" i="10"/>
  <c r="AD76" i="10" s="1"/>
  <c r="AC10" i="10"/>
  <c r="AB10" i="10"/>
  <c r="AA10" i="10"/>
  <c r="Z10" i="10"/>
  <c r="P10" i="10"/>
  <c r="K10" i="10"/>
  <c r="AD9" i="10"/>
  <c r="AC9" i="10"/>
  <c r="AB9" i="10"/>
  <c r="AA9" i="10"/>
  <c r="Z9" i="10"/>
  <c r="P9" i="10"/>
  <c r="K9" i="10"/>
  <c r="AD8" i="10"/>
  <c r="AC8" i="10"/>
  <c r="AC74" i="10" s="1"/>
  <c r="AB8" i="10"/>
  <c r="AB74" i="10" s="1"/>
  <c r="AA8" i="10"/>
  <c r="Z8" i="10"/>
  <c r="U8" i="10"/>
  <c r="U13" i="10" s="1"/>
  <c r="P8" i="10"/>
  <c r="K8" i="10"/>
  <c r="C8" i="10"/>
  <c r="AJ79" i="11" l="1"/>
  <c r="AB84" i="11"/>
  <c r="AC25" i="10"/>
  <c r="AC49" i="10"/>
  <c r="AC67" i="10"/>
  <c r="U75" i="10"/>
  <c r="K76" i="10"/>
  <c r="J79" i="10"/>
  <c r="L79" i="10"/>
  <c r="P73" i="10"/>
  <c r="Z73" i="10"/>
  <c r="Z78" i="10"/>
  <c r="AD13" i="10"/>
  <c r="AD75" i="10"/>
  <c r="AB43" i="10"/>
  <c r="Y79" i="10"/>
  <c r="AD74" i="10"/>
  <c r="AA75" i="10"/>
  <c r="AA78" i="10"/>
  <c r="U78" i="10"/>
  <c r="AB78" i="10"/>
  <c r="U77" i="10"/>
  <c r="Z75" i="10"/>
  <c r="Z74" i="10"/>
  <c r="AC77" i="10"/>
  <c r="S79" i="10"/>
  <c r="AC13" i="10"/>
  <c r="AC75" i="10"/>
  <c r="AB25" i="10"/>
  <c r="U49" i="10"/>
  <c r="AD78" i="10"/>
  <c r="K73" i="10"/>
  <c r="P76" i="10"/>
  <c r="AA73" i="10"/>
  <c r="AA74" i="10"/>
  <c r="AB75" i="10"/>
  <c r="AD77" i="10"/>
  <c r="Q79" i="10"/>
  <c r="Z77" i="10"/>
  <c r="AB76" i="10"/>
  <c r="AA43" i="10"/>
  <c r="AB67" i="10"/>
  <c r="AB13" i="10"/>
  <c r="R79" i="10"/>
  <c r="Z19" i="10"/>
  <c r="Z37" i="10"/>
  <c r="Z79" i="10" s="1"/>
  <c r="AB37" i="10"/>
  <c r="Z61" i="10"/>
  <c r="AB61" i="10"/>
  <c r="U67" i="10"/>
  <c r="U25" i="10"/>
  <c r="U19" i="10"/>
  <c r="U79" i="10" s="1"/>
  <c r="K13" i="10"/>
  <c r="AA19" i="10"/>
  <c r="AA79" i="10" s="1"/>
  <c r="AD19" i="10"/>
  <c r="AA37" i="10"/>
  <c r="AC43" i="10"/>
  <c r="AA61" i="10"/>
  <c r="AD67" i="10"/>
  <c r="U61" i="10"/>
  <c r="U37" i="10"/>
  <c r="P13" i="10"/>
  <c r="AB19" i="10"/>
  <c r="AC19" i="10"/>
  <c r="K25" i="10"/>
  <c r="AD43" i="10"/>
  <c r="U55" i="10"/>
  <c r="U74" i="10"/>
  <c r="AB31" i="10"/>
  <c r="AD37" i="10"/>
  <c r="Z49" i="10"/>
  <c r="AB55" i="10"/>
  <c r="AD61" i="10"/>
  <c r="P67" i="10"/>
  <c r="U43" i="10"/>
  <c r="K74" i="10"/>
  <c r="K37" i="10"/>
  <c r="K61" i="10"/>
  <c r="P61" i="10"/>
  <c r="K31" i="10"/>
  <c r="K55" i="10"/>
  <c r="P31" i="10"/>
  <c r="P55" i="10"/>
  <c r="K49" i="10"/>
  <c r="P49" i="10"/>
  <c r="K67" i="10"/>
  <c r="G79" i="10"/>
  <c r="C74" i="10"/>
  <c r="P25" i="10"/>
  <c r="K19" i="10"/>
  <c r="P19" i="10"/>
  <c r="K43" i="10"/>
  <c r="P37" i="10"/>
  <c r="I39" i="9"/>
  <c r="J39" i="9"/>
  <c r="K39" i="9"/>
  <c r="L39" i="9"/>
  <c r="M39" i="9"/>
  <c r="N39" i="9"/>
  <c r="O39" i="9"/>
  <c r="P39" i="9"/>
  <c r="R39" i="9"/>
  <c r="S39" i="9"/>
  <c r="T39" i="9"/>
  <c r="U39" i="9"/>
  <c r="W39" i="9"/>
  <c r="X39" i="9"/>
  <c r="Y39" i="9"/>
  <c r="Z39" i="9"/>
  <c r="I33" i="9"/>
  <c r="J33" i="9"/>
  <c r="K33" i="9"/>
  <c r="L33" i="9"/>
  <c r="M33" i="9"/>
  <c r="N33" i="9"/>
  <c r="O33" i="9"/>
  <c r="P33" i="9"/>
  <c r="R33" i="9"/>
  <c r="S33" i="9"/>
  <c r="T33" i="9"/>
  <c r="U33" i="9"/>
  <c r="W33" i="9"/>
  <c r="X33" i="9"/>
  <c r="Y33" i="9"/>
  <c r="Z33" i="9"/>
  <c r="I27" i="9"/>
  <c r="J27" i="9"/>
  <c r="K27" i="9"/>
  <c r="L27" i="9"/>
  <c r="M27" i="9"/>
  <c r="N27" i="9"/>
  <c r="N45" i="9" s="1"/>
  <c r="O27" i="9"/>
  <c r="P27" i="9"/>
  <c r="R27" i="9"/>
  <c r="S27" i="9"/>
  <c r="T27" i="9"/>
  <c r="U27" i="9"/>
  <c r="W27" i="9"/>
  <c r="X27" i="9"/>
  <c r="Y27" i="9"/>
  <c r="Z27" i="9"/>
  <c r="H27" i="9"/>
  <c r="AD11" i="9"/>
  <c r="AE11" i="9"/>
  <c r="AD12" i="9"/>
  <c r="AE12" i="9"/>
  <c r="AD13" i="9"/>
  <c r="AE13" i="9"/>
  <c r="AD14" i="9"/>
  <c r="AE14" i="9"/>
  <c r="AD16" i="9"/>
  <c r="AE16" i="9"/>
  <c r="AD17" i="9"/>
  <c r="AE17" i="9"/>
  <c r="AD18" i="9"/>
  <c r="AE18" i="9"/>
  <c r="AD19" i="9"/>
  <c r="AE19" i="9"/>
  <c r="AD20" i="9"/>
  <c r="AE20" i="9"/>
  <c r="AD22" i="9"/>
  <c r="AE22" i="9"/>
  <c r="AD23" i="9"/>
  <c r="AE23" i="9"/>
  <c r="AD24" i="9"/>
  <c r="AE24" i="9"/>
  <c r="AD25" i="9"/>
  <c r="AE25" i="9"/>
  <c r="AD26" i="9"/>
  <c r="AE26" i="9"/>
  <c r="AD28" i="9"/>
  <c r="AE28" i="9"/>
  <c r="AD29" i="9"/>
  <c r="AE29" i="9"/>
  <c r="AD30" i="9"/>
  <c r="AE30" i="9"/>
  <c r="AD31" i="9"/>
  <c r="AE31" i="9"/>
  <c r="AD32" i="9"/>
  <c r="AE32" i="9"/>
  <c r="AD34" i="9"/>
  <c r="AE34" i="9"/>
  <c r="AD35" i="9"/>
  <c r="AE35" i="9"/>
  <c r="AD36" i="9"/>
  <c r="AE36" i="9"/>
  <c r="AD37" i="9"/>
  <c r="AE37" i="9"/>
  <c r="AD38" i="9"/>
  <c r="AE38" i="9"/>
  <c r="AD41" i="9"/>
  <c r="AE41" i="9"/>
  <c r="AD43" i="9"/>
  <c r="AE43" i="9"/>
  <c r="AD44" i="9"/>
  <c r="AE44" i="9"/>
  <c r="AD10" i="9"/>
  <c r="AE10" i="9"/>
  <c r="AB11" i="9"/>
  <c r="AB12" i="9"/>
  <c r="AB13" i="9"/>
  <c r="AB14" i="9"/>
  <c r="AB16" i="9"/>
  <c r="AB17" i="9"/>
  <c r="AB18" i="9"/>
  <c r="AB19" i="9"/>
  <c r="AB20" i="9"/>
  <c r="AB22" i="9"/>
  <c r="AB23" i="9"/>
  <c r="AB24" i="9"/>
  <c r="AB25" i="9"/>
  <c r="AB26" i="9"/>
  <c r="AB28" i="9"/>
  <c r="AB29" i="9"/>
  <c r="AB30" i="9"/>
  <c r="AB31" i="9"/>
  <c r="AB32" i="9"/>
  <c r="AB34" i="9"/>
  <c r="AB35" i="9"/>
  <c r="AB36" i="9"/>
  <c r="AB37" i="9"/>
  <c r="AB38" i="9"/>
  <c r="AB41" i="9"/>
  <c r="AB43" i="9"/>
  <c r="AB44" i="9"/>
  <c r="AC11" i="9"/>
  <c r="AC12" i="9"/>
  <c r="AC13" i="9"/>
  <c r="AC14" i="9"/>
  <c r="AC16" i="9"/>
  <c r="AC17" i="9"/>
  <c r="AC18" i="9"/>
  <c r="AC19" i="9"/>
  <c r="AC20" i="9"/>
  <c r="AC22" i="9"/>
  <c r="AC23" i="9"/>
  <c r="AC24" i="9"/>
  <c r="AC25" i="9"/>
  <c r="AC26" i="9"/>
  <c r="AC28" i="9"/>
  <c r="AC29" i="9"/>
  <c r="AC30" i="9"/>
  <c r="AC31" i="9"/>
  <c r="AC32" i="9"/>
  <c r="AC34" i="9"/>
  <c r="AC35" i="9"/>
  <c r="AC36" i="9"/>
  <c r="AC37" i="9"/>
  <c r="AC38" i="9"/>
  <c r="AC41" i="9"/>
  <c r="AC43" i="9"/>
  <c r="AC44" i="9"/>
  <c r="AC10" i="9"/>
  <c r="AC15" i="9" s="1"/>
  <c r="AB10" i="9"/>
  <c r="AA11" i="9"/>
  <c r="AA12" i="9"/>
  <c r="AA13" i="9"/>
  <c r="AA14" i="9"/>
  <c r="AA16" i="9"/>
  <c r="AA17" i="9"/>
  <c r="AA18" i="9"/>
  <c r="AA19" i="9"/>
  <c r="AA20" i="9"/>
  <c r="AA22" i="9"/>
  <c r="AA23" i="9"/>
  <c r="AA24" i="9"/>
  <c r="AA25" i="9"/>
  <c r="AA26" i="9"/>
  <c r="AA28" i="9"/>
  <c r="AA29" i="9"/>
  <c r="AA30" i="9"/>
  <c r="AA31" i="9"/>
  <c r="AA32" i="9"/>
  <c r="AA34" i="9"/>
  <c r="AA35" i="9"/>
  <c r="AA36" i="9"/>
  <c r="AA37" i="9"/>
  <c r="AA38" i="9"/>
  <c r="AA41" i="9"/>
  <c r="AA43" i="9"/>
  <c r="AA44" i="9"/>
  <c r="AA10" i="9"/>
  <c r="V11" i="9"/>
  <c r="V12" i="9"/>
  <c r="V13" i="9"/>
  <c r="V14" i="9"/>
  <c r="V16" i="9"/>
  <c r="V17" i="9"/>
  <c r="V18" i="9"/>
  <c r="V19" i="9"/>
  <c r="V20" i="9"/>
  <c r="V22" i="9"/>
  <c r="V23" i="9"/>
  <c r="V24" i="9"/>
  <c r="V25" i="9"/>
  <c r="V26" i="9"/>
  <c r="V28" i="9"/>
  <c r="V29" i="9"/>
  <c r="V30" i="9"/>
  <c r="V31" i="9"/>
  <c r="V32" i="9"/>
  <c r="V34" i="9"/>
  <c r="V35" i="9"/>
  <c r="V36" i="9"/>
  <c r="V37" i="9"/>
  <c r="V38" i="9"/>
  <c r="V41" i="9"/>
  <c r="V43" i="9"/>
  <c r="V44" i="9"/>
  <c r="V10" i="9"/>
  <c r="Q11" i="9"/>
  <c r="Q12" i="9"/>
  <c r="Q13" i="9"/>
  <c r="Q14" i="9"/>
  <c r="Q15" i="9"/>
  <c r="Q16" i="9"/>
  <c r="Q17" i="9"/>
  <c r="Q18" i="9"/>
  <c r="Q19" i="9"/>
  <c r="Q20" i="9"/>
  <c r="Q22" i="9"/>
  <c r="Q23" i="9"/>
  <c r="Q24" i="9"/>
  <c r="Q25" i="9"/>
  <c r="Q27" i="9" s="1"/>
  <c r="Q26" i="9"/>
  <c r="Q28" i="9"/>
  <c r="Q29" i="9"/>
  <c r="Q30" i="9"/>
  <c r="Q31" i="9"/>
  <c r="Q32" i="9"/>
  <c r="Q34" i="9"/>
  <c r="Q35" i="9"/>
  <c r="Q36" i="9"/>
  <c r="Q37" i="9"/>
  <c r="Q38" i="9"/>
  <c r="Q41" i="9"/>
  <c r="Q43" i="9"/>
  <c r="Q44" i="9"/>
  <c r="Z42" i="9"/>
  <c r="Y42" i="9"/>
  <c r="X42" i="9"/>
  <c r="W42" i="9"/>
  <c r="U42" i="9"/>
  <c r="T42" i="9"/>
  <c r="S42" i="9"/>
  <c r="R42" i="9"/>
  <c r="P42" i="9"/>
  <c r="O42" i="9"/>
  <c r="AD42" i="9" s="1"/>
  <c r="N42" i="9"/>
  <c r="M42" i="9"/>
  <c r="K42" i="9"/>
  <c r="J42" i="9"/>
  <c r="I42" i="9"/>
  <c r="H42" i="9"/>
  <c r="C40" i="9"/>
  <c r="Z40" i="9"/>
  <c r="Y40" i="9"/>
  <c r="X40" i="9"/>
  <c r="W40" i="9"/>
  <c r="U40" i="9"/>
  <c r="T40" i="9"/>
  <c r="S40" i="9"/>
  <c r="V40" i="9" s="1"/>
  <c r="R40" i="9"/>
  <c r="P40" i="9"/>
  <c r="O40" i="9"/>
  <c r="N40" i="9"/>
  <c r="M40" i="9"/>
  <c r="L40" i="9"/>
  <c r="K40" i="9"/>
  <c r="J40" i="9"/>
  <c r="I40" i="9"/>
  <c r="H40" i="9"/>
  <c r="F40" i="9"/>
  <c r="E40" i="9"/>
  <c r="H39" i="9"/>
  <c r="D34" i="9"/>
  <c r="H33" i="9"/>
  <c r="D28" i="9"/>
  <c r="D22" i="9"/>
  <c r="Z21" i="9"/>
  <c r="Z45" i="9" s="1"/>
  <c r="Y21" i="9"/>
  <c r="X21" i="9"/>
  <c r="W21" i="9"/>
  <c r="U21" i="9"/>
  <c r="T21" i="9"/>
  <c r="S21" i="9"/>
  <c r="V21" i="9" s="1"/>
  <c r="R21" i="9"/>
  <c r="P21" i="9"/>
  <c r="O21" i="9"/>
  <c r="N21" i="9"/>
  <c r="M21" i="9"/>
  <c r="L21" i="9"/>
  <c r="K21" i="9"/>
  <c r="J21" i="9"/>
  <c r="I21" i="9"/>
  <c r="H21" i="9"/>
  <c r="H45" i="9" s="1"/>
  <c r="D16" i="9"/>
  <c r="Z15" i="9"/>
  <c r="Y15" i="9"/>
  <c r="X15" i="9"/>
  <c r="W15" i="9"/>
  <c r="U15" i="9"/>
  <c r="T15" i="9"/>
  <c r="S15" i="9"/>
  <c r="V15" i="9" s="1"/>
  <c r="R15" i="9"/>
  <c r="P15" i="9"/>
  <c r="O15" i="9"/>
  <c r="N15" i="9"/>
  <c r="M15" i="9"/>
  <c r="K15" i="9"/>
  <c r="J15" i="9"/>
  <c r="I15" i="9"/>
  <c r="H15" i="9"/>
  <c r="L12" i="9"/>
  <c r="L15" i="9" s="1"/>
  <c r="Q10" i="9"/>
  <c r="D10" i="9"/>
  <c r="P79" i="10" l="1"/>
  <c r="K79" i="10"/>
  <c r="AD79" i="10"/>
  <c r="AC79" i="10"/>
  <c r="AB79" i="10"/>
  <c r="I45" i="9"/>
  <c r="R45" i="9"/>
  <c r="Q39" i="9"/>
  <c r="Q33" i="9"/>
  <c r="AC33" i="9"/>
  <c r="Q21" i="9"/>
  <c r="Q40" i="9"/>
  <c r="AA40" i="9"/>
  <c r="AB42" i="9"/>
  <c r="O45" i="9"/>
  <c r="Y45" i="9"/>
  <c r="D40" i="9"/>
  <c r="Q42" i="9"/>
  <c r="AA42" i="9"/>
  <c r="AB21" i="9"/>
  <c r="X45" i="9"/>
  <c r="V27" i="9"/>
  <c r="AB27" i="9"/>
  <c r="W45" i="9"/>
  <c r="M45" i="9"/>
  <c r="AB15" i="9"/>
  <c r="AC21" i="9"/>
  <c r="AD21" i="9"/>
  <c r="AD45" i="9" s="1"/>
  <c r="U45" i="9"/>
  <c r="L45" i="9"/>
  <c r="AB40" i="9"/>
  <c r="AA33" i="9"/>
  <c r="AA21" i="9"/>
  <c r="AC39" i="9"/>
  <c r="AE39" i="9"/>
  <c r="AE15" i="9"/>
  <c r="AC40" i="9"/>
  <c r="AE42" i="9"/>
  <c r="AB33" i="9"/>
  <c r="AD39" i="9"/>
  <c r="AD15" i="9"/>
  <c r="J45" i="9"/>
  <c r="AD40" i="9"/>
  <c r="AC27" i="9"/>
  <c r="AE33" i="9"/>
  <c r="AE27" i="9"/>
  <c r="K45" i="9"/>
  <c r="T45" i="9"/>
  <c r="AE40" i="9"/>
  <c r="AC42" i="9"/>
  <c r="V42" i="9"/>
  <c r="V33" i="9"/>
  <c r="AA39" i="9"/>
  <c r="AA15" i="9"/>
  <c r="AA45" i="9" s="1"/>
  <c r="AD33" i="9"/>
  <c r="AD27" i="9"/>
  <c r="P45" i="9"/>
  <c r="V39" i="9"/>
  <c r="AA27" i="9"/>
  <c r="AB39" i="9"/>
  <c r="AE21" i="9"/>
  <c r="Q45" i="9"/>
  <c r="S45" i="9"/>
  <c r="L42" i="9"/>
  <c r="V45" i="9" l="1"/>
  <c r="AE45" i="9"/>
  <c r="AC45" i="9"/>
  <c r="AB45" i="9"/>
  <c r="Y60" i="8" l="1"/>
  <c r="X60" i="8"/>
  <c r="W60" i="8"/>
  <c r="V60" i="8"/>
  <c r="T60" i="8"/>
  <c r="S60" i="8"/>
  <c r="R60" i="8"/>
  <c r="Q60" i="8"/>
  <c r="O60" i="8"/>
  <c r="N60" i="8"/>
  <c r="M60" i="8"/>
  <c r="L60" i="8"/>
  <c r="J60" i="8"/>
  <c r="AD60" i="8" s="1"/>
  <c r="I60" i="8"/>
  <c r="AC60" i="8" s="1"/>
  <c r="H60" i="8"/>
  <c r="G60" i="8"/>
  <c r="Y59" i="8"/>
  <c r="X59" i="8"/>
  <c r="W59" i="8"/>
  <c r="V59" i="8"/>
  <c r="T59" i="8"/>
  <c r="S59" i="8"/>
  <c r="R59" i="8"/>
  <c r="Q59" i="8"/>
  <c r="O59" i="8"/>
  <c r="N59" i="8"/>
  <c r="M59" i="8"/>
  <c r="L59" i="8"/>
  <c r="J59" i="8"/>
  <c r="AD59" i="8" s="1"/>
  <c r="I59" i="8"/>
  <c r="H59" i="8"/>
  <c r="G59" i="8"/>
  <c r="Y58" i="8"/>
  <c r="X58" i="8"/>
  <c r="W58" i="8"/>
  <c r="V58" i="8"/>
  <c r="T58" i="8"/>
  <c r="S58" i="8"/>
  <c r="R58" i="8"/>
  <c r="Q58" i="8"/>
  <c r="O58" i="8"/>
  <c r="N58" i="8"/>
  <c r="M58" i="8"/>
  <c r="L58" i="8"/>
  <c r="J58" i="8"/>
  <c r="I58" i="8"/>
  <c r="H58" i="8"/>
  <c r="G58" i="8"/>
  <c r="Y57" i="8"/>
  <c r="X57" i="8"/>
  <c r="W57" i="8"/>
  <c r="V57" i="8"/>
  <c r="T57" i="8"/>
  <c r="S57" i="8"/>
  <c r="R57" i="8"/>
  <c r="Q57" i="8"/>
  <c r="O57" i="8"/>
  <c r="N57" i="8"/>
  <c r="M57" i="8"/>
  <c r="L57" i="8"/>
  <c r="J57" i="8"/>
  <c r="I57" i="8"/>
  <c r="H57" i="8"/>
  <c r="G57" i="8"/>
  <c r="Y56" i="8"/>
  <c r="Y61" i="8" s="1"/>
  <c r="X56" i="8"/>
  <c r="X61" i="8" s="1"/>
  <c r="W56" i="8"/>
  <c r="W61" i="8" s="1"/>
  <c r="V56" i="8"/>
  <c r="T56" i="8"/>
  <c r="T61" i="8" s="1"/>
  <c r="S56" i="8"/>
  <c r="S61" i="8" s="1"/>
  <c r="R56" i="8"/>
  <c r="R61" i="8" s="1"/>
  <c r="Q56" i="8"/>
  <c r="Q61" i="8" s="1"/>
  <c r="O56" i="8"/>
  <c r="O61" i="8" s="1"/>
  <c r="N56" i="8"/>
  <c r="N61" i="8" s="1"/>
  <c r="M56" i="8"/>
  <c r="M61" i="8" s="1"/>
  <c r="L56" i="8"/>
  <c r="L61" i="8" s="1"/>
  <c r="J56" i="8"/>
  <c r="I56" i="8"/>
  <c r="H56" i="8"/>
  <c r="H61" i="8" s="1"/>
  <c r="G56" i="8"/>
  <c r="E56" i="8"/>
  <c r="D56" i="8"/>
  <c r="AA55" i="8"/>
  <c r="Z55" i="8"/>
  <c r="Y55" i="8"/>
  <c r="X55" i="8"/>
  <c r="W55" i="8"/>
  <c r="V55" i="8"/>
  <c r="T55" i="8"/>
  <c r="S55" i="8"/>
  <c r="R55" i="8"/>
  <c r="Q55" i="8"/>
  <c r="O55" i="8"/>
  <c r="N55" i="8"/>
  <c r="M55" i="8"/>
  <c r="L55" i="8"/>
  <c r="J55" i="8"/>
  <c r="I55" i="8"/>
  <c r="H55" i="8"/>
  <c r="G55" i="8"/>
  <c r="AD54" i="8"/>
  <c r="AC54" i="8"/>
  <c r="AB54" i="8"/>
  <c r="AA54" i="8"/>
  <c r="Z54" i="8"/>
  <c r="U54" i="8"/>
  <c r="P54" i="8"/>
  <c r="K54" i="8"/>
  <c r="AD53" i="8"/>
  <c r="AC53" i="8"/>
  <c r="AB53" i="8"/>
  <c r="AA53" i="8"/>
  <c r="Z53" i="8"/>
  <c r="U53" i="8"/>
  <c r="P53" i="8"/>
  <c r="K53" i="8"/>
  <c r="AD52" i="8"/>
  <c r="AC52" i="8"/>
  <c r="AB52" i="8"/>
  <c r="AA52" i="8"/>
  <c r="Z52" i="8"/>
  <c r="U52" i="8"/>
  <c r="P52" i="8"/>
  <c r="K52" i="8"/>
  <c r="AD51" i="8"/>
  <c r="AC51" i="8"/>
  <c r="AB51" i="8"/>
  <c r="AA51" i="8"/>
  <c r="Z51" i="8"/>
  <c r="U51" i="8"/>
  <c r="P51" i="8"/>
  <c r="K51" i="8"/>
  <c r="AD50" i="8"/>
  <c r="AD55" i="8" s="1"/>
  <c r="AC50" i="8"/>
  <c r="AB50" i="8"/>
  <c r="AB55" i="8" s="1"/>
  <c r="AA50" i="8"/>
  <c r="Z50" i="8"/>
  <c r="U50" i="8"/>
  <c r="U55" i="8" s="1"/>
  <c r="P50" i="8"/>
  <c r="P55" i="8" s="1"/>
  <c r="K50" i="8"/>
  <c r="K55" i="8" s="1"/>
  <c r="C50" i="8"/>
  <c r="Y49" i="8"/>
  <c r="X49" i="8"/>
  <c r="W49" i="8"/>
  <c r="V49" i="8"/>
  <c r="T49" i="8"/>
  <c r="S49" i="8"/>
  <c r="R49" i="8"/>
  <c r="Q49" i="8"/>
  <c r="O49" i="8"/>
  <c r="N49" i="8"/>
  <c r="M49" i="8"/>
  <c r="L49" i="8"/>
  <c r="J49" i="8"/>
  <c r="I49" i="8"/>
  <c r="H49" i="8"/>
  <c r="G49" i="8"/>
  <c r="AD48" i="8"/>
  <c r="AC48" i="8"/>
  <c r="AB48" i="8"/>
  <c r="AA48" i="8"/>
  <c r="Z48" i="8"/>
  <c r="U48" i="8"/>
  <c r="P48" i="8"/>
  <c r="K48" i="8"/>
  <c r="AD47" i="8"/>
  <c r="AC47" i="8"/>
  <c r="AB47" i="8"/>
  <c r="AA47" i="8"/>
  <c r="Z47" i="8"/>
  <c r="U47" i="8"/>
  <c r="P47" i="8"/>
  <c r="K47" i="8"/>
  <c r="AD46" i="8"/>
  <c r="AC46" i="8"/>
  <c r="AB46" i="8"/>
  <c r="AA46" i="8"/>
  <c r="Z46" i="8"/>
  <c r="U46" i="8"/>
  <c r="P46" i="8"/>
  <c r="K46" i="8"/>
  <c r="AD45" i="8"/>
  <c r="AC45" i="8"/>
  <c r="AB45" i="8"/>
  <c r="AA45" i="8"/>
  <c r="Z45" i="8"/>
  <c r="U45" i="8"/>
  <c r="P45" i="8"/>
  <c r="K45" i="8"/>
  <c r="AD44" i="8"/>
  <c r="AD49" i="8" s="1"/>
  <c r="AC44" i="8"/>
  <c r="AC49" i="8" s="1"/>
  <c r="AB44" i="8"/>
  <c r="AB49" i="8" s="1"/>
  <c r="AA44" i="8"/>
  <c r="AA49" i="8" s="1"/>
  <c r="Z44" i="8"/>
  <c r="Z49" i="8" s="1"/>
  <c r="U44" i="8"/>
  <c r="U49" i="8" s="1"/>
  <c r="P44" i="8"/>
  <c r="K44" i="8"/>
  <c r="K49" i="8" s="1"/>
  <c r="C44" i="8"/>
  <c r="Y43" i="8"/>
  <c r="X43" i="8"/>
  <c r="W43" i="8"/>
  <c r="V43" i="8"/>
  <c r="T43" i="8"/>
  <c r="S43" i="8"/>
  <c r="R43" i="8"/>
  <c r="Q43" i="8"/>
  <c r="O43" i="8"/>
  <c r="N43" i="8"/>
  <c r="M43" i="8"/>
  <c r="L43" i="8"/>
  <c r="J43" i="8"/>
  <c r="I43" i="8"/>
  <c r="H43" i="8"/>
  <c r="G43" i="8"/>
  <c r="AD42" i="8"/>
  <c r="AC42" i="8"/>
  <c r="AB42" i="8"/>
  <c r="AA42" i="8"/>
  <c r="Z42" i="8"/>
  <c r="U42" i="8"/>
  <c r="P42" i="8"/>
  <c r="K42" i="8"/>
  <c r="AD41" i="8"/>
  <c r="AC41" i="8"/>
  <c r="AB41" i="8"/>
  <c r="AA41" i="8"/>
  <c r="Z41" i="8"/>
  <c r="U41" i="8"/>
  <c r="P41" i="8"/>
  <c r="K41" i="8"/>
  <c r="AD40" i="8"/>
  <c r="AC40" i="8"/>
  <c r="AB40" i="8"/>
  <c r="AA40" i="8"/>
  <c r="Z40" i="8"/>
  <c r="U40" i="8"/>
  <c r="P40" i="8"/>
  <c r="K40" i="8"/>
  <c r="AD39" i="8"/>
  <c r="AC39" i="8"/>
  <c r="AB39" i="8"/>
  <c r="AA39" i="8"/>
  <c r="Z39" i="8"/>
  <c r="U39" i="8"/>
  <c r="P39" i="8"/>
  <c r="K39" i="8"/>
  <c r="AD38" i="8"/>
  <c r="AD43" i="8" s="1"/>
  <c r="AC38" i="8"/>
  <c r="AC43" i="8" s="1"/>
  <c r="AB38" i="8"/>
  <c r="AB43" i="8" s="1"/>
  <c r="AA38" i="8"/>
  <c r="AA43" i="8" s="1"/>
  <c r="Z38" i="8"/>
  <c r="Z43" i="8" s="1"/>
  <c r="U38" i="8"/>
  <c r="U43" i="8" s="1"/>
  <c r="P38" i="8"/>
  <c r="P43" i="8" s="1"/>
  <c r="K38" i="8"/>
  <c r="K43" i="8" s="1"/>
  <c r="C38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J37" i="8"/>
  <c r="I37" i="8"/>
  <c r="H37" i="8"/>
  <c r="G37" i="8"/>
  <c r="AD36" i="8"/>
  <c r="AC36" i="8"/>
  <c r="AB36" i="8"/>
  <c r="AA36" i="8"/>
  <c r="Z36" i="8"/>
  <c r="U36" i="8"/>
  <c r="P36" i="8"/>
  <c r="K36" i="8"/>
  <c r="AD35" i="8"/>
  <c r="AC35" i="8"/>
  <c r="AB35" i="8"/>
  <c r="AA35" i="8"/>
  <c r="Z35" i="8"/>
  <c r="U35" i="8"/>
  <c r="P35" i="8"/>
  <c r="K35" i="8"/>
  <c r="AD34" i="8"/>
  <c r="AC34" i="8"/>
  <c r="AB34" i="8"/>
  <c r="AA34" i="8"/>
  <c r="Z34" i="8"/>
  <c r="U34" i="8"/>
  <c r="P34" i="8"/>
  <c r="K34" i="8"/>
  <c r="AD33" i="8"/>
  <c r="AC33" i="8"/>
  <c r="AB33" i="8"/>
  <c r="AA33" i="8"/>
  <c r="Z33" i="8"/>
  <c r="U33" i="8"/>
  <c r="P33" i="8"/>
  <c r="K33" i="8"/>
  <c r="AD32" i="8"/>
  <c r="AC32" i="8"/>
  <c r="AC37" i="8" s="1"/>
  <c r="AB32" i="8"/>
  <c r="AB37" i="8" s="1"/>
  <c r="AA32" i="8"/>
  <c r="AA37" i="8" s="1"/>
  <c r="Z32" i="8"/>
  <c r="Z37" i="8" s="1"/>
  <c r="U32" i="8"/>
  <c r="P32" i="8"/>
  <c r="K32" i="8"/>
  <c r="K37" i="8" s="1"/>
  <c r="C32" i="8"/>
  <c r="AD31" i="8"/>
  <c r="Y31" i="8"/>
  <c r="X31" i="8"/>
  <c r="W31" i="8"/>
  <c r="V31" i="8"/>
  <c r="T31" i="8"/>
  <c r="S31" i="8"/>
  <c r="R31" i="8"/>
  <c r="Q31" i="8"/>
  <c r="P31" i="8"/>
  <c r="O31" i="8"/>
  <c r="N31" i="8"/>
  <c r="M31" i="8"/>
  <c r="L31" i="8"/>
  <c r="J31" i="8"/>
  <c r="I31" i="8"/>
  <c r="H31" i="8"/>
  <c r="G31" i="8"/>
  <c r="AD30" i="8"/>
  <c r="AC30" i="8"/>
  <c r="AB30" i="8"/>
  <c r="AA30" i="8"/>
  <c r="Z30" i="8"/>
  <c r="U30" i="8"/>
  <c r="P30" i="8"/>
  <c r="K30" i="8"/>
  <c r="AD29" i="8"/>
  <c r="AC29" i="8"/>
  <c r="AB29" i="8"/>
  <c r="AA29" i="8"/>
  <c r="Z29" i="8"/>
  <c r="U29" i="8"/>
  <c r="P29" i="8"/>
  <c r="K29" i="8"/>
  <c r="AD28" i="8"/>
  <c r="AC28" i="8"/>
  <c r="AB28" i="8"/>
  <c r="AA28" i="8"/>
  <c r="Z28" i="8"/>
  <c r="U28" i="8"/>
  <c r="P28" i="8"/>
  <c r="K28" i="8"/>
  <c r="AD27" i="8"/>
  <c r="AC27" i="8"/>
  <c r="AB27" i="8"/>
  <c r="AA27" i="8"/>
  <c r="Z27" i="8"/>
  <c r="U27" i="8"/>
  <c r="P27" i="8"/>
  <c r="K27" i="8"/>
  <c r="AD26" i="8"/>
  <c r="AC26" i="8"/>
  <c r="AC31" i="8" s="1"/>
  <c r="AB26" i="8"/>
  <c r="AB31" i="8" s="1"/>
  <c r="AA26" i="8"/>
  <c r="Z26" i="8"/>
  <c r="U26" i="8"/>
  <c r="P26" i="8"/>
  <c r="K26" i="8"/>
  <c r="C26" i="8"/>
  <c r="Y25" i="8"/>
  <c r="X25" i="8"/>
  <c r="W25" i="8"/>
  <c r="Z25" i="8" s="1"/>
  <c r="V25" i="8"/>
  <c r="T25" i="8"/>
  <c r="S25" i="8"/>
  <c r="R25" i="8"/>
  <c r="U25" i="8" s="1"/>
  <c r="Q25" i="8"/>
  <c r="O25" i="8"/>
  <c r="N25" i="8"/>
  <c r="M25" i="8"/>
  <c r="L25" i="8"/>
  <c r="J25" i="8"/>
  <c r="I25" i="8"/>
  <c r="H25" i="8"/>
  <c r="G25" i="8"/>
  <c r="AD24" i="8"/>
  <c r="AC24" i="8"/>
  <c r="AB24" i="8"/>
  <c r="AA24" i="8"/>
  <c r="Z24" i="8"/>
  <c r="U24" i="8"/>
  <c r="P24" i="8"/>
  <c r="K24" i="8"/>
  <c r="AD23" i="8"/>
  <c r="AC23" i="8"/>
  <c r="AB23" i="8"/>
  <c r="AA23" i="8"/>
  <c r="Z23" i="8"/>
  <c r="U23" i="8"/>
  <c r="P23" i="8"/>
  <c r="K23" i="8"/>
  <c r="AD22" i="8"/>
  <c r="AC22" i="8"/>
  <c r="AB22" i="8"/>
  <c r="AA22" i="8"/>
  <c r="Z22" i="8"/>
  <c r="U22" i="8"/>
  <c r="P22" i="8"/>
  <c r="K22" i="8"/>
  <c r="AD21" i="8"/>
  <c r="AC21" i="8"/>
  <c r="AB21" i="8"/>
  <c r="AA21" i="8"/>
  <c r="Z21" i="8"/>
  <c r="U21" i="8"/>
  <c r="P21" i="8"/>
  <c r="K21" i="8"/>
  <c r="AD20" i="8"/>
  <c r="AD25" i="8" s="1"/>
  <c r="AC20" i="8"/>
  <c r="AC25" i="8" s="1"/>
  <c r="AB20" i="8"/>
  <c r="AB25" i="8" s="1"/>
  <c r="AA20" i="8"/>
  <c r="AA25" i="8" s="1"/>
  <c r="Z20" i="8"/>
  <c r="U20" i="8"/>
  <c r="P20" i="8"/>
  <c r="K20" i="8"/>
  <c r="C20" i="8"/>
  <c r="Z19" i="8"/>
  <c r="Y19" i="8"/>
  <c r="X19" i="8"/>
  <c r="W19" i="8"/>
  <c r="V19" i="8"/>
  <c r="T19" i="8"/>
  <c r="S19" i="8"/>
  <c r="R19" i="8"/>
  <c r="Q19" i="8"/>
  <c r="O19" i="8"/>
  <c r="N19" i="8"/>
  <c r="M19" i="8"/>
  <c r="L19" i="8"/>
  <c r="J19" i="8"/>
  <c r="I19" i="8"/>
  <c r="H19" i="8"/>
  <c r="G19" i="8"/>
  <c r="AD18" i="8"/>
  <c r="AC18" i="8"/>
  <c r="AB18" i="8"/>
  <c r="AA18" i="8"/>
  <c r="Z18" i="8"/>
  <c r="U18" i="8"/>
  <c r="P18" i="8"/>
  <c r="K18" i="8"/>
  <c r="AD17" i="8"/>
  <c r="AC17" i="8"/>
  <c r="AB17" i="8"/>
  <c r="AA17" i="8"/>
  <c r="Z17" i="8"/>
  <c r="U17" i="8"/>
  <c r="P17" i="8"/>
  <c r="K17" i="8"/>
  <c r="AD16" i="8"/>
  <c r="AC16" i="8"/>
  <c r="AB16" i="8"/>
  <c r="AA16" i="8"/>
  <c r="Z16" i="8"/>
  <c r="U16" i="8"/>
  <c r="P16" i="8"/>
  <c r="K16" i="8"/>
  <c r="AD15" i="8"/>
  <c r="AC15" i="8"/>
  <c r="AB15" i="8"/>
  <c r="AA15" i="8"/>
  <c r="Z15" i="8"/>
  <c r="U15" i="8"/>
  <c r="P15" i="8"/>
  <c r="K15" i="8"/>
  <c r="AD14" i="8"/>
  <c r="AD19" i="8" s="1"/>
  <c r="AC14" i="8"/>
  <c r="AC19" i="8" s="1"/>
  <c r="AB14" i="8"/>
  <c r="AB19" i="8" s="1"/>
  <c r="AA14" i="8"/>
  <c r="AA19" i="8" s="1"/>
  <c r="Z14" i="8"/>
  <c r="U14" i="8"/>
  <c r="U19" i="8" s="1"/>
  <c r="P14" i="8"/>
  <c r="K14" i="8"/>
  <c r="K19" i="8" s="1"/>
  <c r="C14" i="8"/>
  <c r="AA13" i="8"/>
  <c r="Z13" i="8"/>
  <c r="Y13" i="8"/>
  <c r="X13" i="8"/>
  <c r="W13" i="8"/>
  <c r="V13" i="8"/>
  <c r="T13" i="8"/>
  <c r="S13" i="8"/>
  <c r="R13" i="8"/>
  <c r="Q13" i="8"/>
  <c r="O13" i="8"/>
  <c r="N13" i="8"/>
  <c r="M13" i="8"/>
  <c r="L13" i="8"/>
  <c r="J13" i="8"/>
  <c r="I13" i="8"/>
  <c r="H13" i="8"/>
  <c r="G13" i="8"/>
  <c r="AD12" i="8"/>
  <c r="AC12" i="8"/>
  <c r="AB12" i="8"/>
  <c r="AA12" i="8"/>
  <c r="Z12" i="8"/>
  <c r="U12" i="8"/>
  <c r="P12" i="8"/>
  <c r="K12" i="8"/>
  <c r="AD11" i="8"/>
  <c r="AC11" i="8"/>
  <c r="AB11" i="8"/>
  <c r="AA11" i="8"/>
  <c r="Z11" i="8"/>
  <c r="U11" i="8"/>
  <c r="P11" i="8"/>
  <c r="K11" i="8"/>
  <c r="AD10" i="8"/>
  <c r="AC10" i="8"/>
  <c r="AB10" i="8"/>
  <c r="AA10" i="8"/>
  <c r="Z10" i="8"/>
  <c r="U10" i="8"/>
  <c r="P10" i="8"/>
  <c r="K10" i="8"/>
  <c r="AD9" i="8"/>
  <c r="AC9" i="8"/>
  <c r="AB9" i="8"/>
  <c r="AA9" i="8"/>
  <c r="Z9" i="8"/>
  <c r="U9" i="8"/>
  <c r="P9" i="8"/>
  <c r="K9" i="8"/>
  <c r="AD8" i="8"/>
  <c r="AD13" i="8" s="1"/>
  <c r="AC8" i="8"/>
  <c r="AC13" i="8" s="1"/>
  <c r="AB8" i="8"/>
  <c r="AB13" i="8" s="1"/>
  <c r="AA8" i="8"/>
  <c r="Z8" i="8"/>
  <c r="U8" i="8"/>
  <c r="P8" i="8"/>
  <c r="K8" i="8"/>
  <c r="K13" i="8" s="1"/>
  <c r="C8" i="8"/>
  <c r="AD37" i="8" l="1"/>
  <c r="V61" i="8"/>
  <c r="AA31" i="8"/>
  <c r="AC55" i="8"/>
  <c r="P56" i="8"/>
  <c r="P58" i="8"/>
  <c r="P13" i="8"/>
  <c r="Z31" i="8"/>
  <c r="P57" i="8"/>
  <c r="P59" i="8"/>
  <c r="P60" i="8"/>
  <c r="P49" i="8"/>
  <c r="C56" i="8"/>
  <c r="P25" i="8"/>
  <c r="AA56" i="8"/>
  <c r="AA57" i="8"/>
  <c r="AA58" i="8"/>
  <c r="AA59" i="8"/>
  <c r="AA60" i="8"/>
  <c r="K31" i="8"/>
  <c r="P19" i="8"/>
  <c r="I61" i="8"/>
  <c r="U31" i="8"/>
  <c r="AB56" i="8"/>
  <c r="AC56" i="8"/>
  <c r="AB57" i="8"/>
  <c r="U57" i="8"/>
  <c r="U59" i="8"/>
  <c r="K56" i="8"/>
  <c r="K57" i="8"/>
  <c r="K59" i="8"/>
  <c r="AD56" i="8"/>
  <c r="Z59" i="8"/>
  <c r="U56" i="8"/>
  <c r="U13" i="8"/>
  <c r="U58" i="8"/>
  <c r="U60" i="8"/>
  <c r="K58" i="8"/>
  <c r="K60" i="8"/>
  <c r="AC57" i="8"/>
  <c r="AB58" i="8"/>
  <c r="Z56" i="8"/>
  <c r="Z57" i="8"/>
  <c r="Z58" i="8"/>
  <c r="Z60" i="8"/>
  <c r="K25" i="8"/>
  <c r="AD57" i="8"/>
  <c r="AC58" i="8"/>
  <c r="AB59" i="8"/>
  <c r="AD58" i="8"/>
  <c r="AC59" i="8"/>
  <c r="AB60" i="8"/>
  <c r="G61" i="8"/>
  <c r="J61" i="8"/>
  <c r="AA61" i="8" l="1"/>
  <c r="P61" i="8"/>
  <c r="U61" i="8"/>
  <c r="AC61" i="8"/>
  <c r="AB61" i="8"/>
  <c r="K61" i="8"/>
  <c r="Z61" i="8"/>
  <c r="AD61" i="8"/>
  <c r="Y42" i="7" l="1"/>
  <c r="X42" i="7"/>
  <c r="W42" i="7"/>
  <c r="V42" i="7"/>
  <c r="T42" i="7"/>
  <c r="S42" i="7"/>
  <c r="R42" i="7"/>
  <c r="Q42" i="7"/>
  <c r="O42" i="7"/>
  <c r="N42" i="7"/>
  <c r="M42" i="7"/>
  <c r="L42" i="7"/>
  <c r="J42" i="7"/>
  <c r="I42" i="7"/>
  <c r="H42" i="7"/>
  <c r="AB42" i="7" s="1"/>
  <c r="G42" i="7"/>
  <c r="AA42" i="7" s="1"/>
  <c r="Y41" i="7"/>
  <c r="X41" i="7"/>
  <c r="W41" i="7"/>
  <c r="V41" i="7"/>
  <c r="T41" i="7"/>
  <c r="S41" i="7"/>
  <c r="R41" i="7"/>
  <c r="Q41" i="7"/>
  <c r="O41" i="7"/>
  <c r="N41" i="7"/>
  <c r="M41" i="7"/>
  <c r="L41" i="7"/>
  <c r="J41" i="7"/>
  <c r="AD41" i="7" s="1"/>
  <c r="I41" i="7"/>
  <c r="H41" i="7"/>
  <c r="G41" i="7"/>
  <c r="Y40" i="7"/>
  <c r="X40" i="7"/>
  <c r="W40" i="7"/>
  <c r="V40" i="7"/>
  <c r="T40" i="7"/>
  <c r="S40" i="7"/>
  <c r="R40" i="7"/>
  <c r="Q40" i="7"/>
  <c r="O40" i="7"/>
  <c r="N40" i="7"/>
  <c r="M40" i="7"/>
  <c r="L40" i="7"/>
  <c r="J40" i="7"/>
  <c r="I40" i="7"/>
  <c r="AC40" i="7" s="1"/>
  <c r="H40" i="7"/>
  <c r="G40" i="7"/>
  <c r="Y39" i="7"/>
  <c r="X39" i="7"/>
  <c r="W39" i="7"/>
  <c r="V39" i="7"/>
  <c r="T39" i="7"/>
  <c r="S39" i="7"/>
  <c r="R39" i="7"/>
  <c r="Q39" i="7"/>
  <c r="O39" i="7"/>
  <c r="N39" i="7"/>
  <c r="M39" i="7"/>
  <c r="L39" i="7"/>
  <c r="J39" i="7"/>
  <c r="I39" i="7"/>
  <c r="H39" i="7"/>
  <c r="G39" i="7"/>
  <c r="Y38" i="7"/>
  <c r="X38" i="7"/>
  <c r="X43" i="7" s="1"/>
  <c r="W38" i="7"/>
  <c r="V38" i="7"/>
  <c r="T38" i="7"/>
  <c r="S38" i="7"/>
  <c r="R38" i="7"/>
  <c r="Q38" i="7"/>
  <c r="O38" i="7"/>
  <c r="N38" i="7"/>
  <c r="N43" i="7" s="1"/>
  <c r="M38" i="7"/>
  <c r="L38" i="7"/>
  <c r="J38" i="7"/>
  <c r="I38" i="7"/>
  <c r="H38" i="7"/>
  <c r="AB38" i="7" s="1"/>
  <c r="G38" i="7"/>
  <c r="E38" i="7"/>
  <c r="D38" i="7"/>
  <c r="Y37" i="7"/>
  <c r="X37" i="7"/>
  <c r="W37" i="7"/>
  <c r="V37" i="7"/>
  <c r="T37" i="7"/>
  <c r="S37" i="7"/>
  <c r="R37" i="7"/>
  <c r="Q37" i="7"/>
  <c r="O37" i="7"/>
  <c r="N37" i="7"/>
  <c r="M37" i="7"/>
  <c r="L37" i="7"/>
  <c r="K37" i="7"/>
  <c r="J37" i="7"/>
  <c r="I37" i="7"/>
  <c r="H37" i="7"/>
  <c r="G37" i="7"/>
  <c r="AD36" i="7"/>
  <c r="AC36" i="7"/>
  <c r="AB36" i="7"/>
  <c r="AA36" i="7"/>
  <c r="Z36" i="7"/>
  <c r="U36" i="7"/>
  <c r="P36" i="7"/>
  <c r="K36" i="7"/>
  <c r="AD35" i="7"/>
  <c r="AC35" i="7"/>
  <c r="AB35" i="7"/>
  <c r="AA35" i="7"/>
  <c r="Z35" i="7"/>
  <c r="U35" i="7"/>
  <c r="P35" i="7"/>
  <c r="K35" i="7"/>
  <c r="AD34" i="7"/>
  <c r="AC34" i="7"/>
  <c r="AB34" i="7"/>
  <c r="AA34" i="7"/>
  <c r="Z34" i="7"/>
  <c r="U34" i="7"/>
  <c r="P34" i="7"/>
  <c r="K34" i="7"/>
  <c r="AD33" i="7"/>
  <c r="AC33" i="7"/>
  <c r="AB33" i="7"/>
  <c r="AA33" i="7"/>
  <c r="Z33" i="7"/>
  <c r="U33" i="7"/>
  <c r="P33" i="7"/>
  <c r="K33" i="7"/>
  <c r="AD32" i="7"/>
  <c r="AD37" i="7" s="1"/>
  <c r="AC32" i="7"/>
  <c r="AC37" i="7" s="1"/>
  <c r="AB32" i="7"/>
  <c r="AB37" i="7" s="1"/>
  <c r="AA32" i="7"/>
  <c r="Z32" i="7"/>
  <c r="U32" i="7"/>
  <c r="U37" i="7" s="1"/>
  <c r="P32" i="7"/>
  <c r="K32" i="7"/>
  <c r="C32" i="7"/>
  <c r="Y31" i="7"/>
  <c r="X31" i="7"/>
  <c r="W31" i="7"/>
  <c r="V31" i="7"/>
  <c r="T31" i="7"/>
  <c r="S31" i="7"/>
  <c r="R31" i="7"/>
  <c r="Q31" i="7"/>
  <c r="O31" i="7"/>
  <c r="N31" i="7"/>
  <c r="M31" i="7"/>
  <c r="L31" i="7"/>
  <c r="J31" i="7"/>
  <c r="I31" i="7"/>
  <c r="H31" i="7"/>
  <c r="G31" i="7"/>
  <c r="AD30" i="7"/>
  <c r="AC30" i="7"/>
  <c r="AB30" i="7"/>
  <c r="AA30" i="7"/>
  <c r="Z30" i="7"/>
  <c r="U30" i="7"/>
  <c r="P30" i="7"/>
  <c r="K30" i="7"/>
  <c r="AD29" i="7"/>
  <c r="AC29" i="7"/>
  <c r="AB29" i="7"/>
  <c r="AA29" i="7"/>
  <c r="Z29" i="7"/>
  <c r="U29" i="7"/>
  <c r="P29" i="7"/>
  <c r="K29" i="7"/>
  <c r="AD28" i="7"/>
  <c r="AC28" i="7"/>
  <c r="AB28" i="7"/>
  <c r="AA28" i="7"/>
  <c r="Z28" i="7"/>
  <c r="U28" i="7"/>
  <c r="P28" i="7"/>
  <c r="K28" i="7"/>
  <c r="AD27" i="7"/>
  <c r="AC27" i="7"/>
  <c r="AB27" i="7"/>
  <c r="AA27" i="7"/>
  <c r="Z27" i="7"/>
  <c r="U27" i="7"/>
  <c r="P27" i="7"/>
  <c r="K27" i="7"/>
  <c r="AD26" i="7"/>
  <c r="AD31" i="7" s="1"/>
  <c r="AC26" i="7"/>
  <c r="AC31" i="7" s="1"/>
  <c r="AB26" i="7"/>
  <c r="AB31" i="7" s="1"/>
  <c r="AA26" i="7"/>
  <c r="Z26" i="7"/>
  <c r="Z31" i="7" s="1"/>
  <c r="U26" i="7"/>
  <c r="P26" i="7"/>
  <c r="P31" i="7" s="1"/>
  <c r="K26" i="7"/>
  <c r="K31" i="7" s="1"/>
  <c r="C26" i="7"/>
  <c r="Y25" i="7"/>
  <c r="X25" i="7"/>
  <c r="W25" i="7"/>
  <c r="V25" i="7"/>
  <c r="T25" i="7"/>
  <c r="S25" i="7"/>
  <c r="R25" i="7"/>
  <c r="Q25" i="7"/>
  <c r="O25" i="7"/>
  <c r="N25" i="7"/>
  <c r="M25" i="7"/>
  <c r="L25" i="7"/>
  <c r="J25" i="7"/>
  <c r="I25" i="7"/>
  <c r="H25" i="7"/>
  <c r="G25" i="7"/>
  <c r="AD24" i="7"/>
  <c r="AC24" i="7"/>
  <c r="AB24" i="7"/>
  <c r="AA24" i="7"/>
  <c r="Z24" i="7"/>
  <c r="U24" i="7"/>
  <c r="P24" i="7"/>
  <c r="K24" i="7"/>
  <c r="AD23" i="7"/>
  <c r="AC23" i="7"/>
  <c r="AB23" i="7"/>
  <c r="AA23" i="7"/>
  <c r="Z23" i="7"/>
  <c r="U23" i="7"/>
  <c r="P23" i="7"/>
  <c r="K23" i="7"/>
  <c r="AD22" i="7"/>
  <c r="AC22" i="7"/>
  <c r="AB22" i="7"/>
  <c r="AA22" i="7"/>
  <c r="Z22" i="7"/>
  <c r="U22" i="7"/>
  <c r="P22" i="7"/>
  <c r="K22" i="7"/>
  <c r="AD21" i="7"/>
  <c r="AC21" i="7"/>
  <c r="AB21" i="7"/>
  <c r="AA21" i="7"/>
  <c r="Z21" i="7"/>
  <c r="U21" i="7"/>
  <c r="P21" i="7"/>
  <c r="K21" i="7"/>
  <c r="AD20" i="7"/>
  <c r="AD25" i="7" s="1"/>
  <c r="AC20" i="7"/>
  <c r="AB20" i="7"/>
  <c r="AB25" i="7" s="1"/>
  <c r="AA20" i="7"/>
  <c r="AA25" i="7" s="1"/>
  <c r="Z20" i="7"/>
  <c r="U20" i="7"/>
  <c r="U25" i="7" s="1"/>
  <c r="P20" i="7"/>
  <c r="K20" i="7"/>
  <c r="K25" i="7" s="1"/>
  <c r="C20" i="7"/>
  <c r="Y19" i="7"/>
  <c r="X19" i="7"/>
  <c r="W19" i="7"/>
  <c r="V19" i="7"/>
  <c r="T19" i="7"/>
  <c r="S19" i="7"/>
  <c r="R19" i="7"/>
  <c r="Q19" i="7"/>
  <c r="O19" i="7"/>
  <c r="N19" i="7"/>
  <c r="M19" i="7"/>
  <c r="L19" i="7"/>
  <c r="J19" i="7"/>
  <c r="I19" i="7"/>
  <c r="H19" i="7"/>
  <c r="G19" i="7"/>
  <c r="AD18" i="7"/>
  <c r="AC18" i="7"/>
  <c r="AB18" i="7"/>
  <c r="AA18" i="7"/>
  <c r="Z18" i="7"/>
  <c r="U18" i="7"/>
  <c r="P18" i="7"/>
  <c r="K18" i="7"/>
  <c r="AD17" i="7"/>
  <c r="AC17" i="7"/>
  <c r="AB17" i="7"/>
  <c r="AA17" i="7"/>
  <c r="Z17" i="7"/>
  <c r="U17" i="7"/>
  <c r="P17" i="7"/>
  <c r="K17" i="7"/>
  <c r="AD16" i="7"/>
  <c r="AC16" i="7"/>
  <c r="AB16" i="7"/>
  <c r="AA16" i="7"/>
  <c r="Z16" i="7"/>
  <c r="U16" i="7"/>
  <c r="P16" i="7"/>
  <c r="K16" i="7"/>
  <c r="AD15" i="7"/>
  <c r="AC15" i="7"/>
  <c r="AB15" i="7"/>
  <c r="AA15" i="7"/>
  <c r="Z15" i="7"/>
  <c r="U15" i="7"/>
  <c r="P15" i="7"/>
  <c r="K15" i="7"/>
  <c r="AD14" i="7"/>
  <c r="AD19" i="7" s="1"/>
  <c r="AC14" i="7"/>
  <c r="AC19" i="7" s="1"/>
  <c r="AB14" i="7"/>
  <c r="AA14" i="7"/>
  <c r="AA19" i="7" s="1"/>
  <c r="Z14" i="7"/>
  <c r="Z19" i="7" s="1"/>
  <c r="U14" i="7"/>
  <c r="U19" i="7" s="1"/>
  <c r="P14" i="7"/>
  <c r="P19" i="7" s="1"/>
  <c r="K14" i="7"/>
  <c r="K19" i="7" s="1"/>
  <c r="C14" i="7"/>
  <c r="Y13" i="7"/>
  <c r="X13" i="7"/>
  <c r="W13" i="7"/>
  <c r="V13" i="7"/>
  <c r="T13" i="7"/>
  <c r="S13" i="7"/>
  <c r="R13" i="7"/>
  <c r="Q13" i="7"/>
  <c r="O13" i="7"/>
  <c r="N13" i="7"/>
  <c r="M13" i="7"/>
  <c r="L13" i="7"/>
  <c r="J13" i="7"/>
  <c r="I13" i="7"/>
  <c r="H13" i="7"/>
  <c r="G13" i="7"/>
  <c r="AD12" i="7"/>
  <c r="AC12" i="7"/>
  <c r="AB12" i="7"/>
  <c r="AA12" i="7"/>
  <c r="Z12" i="7"/>
  <c r="U12" i="7"/>
  <c r="P12" i="7"/>
  <c r="K12" i="7"/>
  <c r="AD11" i="7"/>
  <c r="AC11" i="7"/>
  <c r="AB11" i="7"/>
  <c r="AA11" i="7"/>
  <c r="Z11" i="7"/>
  <c r="U11" i="7"/>
  <c r="P11" i="7"/>
  <c r="K11" i="7"/>
  <c r="AD10" i="7"/>
  <c r="AC10" i="7"/>
  <c r="AB10" i="7"/>
  <c r="AA10" i="7"/>
  <c r="Z10" i="7"/>
  <c r="U10" i="7"/>
  <c r="P10" i="7"/>
  <c r="K10" i="7"/>
  <c r="AD9" i="7"/>
  <c r="AC9" i="7"/>
  <c r="AB9" i="7"/>
  <c r="AA9" i="7"/>
  <c r="Z9" i="7"/>
  <c r="U9" i="7"/>
  <c r="P9" i="7"/>
  <c r="K9" i="7"/>
  <c r="AD8" i="7"/>
  <c r="AD13" i="7" s="1"/>
  <c r="AC8" i="7"/>
  <c r="AC13" i="7" s="1"/>
  <c r="AB8" i="7"/>
  <c r="AB13" i="7" s="1"/>
  <c r="AA8" i="7"/>
  <c r="AA13" i="7" s="1"/>
  <c r="Z8" i="7"/>
  <c r="U8" i="7"/>
  <c r="U13" i="7" s="1"/>
  <c r="P8" i="7"/>
  <c r="P13" i="7" s="1"/>
  <c r="K8" i="7"/>
  <c r="K13" i="7" s="1"/>
  <c r="C8" i="7"/>
  <c r="C38" i="7" l="1"/>
  <c r="AC25" i="7"/>
  <c r="P25" i="7"/>
  <c r="AC41" i="7"/>
  <c r="Z13" i="7"/>
  <c r="AB41" i="7"/>
  <c r="AD40" i="7"/>
  <c r="Z25" i="7"/>
  <c r="AC39" i="7"/>
  <c r="AA37" i="7"/>
  <c r="AD42" i="7"/>
  <c r="AB19" i="7"/>
  <c r="AA31" i="7"/>
  <c r="O43" i="7"/>
  <c r="Y43" i="7"/>
  <c r="AD39" i="7"/>
  <c r="AA38" i="7"/>
  <c r="AA43" i="7" s="1"/>
  <c r="AA41" i="7"/>
  <c r="AC42" i="7"/>
  <c r="P38" i="7"/>
  <c r="P39" i="7"/>
  <c r="P40" i="7"/>
  <c r="P41" i="7"/>
  <c r="P42" i="7"/>
  <c r="Z38" i="7"/>
  <c r="Z39" i="7"/>
  <c r="Z40" i="7"/>
  <c r="Z41" i="7"/>
  <c r="Z42" i="7"/>
  <c r="Q43" i="7"/>
  <c r="AC38" i="7"/>
  <c r="R43" i="7"/>
  <c r="AD38" i="7"/>
  <c r="I43" i="7"/>
  <c r="S43" i="7"/>
  <c r="AA39" i="7"/>
  <c r="K38" i="7"/>
  <c r="K39" i="7"/>
  <c r="K40" i="7"/>
  <c r="K41" i="7"/>
  <c r="K42" i="7"/>
  <c r="J43" i="7"/>
  <c r="T43" i="7"/>
  <c r="AB39" i="7"/>
  <c r="L43" i="7"/>
  <c r="V43" i="7"/>
  <c r="AA40" i="7"/>
  <c r="U38" i="7"/>
  <c r="U39" i="7"/>
  <c r="U40" i="7"/>
  <c r="U41" i="7"/>
  <c r="U42" i="7"/>
  <c r="M43" i="7"/>
  <c r="W43" i="7"/>
  <c r="AB40" i="7"/>
  <c r="AB43" i="7"/>
  <c r="P37" i="7"/>
  <c r="Z37" i="7"/>
  <c r="G43" i="7"/>
  <c r="H43" i="7"/>
  <c r="U31" i="7"/>
  <c r="AD43" i="7" l="1"/>
  <c r="AC43" i="7"/>
  <c r="Z43" i="7"/>
  <c r="U43" i="7"/>
  <c r="K43" i="7"/>
  <c r="P43" i="7"/>
  <c r="AB56" i="6" l="1"/>
  <c r="AC56" i="6"/>
  <c r="AD56" i="6"/>
  <c r="AE56" i="6"/>
  <c r="AB50" i="6"/>
  <c r="AC50" i="6"/>
  <c r="AD50" i="6"/>
  <c r="AE50" i="6"/>
  <c r="AB44" i="6"/>
  <c r="AC44" i="6"/>
  <c r="AD44" i="6"/>
  <c r="AE44" i="6"/>
  <c r="AB38" i="6"/>
  <c r="AC38" i="6"/>
  <c r="AD38" i="6"/>
  <c r="AE38" i="6"/>
  <c r="AB32" i="6"/>
  <c r="AC32" i="6"/>
  <c r="AD32" i="6"/>
  <c r="AE32" i="6"/>
  <c r="AB26" i="6"/>
  <c r="AC26" i="6"/>
  <c r="AD26" i="6"/>
  <c r="AE26" i="6"/>
  <c r="AB20" i="6"/>
  <c r="AC20" i="6"/>
  <c r="AD20" i="6"/>
  <c r="AE20" i="6"/>
  <c r="AB14" i="6"/>
  <c r="AC14" i="6"/>
  <c r="AD14" i="6"/>
  <c r="AE14" i="6"/>
  <c r="AC10" i="6"/>
  <c r="AD10" i="6"/>
  <c r="AE10" i="6"/>
  <c r="AC11" i="6"/>
  <c r="AD11" i="6"/>
  <c r="AE11" i="6"/>
  <c r="AC12" i="6"/>
  <c r="AD12" i="6"/>
  <c r="AE12" i="6"/>
  <c r="AC13" i="6"/>
  <c r="AD13" i="6"/>
  <c r="AE13" i="6"/>
  <c r="AC15" i="6"/>
  <c r="AD15" i="6"/>
  <c r="AE15" i="6"/>
  <c r="AC16" i="6"/>
  <c r="AD16" i="6"/>
  <c r="AE16" i="6"/>
  <c r="AC17" i="6"/>
  <c r="AD17" i="6"/>
  <c r="AE17" i="6"/>
  <c r="AC18" i="6"/>
  <c r="AD18" i="6"/>
  <c r="AE18" i="6"/>
  <c r="AC19" i="6"/>
  <c r="AD19" i="6"/>
  <c r="AE19" i="6"/>
  <c r="AC21" i="6"/>
  <c r="AD21" i="6"/>
  <c r="AE21" i="6"/>
  <c r="AC22" i="6"/>
  <c r="AD22" i="6"/>
  <c r="AE22" i="6"/>
  <c r="AC23" i="6"/>
  <c r="AD23" i="6"/>
  <c r="AE23" i="6"/>
  <c r="AC24" i="6"/>
  <c r="AD24" i="6"/>
  <c r="AE24" i="6"/>
  <c r="AC25" i="6"/>
  <c r="AD25" i="6"/>
  <c r="AE25" i="6"/>
  <c r="AC27" i="6"/>
  <c r="AD27" i="6"/>
  <c r="AE27" i="6"/>
  <c r="AC28" i="6"/>
  <c r="AD28" i="6"/>
  <c r="AE28" i="6"/>
  <c r="AC29" i="6"/>
  <c r="AD29" i="6"/>
  <c r="AE29" i="6"/>
  <c r="AC30" i="6"/>
  <c r="AD30" i="6"/>
  <c r="AE30" i="6"/>
  <c r="AC31" i="6"/>
  <c r="AD31" i="6"/>
  <c r="AE31" i="6"/>
  <c r="AC33" i="6"/>
  <c r="AD33" i="6"/>
  <c r="AE33" i="6"/>
  <c r="AC34" i="6"/>
  <c r="AD34" i="6"/>
  <c r="AE34" i="6"/>
  <c r="AC35" i="6"/>
  <c r="AD35" i="6"/>
  <c r="AE35" i="6"/>
  <c r="AC36" i="6"/>
  <c r="AD36" i="6"/>
  <c r="AE36" i="6"/>
  <c r="AC37" i="6"/>
  <c r="AD37" i="6"/>
  <c r="AE37" i="6"/>
  <c r="AC39" i="6"/>
  <c r="AD39" i="6"/>
  <c r="AE39" i="6"/>
  <c r="AC40" i="6"/>
  <c r="AD40" i="6"/>
  <c r="AE40" i="6"/>
  <c r="AC41" i="6"/>
  <c r="AD41" i="6"/>
  <c r="AE41" i="6"/>
  <c r="AC42" i="6"/>
  <c r="AD42" i="6"/>
  <c r="AE42" i="6"/>
  <c r="AC43" i="6"/>
  <c r="AD43" i="6"/>
  <c r="AE43" i="6"/>
  <c r="AC45" i="6"/>
  <c r="AD45" i="6"/>
  <c r="AE45" i="6"/>
  <c r="AC46" i="6"/>
  <c r="AD46" i="6"/>
  <c r="AE46" i="6"/>
  <c r="AC47" i="6"/>
  <c r="AD47" i="6"/>
  <c r="AE47" i="6"/>
  <c r="AC48" i="6"/>
  <c r="AD48" i="6"/>
  <c r="AE48" i="6"/>
  <c r="AC49" i="6"/>
  <c r="AD49" i="6"/>
  <c r="AE49" i="6"/>
  <c r="AC51" i="6"/>
  <c r="AD51" i="6"/>
  <c r="AE51" i="6"/>
  <c r="AC52" i="6"/>
  <c r="AD52" i="6"/>
  <c r="AE52" i="6"/>
  <c r="AC53" i="6"/>
  <c r="AD53" i="6"/>
  <c r="AE53" i="6"/>
  <c r="AC54" i="6"/>
  <c r="AD54" i="6"/>
  <c r="AE54" i="6"/>
  <c r="AC55" i="6"/>
  <c r="AD55" i="6"/>
  <c r="AE55" i="6"/>
  <c r="AC57" i="6"/>
  <c r="AD57" i="6"/>
  <c r="AE57" i="6"/>
  <c r="AC58" i="6"/>
  <c r="AD58" i="6"/>
  <c r="AE58" i="6"/>
  <c r="AC59" i="6"/>
  <c r="AD59" i="6"/>
  <c r="AE59" i="6"/>
  <c r="AC60" i="6"/>
  <c r="AD60" i="6"/>
  <c r="AE60" i="6"/>
  <c r="AC61" i="6"/>
  <c r="AD61" i="6"/>
  <c r="AE61" i="6"/>
  <c r="AB10" i="6"/>
  <c r="AB11" i="6"/>
  <c r="AB12" i="6"/>
  <c r="AB13" i="6"/>
  <c r="AB15" i="6"/>
  <c r="AB16" i="6"/>
  <c r="AB17" i="6"/>
  <c r="AB18" i="6"/>
  <c r="AB19" i="6"/>
  <c r="AB21" i="6"/>
  <c r="AB22" i="6"/>
  <c r="AB23" i="6"/>
  <c r="AB24" i="6"/>
  <c r="AB25" i="6"/>
  <c r="AB27" i="6"/>
  <c r="AB28" i="6"/>
  <c r="AB29" i="6"/>
  <c r="AB30" i="6"/>
  <c r="AB31" i="6"/>
  <c r="AB33" i="6"/>
  <c r="AB34" i="6"/>
  <c r="AB35" i="6"/>
  <c r="AB36" i="6"/>
  <c r="AB37" i="6"/>
  <c r="AB39" i="6"/>
  <c r="AB40" i="6"/>
  <c r="AB41" i="6"/>
  <c r="AB42" i="6"/>
  <c r="AB43" i="6"/>
  <c r="AB45" i="6"/>
  <c r="AB46" i="6"/>
  <c r="AB47" i="6"/>
  <c r="AB48" i="6"/>
  <c r="AB49" i="6"/>
  <c r="AB51" i="6"/>
  <c r="AB52" i="6"/>
  <c r="AB53" i="6"/>
  <c r="AB54" i="6"/>
  <c r="AB55" i="6"/>
  <c r="AB57" i="6"/>
  <c r="AB58" i="6"/>
  <c r="AB59" i="6"/>
  <c r="AB60" i="6"/>
  <c r="AB61" i="6"/>
  <c r="AB9" i="6"/>
  <c r="M14" i="6"/>
  <c r="M20" i="6"/>
  <c r="M26" i="6"/>
  <c r="M32" i="6"/>
  <c r="M38" i="6"/>
  <c r="M44" i="6"/>
  <c r="M50" i="6"/>
  <c r="M56" i="6"/>
  <c r="M57" i="6"/>
  <c r="M58" i="6"/>
  <c r="M59" i="6"/>
  <c r="M60" i="6"/>
  <c r="M61" i="6"/>
  <c r="M62" i="6" l="1"/>
  <c r="AD9" i="6"/>
  <c r="Y14" i="6"/>
  <c r="Y20" i="6"/>
  <c r="Y26" i="6"/>
  <c r="Y32" i="6"/>
  <c r="Y38" i="6"/>
  <c r="Y44" i="6"/>
  <c r="Y50" i="6"/>
  <c r="Y56" i="6"/>
  <c r="Y57" i="6"/>
  <c r="Y58" i="6"/>
  <c r="Y59" i="6"/>
  <c r="Y60" i="6"/>
  <c r="Y61" i="6"/>
  <c r="Y62" i="6" l="1"/>
  <c r="Z61" i="6" l="1"/>
  <c r="X61" i="6"/>
  <c r="W61" i="6"/>
  <c r="U61" i="6"/>
  <c r="T61" i="6"/>
  <c r="S61" i="6"/>
  <c r="R61" i="6"/>
  <c r="P61" i="6"/>
  <c r="O61" i="6"/>
  <c r="N61" i="6"/>
  <c r="K61" i="6"/>
  <c r="J61" i="6"/>
  <c r="I61" i="6"/>
  <c r="H61" i="6"/>
  <c r="Z60" i="6"/>
  <c r="X60" i="6"/>
  <c r="W60" i="6"/>
  <c r="U60" i="6"/>
  <c r="T60" i="6"/>
  <c r="S60" i="6"/>
  <c r="R60" i="6"/>
  <c r="P60" i="6"/>
  <c r="O60" i="6"/>
  <c r="N60" i="6"/>
  <c r="K60" i="6"/>
  <c r="J60" i="6"/>
  <c r="I60" i="6"/>
  <c r="H60" i="6"/>
  <c r="Z59" i="6"/>
  <c r="X59" i="6"/>
  <c r="W59" i="6"/>
  <c r="U59" i="6"/>
  <c r="T59" i="6"/>
  <c r="S59" i="6"/>
  <c r="R59" i="6"/>
  <c r="P59" i="6"/>
  <c r="O59" i="6"/>
  <c r="N59" i="6"/>
  <c r="K59" i="6"/>
  <c r="J59" i="6"/>
  <c r="I59" i="6"/>
  <c r="H59" i="6"/>
  <c r="Z58" i="6"/>
  <c r="X58" i="6"/>
  <c r="W58" i="6"/>
  <c r="U58" i="6"/>
  <c r="T58" i="6"/>
  <c r="S58" i="6"/>
  <c r="R58" i="6"/>
  <c r="P58" i="6"/>
  <c r="O58" i="6"/>
  <c r="N58" i="6"/>
  <c r="K58" i="6"/>
  <c r="J58" i="6"/>
  <c r="I58" i="6"/>
  <c r="H58" i="6"/>
  <c r="Z57" i="6"/>
  <c r="X57" i="6"/>
  <c r="W57" i="6"/>
  <c r="U57" i="6"/>
  <c r="T57" i="6"/>
  <c r="S57" i="6"/>
  <c r="R57" i="6"/>
  <c r="P57" i="6"/>
  <c r="O57" i="6"/>
  <c r="N57" i="6"/>
  <c r="K57" i="6"/>
  <c r="J57" i="6"/>
  <c r="I57" i="6"/>
  <c r="H57" i="6"/>
  <c r="F57" i="6"/>
  <c r="E57" i="6"/>
  <c r="Z56" i="6"/>
  <c r="X56" i="6"/>
  <c r="W56" i="6"/>
  <c r="U56" i="6"/>
  <c r="T56" i="6"/>
  <c r="S56" i="6"/>
  <c r="R56" i="6"/>
  <c r="P56" i="6"/>
  <c r="O56" i="6"/>
  <c r="N56" i="6"/>
  <c r="K56" i="6"/>
  <c r="J56" i="6"/>
  <c r="I56" i="6"/>
  <c r="H56" i="6"/>
  <c r="AA55" i="6"/>
  <c r="V55" i="6"/>
  <c r="Q55" i="6"/>
  <c r="AA54" i="6"/>
  <c r="V54" i="6"/>
  <c r="Q54" i="6"/>
  <c r="AA53" i="6"/>
  <c r="V53" i="6"/>
  <c r="Q53" i="6"/>
  <c r="AA52" i="6"/>
  <c r="V52" i="6"/>
  <c r="Q52" i="6"/>
  <c r="AA51" i="6"/>
  <c r="V51" i="6"/>
  <c r="Q51" i="6"/>
  <c r="L51" i="6"/>
  <c r="L56" i="6" s="1"/>
  <c r="D51" i="6"/>
  <c r="Z50" i="6"/>
  <c r="X50" i="6"/>
  <c r="W50" i="6"/>
  <c r="U50" i="6"/>
  <c r="T50" i="6"/>
  <c r="S50" i="6"/>
  <c r="R50" i="6"/>
  <c r="P50" i="6"/>
  <c r="O50" i="6"/>
  <c r="N50" i="6"/>
  <c r="K50" i="6"/>
  <c r="J50" i="6"/>
  <c r="I50" i="6"/>
  <c r="H50" i="6"/>
  <c r="AA49" i="6"/>
  <c r="V49" i="6"/>
  <c r="Q49" i="6"/>
  <c r="L49" i="6"/>
  <c r="AA48" i="6"/>
  <c r="V48" i="6"/>
  <c r="Q48" i="6"/>
  <c r="L48" i="6"/>
  <c r="AA47" i="6"/>
  <c r="V47" i="6"/>
  <c r="Q47" i="6"/>
  <c r="L47" i="6"/>
  <c r="AA46" i="6"/>
  <c r="V46" i="6"/>
  <c r="Q46" i="6"/>
  <c r="L46" i="6"/>
  <c r="AA45" i="6"/>
  <c r="V45" i="6"/>
  <c r="Q45" i="6"/>
  <c r="L45" i="6"/>
  <c r="D45" i="6"/>
  <c r="Z44" i="6"/>
  <c r="X44" i="6"/>
  <c r="W44" i="6"/>
  <c r="U44" i="6"/>
  <c r="T44" i="6"/>
  <c r="S44" i="6"/>
  <c r="R44" i="6"/>
  <c r="P44" i="6"/>
  <c r="O44" i="6"/>
  <c r="N44" i="6"/>
  <c r="K44" i="6"/>
  <c r="J44" i="6"/>
  <c r="I44" i="6"/>
  <c r="H44" i="6"/>
  <c r="AA43" i="6"/>
  <c r="V43" i="6"/>
  <c r="Q43" i="6"/>
  <c r="L43" i="6"/>
  <c r="AA42" i="6"/>
  <c r="V42" i="6"/>
  <c r="Q42" i="6"/>
  <c r="L42" i="6"/>
  <c r="AA41" i="6"/>
  <c r="V41" i="6"/>
  <c r="Q41" i="6"/>
  <c r="L41" i="6"/>
  <c r="AA40" i="6"/>
  <c r="V40" i="6"/>
  <c r="Q40" i="6"/>
  <c r="L40" i="6"/>
  <c r="AA39" i="6"/>
  <c r="V39" i="6"/>
  <c r="Q39" i="6"/>
  <c r="L39" i="6"/>
  <c r="D39" i="6"/>
  <c r="Z38" i="6"/>
  <c r="X38" i="6"/>
  <c r="W38" i="6"/>
  <c r="U38" i="6"/>
  <c r="T38" i="6"/>
  <c r="S38" i="6"/>
  <c r="R38" i="6"/>
  <c r="P38" i="6"/>
  <c r="O38" i="6"/>
  <c r="N38" i="6"/>
  <c r="K38" i="6"/>
  <c r="J38" i="6"/>
  <c r="I38" i="6"/>
  <c r="H38" i="6"/>
  <c r="AA37" i="6"/>
  <c r="V37" i="6"/>
  <c r="Q37" i="6"/>
  <c r="L37" i="6"/>
  <c r="AA36" i="6"/>
  <c r="V36" i="6"/>
  <c r="Q36" i="6"/>
  <c r="L36" i="6"/>
  <c r="AA35" i="6"/>
  <c r="V35" i="6"/>
  <c r="Q35" i="6"/>
  <c r="L35" i="6"/>
  <c r="AA34" i="6"/>
  <c r="V34" i="6"/>
  <c r="Q34" i="6"/>
  <c r="L34" i="6"/>
  <c r="AA33" i="6"/>
  <c r="V33" i="6"/>
  <c r="Q33" i="6"/>
  <c r="L33" i="6"/>
  <c r="D33" i="6"/>
  <c r="Z32" i="6"/>
  <c r="X32" i="6"/>
  <c r="W32" i="6"/>
  <c r="U32" i="6"/>
  <c r="T32" i="6"/>
  <c r="S32" i="6"/>
  <c r="R32" i="6"/>
  <c r="P32" i="6"/>
  <c r="O32" i="6"/>
  <c r="N32" i="6"/>
  <c r="K32" i="6"/>
  <c r="J32" i="6"/>
  <c r="I32" i="6"/>
  <c r="H32" i="6"/>
  <c r="AA31" i="6"/>
  <c r="V31" i="6"/>
  <c r="Q31" i="6"/>
  <c r="L31" i="6"/>
  <c r="AA30" i="6"/>
  <c r="V30" i="6"/>
  <c r="Q30" i="6"/>
  <c r="L30" i="6"/>
  <c r="AA29" i="6"/>
  <c r="V29" i="6"/>
  <c r="Q29" i="6"/>
  <c r="L29" i="6"/>
  <c r="AA28" i="6"/>
  <c r="V28" i="6"/>
  <c r="Q28" i="6"/>
  <c r="L28" i="6"/>
  <c r="AA27" i="6"/>
  <c r="V27" i="6"/>
  <c r="Q27" i="6"/>
  <c r="L27" i="6"/>
  <c r="D27" i="6"/>
  <c r="Z26" i="6"/>
  <c r="X26" i="6"/>
  <c r="W26" i="6"/>
  <c r="U26" i="6"/>
  <c r="T26" i="6"/>
  <c r="S26" i="6"/>
  <c r="R26" i="6"/>
  <c r="P26" i="6"/>
  <c r="O26" i="6"/>
  <c r="N26" i="6"/>
  <c r="K26" i="6"/>
  <c r="J26" i="6"/>
  <c r="I26" i="6"/>
  <c r="H26" i="6"/>
  <c r="AA25" i="6"/>
  <c r="V25" i="6"/>
  <c r="Q25" i="6"/>
  <c r="L25" i="6"/>
  <c r="AA24" i="6"/>
  <c r="V24" i="6"/>
  <c r="Q24" i="6"/>
  <c r="L24" i="6"/>
  <c r="AA23" i="6"/>
  <c r="V23" i="6"/>
  <c r="Q23" i="6"/>
  <c r="L23" i="6"/>
  <c r="AA22" i="6"/>
  <c r="V22" i="6"/>
  <c r="Q22" i="6"/>
  <c r="L22" i="6"/>
  <c r="AA21" i="6"/>
  <c r="V21" i="6"/>
  <c r="Q21" i="6"/>
  <c r="L21" i="6"/>
  <c r="D21" i="6"/>
  <c r="Z20" i="6"/>
  <c r="X20" i="6"/>
  <c r="W20" i="6"/>
  <c r="U20" i="6"/>
  <c r="T20" i="6"/>
  <c r="S20" i="6"/>
  <c r="R20" i="6"/>
  <c r="P20" i="6"/>
  <c r="O20" i="6"/>
  <c r="N20" i="6"/>
  <c r="K20" i="6"/>
  <c r="J20" i="6"/>
  <c r="I20" i="6"/>
  <c r="H20" i="6"/>
  <c r="AA19" i="6"/>
  <c r="V19" i="6"/>
  <c r="Q19" i="6"/>
  <c r="L19" i="6"/>
  <c r="AA18" i="6"/>
  <c r="V18" i="6"/>
  <c r="Q18" i="6"/>
  <c r="L18" i="6"/>
  <c r="AA17" i="6"/>
  <c r="V17" i="6"/>
  <c r="Q17" i="6"/>
  <c r="L17" i="6"/>
  <c r="AA16" i="6"/>
  <c r="V16" i="6"/>
  <c r="Q16" i="6"/>
  <c r="L16" i="6"/>
  <c r="AA15" i="6"/>
  <c r="V15" i="6"/>
  <c r="Q15" i="6"/>
  <c r="L15" i="6"/>
  <c r="D15" i="6"/>
  <c r="C15" i="6"/>
  <c r="Z14" i="6"/>
  <c r="Z62" i="6" s="1"/>
  <c r="X14" i="6"/>
  <c r="X62" i="6" s="1"/>
  <c r="W14" i="6"/>
  <c r="W62" i="6" s="1"/>
  <c r="U14" i="6"/>
  <c r="T14" i="6"/>
  <c r="S14" i="6"/>
  <c r="R14" i="6"/>
  <c r="P14" i="6"/>
  <c r="P62" i="6" s="1"/>
  <c r="O14" i="6"/>
  <c r="O62" i="6" s="1"/>
  <c r="N14" i="6"/>
  <c r="N62" i="6" s="1"/>
  <c r="K14" i="6"/>
  <c r="J14" i="6"/>
  <c r="I14" i="6"/>
  <c r="H14" i="6"/>
  <c r="AA13" i="6"/>
  <c r="V13" i="6"/>
  <c r="Q13" i="6"/>
  <c r="L13" i="6"/>
  <c r="AA12" i="6"/>
  <c r="V12" i="6"/>
  <c r="Q12" i="6"/>
  <c r="L12" i="6"/>
  <c r="AA11" i="6"/>
  <c r="V11" i="6"/>
  <c r="Q11" i="6"/>
  <c r="L11" i="6"/>
  <c r="AA10" i="6"/>
  <c r="V10" i="6"/>
  <c r="Q10" i="6"/>
  <c r="L10" i="6"/>
  <c r="AE9" i="6"/>
  <c r="AC9" i="6"/>
  <c r="AA9" i="6"/>
  <c r="V9" i="6"/>
  <c r="Q9" i="6"/>
  <c r="L9" i="6"/>
  <c r="D9" i="6"/>
  <c r="R62" i="6" l="1"/>
  <c r="H62" i="6"/>
  <c r="S62" i="6"/>
  <c r="I62" i="6"/>
  <c r="T62" i="6"/>
  <c r="J62" i="6"/>
  <c r="U62" i="6"/>
  <c r="K62" i="6"/>
  <c r="AA38" i="6"/>
  <c r="AA50" i="6"/>
  <c r="V56" i="6"/>
  <c r="V59" i="6"/>
  <c r="L38" i="6"/>
  <c r="L50" i="6"/>
  <c r="V50" i="6"/>
  <c r="Q38" i="6"/>
  <c r="V38" i="6"/>
  <c r="V44" i="6"/>
  <c r="D57" i="6"/>
  <c r="V14" i="6"/>
  <c r="L14" i="6"/>
  <c r="L58" i="6"/>
  <c r="V60" i="6"/>
  <c r="L20" i="6"/>
  <c r="V26" i="6"/>
  <c r="V57" i="6"/>
  <c r="V58" i="6"/>
  <c r="V61" i="6"/>
  <c r="Q14" i="6"/>
  <c r="Q44" i="6"/>
  <c r="Q61" i="6"/>
  <c r="L60" i="6"/>
  <c r="Q50" i="6"/>
  <c r="AA14" i="6"/>
  <c r="Q56" i="6"/>
  <c r="AA60" i="6"/>
  <c r="Q32" i="6"/>
  <c r="AA59" i="6"/>
  <c r="AA61" i="6"/>
  <c r="AA56" i="6"/>
  <c r="AC62" i="6"/>
  <c r="L32" i="6"/>
  <c r="Q60" i="6"/>
  <c r="V32" i="6"/>
  <c r="AA32" i="6"/>
  <c r="AA44" i="6"/>
  <c r="Q58" i="6"/>
  <c r="C21" i="6"/>
  <c r="Q59" i="6"/>
  <c r="L26" i="6"/>
  <c r="AA20" i="6"/>
  <c r="Q26" i="6"/>
  <c r="Q57" i="6"/>
  <c r="AA57" i="6"/>
  <c r="V20" i="6"/>
  <c r="L61" i="6"/>
  <c r="Q20" i="6"/>
  <c r="AA26" i="6"/>
  <c r="L57" i="6"/>
  <c r="L44" i="6"/>
  <c r="L59" i="6"/>
  <c r="AA58" i="6"/>
  <c r="AE62" i="6" l="1"/>
  <c r="AA62" i="6"/>
  <c r="L62" i="6"/>
  <c r="V62" i="6"/>
  <c r="AD62" i="6"/>
  <c r="Q62" i="6"/>
  <c r="AB62" i="6"/>
  <c r="C27" i="6"/>
  <c r="C33" i="6" l="1"/>
  <c r="C39" i="6" s="1"/>
  <c r="C45" i="6" l="1"/>
  <c r="C51" i="6" s="1"/>
  <c r="C57" i="6" s="1"/>
  <c r="Z73" i="4" l="1"/>
  <c r="Y73" i="4"/>
  <c r="X73" i="4"/>
  <c r="W73" i="4"/>
  <c r="U73" i="4"/>
  <c r="T73" i="4"/>
  <c r="S73" i="4"/>
  <c r="R73" i="4"/>
  <c r="P73" i="4"/>
  <c r="O73" i="4"/>
  <c r="N73" i="4"/>
  <c r="M73" i="4"/>
  <c r="K73" i="4"/>
  <c r="J73" i="4"/>
  <c r="I73" i="4"/>
  <c r="H73" i="4"/>
  <c r="Z72" i="4"/>
  <c r="Y72" i="4"/>
  <c r="X72" i="4"/>
  <c r="W72" i="4"/>
  <c r="U72" i="4"/>
  <c r="T72" i="4"/>
  <c r="S72" i="4"/>
  <c r="R72" i="4"/>
  <c r="P72" i="4"/>
  <c r="O72" i="4"/>
  <c r="N72" i="4"/>
  <c r="M72" i="4"/>
  <c r="K72" i="4"/>
  <c r="J72" i="4"/>
  <c r="I72" i="4"/>
  <c r="H72" i="4"/>
  <c r="Z71" i="4"/>
  <c r="Y71" i="4"/>
  <c r="X71" i="4"/>
  <c r="W71" i="4"/>
  <c r="U71" i="4"/>
  <c r="T71" i="4"/>
  <c r="S71" i="4"/>
  <c r="R71" i="4"/>
  <c r="P71" i="4"/>
  <c r="O71" i="4"/>
  <c r="N71" i="4"/>
  <c r="M71" i="4"/>
  <c r="K71" i="4"/>
  <c r="J71" i="4"/>
  <c r="I71" i="4"/>
  <c r="H71" i="4"/>
  <c r="Z70" i="4"/>
  <c r="Y70" i="4"/>
  <c r="X70" i="4"/>
  <c r="W70" i="4"/>
  <c r="U70" i="4"/>
  <c r="T70" i="4"/>
  <c r="S70" i="4"/>
  <c r="R70" i="4"/>
  <c r="P70" i="4"/>
  <c r="O70" i="4"/>
  <c r="N70" i="4"/>
  <c r="M70" i="4"/>
  <c r="K70" i="4"/>
  <c r="J70" i="4"/>
  <c r="I70" i="4"/>
  <c r="H70" i="4"/>
  <c r="Z69" i="4"/>
  <c r="Y69" i="4"/>
  <c r="X69" i="4"/>
  <c r="W69" i="4"/>
  <c r="U69" i="4"/>
  <c r="T69" i="4"/>
  <c r="S69" i="4"/>
  <c r="R69" i="4"/>
  <c r="P69" i="4"/>
  <c r="O69" i="4"/>
  <c r="N69" i="4"/>
  <c r="M69" i="4"/>
  <c r="K69" i="4"/>
  <c r="J69" i="4"/>
  <c r="I69" i="4"/>
  <c r="H69" i="4"/>
  <c r="F69" i="4"/>
  <c r="E69" i="4"/>
  <c r="C69" i="4"/>
  <c r="AA68" i="4"/>
  <c r="Z68" i="4"/>
  <c r="Y68" i="4"/>
  <c r="X68" i="4"/>
  <c r="W68" i="4"/>
  <c r="U68" i="4"/>
  <c r="T68" i="4"/>
  <c r="S68" i="4"/>
  <c r="R68" i="4"/>
  <c r="P68" i="4"/>
  <c r="O68" i="4"/>
  <c r="N68" i="4"/>
  <c r="M68" i="4"/>
  <c r="K68" i="4"/>
  <c r="J68" i="4"/>
  <c r="I68" i="4"/>
  <c r="H68" i="4"/>
  <c r="AE67" i="4"/>
  <c r="AD67" i="4"/>
  <c r="AC67" i="4"/>
  <c r="AB67" i="4"/>
  <c r="AA67" i="4"/>
  <c r="V67" i="4"/>
  <c r="Q67" i="4"/>
  <c r="L67" i="4"/>
  <c r="AE66" i="4"/>
  <c r="AD66" i="4"/>
  <c r="AC66" i="4"/>
  <c r="AB66" i="4"/>
  <c r="AA66" i="4"/>
  <c r="V66" i="4"/>
  <c r="Q66" i="4"/>
  <c r="L66" i="4"/>
  <c r="AE65" i="4"/>
  <c r="AD65" i="4"/>
  <c r="AC65" i="4"/>
  <c r="AB65" i="4"/>
  <c r="AA65" i="4"/>
  <c r="V65" i="4"/>
  <c r="Q65" i="4"/>
  <c r="L65" i="4"/>
  <c r="AE64" i="4"/>
  <c r="AD64" i="4"/>
  <c r="AC64" i="4"/>
  <c r="AB64" i="4"/>
  <c r="AA64" i="4"/>
  <c r="V64" i="4"/>
  <c r="Q64" i="4"/>
  <c r="L64" i="4"/>
  <c r="AE63" i="4"/>
  <c r="AE68" i="4" s="1"/>
  <c r="AD63" i="4"/>
  <c r="AD68" i="4" s="1"/>
  <c r="AC63" i="4"/>
  <c r="AC68" i="4" s="1"/>
  <c r="AB63" i="4"/>
  <c r="AB68" i="4" s="1"/>
  <c r="AA63" i="4"/>
  <c r="V63" i="4"/>
  <c r="V68" i="4" s="1"/>
  <c r="Q63" i="4"/>
  <c r="Q68" i="4" s="1"/>
  <c r="L63" i="4"/>
  <c r="L68" i="4" s="1"/>
  <c r="D63" i="4"/>
  <c r="Z62" i="4"/>
  <c r="Y62" i="4"/>
  <c r="X62" i="4"/>
  <c r="W62" i="4"/>
  <c r="U62" i="4"/>
  <c r="T62" i="4"/>
  <c r="S62" i="4"/>
  <c r="R62" i="4"/>
  <c r="P62" i="4"/>
  <c r="O62" i="4"/>
  <c r="N62" i="4"/>
  <c r="M62" i="4"/>
  <c r="K62" i="4"/>
  <c r="J62" i="4"/>
  <c r="I62" i="4"/>
  <c r="H62" i="4"/>
  <c r="AE61" i="4"/>
  <c r="AD61" i="4"/>
  <c r="AC61" i="4"/>
  <c r="AB61" i="4"/>
  <c r="AA61" i="4"/>
  <c r="AE60" i="4"/>
  <c r="AD60" i="4"/>
  <c r="AC60" i="4"/>
  <c r="AB60" i="4"/>
  <c r="AA60" i="4"/>
  <c r="AE59" i="4"/>
  <c r="AD59" i="4"/>
  <c r="AC59" i="4"/>
  <c r="AB59" i="4"/>
  <c r="AA59" i="4"/>
  <c r="AE58" i="4"/>
  <c r="AD58" i="4"/>
  <c r="AC58" i="4"/>
  <c r="AB58" i="4"/>
  <c r="AA58" i="4"/>
  <c r="AE57" i="4"/>
  <c r="AD57" i="4"/>
  <c r="AC57" i="4"/>
  <c r="AB57" i="4"/>
  <c r="AA57" i="4"/>
  <c r="V62" i="4"/>
  <c r="Q62" i="4"/>
  <c r="L62" i="4"/>
  <c r="D57" i="4"/>
  <c r="H56" i="4"/>
  <c r="AE55" i="4"/>
  <c r="AD55" i="4"/>
  <c r="AC55" i="4"/>
  <c r="AB55" i="4"/>
  <c r="AA55" i="4"/>
  <c r="V55" i="4"/>
  <c r="Q55" i="4"/>
  <c r="L55" i="4"/>
  <c r="AE54" i="4"/>
  <c r="AD54" i="4"/>
  <c r="AC54" i="4"/>
  <c r="AB54" i="4"/>
  <c r="AA54" i="4"/>
  <c r="V54" i="4"/>
  <c r="Q54" i="4"/>
  <c r="L54" i="4"/>
  <c r="AE53" i="4"/>
  <c r="AD53" i="4"/>
  <c r="AC53" i="4"/>
  <c r="AB53" i="4"/>
  <c r="AA53" i="4"/>
  <c r="V53" i="4"/>
  <c r="Q53" i="4"/>
  <c r="L53" i="4"/>
  <c r="AE52" i="4"/>
  <c r="AD52" i="4"/>
  <c r="AC52" i="4"/>
  <c r="AB52" i="4"/>
  <c r="AA52" i="4"/>
  <c r="V52" i="4"/>
  <c r="Q52" i="4"/>
  <c r="L52" i="4"/>
  <c r="AE51" i="4"/>
  <c r="AE56" i="4" s="1"/>
  <c r="AD51" i="4"/>
  <c r="AD56" i="4" s="1"/>
  <c r="AC51" i="4"/>
  <c r="AC56" i="4" s="1"/>
  <c r="AB51" i="4"/>
  <c r="AB56" i="4" s="1"/>
  <c r="AA51" i="4"/>
  <c r="AA56" i="4" s="1"/>
  <c r="V51" i="4"/>
  <c r="V56" i="4" s="1"/>
  <c r="Q51" i="4"/>
  <c r="Q56" i="4" s="1"/>
  <c r="L51" i="4"/>
  <c r="L56" i="4" s="1"/>
  <c r="D51" i="4"/>
  <c r="Z50" i="4"/>
  <c r="Y50" i="4"/>
  <c r="X50" i="4"/>
  <c r="W50" i="4"/>
  <c r="U50" i="4"/>
  <c r="T50" i="4"/>
  <c r="S50" i="4"/>
  <c r="R50" i="4"/>
  <c r="P50" i="4"/>
  <c r="O50" i="4"/>
  <c r="N50" i="4"/>
  <c r="M50" i="4"/>
  <c r="K50" i="4"/>
  <c r="J50" i="4"/>
  <c r="I50" i="4"/>
  <c r="H50" i="4"/>
  <c r="AE49" i="4"/>
  <c r="AD49" i="4"/>
  <c r="AC49" i="4"/>
  <c r="AB49" i="4"/>
  <c r="AA49" i="4"/>
  <c r="V49" i="4"/>
  <c r="Q49" i="4"/>
  <c r="L49" i="4"/>
  <c r="AE48" i="4"/>
  <c r="AD48" i="4"/>
  <c r="AC48" i="4"/>
  <c r="AB48" i="4"/>
  <c r="AA48" i="4"/>
  <c r="V48" i="4"/>
  <c r="Q48" i="4"/>
  <c r="L48" i="4"/>
  <c r="AE47" i="4"/>
  <c r="AD47" i="4"/>
  <c r="AC47" i="4"/>
  <c r="AB47" i="4"/>
  <c r="AA47" i="4"/>
  <c r="V47" i="4"/>
  <c r="Q47" i="4"/>
  <c r="L47" i="4"/>
  <c r="AE46" i="4"/>
  <c r="AD46" i="4"/>
  <c r="AC46" i="4"/>
  <c r="AB46" i="4"/>
  <c r="AA46" i="4"/>
  <c r="V46" i="4"/>
  <c r="Q46" i="4"/>
  <c r="L46" i="4"/>
  <c r="AE45" i="4"/>
  <c r="AE50" i="4" s="1"/>
  <c r="AD45" i="4"/>
  <c r="AC45" i="4"/>
  <c r="AC50" i="4" s="1"/>
  <c r="AB45" i="4"/>
  <c r="AA45" i="4"/>
  <c r="AA50" i="4" s="1"/>
  <c r="V45" i="4"/>
  <c r="V50" i="4" s="1"/>
  <c r="Q45" i="4"/>
  <c r="Q50" i="4" s="1"/>
  <c r="L45" i="4"/>
  <c r="L50" i="4" s="1"/>
  <c r="D45" i="4"/>
  <c r="Z44" i="4"/>
  <c r="Y44" i="4"/>
  <c r="X44" i="4"/>
  <c r="W44" i="4"/>
  <c r="U44" i="4"/>
  <c r="T44" i="4"/>
  <c r="S44" i="4"/>
  <c r="R44" i="4"/>
  <c r="P44" i="4"/>
  <c r="O44" i="4"/>
  <c r="N44" i="4"/>
  <c r="M44" i="4"/>
  <c r="K44" i="4"/>
  <c r="J44" i="4"/>
  <c r="I44" i="4"/>
  <c r="H44" i="4"/>
  <c r="AE43" i="4"/>
  <c r="AD43" i="4"/>
  <c r="AC43" i="4"/>
  <c r="AB43" i="4"/>
  <c r="AA43" i="4"/>
  <c r="V43" i="4"/>
  <c r="Q43" i="4"/>
  <c r="L43" i="4"/>
  <c r="AE42" i="4"/>
  <c r="AD42" i="4"/>
  <c r="AC42" i="4"/>
  <c r="AB42" i="4"/>
  <c r="AA42" i="4"/>
  <c r="V42" i="4"/>
  <c r="Q42" i="4"/>
  <c r="L42" i="4"/>
  <c r="AE41" i="4"/>
  <c r="AD41" i="4"/>
  <c r="AC41" i="4"/>
  <c r="AB41" i="4"/>
  <c r="AA41" i="4"/>
  <c r="V41" i="4"/>
  <c r="Q41" i="4"/>
  <c r="L41" i="4"/>
  <c r="AE40" i="4"/>
  <c r="AD40" i="4"/>
  <c r="AC40" i="4"/>
  <c r="AB40" i="4"/>
  <c r="AA40" i="4"/>
  <c r="V40" i="4"/>
  <c r="Q40" i="4"/>
  <c r="L40" i="4"/>
  <c r="AE39" i="4"/>
  <c r="AD39" i="4"/>
  <c r="AD44" i="4" s="1"/>
  <c r="AC39" i="4"/>
  <c r="AC44" i="4" s="1"/>
  <c r="AB39" i="4"/>
  <c r="AB44" i="4" s="1"/>
  <c r="AA39" i="4"/>
  <c r="AA44" i="4" s="1"/>
  <c r="V39" i="4"/>
  <c r="V44" i="4" s="1"/>
  <c r="Q39" i="4"/>
  <c r="Q44" i="4" s="1"/>
  <c r="L39" i="4"/>
  <c r="D39" i="4"/>
  <c r="U38" i="4"/>
  <c r="T38" i="4"/>
  <c r="S38" i="4"/>
  <c r="R38" i="4"/>
  <c r="P38" i="4"/>
  <c r="O38" i="4"/>
  <c r="N38" i="4"/>
  <c r="M38" i="4"/>
  <c r="K38" i="4"/>
  <c r="J38" i="4"/>
  <c r="I38" i="4"/>
  <c r="H38" i="4"/>
  <c r="AE37" i="4"/>
  <c r="AD37" i="4"/>
  <c r="AC37" i="4"/>
  <c r="AB37" i="4"/>
  <c r="AA37" i="4"/>
  <c r="V37" i="4"/>
  <c r="Q37" i="4"/>
  <c r="L37" i="4"/>
  <c r="AE36" i="4"/>
  <c r="AD36" i="4"/>
  <c r="AC36" i="4"/>
  <c r="AB36" i="4"/>
  <c r="AA36" i="4"/>
  <c r="V36" i="4"/>
  <c r="Q36" i="4"/>
  <c r="L36" i="4"/>
  <c r="AE35" i="4"/>
  <c r="AD35" i="4"/>
  <c r="AC35" i="4"/>
  <c r="AB35" i="4"/>
  <c r="AA35" i="4"/>
  <c r="V35" i="4"/>
  <c r="Q35" i="4"/>
  <c r="L35" i="4"/>
  <c r="AE34" i="4"/>
  <c r="AD34" i="4"/>
  <c r="AC34" i="4"/>
  <c r="AB34" i="4"/>
  <c r="AA34" i="4"/>
  <c r="V34" i="4"/>
  <c r="Q34" i="4"/>
  <c r="L34" i="4"/>
  <c r="AE33" i="4"/>
  <c r="AD33" i="4"/>
  <c r="AD38" i="4" s="1"/>
  <c r="AC33" i="4"/>
  <c r="AC38" i="4" s="1"/>
  <c r="AB33" i="4"/>
  <c r="AA33" i="4"/>
  <c r="AA38" i="4" s="1"/>
  <c r="V33" i="4"/>
  <c r="V38" i="4" s="1"/>
  <c r="Q33" i="4"/>
  <c r="Q38" i="4" s="1"/>
  <c r="L33" i="4"/>
  <c r="L38" i="4" s="1"/>
  <c r="D33" i="4"/>
  <c r="Z32" i="4"/>
  <c r="Y32" i="4"/>
  <c r="X32" i="4"/>
  <c r="W32" i="4"/>
  <c r="U32" i="4"/>
  <c r="T32" i="4"/>
  <c r="S32" i="4"/>
  <c r="R32" i="4"/>
  <c r="P32" i="4"/>
  <c r="O32" i="4"/>
  <c r="N32" i="4"/>
  <c r="M32" i="4"/>
  <c r="K32" i="4"/>
  <c r="J32" i="4"/>
  <c r="I32" i="4"/>
  <c r="H32" i="4"/>
  <c r="AE31" i="4"/>
  <c r="AD31" i="4"/>
  <c r="AC31" i="4"/>
  <c r="AB31" i="4"/>
  <c r="AA31" i="4"/>
  <c r="V31" i="4"/>
  <c r="Q31" i="4"/>
  <c r="L31" i="4"/>
  <c r="AE30" i="4"/>
  <c r="AD30" i="4"/>
  <c r="AC30" i="4"/>
  <c r="AB30" i="4"/>
  <c r="AA30" i="4"/>
  <c r="V30" i="4"/>
  <c r="Q30" i="4"/>
  <c r="L30" i="4"/>
  <c r="AE29" i="4"/>
  <c r="AD29" i="4"/>
  <c r="AC29" i="4"/>
  <c r="AB29" i="4"/>
  <c r="AA29" i="4"/>
  <c r="V29" i="4"/>
  <c r="Q29" i="4"/>
  <c r="L29" i="4"/>
  <c r="AE28" i="4"/>
  <c r="AD28" i="4"/>
  <c r="AC28" i="4"/>
  <c r="AB28" i="4"/>
  <c r="AA28" i="4"/>
  <c r="V28" i="4"/>
  <c r="Q28" i="4"/>
  <c r="L28" i="4"/>
  <c r="AE27" i="4"/>
  <c r="AE32" i="4" s="1"/>
  <c r="AD27" i="4"/>
  <c r="AD32" i="4" s="1"/>
  <c r="AC27" i="4"/>
  <c r="AC32" i="4" s="1"/>
  <c r="AB27" i="4"/>
  <c r="AB32" i="4" s="1"/>
  <c r="AA27" i="4"/>
  <c r="V27" i="4"/>
  <c r="V32" i="4" s="1"/>
  <c r="Q27" i="4"/>
  <c r="Q32" i="4" s="1"/>
  <c r="L27" i="4"/>
  <c r="L32" i="4" s="1"/>
  <c r="Z26" i="4"/>
  <c r="Y26" i="4"/>
  <c r="X26" i="4"/>
  <c r="W26" i="4"/>
  <c r="U26" i="4"/>
  <c r="T26" i="4"/>
  <c r="S26" i="4"/>
  <c r="R26" i="4"/>
  <c r="P26" i="4"/>
  <c r="O26" i="4"/>
  <c r="N26" i="4"/>
  <c r="M26" i="4"/>
  <c r="L26" i="4"/>
  <c r="K26" i="4"/>
  <c r="J26" i="4"/>
  <c r="I26" i="4"/>
  <c r="H26" i="4"/>
  <c r="AE25" i="4"/>
  <c r="AD25" i="4"/>
  <c r="AC25" i="4"/>
  <c r="AB25" i="4"/>
  <c r="AA25" i="4"/>
  <c r="V25" i="4"/>
  <c r="Q25" i="4"/>
  <c r="AE24" i="4"/>
  <c r="AD24" i="4"/>
  <c r="AC24" i="4"/>
  <c r="AB24" i="4"/>
  <c r="AA24" i="4"/>
  <c r="V24" i="4"/>
  <c r="Q24" i="4"/>
  <c r="AE23" i="4"/>
  <c r="AD23" i="4"/>
  <c r="AC23" i="4"/>
  <c r="AB23" i="4"/>
  <c r="AA23" i="4"/>
  <c r="V23" i="4"/>
  <c r="Q23" i="4"/>
  <c r="AE22" i="4"/>
  <c r="AD22" i="4"/>
  <c r="AC22" i="4"/>
  <c r="AB22" i="4"/>
  <c r="AA22" i="4"/>
  <c r="V22" i="4"/>
  <c r="Q22" i="4"/>
  <c r="AE21" i="4"/>
  <c r="AD21" i="4"/>
  <c r="AC21" i="4"/>
  <c r="AB21" i="4"/>
  <c r="AA21" i="4"/>
  <c r="V21" i="4"/>
  <c r="Q21" i="4"/>
  <c r="D21" i="4"/>
  <c r="Z20" i="4"/>
  <c r="Y20" i="4"/>
  <c r="X20" i="4"/>
  <c r="W20" i="4"/>
  <c r="U20" i="4"/>
  <c r="T20" i="4"/>
  <c r="S20" i="4"/>
  <c r="R20" i="4"/>
  <c r="P20" i="4"/>
  <c r="O20" i="4"/>
  <c r="N20" i="4"/>
  <c r="M20" i="4"/>
  <c r="L20" i="4"/>
  <c r="K20" i="4"/>
  <c r="J20" i="4"/>
  <c r="I20" i="4"/>
  <c r="H20" i="4"/>
  <c r="AE19" i="4"/>
  <c r="AD19" i="4"/>
  <c r="AC19" i="4"/>
  <c r="AB19" i="4"/>
  <c r="AA19" i="4"/>
  <c r="V19" i="4"/>
  <c r="Q19" i="4"/>
  <c r="L19" i="4"/>
  <c r="AE18" i="4"/>
  <c r="AD18" i="4"/>
  <c r="AC18" i="4"/>
  <c r="AB18" i="4"/>
  <c r="AA18" i="4"/>
  <c r="V18" i="4"/>
  <c r="Q18" i="4"/>
  <c r="L18" i="4"/>
  <c r="AE17" i="4"/>
  <c r="AD17" i="4"/>
  <c r="AC17" i="4"/>
  <c r="AB17" i="4"/>
  <c r="AA17" i="4"/>
  <c r="V17" i="4"/>
  <c r="Q17" i="4"/>
  <c r="L17" i="4"/>
  <c r="AE16" i="4"/>
  <c r="AD16" i="4"/>
  <c r="AC16" i="4"/>
  <c r="AB16" i="4"/>
  <c r="AA16" i="4"/>
  <c r="V16" i="4"/>
  <c r="Q16" i="4"/>
  <c r="L16" i="4"/>
  <c r="AE15" i="4"/>
  <c r="AE20" i="4" s="1"/>
  <c r="AD15" i="4"/>
  <c r="AC15" i="4"/>
  <c r="AB15" i="4"/>
  <c r="AA15" i="4"/>
  <c r="AA20" i="4" s="1"/>
  <c r="V15" i="4"/>
  <c r="V20" i="4" s="1"/>
  <c r="Q15" i="4"/>
  <c r="Q20" i="4" s="1"/>
  <c r="L15" i="4"/>
  <c r="D15" i="4"/>
  <c r="Z14" i="4"/>
  <c r="Y14" i="4"/>
  <c r="X14" i="4"/>
  <c r="W14" i="4"/>
  <c r="V14" i="4"/>
  <c r="U14" i="4"/>
  <c r="T14" i="4"/>
  <c r="S14" i="4"/>
  <c r="R14" i="4"/>
  <c r="P14" i="4"/>
  <c r="O14" i="4"/>
  <c r="N14" i="4"/>
  <c r="M14" i="4"/>
  <c r="K14" i="4"/>
  <c r="J14" i="4"/>
  <c r="I14" i="4"/>
  <c r="H14" i="4"/>
  <c r="AE13" i="4"/>
  <c r="AD13" i="4"/>
  <c r="AC13" i="4"/>
  <c r="AB13" i="4"/>
  <c r="AA13" i="4"/>
  <c r="V13" i="4"/>
  <c r="Q13" i="4"/>
  <c r="L13" i="4"/>
  <c r="AE12" i="4"/>
  <c r="AD12" i="4"/>
  <c r="AC12" i="4"/>
  <c r="AB12" i="4"/>
  <c r="AA12" i="4"/>
  <c r="V12" i="4"/>
  <c r="Q12" i="4"/>
  <c r="L12" i="4"/>
  <c r="AE11" i="4"/>
  <c r="AD11" i="4"/>
  <c r="AC11" i="4"/>
  <c r="AB11" i="4"/>
  <c r="AA11" i="4"/>
  <c r="V11" i="4"/>
  <c r="Q11" i="4"/>
  <c r="L11" i="4"/>
  <c r="AE10" i="4"/>
  <c r="AD10" i="4"/>
  <c r="AC10" i="4"/>
  <c r="AB10" i="4"/>
  <c r="AA10" i="4"/>
  <c r="V10" i="4"/>
  <c r="Q10" i="4"/>
  <c r="L10" i="4"/>
  <c r="AE9" i="4"/>
  <c r="AE14" i="4" s="1"/>
  <c r="AD9" i="4"/>
  <c r="AD14" i="4" s="1"/>
  <c r="AC9" i="4"/>
  <c r="AB9" i="4"/>
  <c r="AA9" i="4"/>
  <c r="AA14" i="4" s="1"/>
  <c r="V9" i="4"/>
  <c r="Q9" i="4"/>
  <c r="Q14" i="4" s="1"/>
  <c r="L9" i="4"/>
  <c r="L14" i="4" s="1"/>
  <c r="D9" i="4"/>
  <c r="H19" i="3"/>
  <c r="E19" i="3"/>
  <c r="D19" i="3"/>
  <c r="C19" i="3"/>
  <c r="K18" i="3"/>
  <c r="J18" i="3"/>
  <c r="I18" i="3"/>
  <c r="F18" i="3"/>
  <c r="K17" i="3"/>
  <c r="J17" i="3"/>
  <c r="I17" i="3"/>
  <c r="F17" i="3"/>
  <c r="K16" i="3"/>
  <c r="J16" i="3"/>
  <c r="I16" i="3"/>
  <c r="F16" i="3"/>
  <c r="K15" i="3"/>
  <c r="J15" i="3"/>
  <c r="I15" i="3"/>
  <c r="F15" i="3"/>
  <c r="K14" i="3"/>
  <c r="J14" i="3"/>
  <c r="I14" i="3"/>
  <c r="F14" i="3"/>
  <c r="K13" i="3"/>
  <c r="J13" i="3"/>
  <c r="I13" i="3"/>
  <c r="F13" i="3"/>
  <c r="K12" i="3"/>
  <c r="J12" i="3"/>
  <c r="I12" i="3"/>
  <c r="F12" i="3"/>
  <c r="K11" i="3"/>
  <c r="J11" i="3"/>
  <c r="I11" i="3"/>
  <c r="F11" i="3"/>
  <c r="K10" i="3"/>
  <c r="J10" i="3"/>
  <c r="I10" i="3"/>
  <c r="F10" i="3"/>
  <c r="K9" i="3"/>
  <c r="J9" i="3"/>
  <c r="I9" i="3"/>
  <c r="F9" i="3"/>
  <c r="I19" i="2"/>
  <c r="G19" i="2"/>
  <c r="H19" i="2" s="1"/>
  <c r="D19" i="2"/>
  <c r="C19" i="2"/>
  <c r="K18" i="2"/>
  <c r="J18" i="2"/>
  <c r="H18" i="2"/>
  <c r="F18" i="2"/>
  <c r="E18" i="2"/>
  <c r="K17" i="2"/>
  <c r="J17" i="2"/>
  <c r="L17" i="2" s="1"/>
  <c r="H17" i="2"/>
  <c r="F17" i="2"/>
  <c r="E17" i="2"/>
  <c r="K16" i="2"/>
  <c r="J16" i="2"/>
  <c r="H16" i="2"/>
  <c r="F16" i="2"/>
  <c r="E16" i="2"/>
  <c r="K15" i="2"/>
  <c r="J15" i="2"/>
  <c r="L15" i="2" s="1"/>
  <c r="H15" i="2"/>
  <c r="F15" i="2"/>
  <c r="E15" i="2"/>
  <c r="K14" i="2"/>
  <c r="J14" i="2"/>
  <c r="L14" i="2" s="1"/>
  <c r="H14" i="2"/>
  <c r="F14" i="2"/>
  <c r="E14" i="2"/>
  <c r="K13" i="2"/>
  <c r="J13" i="2"/>
  <c r="H13" i="2"/>
  <c r="F13" i="2"/>
  <c r="E13" i="2"/>
  <c r="K12" i="2"/>
  <c r="J12" i="2"/>
  <c r="H12" i="2"/>
  <c r="F12" i="2"/>
  <c r="E12" i="2"/>
  <c r="K11" i="2"/>
  <c r="J11" i="2"/>
  <c r="L11" i="2" s="1"/>
  <c r="H11" i="2"/>
  <c r="F11" i="2"/>
  <c r="E11" i="2"/>
  <c r="K10" i="2"/>
  <c r="J10" i="2"/>
  <c r="H10" i="2"/>
  <c r="F10" i="2"/>
  <c r="E10" i="2"/>
  <c r="K9" i="2"/>
  <c r="J9" i="2"/>
  <c r="H9" i="2"/>
  <c r="F9" i="2"/>
  <c r="E9" i="2"/>
  <c r="AA62" i="4" l="1"/>
  <c r="AC62" i="4"/>
  <c r="K19" i="2"/>
  <c r="AB62" i="4"/>
  <c r="AE62" i="4"/>
  <c r="E19" i="2"/>
  <c r="AD62" i="4"/>
  <c r="AD50" i="4"/>
  <c r="AB50" i="4"/>
  <c r="AE44" i="4"/>
  <c r="AE38" i="4"/>
  <c r="AB38" i="4"/>
  <c r="AA32" i="4"/>
  <c r="I19" i="3"/>
  <c r="J19" i="3"/>
  <c r="Y74" i="4"/>
  <c r="F19" i="3"/>
  <c r="AD20" i="4"/>
  <c r="AB20" i="4"/>
  <c r="AC20" i="4"/>
  <c r="L17" i="3"/>
  <c r="L12" i="3"/>
  <c r="L14" i="3"/>
  <c r="L16" i="3"/>
  <c r="L18" i="3"/>
  <c r="L13" i="3"/>
  <c r="L15" i="3"/>
  <c r="L10" i="3"/>
  <c r="K19" i="3"/>
  <c r="L9" i="3"/>
  <c r="L11" i="3"/>
  <c r="AA26" i="4"/>
  <c r="W74" i="4"/>
  <c r="V26" i="4"/>
  <c r="V74" i="4" s="1"/>
  <c r="U74" i="4"/>
  <c r="AB73" i="4"/>
  <c r="AB26" i="4"/>
  <c r="AB72" i="4"/>
  <c r="AB69" i="4"/>
  <c r="AB70" i="4"/>
  <c r="AB71" i="4"/>
  <c r="AC26" i="4"/>
  <c r="AD26" i="4"/>
  <c r="AD69" i="4"/>
  <c r="AE26" i="4"/>
  <c r="AE69" i="4"/>
  <c r="L13" i="2"/>
  <c r="L18" i="2"/>
  <c r="L9" i="2"/>
  <c r="L12" i="2"/>
  <c r="L16" i="2"/>
  <c r="L10" i="2"/>
  <c r="F19" i="2"/>
  <c r="AC69" i="4"/>
  <c r="AC73" i="4"/>
  <c r="Q69" i="4"/>
  <c r="Q72" i="4"/>
  <c r="AD70" i="4"/>
  <c r="N74" i="4"/>
  <c r="AE72" i="4"/>
  <c r="O74" i="4"/>
  <c r="L69" i="4"/>
  <c r="L71" i="4"/>
  <c r="L73" i="4"/>
  <c r="AC70" i="4"/>
  <c r="AC72" i="4"/>
  <c r="M74" i="4"/>
  <c r="Q71" i="4"/>
  <c r="I74" i="4"/>
  <c r="Q26" i="4"/>
  <c r="Q74" i="4" s="1"/>
  <c r="AD72" i="4"/>
  <c r="AD73" i="4"/>
  <c r="L44" i="4"/>
  <c r="L74" i="4" s="1"/>
  <c r="AE70" i="4"/>
  <c r="AE73" i="4"/>
  <c r="Z74" i="4"/>
  <c r="X74" i="4"/>
  <c r="L70" i="4"/>
  <c r="L72" i="4"/>
  <c r="R74" i="4"/>
  <c r="P74" i="4"/>
  <c r="V70" i="4"/>
  <c r="V71" i="4"/>
  <c r="V72" i="4"/>
  <c r="V73" i="4"/>
  <c r="J74" i="4"/>
  <c r="S74" i="4"/>
  <c r="H74" i="4"/>
  <c r="AB14" i="4"/>
  <c r="AA69" i="4"/>
  <c r="AA70" i="4"/>
  <c r="AA71" i="4"/>
  <c r="AA72" i="4"/>
  <c r="AA73" i="4"/>
  <c r="K74" i="4"/>
  <c r="AC71" i="4"/>
  <c r="Q70" i="4"/>
  <c r="Q73" i="4"/>
  <c r="V69" i="4"/>
  <c r="AD71" i="4"/>
  <c r="D69" i="4"/>
  <c r="AE71" i="4"/>
  <c r="T74" i="4"/>
  <c r="AC14" i="4"/>
  <c r="J19" i="2"/>
  <c r="AA74" i="4" l="1"/>
  <c r="L19" i="2"/>
  <c r="AD74" i="4"/>
  <c r="AE74" i="4"/>
  <c r="L19" i="3"/>
  <c r="AB74" i="4"/>
  <c r="AC74" i="4"/>
</calcChain>
</file>

<file path=xl/sharedStrings.xml><?xml version="1.0" encoding="utf-8"?>
<sst xmlns="http://schemas.openxmlformats.org/spreadsheetml/2006/main" count="1272" uniqueCount="167">
  <si>
    <t>Տ Ե Ղ Ե Կ Ա Ն Ք</t>
  </si>
  <si>
    <t>Հավելված-1</t>
  </si>
  <si>
    <t xml:space="preserve">առ  01.01.2025թ.  դրությամբ </t>
  </si>
  <si>
    <t>հ/հ</t>
  </si>
  <si>
    <t xml:space="preserve">ՀՀ համայնքի անվանումը 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</si>
  <si>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/քաղ.+իրավաբ./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</si>
  <si>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t>ԸՆԴԱՄԵՆԸ               գյուղ. նշանակ. հողեր</t>
  </si>
  <si>
    <t>Հողատեսքը</t>
  </si>
  <si>
    <t>մինչև 0.2 հեկտար</t>
  </si>
  <si>
    <t>մինչև 0.5 հեկտար</t>
  </si>
  <si>
    <t>մինչև 1 հեկտար</t>
  </si>
  <si>
    <t>1 հեկտարից ավելի</t>
  </si>
  <si>
    <t>Ընդամենը</t>
  </si>
  <si>
    <r>
      <t xml:space="preserve">քաղաքացու սեփ.                                          </t>
    </r>
    <r>
      <rPr>
        <sz val="10"/>
        <rFont val="GHEA Grapalat"/>
        <family val="3"/>
      </rPr>
      <t>/ըստ հողային հաշվեկշռի/</t>
    </r>
    <r>
      <rPr>
        <sz val="11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   </t>
    </r>
    <r>
      <rPr>
        <b/>
        <u/>
        <sz val="11"/>
        <rFont val="GHEA Grapalat"/>
        <family val="3"/>
      </rPr>
      <t>հա</t>
    </r>
  </si>
  <si>
    <r>
      <t xml:space="preserve">իրավ. անձի սեփ.                              </t>
    </r>
    <r>
      <rPr>
        <sz val="10"/>
        <rFont val="GHEA Grapalat"/>
        <family val="3"/>
      </rPr>
      <t xml:space="preserve">/ըստ հողային հաշվեկշռի/ </t>
    </r>
    <r>
      <rPr>
        <b/>
        <sz val="11"/>
        <rFont val="GHEA Grapalat"/>
        <family val="3"/>
      </rPr>
      <t xml:space="preserve">    </t>
    </r>
    <r>
      <rPr>
        <b/>
        <u/>
        <sz val="11"/>
        <rFont val="GHEA Grapalat"/>
        <family val="3"/>
      </rPr>
      <t>հա</t>
    </r>
  </si>
  <si>
    <t>քաղաքացու սեփ.</t>
  </si>
  <si>
    <t>իրավ. անձի սեփ.</t>
  </si>
  <si>
    <r>
      <t xml:space="preserve">Ընդամենը              </t>
    </r>
    <r>
      <rPr>
        <b/>
        <u/>
        <sz val="11"/>
        <rFont val="GHEA Grapalat"/>
        <family val="3"/>
      </rPr>
      <t>հա</t>
    </r>
  </si>
  <si>
    <t>թիվը</t>
  </si>
  <si>
    <t>հա</t>
  </si>
  <si>
    <t>վարելահող</t>
  </si>
  <si>
    <t>բազ. տնկարկ</t>
  </si>
  <si>
    <t>խոտհարք</t>
  </si>
  <si>
    <t>արոտ</t>
  </si>
  <si>
    <t>այլ</t>
  </si>
  <si>
    <t>Ընդամենը մարզում</t>
  </si>
  <si>
    <t>ՀՀ մարզ</t>
  </si>
  <si>
    <t>Քաղաքացիների և իրավաբանական անձանց սեփականություն հանդիսացող գյուղատնտեսական նշանակության հողեր</t>
  </si>
  <si>
    <t>ԸՆԴԱՄԵՆԸ</t>
  </si>
  <si>
    <t>այդ թվում չօգտագործվող հողեր</t>
  </si>
  <si>
    <t xml:space="preserve">2023թ.                                                                                                                                                                                                                                                         </t>
  </si>
  <si>
    <t>Ծանոթություն</t>
  </si>
  <si>
    <t>%</t>
  </si>
  <si>
    <t>Արագածոտն</t>
  </si>
  <si>
    <t>Արարատ</t>
  </si>
  <si>
    <t>Արմավիր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</si>
  <si>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</si>
  <si>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</si>
  <si>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</si>
  <si>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</si>
  <si>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</si>
  <si>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</si>
  <si>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</si>
  <si>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*մարզերը ըստ նշված հերթականության</t>
  </si>
  <si>
    <t>ՀՀ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</si>
  <si>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r>
      <t xml:space="preserve">  ԸՆԴԱՄԵՆԸ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               /ըստ հողային հաշվեկշռի/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</si>
  <si>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t>Գյուղատնտեսական նշանակության հողեր</t>
  </si>
  <si>
    <t xml:space="preserve">Քաղաքացու սեփականություն                                  </t>
  </si>
  <si>
    <t xml:space="preserve">Իրավաբանական անձի սեփ.                                      </t>
  </si>
  <si>
    <t>Քաղաքացու և իրավաբանական անձի սեփականություն</t>
  </si>
  <si>
    <t>Քաղաքացու և               իրավ.</t>
  </si>
  <si>
    <t>Քաղաք.և իրավաբ չօգտագործ.</t>
  </si>
  <si>
    <t>Քաղաքացիների և իրավաբանական անձանց սեփականություն հանդիսացող  չօգտագործվող գյուղատնտեսական նշանակության հողեր</t>
  </si>
  <si>
    <r>
      <t xml:space="preserve">  ԸՆԴԱՄԵՆԸ  </t>
    </r>
    <r>
      <rPr>
        <sz val="10"/>
        <rFont val="GHEA Grapalat"/>
        <family val="3"/>
      </rPr>
      <t xml:space="preserve"> /քաղ.+իրավաբ./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</si>
  <si>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t>ԸՆԴԱՄԵՆԸ                                   գյուղ. նշանակ. հողեր</t>
  </si>
  <si>
    <r>
      <rPr>
        <sz val="12"/>
        <rFont val="GHEA Grapalat"/>
        <family val="3"/>
      </rPr>
      <t xml:space="preserve">որից չօգտագործվող են՝ </t>
    </r>
    <r>
      <rPr>
        <b/>
        <sz val="12"/>
        <rFont val="GHEA Grapalat"/>
        <family val="3"/>
      </rPr>
      <t>մինչև 0.2 հա</t>
    </r>
  </si>
  <si>
    <r>
      <rPr>
        <sz val="12"/>
        <rFont val="GHEA Grapalat"/>
        <family val="3"/>
      </rPr>
      <t>որից չօգտագործվող են՝</t>
    </r>
    <r>
      <rPr>
        <b/>
        <sz val="12"/>
        <rFont val="GHEA Grapalat"/>
        <family val="3"/>
      </rPr>
      <t xml:space="preserve"> մինչև 0.5 հա</t>
    </r>
  </si>
  <si>
    <r>
      <rPr>
        <sz val="12"/>
        <rFont val="GHEA Grapalat"/>
        <family val="3"/>
      </rPr>
      <t>որից չօգտագործվող են՝</t>
    </r>
    <r>
      <rPr>
        <b/>
        <sz val="12"/>
        <rFont val="GHEA Grapalat"/>
        <family val="3"/>
      </rPr>
      <t xml:space="preserve"> մինչև 1 հա</t>
    </r>
  </si>
  <si>
    <r>
      <rPr>
        <sz val="12"/>
        <rFont val="GHEA Grapalat"/>
        <family val="3"/>
      </rPr>
      <t>որից չօգտագործվող են՝</t>
    </r>
    <r>
      <rPr>
        <b/>
        <sz val="12"/>
        <rFont val="GHEA Grapalat"/>
        <family val="3"/>
      </rPr>
      <t xml:space="preserve"> 1 հա ավելի</t>
    </r>
  </si>
  <si>
    <t xml:space="preserve">Ընդամենը չօգտագործվող  հողեր </t>
  </si>
  <si>
    <t>ԱՄԲՈՂՋԸ</t>
  </si>
  <si>
    <r>
      <t xml:space="preserve">2023թ.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rFont val="GHEA Grapalat"/>
        <family val="3"/>
      </rPr>
      <t xml:space="preserve">  </t>
    </r>
  </si>
  <si>
    <t xml:space="preserve">2024թ.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</si>
  <si>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2024թ.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</si>
  <si>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Տարբերությունը                                 2023 թվականի համամատ                                                                                                                                                                                             </t>
  </si>
  <si>
    <t xml:space="preserve">Տարբերությունը                                 2023 թվականի համամատ </t>
  </si>
  <si>
    <t>ՀՀ համայնքներում 2023-2024թթ. քաղաքացիների և իրավաբանական անձանց սեփականություն հանդիսացող  չօգտագործվող գյուղատնտեսական նշանակության հողերի համեմատական վերլուծության վերաբերյալ</t>
  </si>
  <si>
    <t xml:space="preserve">  01.01.2025թ.  դրությամբ </t>
  </si>
  <si>
    <t>ՀՀ Արմավիրի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</si>
  <si>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 xml:space="preserve">  Արմավիր </t>
  </si>
  <si>
    <t xml:space="preserve">Մեծամոր      </t>
  </si>
  <si>
    <t xml:space="preserve">Էջմիածին               </t>
  </si>
  <si>
    <t>Բաղրամյան</t>
  </si>
  <si>
    <t xml:space="preserve">  Խոյ</t>
  </si>
  <si>
    <t xml:space="preserve">   Արաքս</t>
  </si>
  <si>
    <t>Փարաքար</t>
  </si>
  <si>
    <t>Ֆերիկ</t>
  </si>
  <si>
    <t>ՀՀ Արարատի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</si>
  <si>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ԱՐՏԱՇԱՏ</t>
  </si>
  <si>
    <t>ՄԱՍԻՍ</t>
  </si>
  <si>
    <t>ՎԵՐԻՆ ԴՎԻՆ</t>
  </si>
  <si>
    <t>ԱՐԱՐԱՏ</t>
  </si>
  <si>
    <t>ՎԵԴԻ</t>
  </si>
  <si>
    <t>ընդամենը մարզում</t>
  </si>
  <si>
    <r>
      <t xml:space="preserve">ՀՀ </t>
    </r>
    <r>
      <rPr>
        <u/>
        <sz val="15"/>
        <rFont val="GHEA Grapalat"/>
        <family val="3"/>
      </rPr>
      <t>ԱՐԱԳԱԾՈՏՆԻ</t>
    </r>
    <r>
      <rPr>
        <sz val="15"/>
        <rFont val="GHEA Grapalat"/>
        <family val="3"/>
      </rPr>
      <t xml:space="preserve"> մարզի համայնքներում  քաղաքացիների և իրավաբանական անձանց սեփականություն հանդիսացող  չօգտագործվող գյուղատնտեսական նշանակության հողերի վերաբերյալ</t>
    </r>
  </si>
  <si>
    <t>Աշտարակ</t>
  </si>
  <si>
    <t>Ապարան</t>
  </si>
  <si>
    <t>Թալին</t>
  </si>
  <si>
    <t>Ծաղկահովիտ</t>
  </si>
  <si>
    <t>Ալագյազ</t>
  </si>
  <si>
    <t>Արևուտ</t>
  </si>
  <si>
    <t>Մեծաձոր</t>
  </si>
  <si>
    <t>Շամիրամ</t>
  </si>
  <si>
    <t>Հավելված 1</t>
  </si>
  <si>
    <t>ՀՀ Գեղարքունիքի 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</si>
  <si>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Գավառ</t>
  </si>
  <si>
    <t>Մարտունի</t>
  </si>
  <si>
    <t>Սևան</t>
  </si>
  <si>
    <t>Վարդենիս</t>
  </si>
  <si>
    <t>x</t>
  </si>
  <si>
    <t>Ճամբարակ</t>
  </si>
  <si>
    <t>ՀՀ Լոռու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</si>
  <si>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Ալավերդի</t>
  </si>
  <si>
    <t>Ստեփանավան</t>
  </si>
  <si>
    <t>Վանաձոր</t>
  </si>
  <si>
    <t>Տաշիր</t>
  </si>
  <si>
    <t>Գյուլագարակ</t>
  </si>
  <si>
    <t>Թումանյան</t>
  </si>
  <si>
    <t>Լոռի Բերդ</t>
  </si>
  <si>
    <t>Ֆիոլետովո</t>
  </si>
  <si>
    <t>Սպիտակ</t>
  </si>
  <si>
    <t>Լերմոնտովո</t>
  </si>
  <si>
    <t>բազ, տնկարկ</t>
  </si>
  <si>
    <t>Փամբակ</t>
  </si>
  <si>
    <t>ՀՀ Կոտայքի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</si>
  <si>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Բյուրեղավան</t>
  </si>
  <si>
    <t>Գառնի</t>
  </si>
  <si>
    <t>Ծաղկաձոր</t>
  </si>
  <si>
    <t>Հրազդան</t>
  </si>
  <si>
    <t>Նաիրի</t>
  </si>
  <si>
    <t>Չարենցավան</t>
  </si>
  <si>
    <t>Ջրվեժ</t>
  </si>
  <si>
    <t>Աբովյան</t>
  </si>
  <si>
    <t>Արզնի</t>
  </si>
  <si>
    <t>Նոր Հաճըն</t>
  </si>
  <si>
    <t>Ակունք</t>
  </si>
  <si>
    <t>ՀՀ Շիրակի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</si>
  <si>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Գյումրի</t>
  </si>
  <si>
    <t>Արթիկ</t>
  </si>
  <si>
    <t>Ախուրյան</t>
  </si>
  <si>
    <t>Անի</t>
  </si>
  <si>
    <t>Ամասիա</t>
  </si>
  <si>
    <t>Աշոցք</t>
  </si>
  <si>
    <t>ՀՀ Սյունիքի մարզի համայնքներում  քաղաքացիների և իրավաբանական անձանց սեփականություն հանդիսացող  չօգտագործված գյուղատնտեսական նշանակության հողերի վերաբերյալ</t>
  </si>
  <si>
    <t>Կապան</t>
  </si>
  <si>
    <t>ք. Քաջարան</t>
  </si>
  <si>
    <t>Սիսիան</t>
  </si>
  <si>
    <t>ք. Մեղրի</t>
  </si>
  <si>
    <t>Տաթև</t>
  </si>
  <si>
    <t>ՏԵՂ</t>
  </si>
  <si>
    <t>Գորիս</t>
  </si>
  <si>
    <t>ՀՀ Սյունիքի մարզպետարանի գյուղատնտեսության և բնապահպանության վարչություն</t>
  </si>
  <si>
    <t>ՀՀ Տավուշի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</si>
  <si>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Նոյեմբերյան</t>
  </si>
  <si>
    <t>Բերդ</t>
  </si>
  <si>
    <t>Իջևան</t>
  </si>
  <si>
    <t>Դիլիջան</t>
  </si>
  <si>
    <t>Եղեգնաձոր</t>
  </si>
  <si>
    <t>Արենի</t>
  </si>
  <si>
    <t>Ջերմուկ</t>
  </si>
  <si>
    <t>Վայք</t>
  </si>
  <si>
    <t>Եղեգիս</t>
  </si>
  <si>
    <t>ՀՀ Վայոց ձորի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</si>
  <si>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Պակասել է                                                                                                                                                                                                                -3227.9 հա (70.0%)</t>
  </si>
  <si>
    <t>Պակասել է                                                                                                                                                                                                                -345.6 հա (51.4%)</t>
  </si>
  <si>
    <t xml:space="preserve">Ավելացել է                                                                                                                                                                                                             4911.1 հա (56.3%) </t>
  </si>
  <si>
    <t xml:space="preserve">Ավելացել է                                                                                                                                                                                                             892.8 հա (61.2%) </t>
  </si>
  <si>
    <t xml:space="preserve">Ավելացել է                                                                                                                                                                                                             883.4 հա (9.7%) </t>
  </si>
  <si>
    <t xml:space="preserve">Ավելացել է                                                                                                                                                                                                             418.2 հա (7.3%) </t>
  </si>
  <si>
    <t>Ընդամենը 2024</t>
  </si>
  <si>
    <t>Ընդամենը 2023</t>
  </si>
  <si>
    <t>Ավելացել է                                                                                                                                                                                                    522.8 հա (8.1%)</t>
  </si>
  <si>
    <t xml:space="preserve">Ավելացել է                                                                                                                                                                                                             1396.3 հա (26.2)% </t>
  </si>
  <si>
    <t>Ավելացել է                                                                                                                                                                                                    1137.2 հա (64.4%)</t>
  </si>
  <si>
    <t>Ավելացել է                                                                                                                                                                                                    6477.9 հա (12.6%)</t>
  </si>
  <si>
    <t>.</t>
  </si>
  <si>
    <t>Պակասել է                                                                                                                                                                                                                -110.0 հա (1.3%)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</si>
</sst>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000"/>
  </numFmts>
  <fonts count="25" x14ac:knownFonts="1">
    <font>
      <sz val="11"/>
      <color theme="1"/>
      <name val="Calibri"/>
      <family val="2"/>
      <scheme val="minor"/>
    </font>
    <font>
      <sz val="20"/>
      <name val="GHEA Grapalat"/>
      <family val="3"/>
    </font>
    <font>
      <b/>
      <u/>
      <sz val="10"/>
      <name val="GHEA Grapalat"/>
      <family val="3"/>
    </font>
    <font>
      <sz val="10"/>
      <name val="GHEA Grapalat"/>
      <family val="3"/>
    </font>
    <font>
      <sz val="15"/>
      <name val="GHEA Grapalat"/>
      <family val="3"/>
    </font>
    <font>
      <b/>
      <sz val="14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u/>
      <sz val="11"/>
      <name val="GHEA Grapalat"/>
      <family val="3"/>
    </font>
    <font>
      <sz val="10"/>
      <name val="Arial"/>
      <family val="2"/>
      <charset val="204"/>
    </font>
    <font>
      <b/>
      <sz val="16"/>
      <name val="GHEA Grapalat"/>
      <family val="3"/>
    </font>
    <font>
      <b/>
      <u/>
      <sz val="12"/>
      <name val="GHEA Grapalat"/>
      <family val="3"/>
    </font>
    <font>
      <b/>
      <sz val="12"/>
      <name val="Arial Armenian"/>
      <family val="2"/>
    </font>
    <font>
      <b/>
      <sz val="10"/>
      <name val="Arial Armenian"/>
      <family val="2"/>
    </font>
    <font>
      <sz val="14"/>
      <name val="GHEA Grapalat"/>
      <family val="3"/>
    </font>
    <font>
      <b/>
      <i/>
      <sz val="12"/>
      <name val="GHEA Grapalat"/>
      <family val="3"/>
    </font>
    <font>
      <sz val="10"/>
      <name val="Arial"/>
    </font>
    <font>
      <b/>
      <sz val="10"/>
      <color rgb="FFFF0000"/>
      <name val="GHEA Grapalat"/>
      <family val="3"/>
    </font>
    <font>
      <u/>
      <sz val="15"/>
      <name val="GHEA Grapalat"/>
      <family val="3"/>
    </font>
    <font>
      <b/>
      <sz val="10"/>
      <color theme="1"/>
      <name val="GHEA Grapalat"/>
      <family val="3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80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1" applyFont="1"/>
    <xf numFmtId="0" fontId="8" fillId="0" borderId="8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3" fontId="8" fillId="0" borderId="50" xfId="1" applyNumberFormat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3" fontId="8" fillId="0" borderId="30" xfId="1" applyNumberFormat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/>
    </xf>
    <xf numFmtId="164" fontId="8" fillId="0" borderId="16" xfId="2" applyNumberFormat="1" applyFont="1" applyBorder="1" applyAlignment="1">
      <alignment vertical="center"/>
    </xf>
    <xf numFmtId="164" fontId="8" fillId="0" borderId="15" xfId="1" applyNumberFormat="1" applyFont="1" applyBorder="1" applyAlignment="1">
      <alignment horizontal="right" vertical="center"/>
    </xf>
    <xf numFmtId="165" fontId="8" fillId="4" borderId="16" xfId="1" applyNumberFormat="1" applyFont="1" applyFill="1" applyBorder="1" applyAlignment="1">
      <alignment horizontal="right" vertical="center"/>
    </xf>
    <xf numFmtId="164" fontId="8" fillId="0" borderId="52" xfId="1" applyNumberFormat="1" applyFont="1" applyBorder="1" applyAlignment="1">
      <alignment horizontal="right" vertical="center"/>
    </xf>
    <xf numFmtId="165" fontId="8" fillId="4" borderId="53" xfId="1" applyNumberFormat="1" applyFont="1" applyFill="1" applyBorder="1" applyAlignment="1">
      <alignment horizontal="center" vertical="center"/>
    </xf>
    <xf numFmtId="0" fontId="8" fillId="0" borderId="43" xfId="1" applyFont="1" applyBorder="1" applyAlignment="1">
      <alignment horizontal="center" vertical="center" wrapText="1"/>
    </xf>
    <xf numFmtId="164" fontId="3" fillId="0" borderId="0" xfId="1" applyNumberFormat="1" applyFont="1"/>
    <xf numFmtId="0" fontId="9" fillId="0" borderId="43" xfId="1" applyFont="1" applyBorder="1" applyAlignment="1">
      <alignment horizontal="center" vertical="center"/>
    </xf>
    <xf numFmtId="164" fontId="8" fillId="0" borderId="54" xfId="2" applyNumberFormat="1" applyFont="1" applyBorder="1" applyAlignment="1">
      <alignment horizontal="right" vertical="center"/>
    </xf>
    <xf numFmtId="164" fontId="8" fillId="0" borderId="55" xfId="1" applyNumberFormat="1" applyFont="1" applyBorder="1" applyAlignment="1">
      <alignment horizontal="right" vertical="center"/>
    </xf>
    <xf numFmtId="165" fontId="8" fillId="4" borderId="54" xfId="1" applyNumberFormat="1" applyFont="1" applyFill="1" applyBorder="1" applyAlignment="1">
      <alignment horizontal="right" vertical="center"/>
    </xf>
    <xf numFmtId="164" fontId="8" fillId="0" borderId="19" xfId="1" applyNumberFormat="1" applyFont="1" applyBorder="1" applyAlignment="1">
      <alignment horizontal="right" vertical="center"/>
    </xf>
    <xf numFmtId="0" fontId="8" fillId="2" borderId="43" xfId="1" applyFont="1" applyFill="1" applyBorder="1" applyAlignment="1">
      <alignment horizontal="center" vertical="center" wrapText="1"/>
    </xf>
    <xf numFmtId="164" fontId="8" fillId="0" borderId="56" xfId="2" applyNumberFormat="1" applyFont="1" applyBorder="1" applyAlignment="1">
      <alignment horizontal="right" vertical="center"/>
    </xf>
    <xf numFmtId="0" fontId="9" fillId="0" borderId="48" xfId="1" applyFont="1" applyBorder="1" applyAlignment="1">
      <alignment horizontal="center" vertical="center"/>
    </xf>
    <xf numFmtId="164" fontId="8" fillId="0" borderId="57" xfId="2" applyNumberFormat="1" applyFont="1" applyBorder="1" applyAlignment="1">
      <alignment horizontal="right" vertical="center"/>
    </xf>
    <xf numFmtId="164" fontId="8" fillId="0" borderId="58" xfId="1" applyNumberFormat="1" applyFont="1" applyBorder="1" applyAlignment="1">
      <alignment horizontal="right" vertical="center"/>
    </xf>
    <xf numFmtId="165" fontId="8" fillId="4" borderId="59" xfId="1" applyNumberFormat="1" applyFont="1" applyFill="1" applyBorder="1" applyAlignment="1">
      <alignment horizontal="right" vertical="center"/>
    </xf>
    <xf numFmtId="164" fontId="8" fillId="0" borderId="60" xfId="1" applyNumberFormat="1" applyFont="1" applyBorder="1" applyAlignment="1">
      <alignment horizontal="right" vertical="center"/>
    </xf>
    <xf numFmtId="165" fontId="8" fillId="4" borderId="14" xfId="1" applyNumberFormat="1" applyFont="1" applyFill="1" applyBorder="1" applyAlignment="1">
      <alignment horizontal="center" vertical="center"/>
    </xf>
    <xf numFmtId="164" fontId="8" fillId="5" borderId="26" xfId="1" applyNumberFormat="1" applyFont="1" applyFill="1" applyBorder="1" applyAlignment="1">
      <alignment horizontal="right" vertical="center" wrapText="1"/>
    </xf>
    <xf numFmtId="2" fontId="8" fillId="5" borderId="50" xfId="1" applyNumberFormat="1" applyFont="1" applyFill="1" applyBorder="1" applyAlignment="1">
      <alignment horizontal="right" vertical="center" wrapText="1"/>
    </xf>
    <xf numFmtId="0" fontId="8" fillId="5" borderId="50" xfId="1" applyFont="1" applyFill="1" applyBorder="1" applyAlignment="1">
      <alignment horizontal="center" vertical="center" wrapText="1"/>
    </xf>
    <xf numFmtId="164" fontId="8" fillId="5" borderId="30" xfId="1" applyNumberFormat="1" applyFont="1" applyFill="1" applyBorder="1" applyAlignment="1">
      <alignment horizontal="center" vertical="center" wrapText="1"/>
    </xf>
    <xf numFmtId="164" fontId="8" fillId="5" borderId="5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8" fillId="0" borderId="42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7" fillId="7" borderId="50" xfId="2" applyFont="1" applyFill="1" applyBorder="1" applyAlignment="1">
      <alignment horizontal="center" vertical="center" wrapText="1"/>
    </xf>
    <xf numFmtId="0" fontId="11" fillId="0" borderId="63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7" fillId="7" borderId="51" xfId="2" applyFont="1" applyFill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9" fillId="7" borderId="51" xfId="2" applyFont="1" applyFill="1" applyBorder="1" applyAlignment="1">
      <alignment horizontal="center" vertical="center" wrapText="1"/>
    </xf>
    <xf numFmtId="0" fontId="9" fillId="0" borderId="42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/>
    </xf>
    <xf numFmtId="164" fontId="8" fillId="0" borderId="26" xfId="2" applyNumberFormat="1" applyFont="1" applyBorder="1" applyAlignment="1">
      <alignment vertical="center"/>
    </xf>
    <xf numFmtId="164" fontId="8" fillId="0" borderId="27" xfId="2" applyNumberFormat="1" applyFont="1" applyBorder="1" applyAlignment="1">
      <alignment horizontal="right" vertical="center"/>
    </xf>
    <xf numFmtId="164" fontId="8" fillId="7" borderId="50" xfId="2" applyNumberFormat="1" applyFont="1" applyFill="1" applyBorder="1" applyAlignment="1">
      <alignment vertical="center"/>
    </xf>
    <xf numFmtId="164" fontId="8" fillId="0" borderId="35" xfId="2" applyNumberFormat="1" applyFont="1" applyBorder="1" applyAlignment="1">
      <alignment horizontal="right" vertical="center"/>
    </xf>
    <xf numFmtId="164" fontId="8" fillId="0" borderId="30" xfId="2" applyNumberFormat="1" applyFont="1" applyBorder="1" applyAlignment="1">
      <alignment horizontal="right" vertical="center"/>
    </xf>
    <xf numFmtId="164" fontId="18" fillId="7" borderId="51" xfId="2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/>
    </xf>
    <xf numFmtId="0" fontId="9" fillId="0" borderId="33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61" xfId="2" applyFont="1" applyBorder="1" applyAlignment="1">
      <alignment horizontal="center" vertical="center" wrapText="1"/>
    </xf>
    <xf numFmtId="164" fontId="8" fillId="0" borderId="29" xfId="2" applyNumberFormat="1" applyFont="1" applyBorder="1" applyAlignment="1">
      <alignment vertical="center"/>
    </xf>
    <xf numFmtId="164" fontId="8" fillId="7" borderId="64" xfId="2" applyNumberFormat="1" applyFont="1" applyFill="1" applyBorder="1" applyAlignment="1">
      <alignment vertical="center"/>
    </xf>
    <xf numFmtId="164" fontId="18" fillId="7" borderId="34" xfId="2" applyNumberFormat="1" applyFont="1" applyFill="1" applyBorder="1" applyAlignment="1">
      <alignment horizontal="right" vertical="center"/>
    </xf>
    <xf numFmtId="164" fontId="8" fillId="0" borderId="26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 wrapText="1"/>
    </xf>
    <xf numFmtId="164" fontId="8" fillId="0" borderId="25" xfId="2" applyNumberFormat="1" applyFont="1" applyBorder="1" applyAlignment="1">
      <alignment horizontal="right" vertical="center"/>
    </xf>
    <xf numFmtId="0" fontId="9" fillId="0" borderId="31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 wrapText="1"/>
    </xf>
    <xf numFmtId="164" fontId="8" fillId="0" borderId="32" xfId="2" applyNumberFormat="1" applyFont="1" applyBorder="1" applyAlignment="1">
      <alignment horizontal="right" vertical="center"/>
    </xf>
    <xf numFmtId="164" fontId="8" fillId="7" borderId="50" xfId="2" applyNumberFormat="1" applyFont="1" applyFill="1" applyBorder="1" applyAlignment="1">
      <alignment horizontal="right" vertical="center"/>
    </xf>
    <xf numFmtId="164" fontId="8" fillId="7" borderId="47" xfId="2" applyNumberFormat="1" applyFont="1" applyFill="1" applyBorder="1" applyAlignment="1">
      <alignment vertical="center"/>
    </xf>
    <xf numFmtId="164" fontId="18" fillId="7" borderId="31" xfId="2" applyNumberFormat="1" applyFont="1" applyFill="1" applyBorder="1" applyAlignment="1">
      <alignment horizontal="right" vertical="center"/>
    </xf>
    <xf numFmtId="164" fontId="8" fillId="7" borderId="40" xfId="2" applyNumberFormat="1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1" fillId="6" borderId="0" xfId="3" applyFont="1" applyFill="1" applyAlignment="1">
      <alignment horizontal="center" vertical="center" wrapText="1"/>
    </xf>
    <xf numFmtId="0" fontId="3" fillId="6" borderId="0" xfId="3" applyFont="1" applyFill="1" applyAlignment="1">
      <alignment vertical="center" wrapText="1"/>
    </xf>
    <xf numFmtId="0" fontId="3" fillId="0" borderId="0" xfId="3" applyFont="1" applyAlignment="1">
      <alignment vertical="center" wrapText="1"/>
    </xf>
    <xf numFmtId="0" fontId="4" fillId="6" borderId="0" xfId="3" applyFont="1" applyFill="1" applyAlignment="1">
      <alignment horizontal="center" vertical="center" wrapText="1"/>
    </xf>
    <xf numFmtId="0" fontId="3" fillId="6" borderId="68" xfId="3" applyFont="1" applyFill="1" applyBorder="1" applyAlignment="1">
      <alignment horizontal="center" vertical="center" wrapText="1"/>
    </xf>
    <xf numFmtId="0" fontId="11" fillId="6" borderId="68" xfId="3" applyFont="1" applyFill="1" applyBorder="1" applyAlignment="1">
      <alignment horizontal="center" vertical="center" wrapText="1"/>
    </xf>
    <xf numFmtId="0" fontId="3" fillId="8" borderId="68" xfId="3" applyFont="1" applyFill="1" applyBorder="1" applyAlignment="1">
      <alignment horizontal="center" vertic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24" xfId="3" applyFont="1" applyFill="1" applyBorder="1" applyAlignment="1">
      <alignment horizontal="center" vertical="center" wrapText="1"/>
    </xf>
    <xf numFmtId="0" fontId="9" fillId="6" borderId="29" xfId="3" applyFont="1" applyFill="1" applyBorder="1" applyAlignment="1">
      <alignment horizontal="center" vertical="center" wrapText="1"/>
    </xf>
    <xf numFmtId="0" fontId="9" fillId="6" borderId="28" xfId="3" applyFont="1" applyFill="1" applyBorder="1" applyAlignment="1">
      <alignment horizontal="center" vertical="center" wrapText="1"/>
    </xf>
    <xf numFmtId="0" fontId="9" fillId="6" borderId="62" xfId="3" applyFont="1" applyFill="1" applyBorder="1" applyAlignment="1">
      <alignment horizontal="center" vertical="center" wrapText="1"/>
    </xf>
    <xf numFmtId="0" fontId="9" fillId="6" borderId="34" xfId="3" applyFont="1" applyFill="1" applyBorder="1" applyAlignment="1">
      <alignment horizontal="center" vertical="center" wrapText="1"/>
    </xf>
    <xf numFmtId="0" fontId="10" fillId="6" borderId="11" xfId="3" applyFont="1" applyFill="1" applyBorder="1" applyAlignment="1">
      <alignment horizontal="right" vertical="center" wrapText="1"/>
    </xf>
    <xf numFmtId="164" fontId="10" fillId="6" borderId="11" xfId="3" applyNumberFormat="1" applyFont="1" applyFill="1" applyBorder="1" applyAlignment="1">
      <alignment horizontal="right" vertical="center" wrapText="1"/>
    </xf>
    <xf numFmtId="164" fontId="7" fillId="9" borderId="11" xfId="3" applyNumberFormat="1" applyFont="1" applyFill="1" applyBorder="1" applyAlignment="1">
      <alignment horizontal="right" vertical="center" wrapText="1"/>
    </xf>
    <xf numFmtId="1" fontId="10" fillId="6" borderId="11" xfId="3" applyNumberFormat="1" applyFont="1" applyFill="1" applyBorder="1" applyAlignment="1">
      <alignment horizontal="right" vertical="center" wrapText="1"/>
    </xf>
    <xf numFmtId="0" fontId="10" fillId="6" borderId="20" xfId="3" applyFont="1" applyFill="1" applyBorder="1" applyAlignment="1">
      <alignment horizontal="right" vertical="center" wrapText="1"/>
    </xf>
    <xf numFmtId="164" fontId="10" fillId="6" borderId="20" xfId="3" applyNumberFormat="1" applyFont="1" applyFill="1" applyBorder="1" applyAlignment="1">
      <alignment horizontal="right" vertical="center" wrapText="1"/>
    </xf>
    <xf numFmtId="1" fontId="10" fillId="6" borderId="20" xfId="3" applyNumberFormat="1" applyFont="1" applyFill="1" applyBorder="1" applyAlignment="1">
      <alignment horizontal="right" vertical="center" wrapText="1"/>
    </xf>
    <xf numFmtId="0" fontId="7" fillId="6" borderId="35" xfId="3" applyFont="1" applyFill="1" applyBorder="1" applyAlignment="1">
      <alignment horizontal="right" vertical="center" wrapText="1"/>
    </xf>
    <xf numFmtId="164" fontId="7" fillId="6" borderId="35" xfId="3" applyNumberFormat="1" applyFont="1" applyFill="1" applyBorder="1" applyAlignment="1">
      <alignment horizontal="right" vertical="center" wrapText="1"/>
    </xf>
    <xf numFmtId="0" fontId="7" fillId="6" borderId="11" xfId="3" applyFont="1" applyFill="1" applyBorder="1" applyAlignment="1">
      <alignment horizontal="right" vertical="center" wrapText="1"/>
    </xf>
    <xf numFmtId="0" fontId="7" fillId="6" borderId="20" xfId="3" applyFont="1" applyFill="1" applyBorder="1" applyAlignment="1">
      <alignment horizontal="right" vertical="center" wrapText="1"/>
    </xf>
    <xf numFmtId="164" fontId="7" fillId="6" borderId="11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right" vertical="center" wrapText="1"/>
    </xf>
    <xf numFmtId="164" fontId="3" fillId="0" borderId="0" xfId="3" applyNumberFormat="1" applyFont="1" applyAlignment="1">
      <alignment vertical="center" wrapText="1"/>
    </xf>
    <xf numFmtId="164" fontId="3" fillId="0" borderId="0" xfId="3" applyNumberFormat="1" applyFont="1" applyAlignment="1">
      <alignment horizontal="right" vertical="center" wrapText="1"/>
    </xf>
    <xf numFmtId="166" fontId="3" fillId="0" borderId="0" xfId="3" applyNumberFormat="1" applyFont="1" applyAlignment="1">
      <alignment vertical="center" wrapText="1"/>
    </xf>
    <xf numFmtId="2" fontId="3" fillId="0" borderId="0" xfId="3" applyNumberFormat="1" applyFont="1" applyAlignment="1">
      <alignment vertical="center" wrapText="1"/>
    </xf>
    <xf numFmtId="0" fontId="3" fillId="0" borderId="66" xfId="0" applyFont="1" applyBorder="1" applyAlignment="1">
      <alignment horizontal="right" vertical="center" wrapText="1"/>
    </xf>
    <xf numFmtId="164" fontId="3" fillId="0" borderId="66" xfId="0" applyNumberFormat="1" applyFont="1" applyBorder="1" applyAlignment="1">
      <alignment horizontal="right" vertical="center" wrapText="1"/>
    </xf>
    <xf numFmtId="164" fontId="9" fillId="2" borderId="66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9" fillId="2" borderId="11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164" fontId="3" fillId="0" borderId="20" xfId="0" applyNumberFormat="1" applyFont="1" applyBorder="1" applyAlignment="1">
      <alignment horizontal="right" vertical="center" wrapText="1"/>
    </xf>
    <xf numFmtId="164" fontId="9" fillId="2" borderId="20" xfId="0" applyNumberFormat="1" applyFont="1" applyFill="1" applyBorder="1" applyAlignment="1">
      <alignment horizontal="right" vertical="center" wrapText="1"/>
    </xf>
    <xf numFmtId="1" fontId="3" fillId="0" borderId="20" xfId="0" applyNumberFormat="1" applyFont="1" applyBorder="1" applyAlignment="1">
      <alignment horizontal="right" vertical="center" wrapText="1"/>
    </xf>
    <xf numFmtId="0" fontId="7" fillId="2" borderId="27" xfId="3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9" fillId="2" borderId="27" xfId="0" applyFont="1" applyFill="1" applyBorder="1" applyAlignment="1">
      <alignment horizontal="right" vertical="center" wrapText="1"/>
    </xf>
    <xf numFmtId="164" fontId="9" fillId="2" borderId="27" xfId="0" applyNumberFormat="1" applyFont="1" applyFill="1" applyBorder="1" applyAlignment="1">
      <alignment horizontal="right" vertical="center" wrapText="1"/>
    </xf>
    <xf numFmtId="0" fontId="3" fillId="0" borderId="11" xfId="3" applyFont="1" applyBorder="1" applyAlignment="1">
      <alignment vertical="center" wrapText="1"/>
    </xf>
    <xf numFmtId="0" fontId="3" fillId="0" borderId="66" xfId="3" applyFont="1" applyBorder="1" applyAlignment="1">
      <alignment vertical="center" wrapText="1"/>
    </xf>
    <xf numFmtId="0" fontId="3" fillId="0" borderId="20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0" fontId="7" fillId="0" borderId="11" xfId="3" applyFont="1" applyBorder="1" applyAlignment="1">
      <alignment vertical="center" wrapText="1"/>
    </xf>
    <xf numFmtId="0" fontId="9" fillId="0" borderId="0" xfId="3" applyFont="1" applyAlignment="1">
      <alignment vertical="center" wrapText="1"/>
    </xf>
    <xf numFmtId="0" fontId="20" fillId="0" borderId="0" xfId="3" applyFont="1" applyAlignment="1">
      <alignment vertical="center" wrapText="1"/>
    </xf>
    <xf numFmtId="0" fontId="9" fillId="0" borderId="27" xfId="3" applyFont="1" applyBorder="1" applyAlignment="1">
      <alignment horizontal="center" vertical="center" wrapText="1"/>
    </xf>
    <xf numFmtId="0" fontId="9" fillId="0" borderId="35" xfId="4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9" fillId="0" borderId="42" xfId="4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0" fontId="9" fillId="0" borderId="26" xfId="5" applyFont="1" applyBorder="1" applyAlignment="1">
      <alignment horizontal="center" vertical="center" wrapText="1"/>
    </xf>
    <xf numFmtId="0" fontId="9" fillId="0" borderId="27" xfId="5" applyFont="1" applyBorder="1" applyAlignment="1">
      <alignment horizontal="center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29" xfId="5" applyFont="1" applyBorder="1" applyAlignment="1">
      <alignment horizontal="center" vertical="center" wrapText="1"/>
    </xf>
    <xf numFmtId="0" fontId="3" fillId="3" borderId="11" xfId="5" applyFont="1" applyFill="1" applyBorder="1" applyAlignment="1">
      <alignment horizontal="center" vertical="center"/>
    </xf>
    <xf numFmtId="0" fontId="3" fillId="3" borderId="20" xfId="5" applyFont="1" applyFill="1" applyBorder="1" applyAlignment="1">
      <alignment horizontal="center" vertical="center"/>
    </xf>
    <xf numFmtId="0" fontId="3" fillId="2" borderId="1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0" fontId="9" fillId="2" borderId="35" xfId="5" applyFont="1" applyFill="1" applyBorder="1" applyAlignment="1">
      <alignment horizontal="center" vertical="center" wrapText="1"/>
    </xf>
    <xf numFmtId="2" fontId="3" fillId="0" borderId="0" xfId="5" applyNumberFormat="1" applyFont="1" applyAlignment="1">
      <alignment vertical="center" wrapText="1"/>
    </xf>
    <xf numFmtId="0" fontId="3" fillId="0" borderId="19" xfId="3" applyFont="1" applyBorder="1" applyAlignment="1">
      <alignment horizontal="center" vertical="center"/>
    </xf>
    <xf numFmtId="0" fontId="3" fillId="0" borderId="60" xfId="3" applyFont="1" applyBorder="1" applyAlignment="1">
      <alignment horizontal="center" vertical="center"/>
    </xf>
    <xf numFmtId="0" fontId="17" fillId="6" borderId="0" xfId="3" applyFont="1" applyFill="1" applyAlignment="1">
      <alignment horizontal="center" vertical="center" wrapText="1"/>
    </xf>
    <xf numFmtId="0" fontId="9" fillId="6" borderId="45" xfId="3" applyFont="1" applyFill="1" applyBorder="1" applyAlignment="1">
      <alignment horizontal="center" vertical="center" wrapText="1"/>
    </xf>
    <xf numFmtId="0" fontId="3" fillId="6" borderId="11" xfId="3" applyFont="1" applyFill="1" applyBorder="1" applyAlignment="1">
      <alignment horizontal="center" vertical="center"/>
    </xf>
    <xf numFmtId="0" fontId="3" fillId="6" borderId="20" xfId="3" applyFont="1" applyFill="1" applyBorder="1" applyAlignment="1">
      <alignment horizontal="center" vertical="center"/>
    </xf>
    <xf numFmtId="0" fontId="9" fillId="0" borderId="37" xfId="4" applyFont="1" applyBorder="1" applyAlignment="1">
      <alignment horizontal="center" vertical="center" wrapText="1"/>
    </xf>
    <xf numFmtId="164" fontId="9" fillId="2" borderId="25" xfId="0" applyNumberFormat="1" applyFont="1" applyFill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0" fontId="9" fillId="2" borderId="50" xfId="0" applyFont="1" applyFill="1" applyBorder="1" applyAlignment="1">
      <alignment horizontal="right" vertical="center" wrapText="1"/>
    </xf>
    <xf numFmtId="164" fontId="8" fillId="0" borderId="51" xfId="2" applyNumberFormat="1" applyFont="1" applyBorder="1" applyAlignment="1">
      <alignment horizontal="right" vertical="center" wrapText="1"/>
    </xf>
    <xf numFmtId="0" fontId="3" fillId="0" borderId="0" xfId="6" applyFont="1" applyAlignment="1">
      <alignment vertical="center" wrapText="1"/>
    </xf>
    <xf numFmtId="2" fontId="3" fillId="0" borderId="0" xfId="6" applyNumberFormat="1" applyFont="1" applyAlignment="1">
      <alignment vertical="center" wrapText="1"/>
    </xf>
    <xf numFmtId="1" fontId="9" fillId="0" borderId="2" xfId="6" applyNumberFormat="1" applyFont="1" applyBorder="1" applyAlignment="1">
      <alignment horizontal="center" vertical="center" wrapText="1"/>
    </xf>
    <xf numFmtId="1" fontId="9" fillId="0" borderId="32" xfId="6" applyNumberFormat="1" applyFont="1" applyBorder="1" applyAlignment="1">
      <alignment horizontal="center" vertical="center" wrapText="1"/>
    </xf>
    <xf numFmtId="1" fontId="3" fillId="0" borderId="0" xfId="6" applyNumberFormat="1" applyFont="1" applyAlignment="1">
      <alignment vertical="center" wrapText="1"/>
    </xf>
    <xf numFmtId="0" fontId="9" fillId="3" borderId="11" xfId="6" applyFont="1" applyFill="1" applyBorder="1" applyAlignment="1">
      <alignment horizontal="center" vertical="center"/>
    </xf>
    <xf numFmtId="0" fontId="9" fillId="3" borderId="10" xfId="6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54" xfId="0" applyNumberFormat="1" applyFont="1" applyBorder="1" applyAlignment="1">
      <alignment horizontal="right" vertical="center" wrapText="1"/>
    </xf>
    <xf numFmtId="164" fontId="3" fillId="0" borderId="59" xfId="0" applyNumberFormat="1" applyFont="1" applyBorder="1" applyAlignment="1">
      <alignment horizontal="right" vertical="center" wrapText="1"/>
    </xf>
    <xf numFmtId="0" fontId="9" fillId="3" borderId="20" xfId="6" applyFont="1" applyFill="1" applyBorder="1" applyAlignment="1">
      <alignment horizontal="center" vertical="center"/>
    </xf>
    <xf numFmtId="0" fontId="9" fillId="3" borderId="18" xfId="6" applyFont="1" applyFill="1" applyBorder="1" applyAlignment="1">
      <alignment horizontal="center" vertical="center"/>
    </xf>
    <xf numFmtId="0" fontId="9" fillId="3" borderId="21" xfId="6" applyFont="1" applyFill="1" applyBorder="1" applyAlignment="1">
      <alignment horizontal="center" vertical="center"/>
    </xf>
    <xf numFmtId="0" fontId="9" fillId="3" borderId="53" xfId="6" applyFont="1" applyFill="1" applyBorder="1" applyAlignment="1">
      <alignment horizontal="center" vertical="center"/>
    </xf>
    <xf numFmtId="0" fontId="24" fillId="0" borderId="0" xfId="8"/>
    <xf numFmtId="0" fontId="23" fillId="0" borderId="0" xfId="7"/>
    <xf numFmtId="0" fontId="9" fillId="0" borderId="26" xfId="7" applyFont="1" applyBorder="1" applyAlignment="1">
      <alignment horizontal="center" vertical="center" wrapText="1"/>
    </xf>
    <xf numFmtId="0" fontId="9" fillId="0" borderId="27" xfId="7" applyFont="1" applyBorder="1" applyAlignment="1">
      <alignment horizontal="center" vertical="center" wrapText="1"/>
    </xf>
    <xf numFmtId="0" fontId="3" fillId="3" borderId="11" xfId="7" applyFont="1" applyFill="1" applyBorder="1" applyAlignment="1">
      <alignment horizontal="center" vertical="center"/>
    </xf>
    <xf numFmtId="0" fontId="3" fillId="3" borderId="20" xfId="7" applyFont="1" applyFill="1" applyBorder="1" applyAlignment="1">
      <alignment horizontal="center" vertical="center"/>
    </xf>
    <xf numFmtId="0" fontId="3" fillId="3" borderId="11" xfId="8" applyFont="1" applyFill="1" applyBorder="1" applyAlignment="1">
      <alignment horizontal="center" vertical="center"/>
    </xf>
    <xf numFmtId="0" fontId="3" fillId="3" borderId="20" xfId="8" applyFont="1" applyFill="1" applyBorder="1" applyAlignment="1">
      <alignment horizontal="center" vertical="center"/>
    </xf>
    <xf numFmtId="0" fontId="3" fillId="3" borderId="66" xfId="9" applyFont="1" applyFill="1" applyBorder="1" applyAlignment="1">
      <alignment horizontal="center" vertical="center"/>
    </xf>
    <xf numFmtId="0" fontId="3" fillId="3" borderId="11" xfId="9" applyFont="1" applyFill="1" applyBorder="1" applyAlignment="1">
      <alignment horizontal="center" vertical="center"/>
    </xf>
    <xf numFmtId="0" fontId="3" fillId="3" borderId="20" xfId="9" applyFont="1" applyFill="1" applyBorder="1" applyAlignment="1">
      <alignment horizontal="center" vertical="center"/>
    </xf>
    <xf numFmtId="0" fontId="3" fillId="2" borderId="11" xfId="7" applyFont="1" applyFill="1" applyBorder="1" applyAlignment="1">
      <alignment horizontal="center" vertical="center"/>
    </xf>
    <xf numFmtId="0" fontId="3" fillId="2" borderId="20" xfId="7" applyFont="1" applyFill="1" applyBorder="1" applyAlignment="1">
      <alignment horizontal="center" vertical="center"/>
    </xf>
    <xf numFmtId="1" fontId="24" fillId="0" borderId="0" xfId="8" applyNumberFormat="1"/>
    <xf numFmtId="0" fontId="3" fillId="3" borderId="18" xfId="7" applyFont="1" applyFill="1" applyBorder="1" applyAlignment="1">
      <alignment horizontal="center" vertical="center"/>
    </xf>
    <xf numFmtId="0" fontId="3" fillId="3" borderId="21" xfId="7" applyFont="1" applyFill="1" applyBorder="1" applyAlignment="1">
      <alignment horizontal="center" vertical="center"/>
    </xf>
    <xf numFmtId="0" fontId="8" fillId="0" borderId="51" xfId="2" applyFont="1" applyBorder="1" applyAlignment="1">
      <alignment horizontal="right" vertical="center" wrapText="1"/>
    </xf>
    <xf numFmtId="164" fontId="8" fillId="0" borderId="51" xfId="2" applyNumberFormat="1" applyFont="1" applyBorder="1" applyAlignment="1">
      <alignment horizontal="right" vertical="center"/>
    </xf>
    <xf numFmtId="0" fontId="10" fillId="0" borderId="11" xfId="3" applyFont="1" applyBorder="1" applyAlignment="1">
      <alignment horizontal="right" vertical="center" wrapText="1"/>
    </xf>
    <xf numFmtId="164" fontId="10" fillId="0" borderId="11" xfId="3" applyNumberFormat="1" applyFont="1" applyBorder="1" applyAlignment="1">
      <alignment horizontal="right" vertical="center" wrapText="1"/>
    </xf>
    <xf numFmtId="0" fontId="10" fillId="0" borderId="20" xfId="3" applyFont="1" applyBorder="1" applyAlignment="1">
      <alignment horizontal="right" vertical="center" wrapText="1"/>
    </xf>
    <xf numFmtId="164" fontId="10" fillId="0" borderId="20" xfId="3" applyNumberFormat="1" applyFont="1" applyBorder="1" applyAlignment="1">
      <alignment horizontal="right" vertical="center" wrapText="1"/>
    </xf>
    <xf numFmtId="0" fontId="7" fillId="0" borderId="35" xfId="3" applyFont="1" applyBorder="1" applyAlignment="1">
      <alignment horizontal="right" vertical="center" wrapText="1"/>
    </xf>
    <xf numFmtId="164" fontId="7" fillId="0" borderId="35" xfId="3" applyNumberFormat="1" applyFont="1" applyBorder="1" applyAlignment="1">
      <alignment horizontal="right" vertical="center" wrapText="1"/>
    </xf>
    <xf numFmtId="0" fontId="7" fillId="0" borderId="11" xfId="3" applyFont="1" applyBorder="1" applyAlignment="1">
      <alignment horizontal="right" vertical="center" wrapText="1"/>
    </xf>
    <xf numFmtId="0" fontId="7" fillId="0" borderId="20" xfId="3" applyFont="1" applyBorder="1" applyAlignment="1">
      <alignment horizontal="right" vertical="center" wrapText="1"/>
    </xf>
    <xf numFmtId="0" fontId="3" fillId="0" borderId="0" xfId="11" applyFont="1" applyAlignment="1">
      <alignment horizontal="center" vertical="center" wrapText="1"/>
    </xf>
    <xf numFmtId="0" fontId="3" fillId="0" borderId="0" xfId="11" applyFont="1" applyAlignment="1">
      <alignment vertical="center" wrapText="1"/>
    </xf>
    <xf numFmtId="0" fontId="3" fillId="0" borderId="20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3" fillId="2" borderId="20" xfId="11" applyFont="1" applyFill="1" applyBorder="1" applyAlignment="1">
      <alignment horizontal="center" vertical="center" wrapText="1"/>
    </xf>
    <xf numFmtId="0" fontId="11" fillId="2" borderId="20" xfId="11" applyFont="1" applyFill="1" applyBorder="1" applyAlignment="1">
      <alignment horizontal="center" vertical="center" wrapText="1"/>
    </xf>
    <xf numFmtId="0" fontId="9" fillId="0" borderId="26" xfId="11" applyFont="1" applyBorder="1" applyAlignment="1">
      <alignment horizontal="center" vertical="center" wrapText="1"/>
    </xf>
    <xf numFmtId="0" fontId="9" fillId="0" borderId="27" xfId="11" applyFont="1" applyBorder="1" applyAlignment="1">
      <alignment horizontal="center" vertical="center" wrapText="1"/>
    </xf>
    <xf numFmtId="0" fontId="9" fillId="0" borderId="50" xfId="11" applyFont="1" applyBorder="1" applyAlignment="1">
      <alignment horizontal="center" vertical="center" wrapText="1"/>
    </xf>
    <xf numFmtId="0" fontId="9" fillId="2" borderId="40" xfId="11" applyFont="1" applyFill="1" applyBorder="1" applyAlignment="1">
      <alignment horizontal="center" vertical="center" wrapText="1"/>
    </xf>
    <xf numFmtId="0" fontId="9" fillId="2" borderId="30" xfId="11" applyFont="1" applyFill="1" applyBorder="1" applyAlignment="1">
      <alignment horizontal="center" vertical="center" wrapText="1"/>
    </xf>
    <xf numFmtId="0" fontId="9" fillId="8" borderId="50" xfId="11" applyFont="1" applyFill="1" applyBorder="1" applyAlignment="1">
      <alignment horizontal="center" vertical="center" wrapText="1"/>
    </xf>
    <xf numFmtId="0" fontId="3" fillId="6" borderId="65" xfId="11" applyFont="1" applyFill="1" applyBorder="1" applyAlignment="1">
      <alignment horizontal="center" vertical="center"/>
    </xf>
    <xf numFmtId="0" fontId="3" fillId="6" borderId="71" xfId="11" applyFont="1" applyFill="1" applyBorder="1" applyAlignment="1">
      <alignment horizontal="center" vertical="center"/>
    </xf>
    <xf numFmtId="0" fontId="3" fillId="6" borderId="73" xfId="11" applyFont="1" applyFill="1" applyBorder="1" applyAlignment="1">
      <alignment horizontal="center" vertical="center"/>
    </xf>
    <xf numFmtId="0" fontId="3" fillId="6" borderId="74" xfId="11" applyFont="1" applyFill="1" applyBorder="1" applyAlignment="1">
      <alignment horizontal="center" vertical="center"/>
    </xf>
    <xf numFmtId="0" fontId="7" fillId="6" borderId="74" xfId="11" applyFont="1" applyFill="1" applyBorder="1" applyAlignment="1">
      <alignment horizontal="center" vertical="center"/>
    </xf>
    <xf numFmtId="0" fontId="8" fillId="0" borderId="0" xfId="11" applyFont="1" applyAlignment="1">
      <alignment vertical="center" wrapText="1"/>
    </xf>
    <xf numFmtId="0" fontId="7" fillId="6" borderId="71" xfId="11" applyFont="1" applyFill="1" applyBorder="1" applyAlignment="1">
      <alignment horizontal="center" vertical="center"/>
    </xf>
    <xf numFmtId="0" fontId="7" fillId="6" borderId="73" xfId="11" applyFont="1" applyFill="1" applyBorder="1" applyAlignment="1">
      <alignment horizontal="center" vertical="center"/>
    </xf>
    <xf numFmtId="0" fontId="9" fillId="2" borderId="27" xfId="11" applyFont="1" applyFill="1" applyBorder="1" applyAlignment="1">
      <alignment horizontal="center" vertical="center" wrapText="1"/>
    </xf>
    <xf numFmtId="0" fontId="3" fillId="6" borderId="39" xfId="11" applyFont="1" applyFill="1" applyBorder="1" applyAlignment="1">
      <alignment horizontal="center" vertical="center"/>
    </xf>
    <xf numFmtId="0" fontId="3" fillId="6" borderId="44" xfId="11" applyFont="1" applyFill="1" applyBorder="1" applyAlignment="1">
      <alignment horizontal="center" vertical="center"/>
    </xf>
    <xf numFmtId="0" fontId="3" fillId="6" borderId="49" xfId="1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0" borderId="58" xfId="11" applyFont="1" applyBorder="1" applyAlignment="1">
      <alignment horizontal="center" vertical="center" wrapText="1"/>
    </xf>
    <xf numFmtId="0" fontId="3" fillId="2" borderId="11" xfId="11" applyFont="1" applyFill="1" applyBorder="1" applyAlignment="1">
      <alignment horizontal="center" vertical="center" wrapText="1"/>
    </xf>
    <xf numFmtId="0" fontId="11" fillId="2" borderId="11" xfId="11" applyFont="1" applyFill="1" applyBorder="1" applyAlignment="1">
      <alignment horizontal="center" vertical="center" wrapText="1"/>
    </xf>
    <xf numFmtId="0" fontId="11" fillId="2" borderId="56" xfId="11" applyFont="1" applyFill="1" applyBorder="1" applyAlignment="1">
      <alignment horizontal="center" vertical="center" wrapText="1"/>
    </xf>
    <xf numFmtId="0" fontId="9" fillId="0" borderId="28" xfId="11" applyFont="1" applyBorder="1" applyAlignment="1">
      <alignment horizontal="center" vertical="center" wrapText="1"/>
    </xf>
    <xf numFmtId="0" fontId="9" fillId="0" borderId="29" xfId="11" applyFont="1" applyBorder="1" applyAlignment="1">
      <alignment horizontal="center" vertical="center" wrapText="1"/>
    </xf>
    <xf numFmtId="0" fontId="9" fillId="0" borderId="30" xfId="11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32" xfId="11" applyFont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9" fillId="2" borderId="32" xfId="11" applyFont="1" applyFill="1" applyBorder="1" applyAlignment="1">
      <alignment horizontal="center" vertical="center" wrapText="1"/>
    </xf>
    <xf numFmtId="0" fontId="9" fillId="0" borderId="3" xfId="11" applyFont="1" applyBorder="1" applyAlignment="1">
      <alignment horizontal="center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2" borderId="47" xfId="11" applyFont="1" applyFill="1" applyBorder="1" applyAlignment="1">
      <alignment horizontal="center" vertical="center" wrapText="1"/>
    </xf>
    <xf numFmtId="0" fontId="3" fillId="3" borderId="7" xfId="11" applyFont="1" applyFill="1" applyBorder="1" applyAlignment="1">
      <alignment horizontal="center" vertical="center"/>
    </xf>
    <xf numFmtId="0" fontId="3" fillId="0" borderId="15" xfId="11" applyFont="1" applyBorder="1" applyAlignment="1">
      <alignment horizontal="right" vertical="center" wrapText="1"/>
    </xf>
    <xf numFmtId="0" fontId="3" fillId="0" borderId="10" xfId="11" applyFont="1" applyBorder="1" applyAlignment="1">
      <alignment horizontal="right" vertical="center" wrapText="1"/>
    </xf>
    <xf numFmtId="0" fontId="8" fillId="2" borderId="10" xfId="11" applyFont="1" applyFill="1" applyBorder="1" applyAlignment="1">
      <alignment horizontal="right" vertical="center" wrapText="1"/>
    </xf>
    <xf numFmtId="0" fontId="8" fillId="0" borderId="10" xfId="11" applyFont="1" applyBorder="1" applyAlignment="1">
      <alignment horizontal="right" vertical="center" wrapText="1"/>
    </xf>
    <xf numFmtId="0" fontId="3" fillId="3" borderId="18" xfId="11" applyFont="1" applyFill="1" applyBorder="1" applyAlignment="1">
      <alignment horizontal="center" vertical="center"/>
    </xf>
    <xf numFmtId="0" fontId="3" fillId="0" borderId="55" xfId="11" applyFont="1" applyBorder="1" applyAlignment="1">
      <alignment horizontal="right" vertical="center" wrapText="1"/>
    </xf>
    <xf numFmtId="0" fontId="3" fillId="0" borderId="11" xfId="11" applyFont="1" applyBorder="1" applyAlignment="1">
      <alignment horizontal="right" vertical="center" wrapText="1"/>
    </xf>
    <xf numFmtId="0" fontId="8" fillId="2" borderId="11" xfId="11" applyFont="1" applyFill="1" applyBorder="1" applyAlignment="1">
      <alignment horizontal="right" vertical="center" wrapText="1"/>
    </xf>
    <xf numFmtId="0" fontId="8" fillId="0" borderId="11" xfId="11" applyFont="1" applyBorder="1" applyAlignment="1">
      <alignment horizontal="right" vertical="center" wrapText="1"/>
    </xf>
    <xf numFmtId="0" fontId="3" fillId="3" borderId="21" xfId="11" applyFont="1" applyFill="1" applyBorder="1" applyAlignment="1">
      <alignment horizontal="center" vertical="center"/>
    </xf>
    <xf numFmtId="0" fontId="3" fillId="0" borderId="58" xfId="11" applyFont="1" applyBorder="1" applyAlignment="1">
      <alignment horizontal="right" vertical="center" wrapText="1"/>
    </xf>
    <xf numFmtId="0" fontId="3" fillId="0" borderId="20" xfId="11" applyFont="1" applyBorder="1" applyAlignment="1">
      <alignment horizontal="right" vertical="center" wrapText="1"/>
    </xf>
    <xf numFmtId="0" fontId="8" fillId="2" borderId="20" xfId="11" applyFont="1" applyFill="1" applyBorder="1" applyAlignment="1">
      <alignment horizontal="right" vertical="center" wrapText="1"/>
    </xf>
    <xf numFmtId="0" fontId="8" fillId="0" borderId="20" xfId="11" applyFont="1" applyBorder="1" applyAlignment="1">
      <alignment horizontal="right" vertical="center" wrapText="1"/>
    </xf>
    <xf numFmtId="0" fontId="9" fillId="2" borderId="26" xfId="11" applyFont="1" applyFill="1" applyBorder="1" applyAlignment="1">
      <alignment vertical="center" wrapText="1"/>
    </xf>
    <xf numFmtId="0" fontId="9" fillId="2" borderId="27" xfId="11" applyFont="1" applyFill="1" applyBorder="1" applyAlignment="1">
      <alignment vertical="center" wrapText="1"/>
    </xf>
    <xf numFmtId="164" fontId="3" fillId="0" borderId="0" xfId="2" applyNumberFormat="1" applyFont="1" applyAlignment="1">
      <alignment horizontal="center" vertical="center"/>
    </xf>
    <xf numFmtId="0" fontId="8" fillId="2" borderId="26" xfId="11" applyFont="1" applyFill="1" applyBorder="1" applyAlignment="1">
      <alignment vertical="center" wrapText="1"/>
    </xf>
    <xf numFmtId="0" fontId="8" fillId="2" borderId="27" xfId="11" applyFont="1" applyFill="1" applyBorder="1" applyAlignment="1">
      <alignment vertical="center" wrapText="1"/>
    </xf>
    <xf numFmtId="0" fontId="3" fillId="15" borderId="66" xfId="0" applyFont="1" applyFill="1" applyBorder="1" applyAlignment="1">
      <alignment horizontal="right" vertical="center" wrapText="1"/>
    </xf>
    <xf numFmtId="164" fontId="3" fillId="15" borderId="66" xfId="0" applyNumberFormat="1" applyFont="1" applyFill="1" applyBorder="1" applyAlignment="1">
      <alignment horizontal="right" vertical="center" wrapText="1"/>
    </xf>
    <xf numFmtId="0" fontId="3" fillId="15" borderId="25" xfId="0" applyFont="1" applyFill="1" applyBorder="1" applyAlignment="1">
      <alignment horizontal="right" vertical="center" wrapText="1"/>
    </xf>
    <xf numFmtId="164" fontId="3" fillId="15" borderId="25" xfId="0" applyNumberFormat="1" applyFont="1" applyFill="1" applyBorder="1" applyAlignment="1">
      <alignment horizontal="right" vertical="center" wrapText="1"/>
    </xf>
    <xf numFmtId="0" fontId="9" fillId="16" borderId="27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8" fillId="0" borderId="16" xfId="11" applyFont="1" applyBorder="1" applyAlignment="1">
      <alignment horizontal="right" vertical="center" wrapText="1"/>
    </xf>
    <xf numFmtId="0" fontId="8" fillId="0" borderId="56" xfId="11" applyFont="1" applyBorder="1" applyAlignment="1">
      <alignment horizontal="right" vertical="center" wrapText="1"/>
    </xf>
    <xf numFmtId="0" fontId="8" fillId="0" borderId="57" xfId="11" applyFont="1" applyBorder="1" applyAlignment="1">
      <alignment horizontal="right" vertical="center" wrapText="1"/>
    </xf>
    <xf numFmtId="0" fontId="9" fillId="2" borderId="50" xfId="11" applyFont="1" applyFill="1" applyBorder="1" applyAlignment="1">
      <alignment vertical="center" wrapText="1"/>
    </xf>
    <xf numFmtId="0" fontId="8" fillId="2" borderId="50" xfId="11" applyFont="1" applyFill="1" applyBorder="1" applyAlignment="1">
      <alignment vertical="center" wrapText="1"/>
    </xf>
    <xf numFmtId="164" fontId="7" fillId="0" borderId="11" xfId="3" applyNumberFormat="1" applyFont="1" applyBorder="1" applyAlignment="1">
      <alignment vertical="center" wrapText="1"/>
    </xf>
    <xf numFmtId="164" fontId="7" fillId="0" borderId="56" xfId="3" applyNumberFormat="1" applyFont="1" applyBorder="1" applyAlignment="1">
      <alignment vertical="center" wrapText="1"/>
    </xf>
    <xf numFmtId="164" fontId="7" fillId="0" borderId="11" xfId="3" applyNumberFormat="1" applyFont="1" applyBorder="1" applyAlignment="1">
      <alignment horizontal="right" vertical="center" wrapText="1"/>
    </xf>
    <xf numFmtId="1" fontId="7" fillId="6" borderId="11" xfId="3" applyNumberFormat="1" applyFont="1" applyFill="1" applyBorder="1" applyAlignment="1">
      <alignment horizontal="right" vertical="center" wrapText="1"/>
    </xf>
    <xf numFmtId="164" fontId="7" fillId="0" borderId="20" xfId="3" applyNumberFormat="1" applyFont="1" applyBorder="1" applyAlignment="1">
      <alignment horizontal="right" vertical="center" wrapText="1"/>
    </xf>
    <xf numFmtId="164" fontId="7" fillId="6" borderId="20" xfId="3" applyNumberFormat="1" applyFont="1" applyFill="1" applyBorder="1" applyAlignment="1">
      <alignment horizontal="right" vertical="center" wrapText="1"/>
    </xf>
    <xf numFmtId="1" fontId="7" fillId="6" borderId="20" xfId="3" applyNumberFormat="1" applyFont="1" applyFill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5" borderId="26" xfId="1" applyFont="1" applyFill="1" applyBorder="1" applyAlignment="1">
      <alignment horizontal="center" vertical="center" wrapText="1"/>
    </xf>
    <xf numFmtId="0" fontId="8" fillId="5" borderId="30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8" fillId="0" borderId="45" xfId="1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0" fillId="0" borderId="37" xfId="0" applyBorder="1"/>
    <xf numFmtId="0" fontId="7" fillId="0" borderId="42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7" fillId="0" borderId="61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62" xfId="2" applyFont="1" applyBorder="1" applyAlignment="1">
      <alignment horizontal="center" vertical="center" wrapText="1"/>
    </xf>
    <xf numFmtId="0" fontId="7" fillId="6" borderId="31" xfId="3" applyFont="1" applyFill="1" applyBorder="1" applyAlignment="1">
      <alignment horizontal="center" vertical="center" wrapText="1"/>
    </xf>
    <xf numFmtId="0" fontId="7" fillId="6" borderId="33" xfId="3" applyFont="1" applyFill="1" applyBorder="1" applyAlignment="1">
      <alignment horizontal="center" vertical="center" wrapText="1"/>
    </xf>
    <xf numFmtId="0" fontId="7" fillId="6" borderId="34" xfId="3" applyFont="1" applyFill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3" xfId="3" applyFont="1" applyBorder="1" applyAlignment="1">
      <alignment horizontal="center" vertical="center" wrapText="1"/>
    </xf>
    <xf numFmtId="0" fontId="9" fillId="0" borderId="34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164" fontId="8" fillId="0" borderId="31" xfId="3" applyNumberFormat="1" applyFont="1" applyBorder="1" applyAlignment="1">
      <alignment horizontal="center" vertical="center" wrapText="1"/>
    </xf>
    <xf numFmtId="164" fontId="8" fillId="0" borderId="33" xfId="3" applyNumberFormat="1" applyFont="1" applyBorder="1" applyAlignment="1">
      <alignment horizontal="center" vertical="center" wrapText="1"/>
    </xf>
    <xf numFmtId="164" fontId="8" fillId="0" borderId="34" xfId="3" applyNumberFormat="1" applyFont="1" applyBorder="1" applyAlignment="1">
      <alignment horizontal="center" vertical="center" wrapText="1"/>
    </xf>
    <xf numFmtId="164" fontId="8" fillId="0" borderId="4" xfId="3" applyNumberFormat="1" applyFont="1" applyBorder="1" applyAlignment="1">
      <alignment horizontal="center" vertical="center" wrapText="1"/>
    </xf>
    <xf numFmtId="164" fontId="8" fillId="0" borderId="45" xfId="3" applyNumberFormat="1" applyFont="1" applyBorder="1" applyAlignment="1">
      <alignment horizontal="center" vertical="center" wrapText="1"/>
    </xf>
    <xf numFmtId="164" fontId="8" fillId="0" borderId="62" xfId="3" applyNumberFormat="1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9" fillId="0" borderId="42" xfId="4" applyFont="1" applyBorder="1" applyAlignment="1">
      <alignment horizontal="center" vertical="center" wrapText="1"/>
    </xf>
    <xf numFmtId="0" fontId="9" fillId="0" borderId="35" xfId="4" applyFont="1" applyBorder="1" applyAlignment="1">
      <alignment horizontal="center" vertical="center" wrapText="1"/>
    </xf>
    <xf numFmtId="0" fontId="10" fillId="8" borderId="11" xfId="4" applyFont="1" applyFill="1" applyBorder="1" applyAlignment="1">
      <alignment horizontal="center" vertical="center" wrapText="1"/>
    </xf>
    <xf numFmtId="0" fontId="10" fillId="8" borderId="56" xfId="4" applyFont="1" applyFill="1" applyBorder="1" applyAlignment="1">
      <alignment horizontal="center" vertical="center" wrapText="1"/>
    </xf>
    <xf numFmtId="0" fontId="10" fillId="6" borderId="18" xfId="3" applyFont="1" applyFill="1" applyBorder="1" applyAlignment="1">
      <alignment horizontal="center" vertical="center" wrapText="1"/>
    </xf>
    <xf numFmtId="0" fontId="10" fillId="6" borderId="19" xfId="3" applyFont="1" applyFill="1" applyBorder="1" applyAlignment="1">
      <alignment horizontal="center" vertical="center" wrapText="1"/>
    </xf>
    <xf numFmtId="0" fontId="10" fillId="9" borderId="20" xfId="3" applyFont="1" applyFill="1" applyBorder="1" applyAlignment="1">
      <alignment horizontal="center" vertical="center" wrapText="1"/>
    </xf>
    <xf numFmtId="0" fontId="10" fillId="9" borderId="28" xfId="3" applyFont="1" applyFill="1" applyBorder="1" applyAlignment="1">
      <alignment horizontal="center" vertical="center" wrapText="1"/>
    </xf>
    <xf numFmtId="0" fontId="1" fillId="6" borderId="0" xfId="3" applyFont="1" applyFill="1" applyAlignment="1">
      <alignment horizontal="center" vertical="center" wrapText="1"/>
    </xf>
    <xf numFmtId="0" fontId="4" fillId="6" borderId="0" xfId="3" applyFont="1" applyFill="1" applyAlignment="1">
      <alignment horizontal="center" vertical="center" wrapText="1"/>
    </xf>
    <xf numFmtId="0" fontId="17" fillId="6" borderId="61" xfId="3" applyFont="1" applyFill="1" applyBorder="1" applyAlignment="1">
      <alignment horizontal="center" vertical="center" wrapText="1"/>
    </xf>
    <xf numFmtId="0" fontId="3" fillId="6" borderId="15" xfId="3" applyFont="1" applyFill="1" applyBorder="1" applyAlignment="1">
      <alignment horizontal="center" vertical="center" wrapText="1"/>
    </xf>
    <xf numFmtId="0" fontId="3" fillId="6" borderId="55" xfId="3" applyFont="1" applyFill="1" applyBorder="1" applyAlignment="1">
      <alignment horizontal="center" vertical="center" wrapText="1"/>
    </xf>
    <xf numFmtId="0" fontId="3" fillId="6" borderId="23" xfId="3" applyFont="1" applyFill="1" applyBorder="1" applyAlignment="1">
      <alignment horizontal="center" vertical="center" wrapText="1"/>
    </xf>
    <xf numFmtId="0" fontId="6" fillId="6" borderId="6" xfId="3" applyFont="1" applyFill="1" applyBorder="1" applyAlignment="1">
      <alignment horizontal="center" vertical="center" wrapText="1"/>
    </xf>
    <xf numFmtId="0" fontId="6" fillId="6" borderId="17" xfId="3" applyFont="1" applyFill="1" applyBorder="1" applyAlignment="1">
      <alignment horizontal="center" vertical="center" wrapText="1"/>
    </xf>
    <xf numFmtId="0" fontId="6" fillId="6" borderId="67" xfId="3" applyFont="1" applyFill="1" applyBorder="1" applyAlignment="1">
      <alignment horizontal="center" vertical="center" wrapText="1"/>
    </xf>
    <xf numFmtId="0" fontId="7" fillId="6" borderId="47" xfId="3" applyFont="1" applyFill="1" applyBorder="1" applyAlignment="1">
      <alignment horizontal="center" vertical="center" wrapText="1"/>
    </xf>
    <xf numFmtId="0" fontId="7" fillId="6" borderId="59" xfId="3" applyFont="1" applyFill="1" applyBorder="1" applyAlignment="1">
      <alignment horizontal="center" vertical="center" wrapText="1"/>
    </xf>
    <xf numFmtId="0" fontId="7" fillId="6" borderId="64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65" xfId="3" applyFont="1" applyFill="1" applyBorder="1" applyAlignment="1">
      <alignment horizontal="center" vertical="center" wrapText="1"/>
    </xf>
    <xf numFmtId="0" fontId="7" fillId="6" borderId="45" xfId="3" applyFont="1" applyFill="1" applyBorder="1" applyAlignment="1">
      <alignment horizontal="center" vertical="center" wrapText="1"/>
    </xf>
    <xf numFmtId="0" fontId="7" fillId="6" borderId="62" xfId="3" applyFont="1" applyFill="1" applyBorder="1" applyAlignment="1">
      <alignment horizontal="center" vertical="center" wrapText="1"/>
    </xf>
    <xf numFmtId="0" fontId="7" fillId="6" borderId="46" xfId="3" applyFont="1" applyFill="1" applyBorder="1" applyAlignment="1">
      <alignment horizontal="center" vertical="center" wrapText="1"/>
    </xf>
    <xf numFmtId="0" fontId="8" fillId="6" borderId="17" xfId="3" applyFont="1" applyFill="1" applyBorder="1" applyAlignment="1">
      <alignment horizontal="center" vertical="center" textRotation="90" wrapText="1"/>
    </xf>
    <xf numFmtId="0" fontId="8" fillId="6" borderId="67" xfId="3" applyFont="1" applyFill="1" applyBorder="1" applyAlignment="1">
      <alignment horizontal="center" vertical="center" textRotation="90" wrapText="1"/>
    </xf>
    <xf numFmtId="0" fontId="8" fillId="6" borderId="39" xfId="3" applyFont="1" applyFill="1" applyBorder="1" applyAlignment="1">
      <alignment horizontal="center" vertical="center" wrapText="1"/>
    </xf>
    <xf numFmtId="0" fontId="8" fillId="6" borderId="52" xfId="3" applyFont="1" applyFill="1" applyBorder="1" applyAlignment="1">
      <alignment horizontal="center" vertical="center" wrapText="1"/>
    </xf>
    <xf numFmtId="0" fontId="8" fillId="6" borderId="53" xfId="3" applyFont="1" applyFill="1" applyBorder="1" applyAlignment="1">
      <alignment horizontal="center" vertical="center" wrapText="1"/>
    </xf>
    <xf numFmtId="0" fontId="8" fillId="6" borderId="66" xfId="3" applyFont="1" applyFill="1" applyBorder="1" applyAlignment="1">
      <alignment horizontal="center" vertical="center" wrapText="1"/>
    </xf>
    <xf numFmtId="0" fontId="8" fillId="8" borderId="66" xfId="4" applyFont="1" applyFill="1" applyBorder="1" applyAlignment="1">
      <alignment horizontal="center" vertical="center" wrapText="1"/>
    </xf>
    <xf numFmtId="0" fontId="8" fillId="8" borderId="54" xfId="4" applyFont="1" applyFill="1" applyBorder="1" applyAlignment="1">
      <alignment horizontal="center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23" xfId="3" applyFont="1" applyFill="1" applyBorder="1" applyAlignment="1">
      <alignment horizontal="center" vertical="center" wrapText="1"/>
    </xf>
    <xf numFmtId="0" fontId="7" fillId="6" borderId="16" xfId="3" applyFont="1" applyFill="1" applyBorder="1" applyAlignment="1">
      <alignment horizontal="center" vertical="center" wrapText="1"/>
    </xf>
    <xf numFmtId="0" fontId="7" fillId="6" borderId="24" xfId="3" applyFont="1" applyFill="1" applyBorder="1" applyAlignment="1">
      <alignment horizontal="center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10" fillId="9" borderId="69" xfId="3" applyFont="1" applyFill="1" applyBorder="1" applyAlignment="1">
      <alignment horizontal="center" vertical="center" wrapText="1"/>
    </xf>
    <xf numFmtId="0" fontId="7" fillId="2" borderId="11" xfId="11" applyFont="1" applyFill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7" fillId="0" borderId="24" xfId="5" applyFont="1" applyBorder="1" applyAlignment="1">
      <alignment horizontal="center" vertical="center" wrapText="1"/>
    </xf>
    <xf numFmtId="0" fontId="10" fillId="0" borderId="18" xfId="11" applyFont="1" applyBorder="1" applyAlignment="1">
      <alignment horizontal="center" vertical="center" wrapText="1"/>
    </xf>
    <xf numFmtId="0" fontId="10" fillId="0" borderId="19" xfId="11" applyFont="1" applyBorder="1" applyAlignment="1">
      <alignment horizontal="center" vertical="center" wrapText="1"/>
    </xf>
    <xf numFmtId="0" fontId="10" fillId="2" borderId="20" xfId="11" applyFont="1" applyFill="1" applyBorder="1" applyAlignment="1">
      <alignment horizontal="center" vertical="center" wrapText="1"/>
    </xf>
    <xf numFmtId="0" fontId="10" fillId="2" borderId="25" xfId="11" applyFont="1" applyFill="1" applyBorder="1" applyAlignment="1">
      <alignment horizontal="center" vertical="center" wrapText="1"/>
    </xf>
    <xf numFmtId="0" fontId="1" fillId="0" borderId="0" xfId="5" applyFont="1" applyAlignment="1">
      <alignment horizontal="center" vertical="center" wrapText="1"/>
    </xf>
    <xf numFmtId="0" fontId="10" fillId="2" borderId="21" xfId="11" applyFont="1" applyFill="1" applyBorder="1" applyAlignment="1">
      <alignment horizontal="center" vertical="center" wrapText="1"/>
    </xf>
    <xf numFmtId="0" fontId="10" fillId="2" borderId="14" xfId="11" applyFont="1" applyFill="1" applyBorder="1" applyAlignment="1">
      <alignment horizontal="center" vertical="center" wrapText="1"/>
    </xf>
    <xf numFmtId="0" fontId="2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2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textRotation="90" wrapText="1"/>
    </xf>
    <xf numFmtId="0" fontId="7" fillId="0" borderId="17" xfId="5" applyFont="1" applyBorder="1" applyAlignment="1">
      <alignment horizontal="center" vertical="center" textRotation="90" wrapText="1"/>
    </xf>
    <xf numFmtId="0" fontId="8" fillId="10" borderId="7" xfId="11" applyFont="1" applyFill="1" applyBorder="1" applyAlignment="1">
      <alignment horizontal="center" vertical="center" wrapText="1"/>
    </xf>
    <xf numFmtId="0" fontId="8" fillId="10" borderId="8" xfId="11" applyFont="1" applyFill="1" applyBorder="1" applyAlignment="1">
      <alignment horizontal="center" vertical="center" wrapText="1"/>
    </xf>
    <xf numFmtId="0" fontId="8" fillId="10" borderId="9" xfId="11" applyFont="1" applyFill="1" applyBorder="1" applyAlignment="1">
      <alignment horizontal="center" vertical="center" wrapText="1"/>
    </xf>
    <xf numFmtId="0" fontId="8" fillId="11" borderId="7" xfId="11" applyFont="1" applyFill="1" applyBorder="1" applyAlignment="1">
      <alignment horizontal="center" vertical="center" wrapText="1"/>
    </xf>
    <xf numFmtId="0" fontId="8" fillId="11" borderId="8" xfId="11" applyFont="1" applyFill="1" applyBorder="1" applyAlignment="1">
      <alignment horizontal="center" vertical="center" wrapText="1"/>
    </xf>
    <xf numFmtId="0" fontId="8" fillId="11" borderId="9" xfId="11" applyFont="1" applyFill="1" applyBorder="1" applyAlignment="1">
      <alignment horizontal="center" vertical="center" wrapText="1"/>
    </xf>
    <xf numFmtId="0" fontId="8" fillId="12" borderId="7" xfId="11" applyFont="1" applyFill="1" applyBorder="1" applyAlignment="1">
      <alignment horizontal="center" vertical="center" wrapText="1"/>
    </xf>
    <xf numFmtId="0" fontId="8" fillId="12" borderId="8" xfId="11" applyFont="1" applyFill="1" applyBorder="1" applyAlignment="1">
      <alignment horizontal="center" vertical="center" wrapText="1"/>
    </xf>
    <xf numFmtId="0" fontId="8" fillId="12" borderId="9" xfId="11" applyFont="1" applyFill="1" applyBorder="1" applyAlignment="1">
      <alignment horizontal="center" vertical="center" wrapText="1"/>
    </xf>
    <xf numFmtId="0" fontId="8" fillId="13" borderId="10" xfId="11" applyFont="1" applyFill="1" applyBorder="1" applyAlignment="1">
      <alignment horizontal="center" vertical="center" wrapText="1"/>
    </xf>
    <xf numFmtId="0" fontId="8" fillId="13" borderId="7" xfId="11" applyFont="1" applyFill="1" applyBorder="1" applyAlignment="1">
      <alignment horizontal="center" vertical="center" wrapText="1"/>
    </xf>
    <xf numFmtId="0" fontId="10" fillId="2" borderId="11" xfId="11" applyFont="1" applyFill="1" applyBorder="1" applyAlignment="1">
      <alignment horizontal="center" vertical="center" wrapText="1"/>
    </xf>
    <xf numFmtId="0" fontId="9" fillId="0" borderId="31" xfId="5" applyFont="1" applyBorder="1" applyAlignment="1">
      <alignment horizontal="center" vertical="center" wrapText="1"/>
    </xf>
    <xf numFmtId="0" fontId="9" fillId="0" borderId="33" xfId="5" applyFont="1" applyBorder="1" applyAlignment="1">
      <alignment horizontal="center" vertical="center" wrapText="1"/>
    </xf>
    <xf numFmtId="0" fontId="9" fillId="0" borderId="34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164" fontId="9" fillId="0" borderId="31" xfId="5" applyNumberFormat="1" applyFont="1" applyBorder="1" applyAlignment="1">
      <alignment horizontal="center" vertical="center" wrapText="1"/>
    </xf>
    <xf numFmtId="164" fontId="9" fillId="0" borderId="33" xfId="5" applyNumberFormat="1" applyFont="1" applyBorder="1" applyAlignment="1">
      <alignment horizontal="center" vertical="center" wrapText="1"/>
    </xf>
    <xf numFmtId="164" fontId="9" fillId="0" borderId="2" xfId="5" applyNumberFormat="1" applyFont="1" applyBorder="1" applyAlignment="1">
      <alignment horizontal="center" vertical="center" wrapText="1"/>
    </xf>
    <xf numFmtId="164" fontId="9" fillId="0" borderId="13" xfId="5" applyNumberFormat="1" applyFont="1" applyBorder="1" applyAlignment="1">
      <alignment horizontal="center" vertical="center" wrapText="1"/>
    </xf>
    <xf numFmtId="164" fontId="9" fillId="0" borderId="32" xfId="5" applyNumberFormat="1" applyFont="1" applyBorder="1" applyAlignment="1">
      <alignment horizontal="center" vertical="center" wrapText="1"/>
    </xf>
    <xf numFmtId="164" fontId="9" fillId="0" borderId="25" xfId="5" applyNumberFormat="1" applyFont="1" applyBorder="1" applyAlignment="1">
      <alignment horizontal="center" vertical="center" wrapText="1"/>
    </xf>
    <xf numFmtId="0" fontId="9" fillId="2" borderId="35" xfId="5" applyFont="1" applyFill="1" applyBorder="1" applyAlignment="1">
      <alignment horizontal="center" vertical="center" wrapText="1"/>
    </xf>
    <xf numFmtId="0" fontId="9" fillId="2" borderId="27" xfId="5" applyFont="1" applyFill="1" applyBorder="1" applyAlignment="1">
      <alignment horizontal="center" vertical="center" wrapText="1"/>
    </xf>
    <xf numFmtId="164" fontId="9" fillId="3" borderId="32" xfId="5" applyNumberFormat="1" applyFont="1" applyFill="1" applyBorder="1" applyAlignment="1">
      <alignment horizontal="center" vertical="center"/>
    </xf>
    <xf numFmtId="164" fontId="9" fillId="3" borderId="25" xfId="5" applyNumberFormat="1" applyFont="1" applyFill="1" applyBorder="1" applyAlignment="1">
      <alignment horizontal="center" vertical="center"/>
    </xf>
    <xf numFmtId="164" fontId="9" fillId="3" borderId="28" xfId="5" applyNumberFormat="1" applyFont="1" applyFill="1" applyBorder="1" applyAlignment="1">
      <alignment horizontal="center" vertical="center"/>
    </xf>
    <xf numFmtId="0" fontId="9" fillId="2" borderId="31" xfId="5" applyFont="1" applyFill="1" applyBorder="1" applyAlignment="1">
      <alignment horizontal="center" vertical="center" wrapText="1"/>
    </xf>
    <xf numFmtId="0" fontId="9" fillId="2" borderId="33" xfId="5" applyFont="1" applyFill="1" applyBorder="1" applyAlignment="1">
      <alignment horizontal="center" vertical="center" wrapText="1"/>
    </xf>
    <xf numFmtId="0" fontId="9" fillId="2" borderId="34" xfId="5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center" vertical="center" wrapText="1"/>
    </xf>
    <xf numFmtId="2" fontId="9" fillId="2" borderId="32" xfId="5" applyNumberFormat="1" applyFont="1" applyFill="1" applyBorder="1" applyAlignment="1">
      <alignment horizontal="center" vertical="center" wrapText="1"/>
    </xf>
    <xf numFmtId="2" fontId="9" fillId="2" borderId="25" xfId="5" applyNumberFormat="1" applyFont="1" applyFill="1" applyBorder="1" applyAlignment="1">
      <alignment horizontal="center" vertical="center" wrapText="1"/>
    </xf>
    <xf numFmtId="0" fontId="9" fillId="0" borderId="32" xfId="5" applyFont="1" applyBorder="1" applyAlignment="1">
      <alignment horizontal="center" vertical="center" wrapText="1"/>
    </xf>
    <xf numFmtId="0" fontId="9" fillId="0" borderId="25" xfId="5" applyFont="1" applyBorder="1" applyAlignment="1">
      <alignment horizontal="center" vertical="center" wrapText="1"/>
    </xf>
    <xf numFmtId="0" fontId="9" fillId="3" borderId="32" xfId="5" applyFont="1" applyFill="1" applyBorder="1" applyAlignment="1">
      <alignment horizontal="center" vertical="center"/>
    </xf>
    <xf numFmtId="0" fontId="9" fillId="3" borderId="25" xfId="5" applyFont="1" applyFill="1" applyBorder="1" applyAlignment="1">
      <alignment horizontal="center" vertical="center"/>
    </xf>
    <xf numFmtId="0" fontId="9" fillId="3" borderId="28" xfId="5" applyFont="1" applyFill="1" applyBorder="1" applyAlignment="1">
      <alignment horizontal="center" vertical="center"/>
    </xf>
    <xf numFmtId="0" fontId="8" fillId="0" borderId="25" xfId="3" applyFont="1" applyBorder="1" applyAlignment="1">
      <alignment horizontal="center" vertical="center" wrapText="1"/>
    </xf>
    <xf numFmtId="0" fontId="8" fillId="2" borderId="40" xfId="3" applyFont="1" applyFill="1" applyBorder="1" applyAlignment="1">
      <alignment horizontal="center" vertical="center" wrapText="1"/>
    </xf>
    <xf numFmtId="0" fontId="8" fillId="2" borderId="42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55" xfId="3" applyFont="1" applyBorder="1" applyAlignment="1">
      <alignment horizontal="center" vertical="center" wrapText="1"/>
    </xf>
    <xf numFmtId="0" fontId="3" fillId="0" borderId="5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7" fillId="0" borderId="47" xfId="3" applyFont="1" applyBorder="1" applyAlignment="1">
      <alignment horizontal="center" vertical="center" wrapText="1"/>
    </xf>
    <xf numFmtId="0" fontId="7" fillId="0" borderId="59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42" xfId="3" applyFont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17" fillId="6" borderId="0" xfId="3" applyFont="1" applyFill="1" applyAlignment="1">
      <alignment horizontal="center" vertical="center" wrapText="1"/>
    </xf>
    <xf numFmtId="0" fontId="10" fillId="8" borderId="18" xfId="4" applyFont="1" applyFill="1" applyBorder="1" applyAlignment="1">
      <alignment horizontal="center" vertical="center" wrapText="1"/>
    </xf>
    <xf numFmtId="0" fontId="10" fillId="8" borderId="71" xfId="4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0" fillId="2" borderId="28" xfId="3" applyFont="1" applyFill="1" applyBorder="1" applyAlignment="1">
      <alignment horizontal="center" vertical="center" wrapText="1"/>
    </xf>
    <xf numFmtId="0" fontId="8" fillId="6" borderId="58" xfId="3" applyFont="1" applyFill="1" applyBorder="1" applyAlignment="1">
      <alignment horizontal="center" vertical="center" textRotation="90" wrapText="1"/>
    </xf>
    <xf numFmtId="0" fontId="8" fillId="6" borderId="13" xfId="3" applyFont="1" applyFill="1" applyBorder="1" applyAlignment="1">
      <alignment horizontal="center" vertical="center" textRotation="90" wrapText="1"/>
    </xf>
    <xf numFmtId="0" fontId="8" fillId="6" borderId="29" xfId="3" applyFont="1" applyFill="1" applyBorder="1" applyAlignment="1">
      <alignment horizontal="center" vertical="center" textRotation="90" wrapText="1"/>
    </xf>
    <xf numFmtId="0" fontId="8" fillId="6" borderId="18" xfId="3" applyFont="1" applyFill="1" applyBorder="1" applyAlignment="1">
      <alignment horizontal="center" vertical="center" wrapText="1"/>
    </xf>
    <xf numFmtId="0" fontId="8" fillId="6" borderId="44" xfId="3" applyFont="1" applyFill="1" applyBorder="1" applyAlignment="1">
      <alignment horizontal="center" vertical="center" wrapText="1"/>
    </xf>
    <xf numFmtId="0" fontId="8" fillId="6" borderId="19" xfId="3" applyFont="1" applyFill="1" applyBorder="1" applyAlignment="1">
      <alignment horizontal="center" vertical="center" wrapText="1"/>
    </xf>
    <xf numFmtId="0" fontId="8" fillId="8" borderId="18" xfId="4" applyFont="1" applyFill="1" applyBorder="1" applyAlignment="1">
      <alignment horizontal="center" vertical="center" wrapText="1"/>
    </xf>
    <xf numFmtId="0" fontId="8" fillId="8" borderId="44" xfId="4" applyFont="1" applyFill="1" applyBorder="1" applyAlignment="1">
      <alignment horizontal="center" vertical="center" wrapText="1"/>
    </xf>
    <xf numFmtId="0" fontId="8" fillId="8" borderId="71" xfId="4" applyFont="1" applyFill="1" applyBorder="1" applyAlignment="1">
      <alignment horizontal="center" vertical="center" wrapText="1"/>
    </xf>
    <xf numFmtId="0" fontId="10" fillId="8" borderId="19" xfId="4" applyFont="1" applyFill="1" applyBorder="1" applyAlignment="1">
      <alignment horizontal="center" vertical="center" wrapText="1"/>
    </xf>
    <xf numFmtId="0" fontId="9" fillId="6" borderId="31" xfId="3" applyFont="1" applyFill="1" applyBorder="1" applyAlignment="1">
      <alignment horizontal="center" vertical="center" wrapText="1"/>
    </xf>
    <xf numFmtId="0" fontId="9" fillId="6" borderId="33" xfId="3" applyFont="1" applyFill="1" applyBorder="1" applyAlignment="1">
      <alignment horizontal="center" vertical="center" wrapText="1"/>
    </xf>
    <xf numFmtId="0" fontId="9" fillId="6" borderId="34" xfId="3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32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2" fontId="3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9" fillId="0" borderId="31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4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8" borderId="4" xfId="3" applyFont="1" applyFill="1" applyBorder="1" applyAlignment="1">
      <alignment horizontal="center" vertical="center" wrapText="1"/>
    </xf>
    <xf numFmtId="0" fontId="3" fillId="8" borderId="45" xfId="3" applyFont="1" applyFill="1" applyBorder="1" applyAlignment="1">
      <alignment horizontal="center" vertical="center" wrapText="1"/>
    </xf>
    <xf numFmtId="0" fontId="3" fillId="8" borderId="62" xfId="3" applyFont="1" applyFill="1" applyBorder="1" applyAlignment="1">
      <alignment horizontal="center" vertical="center" wrapText="1"/>
    </xf>
    <xf numFmtId="164" fontId="9" fillId="2" borderId="31" xfId="0" applyNumberFormat="1" applyFont="1" applyFill="1" applyBorder="1" applyAlignment="1">
      <alignment horizontal="center" vertical="center" wrapText="1"/>
    </xf>
    <xf numFmtId="164" fontId="9" fillId="2" borderId="33" xfId="0" applyNumberFormat="1" applyFont="1" applyFill="1" applyBorder="1" applyAlignment="1">
      <alignment horizontal="center" vertical="center" wrapText="1"/>
    </xf>
    <xf numFmtId="164" fontId="9" fillId="2" borderId="34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2" fontId="9" fillId="2" borderId="29" xfId="0" applyNumberFormat="1" applyFont="1" applyFill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0" borderId="35" xfId="3" applyFont="1" applyBorder="1" applyAlignment="1">
      <alignment horizontal="center" vertical="center" wrapText="1"/>
    </xf>
    <xf numFmtId="164" fontId="3" fillId="8" borderId="46" xfId="3" applyNumberFormat="1" applyFont="1" applyFill="1" applyBorder="1" applyAlignment="1">
      <alignment horizontal="center" vertical="center" wrapText="1"/>
    </xf>
    <xf numFmtId="164" fontId="3" fillId="8" borderId="63" xfId="3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22" fillId="0" borderId="13" xfId="0" applyNumberFormat="1" applyFont="1" applyBorder="1" applyAlignment="1">
      <alignment horizontal="center" vertical="center" wrapText="1"/>
    </xf>
    <xf numFmtId="2" fontId="22" fillId="0" borderId="29" xfId="0" applyNumberFormat="1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0" fontId="1" fillId="0" borderId="0" xfId="6" applyFont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2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 wrapText="1"/>
    </xf>
    <xf numFmtId="2" fontId="7" fillId="0" borderId="3" xfId="6" applyNumberFormat="1" applyFont="1" applyBorder="1" applyAlignment="1">
      <alignment horizontal="center" vertical="center" wrapText="1"/>
    </xf>
    <xf numFmtId="2" fontId="7" fillId="0" borderId="14" xfId="6" applyNumberFormat="1" applyFont="1" applyBorder="1" applyAlignment="1">
      <alignment horizontal="center" vertical="center" wrapText="1"/>
    </xf>
    <xf numFmtId="2" fontId="7" fillId="0" borderId="4" xfId="6" applyNumberFormat="1" applyFont="1" applyBorder="1" applyAlignment="1">
      <alignment horizontal="center" vertical="center" wrapText="1"/>
    </xf>
    <xf numFmtId="2" fontId="7" fillId="0" borderId="5" xfId="6" applyNumberFormat="1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textRotation="90" wrapText="1"/>
    </xf>
    <xf numFmtId="0" fontId="7" fillId="0" borderId="17" xfId="6" applyFont="1" applyBorder="1" applyAlignment="1">
      <alignment horizontal="center" vertical="center" textRotation="90" wrapText="1"/>
    </xf>
    <xf numFmtId="0" fontId="8" fillId="6" borderId="8" xfId="3" applyFont="1" applyFill="1" applyBorder="1" applyAlignment="1">
      <alignment horizontal="center" vertical="center" wrapText="1"/>
    </xf>
    <xf numFmtId="0" fontId="8" fillId="6" borderId="9" xfId="3" applyFont="1" applyFill="1" applyBorder="1" applyAlignment="1">
      <alignment horizontal="center" vertical="center" wrapText="1"/>
    </xf>
    <xf numFmtId="0" fontId="8" fillId="6" borderId="7" xfId="3" applyFont="1" applyFill="1" applyBorder="1" applyAlignment="1">
      <alignment horizontal="center" vertical="center" wrapText="1"/>
    </xf>
    <xf numFmtId="0" fontId="8" fillId="6" borderId="10" xfId="3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 wrapText="1"/>
    </xf>
    <xf numFmtId="0" fontId="8" fillId="8" borderId="16" xfId="4" applyFont="1" applyFill="1" applyBorder="1" applyAlignment="1">
      <alignment horizontal="center" vertical="center" wrapText="1"/>
    </xf>
    <xf numFmtId="2" fontId="7" fillId="0" borderId="15" xfId="6" applyNumberFormat="1" applyFont="1" applyBorder="1" applyAlignment="1">
      <alignment horizontal="center" vertical="center" wrapText="1"/>
    </xf>
    <xf numFmtId="2" fontId="7" fillId="0" borderId="23" xfId="6" applyNumberFormat="1" applyFont="1" applyBorder="1" applyAlignment="1">
      <alignment horizontal="center" vertical="center" wrapText="1"/>
    </xf>
    <xf numFmtId="2" fontId="7" fillId="0" borderId="16" xfId="6" applyNumberFormat="1" applyFont="1" applyBorder="1" applyAlignment="1">
      <alignment horizontal="center" vertical="center" wrapText="1"/>
    </xf>
    <xf numFmtId="2" fontId="7" fillId="0" borderId="24" xfId="6" applyNumberFormat="1" applyFont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69" xfId="3" applyFont="1" applyFill="1" applyBorder="1" applyAlignment="1">
      <alignment horizontal="center" vertical="center" wrapText="1"/>
    </xf>
    <xf numFmtId="0" fontId="9" fillId="0" borderId="15" xfId="6" applyFont="1" applyBorder="1" applyAlignment="1">
      <alignment horizontal="center" vertical="center" wrapText="1"/>
    </xf>
    <xf numFmtId="0" fontId="9" fillId="0" borderId="55" xfId="6" applyFont="1" applyBorder="1" applyAlignment="1">
      <alignment horizontal="center" vertical="center" wrapText="1"/>
    </xf>
    <xf numFmtId="0" fontId="9" fillId="0" borderId="70" xfId="6" applyFont="1" applyBorder="1" applyAlignment="1">
      <alignment horizontal="center" vertical="center" wrapText="1"/>
    </xf>
    <xf numFmtId="0" fontId="9" fillId="3" borderId="10" xfId="6" applyFont="1" applyFill="1" applyBorder="1" applyAlignment="1">
      <alignment horizontal="center" vertical="center" wrapText="1"/>
    </xf>
    <xf numFmtId="0" fontId="9" fillId="3" borderId="11" xfId="6" applyFont="1" applyFill="1" applyBorder="1" applyAlignment="1">
      <alignment horizontal="center" vertical="center" wrapText="1"/>
    </xf>
    <xf numFmtId="0" fontId="9" fillId="3" borderId="20" xfId="6" applyFont="1" applyFill="1" applyBorder="1" applyAlignment="1">
      <alignment horizontal="center" vertical="center" wrapText="1"/>
    </xf>
    <xf numFmtId="2" fontId="9" fillId="3" borderId="10" xfId="6" applyNumberFormat="1" applyFont="1" applyFill="1" applyBorder="1" applyAlignment="1">
      <alignment horizontal="center" vertical="center" wrapText="1"/>
    </xf>
    <xf numFmtId="2" fontId="9" fillId="3" borderId="11" xfId="6" applyNumberFormat="1" applyFont="1" applyFill="1" applyBorder="1" applyAlignment="1">
      <alignment horizontal="center" vertical="center" wrapText="1"/>
    </xf>
    <xf numFmtId="2" fontId="9" fillId="3" borderId="20" xfId="6" applyNumberFormat="1" applyFont="1" applyFill="1" applyBorder="1" applyAlignment="1">
      <alignment horizontal="center" vertical="center" wrapText="1"/>
    </xf>
    <xf numFmtId="0" fontId="9" fillId="2" borderId="26" xfId="6" applyFont="1" applyFill="1" applyBorder="1" applyAlignment="1">
      <alignment horizontal="center" vertical="center" wrapText="1"/>
    </xf>
    <xf numFmtId="0" fontId="9" fillId="2" borderId="27" xfId="6" applyFont="1" applyFill="1" applyBorder="1" applyAlignment="1">
      <alignment horizontal="center" vertical="center" wrapText="1"/>
    </xf>
    <xf numFmtId="0" fontId="9" fillId="3" borderId="66" xfId="6" applyFont="1" applyFill="1" applyBorder="1" applyAlignment="1">
      <alignment horizontal="center" vertical="center" wrapText="1"/>
    </xf>
    <xf numFmtId="2" fontId="9" fillId="3" borderId="66" xfId="6" applyNumberFormat="1" applyFont="1" applyFill="1" applyBorder="1" applyAlignment="1">
      <alignment horizontal="center" vertical="center" wrapText="1"/>
    </xf>
    <xf numFmtId="0" fontId="9" fillId="2" borderId="30" xfId="6" applyFont="1" applyFill="1" applyBorder="1" applyAlignment="1">
      <alignment horizontal="center" vertical="center" wrapText="1"/>
    </xf>
    <xf numFmtId="0" fontId="1" fillId="0" borderId="0" xfId="7" applyFont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70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29" xfId="7" applyFont="1" applyBorder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7" fillId="0" borderId="14" xfId="7" applyFont="1" applyBorder="1" applyAlignment="1">
      <alignment horizontal="center" vertical="center" wrapText="1"/>
    </xf>
    <xf numFmtId="0" fontId="7" fillId="0" borderId="69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8" fillId="6" borderId="6" xfId="3" applyFont="1" applyFill="1" applyBorder="1" applyAlignment="1">
      <alignment horizontal="center" vertical="center" textRotation="90" wrapText="1"/>
    </xf>
    <xf numFmtId="0" fontId="7" fillId="0" borderId="15" xfId="7" applyFont="1" applyBorder="1" applyAlignment="1">
      <alignment horizontal="center" vertical="center" wrapText="1"/>
    </xf>
    <xf numFmtId="0" fontId="7" fillId="0" borderId="23" xfId="7" applyFont="1" applyBorder="1" applyAlignment="1">
      <alignment horizontal="center" vertical="center" wrapText="1"/>
    </xf>
    <xf numFmtId="0" fontId="7" fillId="0" borderId="16" xfId="7" applyFont="1" applyBorder="1" applyAlignment="1">
      <alignment horizontal="center" vertical="center" wrapText="1"/>
    </xf>
    <xf numFmtId="0" fontId="7" fillId="0" borderId="24" xfId="7" applyFont="1" applyBorder="1" applyAlignment="1">
      <alignment horizontal="center" vertical="center" wrapText="1"/>
    </xf>
    <xf numFmtId="0" fontId="9" fillId="0" borderId="31" xfId="7" applyFont="1" applyBorder="1" applyAlignment="1">
      <alignment horizontal="center" vertical="center" wrapText="1"/>
    </xf>
    <xf numFmtId="0" fontId="9" fillId="0" borderId="33" xfId="7" applyFont="1" applyBorder="1" applyAlignment="1">
      <alignment horizontal="center" vertical="center" wrapText="1"/>
    </xf>
    <xf numFmtId="0" fontId="9" fillId="0" borderId="34" xfId="7" applyFont="1" applyBorder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9" fillId="0" borderId="32" xfId="7" applyFont="1" applyBorder="1" applyAlignment="1">
      <alignment horizontal="center" vertical="center" wrapText="1"/>
    </xf>
    <xf numFmtId="0" fontId="9" fillId="0" borderId="25" xfId="7" applyFont="1" applyBorder="1" applyAlignment="1">
      <alignment horizontal="center" vertical="center" wrapText="1"/>
    </xf>
    <xf numFmtId="0" fontId="9" fillId="0" borderId="35" xfId="7" applyFont="1" applyBorder="1" applyAlignment="1">
      <alignment horizontal="center" vertical="center" wrapText="1"/>
    </xf>
    <xf numFmtId="0" fontId="9" fillId="0" borderId="27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center" vertical="center" wrapText="1"/>
    </xf>
    <xf numFmtId="0" fontId="9" fillId="0" borderId="29" xfId="7" applyFont="1" applyBorder="1" applyAlignment="1">
      <alignment horizontal="center" vertical="center" wrapText="1"/>
    </xf>
    <xf numFmtId="0" fontId="9" fillId="0" borderId="28" xfId="7" applyFont="1" applyBorder="1" applyAlignment="1">
      <alignment horizontal="center" vertical="center" wrapText="1"/>
    </xf>
    <xf numFmtId="0" fontId="9" fillId="0" borderId="40" xfId="7" applyFont="1" applyBorder="1" applyAlignment="1">
      <alignment horizontal="center" vertical="center" wrapText="1"/>
    </xf>
    <xf numFmtId="0" fontId="9" fillId="0" borderId="42" xfId="7" applyFont="1" applyBorder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9" fillId="0" borderId="31" xfId="8" applyFont="1" applyBorder="1" applyAlignment="1">
      <alignment horizontal="center" vertical="center" wrapText="1"/>
    </xf>
    <xf numFmtId="0" fontId="9" fillId="0" borderId="33" xfId="8" applyFont="1" applyBorder="1" applyAlignment="1">
      <alignment horizontal="center" vertical="center" wrapText="1"/>
    </xf>
    <xf numFmtId="0" fontId="9" fillId="0" borderId="2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32" xfId="8" applyFont="1" applyBorder="1" applyAlignment="1">
      <alignment horizontal="center" vertical="center" wrapText="1"/>
    </xf>
    <xf numFmtId="0" fontId="9" fillId="0" borderId="25" xfId="8" applyFont="1" applyBorder="1" applyAlignment="1">
      <alignment horizontal="center" vertical="center" wrapText="1"/>
    </xf>
    <xf numFmtId="0" fontId="9" fillId="0" borderId="34" xfId="8" applyFont="1" applyBorder="1" applyAlignment="1">
      <alignment horizontal="center" vertical="center" wrapText="1"/>
    </xf>
    <xf numFmtId="0" fontId="9" fillId="0" borderId="35" xfId="8" applyFont="1" applyBorder="1" applyAlignment="1">
      <alignment horizontal="center" vertical="center" wrapText="1"/>
    </xf>
    <xf numFmtId="0" fontId="9" fillId="0" borderId="27" xfId="8" applyFont="1" applyBorder="1" applyAlignment="1">
      <alignment horizontal="center" vertical="center" wrapText="1"/>
    </xf>
    <xf numFmtId="0" fontId="9" fillId="3" borderId="13" xfId="9" applyFont="1" applyFill="1" applyBorder="1" applyAlignment="1">
      <alignment horizontal="center" vertical="center" wrapText="1"/>
    </xf>
    <xf numFmtId="0" fontId="9" fillId="3" borderId="25" xfId="9" applyFont="1" applyFill="1" applyBorder="1" applyAlignment="1">
      <alignment horizontal="center" vertical="center" wrapText="1"/>
    </xf>
    <xf numFmtId="1" fontId="9" fillId="3" borderId="40" xfId="10" applyNumberFormat="1" applyFont="1" applyFill="1" applyBorder="1" applyAlignment="1">
      <alignment horizontal="center" vertical="center" wrapText="1"/>
    </xf>
    <xf numFmtId="1" fontId="9" fillId="3" borderId="42" xfId="10" applyNumberFormat="1" applyFont="1" applyFill="1" applyBorder="1" applyAlignment="1">
      <alignment horizontal="center" vertical="center" wrapText="1"/>
    </xf>
    <xf numFmtId="1" fontId="9" fillId="3" borderId="35" xfId="10" applyNumberFormat="1" applyFont="1" applyFill="1" applyBorder="1" applyAlignment="1">
      <alignment horizontal="center" vertical="center" wrapText="1"/>
    </xf>
    <xf numFmtId="0" fontId="9" fillId="3" borderId="0" xfId="8" applyFont="1" applyFill="1" applyAlignment="1">
      <alignment horizontal="center" vertical="center" wrapText="1"/>
    </xf>
    <xf numFmtId="0" fontId="9" fillId="3" borderId="31" xfId="8" applyFont="1" applyFill="1" applyBorder="1" applyAlignment="1">
      <alignment horizontal="center" vertical="center" wrapText="1"/>
    </xf>
    <xf numFmtId="0" fontId="9" fillId="3" borderId="33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9" fillId="3" borderId="13" xfId="8" applyFont="1" applyFill="1" applyBorder="1" applyAlignment="1">
      <alignment horizontal="center" vertical="center" wrapText="1"/>
    </xf>
    <xf numFmtId="0" fontId="9" fillId="3" borderId="32" xfId="8" applyFont="1" applyFill="1" applyBorder="1" applyAlignment="1">
      <alignment horizontal="center" vertical="center" wrapText="1"/>
    </xf>
    <xf numFmtId="0" fontId="9" fillId="3" borderId="25" xfId="8" applyFont="1" applyFill="1" applyBorder="1" applyAlignment="1">
      <alignment horizontal="center" vertical="center" wrapText="1"/>
    </xf>
    <xf numFmtId="0" fontId="9" fillId="3" borderId="35" xfId="8" applyFont="1" applyFill="1" applyBorder="1" applyAlignment="1">
      <alignment horizontal="center" vertical="center" wrapText="1"/>
    </xf>
    <xf numFmtId="0" fontId="9" fillId="3" borderId="27" xfId="8" applyFont="1" applyFill="1" applyBorder="1" applyAlignment="1">
      <alignment horizontal="center" vertical="center" wrapText="1"/>
    </xf>
    <xf numFmtId="0" fontId="9" fillId="2" borderId="31" xfId="7" applyFont="1" applyFill="1" applyBorder="1" applyAlignment="1">
      <alignment horizontal="center" vertical="center" wrapText="1"/>
    </xf>
    <xf numFmtId="0" fontId="9" fillId="2" borderId="33" xfId="7" applyFont="1" applyFill="1" applyBorder="1" applyAlignment="1">
      <alignment horizontal="center" vertical="center" wrapText="1"/>
    </xf>
    <xf numFmtId="0" fontId="9" fillId="2" borderId="34" xfId="7" applyFont="1" applyFill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9" fillId="2" borderId="32" xfId="7" applyFont="1" applyFill="1" applyBorder="1" applyAlignment="1">
      <alignment horizontal="center" vertical="center" wrapText="1"/>
    </xf>
    <xf numFmtId="0" fontId="9" fillId="2" borderId="25" xfId="7" applyFont="1" applyFill="1" applyBorder="1" applyAlignment="1">
      <alignment horizontal="center" vertical="center" wrapText="1"/>
    </xf>
    <xf numFmtId="0" fontId="9" fillId="2" borderId="35" xfId="7" applyFont="1" applyFill="1" applyBorder="1" applyAlignment="1">
      <alignment horizontal="center" vertical="center" wrapText="1"/>
    </xf>
    <xf numFmtId="0" fontId="9" fillId="2" borderId="27" xfId="7" applyFont="1" applyFill="1" applyBorder="1" applyAlignment="1">
      <alignment horizontal="center" vertical="center" wrapText="1"/>
    </xf>
    <xf numFmtId="0" fontId="9" fillId="3" borderId="33" xfId="9" applyFont="1" applyFill="1" applyBorder="1" applyAlignment="1">
      <alignment horizontal="center" vertical="center" wrapText="1"/>
    </xf>
    <xf numFmtId="0" fontId="9" fillId="3" borderId="34" xfId="8" applyFont="1" applyFill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 wrapText="1"/>
    </xf>
    <xf numFmtId="0" fontId="3" fillId="0" borderId="0" xfId="11" applyFont="1" applyAlignment="1">
      <alignment horizontal="left" vertical="center" wrapText="1"/>
    </xf>
    <xf numFmtId="0" fontId="8" fillId="6" borderId="4" xfId="11" applyFont="1" applyFill="1" applyBorder="1" applyAlignment="1">
      <alignment horizontal="center" vertical="center" wrapText="1"/>
    </xf>
    <xf numFmtId="0" fontId="8" fillId="6" borderId="45" xfId="11" applyFont="1" applyFill="1" applyBorder="1" applyAlignment="1">
      <alignment horizontal="center" vertical="center" wrapText="1"/>
    </xf>
    <xf numFmtId="0" fontId="8" fillId="6" borderId="34" xfId="11" applyFont="1" applyFill="1" applyBorder="1" applyAlignment="1">
      <alignment horizontal="center" vertical="center" wrapText="1"/>
    </xf>
    <xf numFmtId="0" fontId="7" fillId="3" borderId="38" xfId="11" applyFont="1" applyFill="1" applyBorder="1" applyAlignment="1">
      <alignment horizontal="center" vertical="center" wrapText="1"/>
    </xf>
    <xf numFmtId="0" fontId="7" fillId="3" borderId="43" xfId="11" applyFont="1" applyFill="1" applyBorder="1" applyAlignment="1">
      <alignment horizontal="center" vertical="center" wrapText="1"/>
    </xf>
    <xf numFmtId="0" fontId="7" fillId="3" borderId="48" xfId="11" applyFont="1" applyFill="1" applyBorder="1" applyAlignment="1">
      <alignment horizontal="center" vertical="center" wrapText="1"/>
    </xf>
    <xf numFmtId="164" fontId="7" fillId="3" borderId="38" xfId="11" applyNumberFormat="1" applyFont="1" applyFill="1" applyBorder="1" applyAlignment="1">
      <alignment horizontal="center" vertical="center" wrapText="1"/>
    </xf>
    <xf numFmtId="0" fontId="7" fillId="2" borderId="26" xfId="11" applyFont="1" applyFill="1" applyBorder="1" applyAlignment="1">
      <alignment horizontal="center" vertical="center" wrapText="1"/>
    </xf>
    <xf numFmtId="0" fontId="7" fillId="2" borderId="27" xfId="11" applyFont="1" applyFill="1" applyBorder="1" applyAlignment="1">
      <alignment horizontal="center" vertical="center" wrapText="1"/>
    </xf>
    <xf numFmtId="0" fontId="7" fillId="2" borderId="50" xfId="11" applyFont="1" applyFill="1" applyBorder="1" applyAlignment="1">
      <alignment horizontal="center" vertical="center" wrapText="1"/>
    </xf>
    <xf numFmtId="0" fontId="3" fillId="3" borderId="4" xfId="11" applyFont="1" applyFill="1" applyBorder="1" applyAlignment="1">
      <alignment horizontal="center" vertical="center" wrapText="1"/>
    </xf>
    <xf numFmtId="0" fontId="3" fillId="3" borderId="45" xfId="11" applyFont="1" applyFill="1" applyBorder="1" applyAlignment="1">
      <alignment horizontal="center" vertical="center" wrapText="1"/>
    </xf>
    <xf numFmtId="0" fontId="3" fillId="3" borderId="34" xfId="11" applyFont="1" applyFill="1" applyBorder="1" applyAlignment="1">
      <alignment horizontal="center" vertical="center" wrapText="1"/>
    </xf>
    <xf numFmtId="0" fontId="9" fillId="2" borderId="38" xfId="11" applyFont="1" applyFill="1" applyBorder="1" applyAlignment="1">
      <alignment horizontal="center" vertical="center" wrapText="1"/>
    </xf>
    <xf numFmtId="0" fontId="9" fillId="2" borderId="43" xfId="11" applyFont="1" applyFill="1" applyBorder="1" applyAlignment="1">
      <alignment horizontal="center" vertical="center" wrapText="1"/>
    </xf>
    <xf numFmtId="0" fontId="9" fillId="2" borderId="48" xfId="11" applyFont="1" applyFill="1" applyBorder="1" applyAlignment="1">
      <alignment horizontal="center" vertical="center" wrapText="1"/>
    </xf>
    <xf numFmtId="0" fontId="9" fillId="3" borderId="38" xfId="11" applyFont="1" applyFill="1" applyBorder="1" applyAlignment="1">
      <alignment horizontal="center" vertical="center" wrapText="1"/>
    </xf>
    <xf numFmtId="0" fontId="9" fillId="3" borderId="43" xfId="11" applyFont="1" applyFill="1" applyBorder="1" applyAlignment="1">
      <alignment horizontal="center" vertical="center" wrapText="1"/>
    </xf>
    <xf numFmtId="0" fontId="9" fillId="3" borderId="48" xfId="11" applyFont="1" applyFill="1" applyBorder="1" applyAlignment="1">
      <alignment horizontal="center" vertical="center" wrapText="1"/>
    </xf>
    <xf numFmtId="0" fontId="9" fillId="3" borderId="39" xfId="11" applyFont="1" applyFill="1" applyBorder="1" applyAlignment="1">
      <alignment horizontal="center" vertical="center" wrapText="1"/>
    </xf>
    <xf numFmtId="0" fontId="9" fillId="3" borderId="44" xfId="11" applyFont="1" applyFill="1" applyBorder="1" applyAlignment="1">
      <alignment horizontal="center" vertical="center" wrapText="1"/>
    </xf>
    <xf numFmtId="0" fontId="9" fillId="3" borderId="49" xfId="11" applyFont="1" applyFill="1" applyBorder="1" applyAlignment="1">
      <alignment horizontal="center" vertical="center" wrapText="1"/>
    </xf>
    <xf numFmtId="0" fontId="3" fillId="2" borderId="26" xfId="11" applyFont="1" applyFill="1" applyBorder="1" applyAlignment="1">
      <alignment horizontal="center" vertical="center" wrapText="1"/>
    </xf>
    <xf numFmtId="0" fontId="3" fillId="2" borderId="27" xfId="11" applyFont="1" applyFill="1" applyBorder="1" applyAlignment="1">
      <alignment horizontal="center" vertical="center" wrapText="1"/>
    </xf>
    <xf numFmtId="0" fontId="3" fillId="2" borderId="50" xfId="11" applyFont="1" applyFill="1" applyBorder="1" applyAlignment="1">
      <alignment horizontal="center" vertical="center" wrapText="1"/>
    </xf>
    <xf numFmtId="164" fontId="9" fillId="3" borderId="38" xfId="11" applyNumberFormat="1" applyFont="1" applyFill="1" applyBorder="1" applyAlignment="1">
      <alignment horizontal="center" vertical="center" wrapText="1"/>
    </xf>
    <xf numFmtId="164" fontId="9" fillId="3" borderId="43" xfId="11" applyNumberFormat="1" applyFont="1" applyFill="1" applyBorder="1" applyAlignment="1">
      <alignment horizontal="center" vertical="center" wrapText="1"/>
    </xf>
    <xf numFmtId="164" fontId="9" fillId="3" borderId="48" xfId="11" applyNumberFormat="1" applyFont="1" applyFill="1" applyBorder="1" applyAlignment="1">
      <alignment horizontal="center" vertical="center" wrapText="1"/>
    </xf>
    <xf numFmtId="164" fontId="9" fillId="3" borderId="39" xfId="11" applyNumberFormat="1" applyFont="1" applyFill="1" applyBorder="1" applyAlignment="1">
      <alignment horizontal="center" vertical="center" wrapText="1"/>
    </xf>
    <xf numFmtId="164" fontId="9" fillId="3" borderId="44" xfId="11" applyNumberFormat="1" applyFont="1" applyFill="1" applyBorder="1" applyAlignment="1">
      <alignment horizontal="center" vertical="center" wrapText="1"/>
    </xf>
    <xf numFmtId="164" fontId="9" fillId="3" borderId="49" xfId="11" applyNumberFormat="1" applyFont="1" applyFill="1" applyBorder="1" applyAlignment="1">
      <alignment horizontal="center" vertical="center" wrapText="1"/>
    </xf>
    <xf numFmtId="0" fontId="9" fillId="2" borderId="36" xfId="11" applyFont="1" applyFill="1" applyBorder="1" applyAlignment="1">
      <alignment horizontal="center" vertical="center" wrapText="1"/>
    </xf>
    <xf numFmtId="0" fontId="9" fillId="3" borderId="36" xfId="1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3" borderId="72" xfId="11" applyFont="1" applyFill="1" applyBorder="1" applyAlignment="1">
      <alignment horizontal="center" vertical="center" wrapText="1"/>
    </xf>
    <xf numFmtId="0" fontId="9" fillId="3" borderId="8" xfId="11" applyFont="1" applyFill="1" applyBorder="1" applyAlignment="1">
      <alignment horizontal="center" vertical="center" wrapText="1"/>
    </xf>
    <xf numFmtId="0" fontId="3" fillId="2" borderId="30" xfId="11" applyFont="1" applyFill="1" applyBorder="1" applyAlignment="1">
      <alignment horizontal="center" vertical="center" wrapText="1"/>
    </xf>
    <xf numFmtId="0" fontId="1" fillId="0" borderId="0" xfId="11" applyFont="1" applyAlignment="1">
      <alignment horizontal="center" vertical="center" wrapText="1"/>
    </xf>
    <xf numFmtId="0" fontId="10" fillId="0" borderId="21" xfId="11" applyFont="1" applyBorder="1" applyAlignment="1">
      <alignment horizontal="center" vertical="center" wrapText="1"/>
    </xf>
    <xf numFmtId="0" fontId="10" fillId="0" borderId="14" xfId="11" applyFont="1" applyBorder="1" applyAlignment="1">
      <alignment horizontal="center" vertical="center" wrapText="1"/>
    </xf>
    <xf numFmtId="0" fontId="4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12" xfId="11" applyFont="1" applyBorder="1" applyAlignment="1">
      <alignment horizontal="center" vertical="center" wrapText="1"/>
    </xf>
    <xf numFmtId="0" fontId="3" fillId="0" borderId="22" xfId="11" applyFont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 wrapText="1"/>
    </xf>
    <xf numFmtId="0" fontId="6" fillId="0" borderId="13" xfId="11" applyFont="1" applyBorder="1" applyAlignment="1">
      <alignment horizontal="center" vertical="center" wrapText="1"/>
    </xf>
    <xf numFmtId="0" fontId="7" fillId="0" borderId="3" xfId="11" applyFont="1" applyBorder="1" applyAlignment="1">
      <alignment horizontal="center" vertical="center" wrapText="1"/>
    </xf>
    <xf numFmtId="0" fontId="7" fillId="0" borderId="14" xfId="11" applyFont="1" applyBorder="1" applyAlignment="1">
      <alignment horizontal="center" vertical="center" wrapText="1"/>
    </xf>
    <xf numFmtId="0" fontId="7" fillId="0" borderId="4" xfId="1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 wrapText="1"/>
    </xf>
    <xf numFmtId="0" fontId="7" fillId="0" borderId="6" xfId="11" applyFont="1" applyBorder="1" applyAlignment="1">
      <alignment horizontal="center" vertical="center" textRotation="90" wrapText="1"/>
    </xf>
    <xf numFmtId="0" fontId="7" fillId="0" borderId="17" xfId="11" applyFont="1" applyBorder="1" applyAlignment="1">
      <alignment horizontal="center" vertical="center" textRotation="90" wrapText="1"/>
    </xf>
    <xf numFmtId="0" fontId="7" fillId="0" borderId="15" xfId="11" applyFont="1" applyBorder="1" applyAlignment="1">
      <alignment horizontal="center" vertical="center" wrapText="1"/>
    </xf>
    <xf numFmtId="0" fontId="7" fillId="0" borderId="58" xfId="11" applyFont="1" applyBorder="1" applyAlignment="1">
      <alignment horizontal="center" vertical="center" wrapText="1"/>
    </xf>
    <xf numFmtId="0" fontId="7" fillId="0" borderId="16" xfId="11" applyFont="1" applyBorder="1" applyAlignment="1">
      <alignment horizontal="center" vertical="center" wrapText="1"/>
    </xf>
    <xf numFmtId="0" fontId="7" fillId="0" borderId="57" xfId="11" applyFont="1" applyBorder="1" applyAlignment="1">
      <alignment horizontal="center" vertical="center" wrapText="1"/>
    </xf>
    <xf numFmtId="0" fontId="10" fillId="0" borderId="20" xfId="11" applyFont="1" applyBorder="1" applyAlignment="1">
      <alignment horizontal="center" vertical="center" wrapText="1"/>
    </xf>
    <xf numFmtId="0" fontId="10" fillId="0" borderId="25" xfId="11" applyFont="1" applyBorder="1" applyAlignment="1">
      <alignment horizontal="center" vertical="center" wrapText="1"/>
    </xf>
    <xf numFmtId="0" fontId="7" fillId="2" borderId="32" xfId="11" applyFont="1" applyFill="1" applyBorder="1" applyAlignment="1">
      <alignment horizontal="center" vertical="center" wrapText="1"/>
    </xf>
    <xf numFmtId="0" fontId="7" fillId="2" borderId="47" xfId="11" applyFont="1" applyFill="1" applyBorder="1" applyAlignment="1">
      <alignment horizontal="center" vertical="center" wrapText="1"/>
    </xf>
    <xf numFmtId="0" fontId="7" fillId="0" borderId="23" xfId="11" applyFont="1" applyBorder="1" applyAlignment="1">
      <alignment horizontal="center" vertical="center" wrapText="1"/>
    </xf>
    <xf numFmtId="0" fontId="7" fillId="0" borderId="24" xfId="11" applyFont="1" applyBorder="1" applyAlignment="1">
      <alignment horizontal="center" vertical="center" wrapText="1"/>
    </xf>
    <xf numFmtId="0" fontId="10" fillId="0" borderId="7" xfId="11" applyFont="1" applyBorder="1" applyAlignment="1">
      <alignment horizontal="center" vertical="center" wrapText="1"/>
    </xf>
    <xf numFmtId="0" fontId="10" fillId="0" borderId="9" xfId="11" applyFont="1" applyBorder="1" applyAlignment="1">
      <alignment horizontal="center" vertical="center" wrapText="1"/>
    </xf>
    <xf numFmtId="0" fontId="10" fillId="2" borderId="32" xfId="11" applyFont="1" applyFill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 wrapText="1"/>
    </xf>
    <xf numFmtId="0" fontId="10" fillId="0" borderId="3" xfId="11" applyFont="1" applyBorder="1" applyAlignment="1">
      <alignment horizontal="center"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11" applyFont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7" fillId="0" borderId="0" xfId="11" applyFont="1" applyAlignment="1">
      <alignment horizontal="center" vertical="center" textRotation="90" wrapText="1"/>
    </xf>
    <xf numFmtId="0" fontId="8" fillId="0" borderId="3" xfId="11" applyFont="1" applyBorder="1" applyAlignment="1">
      <alignment horizontal="center" vertical="center" wrapText="1"/>
    </xf>
    <xf numFmtId="0" fontId="8" fillId="0" borderId="37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8" fillId="0" borderId="32" xfId="11" applyFont="1" applyBorder="1" applyAlignment="1">
      <alignment horizontal="center" vertical="center" wrapText="1"/>
    </xf>
    <xf numFmtId="0" fontId="10" fillId="2" borderId="10" xfId="11" applyFont="1" applyFill="1" applyBorder="1" applyAlignment="1">
      <alignment horizontal="center" vertical="center" wrapText="1"/>
    </xf>
    <xf numFmtId="0" fontId="10" fillId="2" borderId="16" xfId="11" applyFont="1" applyFill="1" applyBorder="1" applyAlignment="1">
      <alignment horizontal="center" vertical="center" wrapText="1"/>
    </xf>
    <xf numFmtId="0" fontId="9" fillId="0" borderId="31" xfId="11" applyFont="1" applyBorder="1" applyAlignment="1">
      <alignment horizontal="center" vertical="center" wrapText="1"/>
    </xf>
    <xf numFmtId="0" fontId="9" fillId="0" borderId="33" xfId="11" applyFont="1" applyBorder="1" applyAlignment="1">
      <alignment horizontal="center" vertical="center" wrapText="1"/>
    </xf>
    <xf numFmtId="0" fontId="9" fillId="0" borderId="34" xfId="11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13" xfId="11" applyFont="1" applyBorder="1" applyAlignment="1">
      <alignment horizontal="center" vertical="center" wrapText="1"/>
    </xf>
    <xf numFmtId="0" fontId="9" fillId="0" borderId="32" xfId="11" applyFont="1" applyBorder="1" applyAlignment="1">
      <alignment horizontal="center" vertical="center" wrapText="1"/>
    </xf>
    <xf numFmtId="0" fontId="9" fillId="0" borderId="25" xfId="11" applyFont="1" applyBorder="1" applyAlignment="1">
      <alignment horizontal="center" vertical="center" wrapText="1"/>
    </xf>
    <xf numFmtId="0" fontId="9" fillId="2" borderId="26" xfId="11" applyFont="1" applyFill="1" applyBorder="1" applyAlignment="1">
      <alignment horizontal="center" vertical="center" wrapText="1"/>
    </xf>
    <xf numFmtId="0" fontId="9" fillId="2" borderId="27" xfId="11" applyFont="1" applyFill="1" applyBorder="1" applyAlignment="1">
      <alignment horizontal="center" vertical="center" wrapText="1"/>
    </xf>
    <xf numFmtId="0" fontId="9" fillId="2" borderId="30" xfId="1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14" borderId="35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165" fontId="8" fillId="0" borderId="31" xfId="3" applyNumberFormat="1" applyFont="1" applyBorder="1" applyAlignment="1">
      <alignment horizontal="center" vertical="center" wrapText="1"/>
    </xf>
    <xf numFmtId="165" fontId="8" fillId="0" borderId="4" xfId="3" applyNumberFormat="1" applyFont="1" applyBorder="1" applyAlignment="1">
      <alignment horizontal="center" vertical="center" wrapText="1"/>
    </xf>
    <xf numFmtId="165" fontId="8" fillId="0" borderId="33" xfId="3" applyNumberFormat="1" applyFont="1" applyBorder="1" applyAlignment="1">
      <alignment horizontal="center" vertical="center" wrapText="1"/>
    </xf>
    <xf numFmtId="165" fontId="8" fillId="0" borderId="45" xfId="3" applyNumberFormat="1" applyFont="1" applyBorder="1" applyAlignment="1">
      <alignment horizontal="center" vertical="center" wrapText="1"/>
    </xf>
    <xf numFmtId="165" fontId="8" fillId="0" borderId="34" xfId="3" applyNumberFormat="1" applyFont="1" applyBorder="1" applyAlignment="1">
      <alignment horizontal="center" vertical="center" wrapText="1"/>
    </xf>
    <xf numFmtId="165" fontId="8" fillId="0" borderId="62" xfId="3" applyNumberFormat="1" applyFont="1" applyBorder="1" applyAlignment="1">
      <alignment horizontal="center" vertical="center" wrapText="1"/>
    </xf>
    <xf numFmtId="165" fontId="8" fillId="7" borderId="51" xfId="2" applyNumberFormat="1" applyFont="1" applyFill="1" applyBorder="1" applyAlignment="1">
      <alignment vertical="center"/>
    </xf>
    <xf numFmtId="165" fontId="8" fillId="7" borderId="26" xfId="2" applyNumberFormat="1" applyFont="1" applyFill="1" applyBorder="1" applyAlignment="1">
      <alignment vertical="center"/>
    </xf>
    <xf numFmtId="165" fontId="8" fillId="7" borderId="27" xfId="2" applyNumberFormat="1" applyFont="1" applyFill="1" applyBorder="1" applyAlignment="1">
      <alignment vertical="center"/>
    </xf>
    <xf numFmtId="165" fontId="8" fillId="7" borderId="35" xfId="2" applyNumberFormat="1" applyFont="1" applyFill="1" applyBorder="1" applyAlignment="1">
      <alignment vertical="center"/>
    </xf>
    <xf numFmtId="165" fontId="8" fillId="7" borderId="30" xfId="2" applyNumberFormat="1" applyFont="1" applyFill="1" applyBorder="1" applyAlignment="1">
      <alignment vertical="center"/>
    </xf>
    <xf numFmtId="165" fontId="8" fillId="5" borderId="26" xfId="1" applyNumberFormat="1" applyFont="1" applyFill="1" applyBorder="1" applyAlignment="1">
      <alignment horizontal="right" vertical="center" wrapText="1"/>
    </xf>
    <xf numFmtId="165" fontId="8" fillId="5" borderId="35" xfId="1" applyNumberFormat="1" applyFont="1" applyFill="1" applyBorder="1" applyAlignment="1">
      <alignment horizontal="right" vertical="center" wrapText="1"/>
    </xf>
  </cellXfs>
  <cellStyles count="13">
    <cellStyle name="Normal" xfId="0" builtinId="0"/>
    <cellStyle name="Normal 13" xfId="11" xr:uid="{12558934-BFDE-49B9-A0D7-4D5B149186F7}"/>
    <cellStyle name="Normal 2" xfId="5" xr:uid="{DE64F685-7DE8-4B6E-8F0D-B8DE90B05274}"/>
    <cellStyle name="Normal 2 2" xfId="2" xr:uid="{36CB5188-2339-400B-92B0-9AC4F8F2EC3F}"/>
    <cellStyle name="Normal 2 2 2" xfId="3" xr:uid="{D0E66536-9896-4A2D-854A-4BD89EDEA5C2}"/>
    <cellStyle name="Normal 3" xfId="6" xr:uid="{4B005F53-3A86-431E-914D-D3909EDFCE16}"/>
    <cellStyle name="Normal 3 2" xfId="1" xr:uid="{01BAA7B7-F2AD-4A68-84A2-1297579DDD9A}"/>
    <cellStyle name="Normal 4" xfId="8" xr:uid="{13322842-92AA-455C-AEF0-2DB6AD227BAF}"/>
    <cellStyle name="Normal 5 2" xfId="4" xr:uid="{E37ED0EB-8D6E-4079-A7E8-B8C7C3C3ACD6}"/>
    <cellStyle name="Normal 7 2" xfId="12" xr:uid="{C2EC16D7-1EA2-41AF-AC3E-063610C67C75}"/>
    <cellStyle name="Normal 8" xfId="10" xr:uid="{DB39195E-9C99-48D5-9BDB-BE090C88140A}"/>
    <cellStyle name="Обычный 2" xfId="7" xr:uid="{1B5697A1-C466-4DD3-9595-6CF00E35C7D3}"/>
    <cellStyle name="Обычный 4" xfId="9" xr:uid="{98480092-6D21-475F-8AF1-B2F2364AE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x001/Downloads/&#1342;&#1377;&#1394;&#1391;&#1377;&#1393;&#1400;&#140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8">
          <cell r="A8">
            <v>1</v>
          </cell>
          <cell r="F8" t="str">
            <v>վարելահող</v>
          </cell>
          <cell r="S8">
            <v>1</v>
          </cell>
          <cell r="T8">
            <v>1</v>
          </cell>
          <cell r="V8">
            <v>80</v>
          </cell>
          <cell r="W8">
            <v>80</v>
          </cell>
          <cell r="X8">
            <v>1</v>
          </cell>
          <cell r="Y8">
            <v>1.34</v>
          </cell>
        </row>
        <row r="9">
          <cell r="F9" t="str">
            <v>բազ. տնկարկ</v>
          </cell>
          <cell r="V9">
            <v>0</v>
          </cell>
        </row>
        <row r="10">
          <cell r="F10" t="str">
            <v>խոտհարք</v>
          </cell>
          <cell r="V10">
            <v>0</v>
          </cell>
        </row>
        <row r="11">
          <cell r="F11" t="str">
            <v>արոտ</v>
          </cell>
          <cell r="Q11">
            <v>0</v>
          </cell>
        </row>
        <row r="12">
          <cell r="F12" t="str">
            <v>այլ</v>
          </cell>
          <cell r="Q12">
            <v>0</v>
          </cell>
        </row>
        <row r="13">
          <cell r="B13" t="str">
            <v>Ընդամենը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36FC-2552-4EA9-BCCD-9A31771FE24B}">
  <sheetPr>
    <tabColor rgb="FFFF0000"/>
  </sheetPr>
  <dimension ref="A1:P24"/>
  <sheetViews>
    <sheetView topLeftCell="A7" workbookViewId="0">
      <selection activeCell="X21" sqref="X21"/>
    </sheetView>
  </sheetViews>
  <sheetFormatPr defaultRowHeight="13.5" x14ac:dyDescent="0.25"/>
  <cols>
    <col min="1" max="1" width="4.5703125" style="58" customWidth="1"/>
    <col min="2" max="2" width="17.28515625" style="58" customWidth="1"/>
    <col min="3" max="4" width="12.7109375" style="16" customWidth="1"/>
    <col min="5" max="5" width="11.28515625" style="16" customWidth="1"/>
    <col min="6" max="6" width="9.140625" style="16" customWidth="1"/>
    <col min="7" max="7" width="12.7109375" style="16" customWidth="1"/>
    <col min="8" max="8" width="8.7109375" style="16" customWidth="1"/>
    <col min="9" max="9" width="12.7109375" style="16" customWidth="1"/>
    <col min="10" max="10" width="8.7109375" style="16" customWidth="1"/>
    <col min="11" max="11" width="12.7109375" style="16" customWidth="1"/>
    <col min="12" max="12" width="8.7109375" style="16" customWidth="1"/>
    <col min="13" max="13" width="23.7109375" style="16" customWidth="1"/>
    <col min="14" max="128" width="9.140625" style="16"/>
    <col min="129" max="129" width="4.5703125" style="16" customWidth="1"/>
    <col min="130" max="130" width="17.28515625" style="16" customWidth="1"/>
    <col min="131" max="133" width="12.7109375" style="16" customWidth="1"/>
    <col min="134" max="134" width="9.140625" style="16" customWidth="1"/>
    <col min="135" max="135" width="12.7109375" style="16" customWidth="1"/>
    <col min="136" max="136" width="8.7109375" style="16" customWidth="1"/>
    <col min="137" max="137" width="12.7109375" style="16" customWidth="1"/>
    <col min="138" max="138" width="8.7109375" style="16" customWidth="1"/>
    <col min="139" max="139" width="12.7109375" style="16" customWidth="1"/>
    <col min="140" max="140" width="8.7109375" style="16" customWidth="1"/>
    <col min="141" max="141" width="23.7109375" style="16" customWidth="1"/>
    <col min="142" max="143" width="9.140625" style="16"/>
    <col min="144" max="144" width="11.7109375" style="16" customWidth="1"/>
    <col min="145" max="145" width="10.42578125" style="16" customWidth="1"/>
    <col min="146" max="148" width="9.140625" style="16"/>
    <col min="149" max="149" width="10.85546875" style="16" customWidth="1"/>
    <col min="150" max="384" width="9.140625" style="16"/>
    <col min="385" max="385" width="4.5703125" style="16" customWidth="1"/>
    <col min="386" max="386" width="17.28515625" style="16" customWidth="1"/>
    <col min="387" max="389" width="12.7109375" style="16" customWidth="1"/>
    <col min="390" max="390" width="9.140625" style="16" customWidth="1"/>
    <col min="391" max="391" width="12.7109375" style="16" customWidth="1"/>
    <col min="392" max="392" width="8.7109375" style="16" customWidth="1"/>
    <col min="393" max="393" width="12.7109375" style="16" customWidth="1"/>
    <col min="394" max="394" width="8.7109375" style="16" customWidth="1"/>
    <col min="395" max="395" width="12.7109375" style="16" customWidth="1"/>
    <col min="396" max="396" width="8.7109375" style="16" customWidth="1"/>
    <col min="397" max="397" width="23.7109375" style="16" customWidth="1"/>
    <col min="398" max="399" width="9.140625" style="16"/>
    <col min="400" max="400" width="11.7109375" style="16" customWidth="1"/>
    <col min="401" max="401" width="10.42578125" style="16" customWidth="1"/>
    <col min="402" max="404" width="9.140625" style="16"/>
    <col min="405" max="405" width="10.85546875" style="16" customWidth="1"/>
    <col min="406" max="640" width="9.140625" style="16"/>
    <col min="641" max="641" width="4.5703125" style="16" customWidth="1"/>
    <col min="642" max="642" width="17.28515625" style="16" customWidth="1"/>
    <col min="643" max="645" width="12.7109375" style="16" customWidth="1"/>
    <col min="646" max="646" width="9.140625" style="16" customWidth="1"/>
    <col min="647" max="647" width="12.7109375" style="16" customWidth="1"/>
    <col min="648" max="648" width="8.7109375" style="16" customWidth="1"/>
    <col min="649" max="649" width="12.7109375" style="16" customWidth="1"/>
    <col min="650" max="650" width="8.7109375" style="16" customWidth="1"/>
    <col min="651" max="651" width="12.7109375" style="16" customWidth="1"/>
    <col min="652" max="652" width="8.7109375" style="16" customWidth="1"/>
    <col min="653" max="653" width="23.7109375" style="16" customWidth="1"/>
    <col min="654" max="655" width="9.140625" style="16"/>
    <col min="656" max="656" width="11.7109375" style="16" customWidth="1"/>
    <col min="657" max="657" width="10.42578125" style="16" customWidth="1"/>
    <col min="658" max="660" width="9.140625" style="16"/>
    <col min="661" max="661" width="10.85546875" style="16" customWidth="1"/>
    <col min="662" max="896" width="9.140625" style="16"/>
    <col min="897" max="897" width="4.5703125" style="16" customWidth="1"/>
    <col min="898" max="898" width="17.28515625" style="16" customWidth="1"/>
    <col min="899" max="901" width="12.7109375" style="16" customWidth="1"/>
    <col min="902" max="902" width="9.140625" style="16" customWidth="1"/>
    <col min="903" max="903" width="12.7109375" style="16" customWidth="1"/>
    <col min="904" max="904" width="8.7109375" style="16" customWidth="1"/>
    <col min="905" max="905" width="12.7109375" style="16" customWidth="1"/>
    <col min="906" max="906" width="8.7109375" style="16" customWidth="1"/>
    <col min="907" max="907" width="12.7109375" style="16" customWidth="1"/>
    <col min="908" max="908" width="8.7109375" style="16" customWidth="1"/>
    <col min="909" max="909" width="23.7109375" style="16" customWidth="1"/>
    <col min="910" max="911" width="9.140625" style="16"/>
    <col min="912" max="912" width="11.7109375" style="16" customWidth="1"/>
    <col min="913" max="913" width="10.42578125" style="16" customWidth="1"/>
    <col min="914" max="916" width="9.140625" style="16"/>
    <col min="917" max="917" width="10.85546875" style="16" customWidth="1"/>
    <col min="918" max="1152" width="9.140625" style="16"/>
    <col min="1153" max="1153" width="4.5703125" style="16" customWidth="1"/>
    <col min="1154" max="1154" width="17.28515625" style="16" customWidth="1"/>
    <col min="1155" max="1157" width="12.7109375" style="16" customWidth="1"/>
    <col min="1158" max="1158" width="9.140625" style="16" customWidth="1"/>
    <col min="1159" max="1159" width="12.7109375" style="16" customWidth="1"/>
    <col min="1160" max="1160" width="8.7109375" style="16" customWidth="1"/>
    <col min="1161" max="1161" width="12.7109375" style="16" customWidth="1"/>
    <col min="1162" max="1162" width="8.7109375" style="16" customWidth="1"/>
    <col min="1163" max="1163" width="12.7109375" style="16" customWidth="1"/>
    <col min="1164" max="1164" width="8.7109375" style="16" customWidth="1"/>
    <col min="1165" max="1165" width="23.7109375" style="16" customWidth="1"/>
    <col min="1166" max="1167" width="9.140625" style="16"/>
    <col min="1168" max="1168" width="11.7109375" style="16" customWidth="1"/>
    <col min="1169" max="1169" width="10.42578125" style="16" customWidth="1"/>
    <col min="1170" max="1172" width="9.140625" style="16"/>
    <col min="1173" max="1173" width="10.85546875" style="16" customWidth="1"/>
    <col min="1174" max="1408" width="9.140625" style="16"/>
    <col min="1409" max="1409" width="4.5703125" style="16" customWidth="1"/>
    <col min="1410" max="1410" width="17.28515625" style="16" customWidth="1"/>
    <col min="1411" max="1413" width="12.7109375" style="16" customWidth="1"/>
    <col min="1414" max="1414" width="9.140625" style="16" customWidth="1"/>
    <col min="1415" max="1415" width="12.7109375" style="16" customWidth="1"/>
    <col min="1416" max="1416" width="8.7109375" style="16" customWidth="1"/>
    <col min="1417" max="1417" width="12.7109375" style="16" customWidth="1"/>
    <col min="1418" max="1418" width="8.7109375" style="16" customWidth="1"/>
    <col min="1419" max="1419" width="12.7109375" style="16" customWidth="1"/>
    <col min="1420" max="1420" width="8.7109375" style="16" customWidth="1"/>
    <col min="1421" max="1421" width="23.7109375" style="16" customWidth="1"/>
    <col min="1422" max="1423" width="9.140625" style="16"/>
    <col min="1424" max="1424" width="11.7109375" style="16" customWidth="1"/>
    <col min="1425" max="1425" width="10.42578125" style="16" customWidth="1"/>
    <col min="1426" max="1428" width="9.140625" style="16"/>
    <col min="1429" max="1429" width="10.85546875" style="16" customWidth="1"/>
    <col min="1430" max="1664" width="9.140625" style="16"/>
    <col min="1665" max="1665" width="4.5703125" style="16" customWidth="1"/>
    <col min="1666" max="1666" width="17.28515625" style="16" customWidth="1"/>
    <col min="1667" max="1669" width="12.7109375" style="16" customWidth="1"/>
    <col min="1670" max="1670" width="9.140625" style="16" customWidth="1"/>
    <col min="1671" max="1671" width="12.7109375" style="16" customWidth="1"/>
    <col min="1672" max="1672" width="8.7109375" style="16" customWidth="1"/>
    <col min="1673" max="1673" width="12.7109375" style="16" customWidth="1"/>
    <col min="1674" max="1674" width="8.7109375" style="16" customWidth="1"/>
    <col min="1675" max="1675" width="12.7109375" style="16" customWidth="1"/>
    <col min="1676" max="1676" width="8.7109375" style="16" customWidth="1"/>
    <col min="1677" max="1677" width="23.7109375" style="16" customWidth="1"/>
    <col min="1678" max="1679" width="9.140625" style="16"/>
    <col min="1680" max="1680" width="11.7109375" style="16" customWidth="1"/>
    <col min="1681" max="1681" width="10.42578125" style="16" customWidth="1"/>
    <col min="1682" max="1684" width="9.140625" style="16"/>
    <col min="1685" max="1685" width="10.85546875" style="16" customWidth="1"/>
    <col min="1686" max="1920" width="9.140625" style="16"/>
    <col min="1921" max="1921" width="4.5703125" style="16" customWidth="1"/>
    <col min="1922" max="1922" width="17.28515625" style="16" customWidth="1"/>
    <col min="1923" max="1925" width="12.7109375" style="16" customWidth="1"/>
    <col min="1926" max="1926" width="9.140625" style="16" customWidth="1"/>
    <col min="1927" max="1927" width="12.7109375" style="16" customWidth="1"/>
    <col min="1928" max="1928" width="8.7109375" style="16" customWidth="1"/>
    <col min="1929" max="1929" width="12.7109375" style="16" customWidth="1"/>
    <col min="1930" max="1930" width="8.7109375" style="16" customWidth="1"/>
    <col min="1931" max="1931" width="12.7109375" style="16" customWidth="1"/>
    <col min="1932" max="1932" width="8.7109375" style="16" customWidth="1"/>
    <col min="1933" max="1933" width="23.7109375" style="16" customWidth="1"/>
    <col min="1934" max="1935" width="9.140625" style="16"/>
    <col min="1936" max="1936" width="11.7109375" style="16" customWidth="1"/>
    <col min="1937" max="1937" width="10.42578125" style="16" customWidth="1"/>
    <col min="1938" max="1940" width="9.140625" style="16"/>
    <col min="1941" max="1941" width="10.85546875" style="16" customWidth="1"/>
    <col min="1942" max="2176" width="9.140625" style="16"/>
    <col min="2177" max="2177" width="4.5703125" style="16" customWidth="1"/>
    <col min="2178" max="2178" width="17.28515625" style="16" customWidth="1"/>
    <col min="2179" max="2181" width="12.7109375" style="16" customWidth="1"/>
    <col min="2182" max="2182" width="9.140625" style="16" customWidth="1"/>
    <col min="2183" max="2183" width="12.7109375" style="16" customWidth="1"/>
    <col min="2184" max="2184" width="8.7109375" style="16" customWidth="1"/>
    <col min="2185" max="2185" width="12.7109375" style="16" customWidth="1"/>
    <col min="2186" max="2186" width="8.7109375" style="16" customWidth="1"/>
    <col min="2187" max="2187" width="12.7109375" style="16" customWidth="1"/>
    <col min="2188" max="2188" width="8.7109375" style="16" customWidth="1"/>
    <col min="2189" max="2189" width="23.7109375" style="16" customWidth="1"/>
    <col min="2190" max="2191" width="9.140625" style="16"/>
    <col min="2192" max="2192" width="11.7109375" style="16" customWidth="1"/>
    <col min="2193" max="2193" width="10.42578125" style="16" customWidth="1"/>
    <col min="2194" max="2196" width="9.140625" style="16"/>
    <col min="2197" max="2197" width="10.85546875" style="16" customWidth="1"/>
    <col min="2198" max="2432" width="9.140625" style="16"/>
    <col min="2433" max="2433" width="4.5703125" style="16" customWidth="1"/>
    <col min="2434" max="2434" width="17.28515625" style="16" customWidth="1"/>
    <col min="2435" max="2437" width="12.7109375" style="16" customWidth="1"/>
    <col min="2438" max="2438" width="9.140625" style="16" customWidth="1"/>
    <col min="2439" max="2439" width="12.7109375" style="16" customWidth="1"/>
    <col min="2440" max="2440" width="8.7109375" style="16" customWidth="1"/>
    <col min="2441" max="2441" width="12.7109375" style="16" customWidth="1"/>
    <col min="2442" max="2442" width="8.7109375" style="16" customWidth="1"/>
    <col min="2443" max="2443" width="12.7109375" style="16" customWidth="1"/>
    <col min="2444" max="2444" width="8.7109375" style="16" customWidth="1"/>
    <col min="2445" max="2445" width="23.7109375" style="16" customWidth="1"/>
    <col min="2446" max="2447" width="9.140625" style="16"/>
    <col min="2448" max="2448" width="11.7109375" style="16" customWidth="1"/>
    <col min="2449" max="2449" width="10.42578125" style="16" customWidth="1"/>
    <col min="2450" max="2452" width="9.140625" style="16"/>
    <col min="2453" max="2453" width="10.85546875" style="16" customWidth="1"/>
    <col min="2454" max="2688" width="9.140625" style="16"/>
    <col min="2689" max="2689" width="4.5703125" style="16" customWidth="1"/>
    <col min="2690" max="2690" width="17.28515625" style="16" customWidth="1"/>
    <col min="2691" max="2693" width="12.7109375" style="16" customWidth="1"/>
    <col min="2694" max="2694" width="9.140625" style="16" customWidth="1"/>
    <col min="2695" max="2695" width="12.7109375" style="16" customWidth="1"/>
    <col min="2696" max="2696" width="8.7109375" style="16" customWidth="1"/>
    <col min="2697" max="2697" width="12.7109375" style="16" customWidth="1"/>
    <col min="2698" max="2698" width="8.7109375" style="16" customWidth="1"/>
    <col min="2699" max="2699" width="12.7109375" style="16" customWidth="1"/>
    <col min="2700" max="2700" width="8.7109375" style="16" customWidth="1"/>
    <col min="2701" max="2701" width="23.7109375" style="16" customWidth="1"/>
    <col min="2702" max="2703" width="9.140625" style="16"/>
    <col min="2704" max="2704" width="11.7109375" style="16" customWidth="1"/>
    <col min="2705" max="2705" width="10.42578125" style="16" customWidth="1"/>
    <col min="2706" max="2708" width="9.140625" style="16"/>
    <col min="2709" max="2709" width="10.85546875" style="16" customWidth="1"/>
    <col min="2710" max="2944" width="9.140625" style="16"/>
    <col min="2945" max="2945" width="4.5703125" style="16" customWidth="1"/>
    <col min="2946" max="2946" width="17.28515625" style="16" customWidth="1"/>
    <col min="2947" max="2949" width="12.7109375" style="16" customWidth="1"/>
    <col min="2950" max="2950" width="9.140625" style="16" customWidth="1"/>
    <col min="2951" max="2951" width="12.7109375" style="16" customWidth="1"/>
    <col min="2952" max="2952" width="8.7109375" style="16" customWidth="1"/>
    <col min="2953" max="2953" width="12.7109375" style="16" customWidth="1"/>
    <col min="2954" max="2954" width="8.7109375" style="16" customWidth="1"/>
    <col min="2955" max="2955" width="12.7109375" style="16" customWidth="1"/>
    <col min="2956" max="2956" width="8.7109375" style="16" customWidth="1"/>
    <col min="2957" max="2957" width="23.7109375" style="16" customWidth="1"/>
    <col min="2958" max="2959" width="9.140625" style="16"/>
    <col min="2960" max="2960" width="11.7109375" style="16" customWidth="1"/>
    <col min="2961" max="2961" width="10.42578125" style="16" customWidth="1"/>
    <col min="2962" max="2964" width="9.140625" style="16"/>
    <col min="2965" max="2965" width="10.85546875" style="16" customWidth="1"/>
    <col min="2966" max="3200" width="9.140625" style="16"/>
    <col min="3201" max="3201" width="4.5703125" style="16" customWidth="1"/>
    <col min="3202" max="3202" width="17.28515625" style="16" customWidth="1"/>
    <col min="3203" max="3205" width="12.7109375" style="16" customWidth="1"/>
    <col min="3206" max="3206" width="9.140625" style="16" customWidth="1"/>
    <col min="3207" max="3207" width="12.7109375" style="16" customWidth="1"/>
    <col min="3208" max="3208" width="8.7109375" style="16" customWidth="1"/>
    <col min="3209" max="3209" width="12.7109375" style="16" customWidth="1"/>
    <col min="3210" max="3210" width="8.7109375" style="16" customWidth="1"/>
    <col min="3211" max="3211" width="12.7109375" style="16" customWidth="1"/>
    <col min="3212" max="3212" width="8.7109375" style="16" customWidth="1"/>
    <col min="3213" max="3213" width="23.7109375" style="16" customWidth="1"/>
    <col min="3214" max="3215" width="9.140625" style="16"/>
    <col min="3216" max="3216" width="11.7109375" style="16" customWidth="1"/>
    <col min="3217" max="3217" width="10.42578125" style="16" customWidth="1"/>
    <col min="3218" max="3220" width="9.140625" style="16"/>
    <col min="3221" max="3221" width="10.85546875" style="16" customWidth="1"/>
    <col min="3222" max="3456" width="9.140625" style="16"/>
    <col min="3457" max="3457" width="4.5703125" style="16" customWidth="1"/>
    <col min="3458" max="3458" width="17.28515625" style="16" customWidth="1"/>
    <col min="3459" max="3461" width="12.7109375" style="16" customWidth="1"/>
    <col min="3462" max="3462" width="9.140625" style="16" customWidth="1"/>
    <col min="3463" max="3463" width="12.7109375" style="16" customWidth="1"/>
    <col min="3464" max="3464" width="8.7109375" style="16" customWidth="1"/>
    <col min="3465" max="3465" width="12.7109375" style="16" customWidth="1"/>
    <col min="3466" max="3466" width="8.7109375" style="16" customWidth="1"/>
    <col min="3467" max="3467" width="12.7109375" style="16" customWidth="1"/>
    <col min="3468" max="3468" width="8.7109375" style="16" customWidth="1"/>
    <col min="3469" max="3469" width="23.7109375" style="16" customWidth="1"/>
    <col min="3470" max="3471" width="9.140625" style="16"/>
    <col min="3472" max="3472" width="11.7109375" style="16" customWidth="1"/>
    <col min="3473" max="3473" width="10.42578125" style="16" customWidth="1"/>
    <col min="3474" max="3476" width="9.140625" style="16"/>
    <col min="3477" max="3477" width="10.85546875" style="16" customWidth="1"/>
    <col min="3478" max="3712" width="9.140625" style="16"/>
    <col min="3713" max="3713" width="4.5703125" style="16" customWidth="1"/>
    <col min="3714" max="3714" width="17.28515625" style="16" customWidth="1"/>
    <col min="3715" max="3717" width="12.7109375" style="16" customWidth="1"/>
    <col min="3718" max="3718" width="9.140625" style="16" customWidth="1"/>
    <col min="3719" max="3719" width="12.7109375" style="16" customWidth="1"/>
    <col min="3720" max="3720" width="8.7109375" style="16" customWidth="1"/>
    <col min="3721" max="3721" width="12.7109375" style="16" customWidth="1"/>
    <col min="3722" max="3722" width="8.7109375" style="16" customWidth="1"/>
    <col min="3723" max="3723" width="12.7109375" style="16" customWidth="1"/>
    <col min="3724" max="3724" width="8.7109375" style="16" customWidth="1"/>
    <col min="3725" max="3725" width="23.7109375" style="16" customWidth="1"/>
    <col min="3726" max="3727" width="9.140625" style="16"/>
    <col min="3728" max="3728" width="11.7109375" style="16" customWidth="1"/>
    <col min="3729" max="3729" width="10.42578125" style="16" customWidth="1"/>
    <col min="3730" max="3732" width="9.140625" style="16"/>
    <col min="3733" max="3733" width="10.85546875" style="16" customWidth="1"/>
    <col min="3734" max="3968" width="9.140625" style="16"/>
    <col min="3969" max="3969" width="4.5703125" style="16" customWidth="1"/>
    <col min="3970" max="3970" width="17.28515625" style="16" customWidth="1"/>
    <col min="3971" max="3973" width="12.7109375" style="16" customWidth="1"/>
    <col min="3974" max="3974" width="9.140625" style="16" customWidth="1"/>
    <col min="3975" max="3975" width="12.7109375" style="16" customWidth="1"/>
    <col min="3976" max="3976" width="8.7109375" style="16" customWidth="1"/>
    <col min="3977" max="3977" width="12.7109375" style="16" customWidth="1"/>
    <col min="3978" max="3978" width="8.7109375" style="16" customWidth="1"/>
    <col min="3979" max="3979" width="12.7109375" style="16" customWidth="1"/>
    <col min="3980" max="3980" width="8.7109375" style="16" customWidth="1"/>
    <col min="3981" max="3981" width="23.7109375" style="16" customWidth="1"/>
    <col min="3982" max="3983" width="9.140625" style="16"/>
    <col min="3984" max="3984" width="11.7109375" style="16" customWidth="1"/>
    <col min="3985" max="3985" width="10.42578125" style="16" customWidth="1"/>
    <col min="3986" max="3988" width="9.140625" style="16"/>
    <col min="3989" max="3989" width="10.85546875" style="16" customWidth="1"/>
    <col min="3990" max="4224" width="9.140625" style="16"/>
    <col min="4225" max="4225" width="4.5703125" style="16" customWidth="1"/>
    <col min="4226" max="4226" width="17.28515625" style="16" customWidth="1"/>
    <col min="4227" max="4229" width="12.7109375" style="16" customWidth="1"/>
    <col min="4230" max="4230" width="9.140625" style="16" customWidth="1"/>
    <col min="4231" max="4231" width="12.7109375" style="16" customWidth="1"/>
    <col min="4232" max="4232" width="8.7109375" style="16" customWidth="1"/>
    <col min="4233" max="4233" width="12.7109375" style="16" customWidth="1"/>
    <col min="4234" max="4234" width="8.7109375" style="16" customWidth="1"/>
    <col min="4235" max="4235" width="12.7109375" style="16" customWidth="1"/>
    <col min="4236" max="4236" width="8.7109375" style="16" customWidth="1"/>
    <col min="4237" max="4237" width="23.7109375" style="16" customWidth="1"/>
    <col min="4238" max="4239" width="9.140625" style="16"/>
    <col min="4240" max="4240" width="11.7109375" style="16" customWidth="1"/>
    <col min="4241" max="4241" width="10.42578125" style="16" customWidth="1"/>
    <col min="4242" max="4244" width="9.140625" style="16"/>
    <col min="4245" max="4245" width="10.85546875" style="16" customWidth="1"/>
    <col min="4246" max="4480" width="9.140625" style="16"/>
    <col min="4481" max="4481" width="4.5703125" style="16" customWidth="1"/>
    <col min="4482" max="4482" width="17.28515625" style="16" customWidth="1"/>
    <col min="4483" max="4485" width="12.7109375" style="16" customWidth="1"/>
    <col min="4486" max="4486" width="9.140625" style="16" customWidth="1"/>
    <col min="4487" max="4487" width="12.7109375" style="16" customWidth="1"/>
    <col min="4488" max="4488" width="8.7109375" style="16" customWidth="1"/>
    <col min="4489" max="4489" width="12.7109375" style="16" customWidth="1"/>
    <col min="4490" max="4490" width="8.7109375" style="16" customWidth="1"/>
    <col min="4491" max="4491" width="12.7109375" style="16" customWidth="1"/>
    <col min="4492" max="4492" width="8.7109375" style="16" customWidth="1"/>
    <col min="4493" max="4493" width="23.7109375" style="16" customWidth="1"/>
    <col min="4494" max="4495" width="9.140625" style="16"/>
    <col min="4496" max="4496" width="11.7109375" style="16" customWidth="1"/>
    <col min="4497" max="4497" width="10.42578125" style="16" customWidth="1"/>
    <col min="4498" max="4500" width="9.140625" style="16"/>
    <col min="4501" max="4501" width="10.85546875" style="16" customWidth="1"/>
    <col min="4502" max="4736" width="9.140625" style="16"/>
    <col min="4737" max="4737" width="4.5703125" style="16" customWidth="1"/>
    <col min="4738" max="4738" width="17.28515625" style="16" customWidth="1"/>
    <col min="4739" max="4741" width="12.7109375" style="16" customWidth="1"/>
    <col min="4742" max="4742" width="9.140625" style="16" customWidth="1"/>
    <col min="4743" max="4743" width="12.7109375" style="16" customWidth="1"/>
    <col min="4744" max="4744" width="8.7109375" style="16" customWidth="1"/>
    <col min="4745" max="4745" width="12.7109375" style="16" customWidth="1"/>
    <col min="4746" max="4746" width="8.7109375" style="16" customWidth="1"/>
    <col min="4747" max="4747" width="12.7109375" style="16" customWidth="1"/>
    <col min="4748" max="4748" width="8.7109375" style="16" customWidth="1"/>
    <col min="4749" max="4749" width="23.7109375" style="16" customWidth="1"/>
    <col min="4750" max="4751" width="9.140625" style="16"/>
    <col min="4752" max="4752" width="11.7109375" style="16" customWidth="1"/>
    <col min="4753" max="4753" width="10.42578125" style="16" customWidth="1"/>
    <col min="4754" max="4756" width="9.140625" style="16"/>
    <col min="4757" max="4757" width="10.85546875" style="16" customWidth="1"/>
    <col min="4758" max="4992" width="9.140625" style="16"/>
    <col min="4993" max="4993" width="4.5703125" style="16" customWidth="1"/>
    <col min="4994" max="4994" width="17.28515625" style="16" customWidth="1"/>
    <col min="4995" max="4997" width="12.7109375" style="16" customWidth="1"/>
    <col min="4998" max="4998" width="9.140625" style="16" customWidth="1"/>
    <col min="4999" max="4999" width="12.7109375" style="16" customWidth="1"/>
    <col min="5000" max="5000" width="8.7109375" style="16" customWidth="1"/>
    <col min="5001" max="5001" width="12.7109375" style="16" customWidth="1"/>
    <col min="5002" max="5002" width="8.7109375" style="16" customWidth="1"/>
    <col min="5003" max="5003" width="12.7109375" style="16" customWidth="1"/>
    <col min="5004" max="5004" width="8.7109375" style="16" customWidth="1"/>
    <col min="5005" max="5005" width="23.7109375" style="16" customWidth="1"/>
    <col min="5006" max="5007" width="9.140625" style="16"/>
    <col min="5008" max="5008" width="11.7109375" style="16" customWidth="1"/>
    <col min="5009" max="5009" width="10.42578125" style="16" customWidth="1"/>
    <col min="5010" max="5012" width="9.140625" style="16"/>
    <col min="5013" max="5013" width="10.85546875" style="16" customWidth="1"/>
    <col min="5014" max="5248" width="9.140625" style="16"/>
    <col min="5249" max="5249" width="4.5703125" style="16" customWidth="1"/>
    <col min="5250" max="5250" width="17.28515625" style="16" customWidth="1"/>
    <col min="5251" max="5253" width="12.7109375" style="16" customWidth="1"/>
    <col min="5254" max="5254" width="9.140625" style="16" customWidth="1"/>
    <col min="5255" max="5255" width="12.7109375" style="16" customWidth="1"/>
    <col min="5256" max="5256" width="8.7109375" style="16" customWidth="1"/>
    <col min="5257" max="5257" width="12.7109375" style="16" customWidth="1"/>
    <col min="5258" max="5258" width="8.7109375" style="16" customWidth="1"/>
    <col min="5259" max="5259" width="12.7109375" style="16" customWidth="1"/>
    <col min="5260" max="5260" width="8.7109375" style="16" customWidth="1"/>
    <col min="5261" max="5261" width="23.7109375" style="16" customWidth="1"/>
    <col min="5262" max="5263" width="9.140625" style="16"/>
    <col min="5264" max="5264" width="11.7109375" style="16" customWidth="1"/>
    <col min="5265" max="5265" width="10.42578125" style="16" customWidth="1"/>
    <col min="5266" max="5268" width="9.140625" style="16"/>
    <col min="5269" max="5269" width="10.85546875" style="16" customWidth="1"/>
    <col min="5270" max="5504" width="9.140625" style="16"/>
    <col min="5505" max="5505" width="4.5703125" style="16" customWidth="1"/>
    <col min="5506" max="5506" width="17.28515625" style="16" customWidth="1"/>
    <col min="5507" max="5509" width="12.7109375" style="16" customWidth="1"/>
    <col min="5510" max="5510" width="9.140625" style="16" customWidth="1"/>
    <col min="5511" max="5511" width="12.7109375" style="16" customWidth="1"/>
    <col min="5512" max="5512" width="8.7109375" style="16" customWidth="1"/>
    <col min="5513" max="5513" width="12.7109375" style="16" customWidth="1"/>
    <col min="5514" max="5514" width="8.7109375" style="16" customWidth="1"/>
    <col min="5515" max="5515" width="12.7109375" style="16" customWidth="1"/>
    <col min="5516" max="5516" width="8.7109375" style="16" customWidth="1"/>
    <col min="5517" max="5517" width="23.7109375" style="16" customWidth="1"/>
    <col min="5518" max="5519" width="9.140625" style="16"/>
    <col min="5520" max="5520" width="11.7109375" style="16" customWidth="1"/>
    <col min="5521" max="5521" width="10.42578125" style="16" customWidth="1"/>
    <col min="5522" max="5524" width="9.140625" style="16"/>
    <col min="5525" max="5525" width="10.85546875" style="16" customWidth="1"/>
    <col min="5526" max="5760" width="9.140625" style="16"/>
    <col min="5761" max="5761" width="4.5703125" style="16" customWidth="1"/>
    <col min="5762" max="5762" width="17.28515625" style="16" customWidth="1"/>
    <col min="5763" max="5765" width="12.7109375" style="16" customWidth="1"/>
    <col min="5766" max="5766" width="9.140625" style="16" customWidth="1"/>
    <col min="5767" max="5767" width="12.7109375" style="16" customWidth="1"/>
    <col min="5768" max="5768" width="8.7109375" style="16" customWidth="1"/>
    <col min="5769" max="5769" width="12.7109375" style="16" customWidth="1"/>
    <col min="5770" max="5770" width="8.7109375" style="16" customWidth="1"/>
    <col min="5771" max="5771" width="12.7109375" style="16" customWidth="1"/>
    <col min="5772" max="5772" width="8.7109375" style="16" customWidth="1"/>
    <col min="5773" max="5773" width="23.7109375" style="16" customWidth="1"/>
    <col min="5774" max="5775" width="9.140625" style="16"/>
    <col min="5776" max="5776" width="11.7109375" style="16" customWidth="1"/>
    <col min="5777" max="5777" width="10.42578125" style="16" customWidth="1"/>
    <col min="5778" max="5780" width="9.140625" style="16"/>
    <col min="5781" max="5781" width="10.85546875" style="16" customWidth="1"/>
    <col min="5782" max="6016" width="9.140625" style="16"/>
    <col min="6017" max="6017" width="4.5703125" style="16" customWidth="1"/>
    <col min="6018" max="6018" width="17.28515625" style="16" customWidth="1"/>
    <col min="6019" max="6021" width="12.7109375" style="16" customWidth="1"/>
    <col min="6022" max="6022" width="9.140625" style="16" customWidth="1"/>
    <col min="6023" max="6023" width="12.7109375" style="16" customWidth="1"/>
    <col min="6024" max="6024" width="8.7109375" style="16" customWidth="1"/>
    <col min="6025" max="6025" width="12.7109375" style="16" customWidth="1"/>
    <col min="6026" max="6026" width="8.7109375" style="16" customWidth="1"/>
    <col min="6027" max="6027" width="12.7109375" style="16" customWidth="1"/>
    <col min="6028" max="6028" width="8.7109375" style="16" customWidth="1"/>
    <col min="6029" max="6029" width="23.7109375" style="16" customWidth="1"/>
    <col min="6030" max="6031" width="9.140625" style="16"/>
    <col min="6032" max="6032" width="11.7109375" style="16" customWidth="1"/>
    <col min="6033" max="6033" width="10.42578125" style="16" customWidth="1"/>
    <col min="6034" max="6036" width="9.140625" style="16"/>
    <col min="6037" max="6037" width="10.85546875" style="16" customWidth="1"/>
    <col min="6038" max="6272" width="9.140625" style="16"/>
    <col min="6273" max="6273" width="4.5703125" style="16" customWidth="1"/>
    <col min="6274" max="6274" width="17.28515625" style="16" customWidth="1"/>
    <col min="6275" max="6277" width="12.7109375" style="16" customWidth="1"/>
    <col min="6278" max="6278" width="9.140625" style="16" customWidth="1"/>
    <col min="6279" max="6279" width="12.7109375" style="16" customWidth="1"/>
    <col min="6280" max="6280" width="8.7109375" style="16" customWidth="1"/>
    <col min="6281" max="6281" width="12.7109375" style="16" customWidth="1"/>
    <col min="6282" max="6282" width="8.7109375" style="16" customWidth="1"/>
    <col min="6283" max="6283" width="12.7109375" style="16" customWidth="1"/>
    <col min="6284" max="6284" width="8.7109375" style="16" customWidth="1"/>
    <col min="6285" max="6285" width="23.7109375" style="16" customWidth="1"/>
    <col min="6286" max="6287" width="9.140625" style="16"/>
    <col min="6288" max="6288" width="11.7109375" style="16" customWidth="1"/>
    <col min="6289" max="6289" width="10.42578125" style="16" customWidth="1"/>
    <col min="6290" max="6292" width="9.140625" style="16"/>
    <col min="6293" max="6293" width="10.85546875" style="16" customWidth="1"/>
    <col min="6294" max="6528" width="9.140625" style="16"/>
    <col min="6529" max="6529" width="4.5703125" style="16" customWidth="1"/>
    <col min="6530" max="6530" width="17.28515625" style="16" customWidth="1"/>
    <col min="6531" max="6533" width="12.7109375" style="16" customWidth="1"/>
    <col min="6534" max="6534" width="9.140625" style="16" customWidth="1"/>
    <col min="6535" max="6535" width="12.7109375" style="16" customWidth="1"/>
    <col min="6536" max="6536" width="8.7109375" style="16" customWidth="1"/>
    <col min="6537" max="6537" width="12.7109375" style="16" customWidth="1"/>
    <col min="6538" max="6538" width="8.7109375" style="16" customWidth="1"/>
    <col min="6539" max="6539" width="12.7109375" style="16" customWidth="1"/>
    <col min="6540" max="6540" width="8.7109375" style="16" customWidth="1"/>
    <col min="6541" max="6541" width="23.7109375" style="16" customWidth="1"/>
    <col min="6542" max="6543" width="9.140625" style="16"/>
    <col min="6544" max="6544" width="11.7109375" style="16" customWidth="1"/>
    <col min="6545" max="6545" width="10.42578125" style="16" customWidth="1"/>
    <col min="6546" max="6548" width="9.140625" style="16"/>
    <col min="6549" max="6549" width="10.85546875" style="16" customWidth="1"/>
    <col min="6550" max="6784" width="9.140625" style="16"/>
    <col min="6785" max="6785" width="4.5703125" style="16" customWidth="1"/>
    <col min="6786" max="6786" width="17.28515625" style="16" customWidth="1"/>
    <col min="6787" max="6789" width="12.7109375" style="16" customWidth="1"/>
    <col min="6790" max="6790" width="9.140625" style="16" customWidth="1"/>
    <col min="6791" max="6791" width="12.7109375" style="16" customWidth="1"/>
    <col min="6792" max="6792" width="8.7109375" style="16" customWidth="1"/>
    <col min="6793" max="6793" width="12.7109375" style="16" customWidth="1"/>
    <col min="6794" max="6794" width="8.7109375" style="16" customWidth="1"/>
    <col min="6795" max="6795" width="12.7109375" style="16" customWidth="1"/>
    <col min="6796" max="6796" width="8.7109375" style="16" customWidth="1"/>
    <col min="6797" max="6797" width="23.7109375" style="16" customWidth="1"/>
    <col min="6798" max="6799" width="9.140625" style="16"/>
    <col min="6800" max="6800" width="11.7109375" style="16" customWidth="1"/>
    <col min="6801" max="6801" width="10.42578125" style="16" customWidth="1"/>
    <col min="6802" max="6804" width="9.140625" style="16"/>
    <col min="6805" max="6805" width="10.85546875" style="16" customWidth="1"/>
    <col min="6806" max="7040" width="9.140625" style="16"/>
    <col min="7041" max="7041" width="4.5703125" style="16" customWidth="1"/>
    <col min="7042" max="7042" width="17.28515625" style="16" customWidth="1"/>
    <col min="7043" max="7045" width="12.7109375" style="16" customWidth="1"/>
    <col min="7046" max="7046" width="9.140625" style="16" customWidth="1"/>
    <col min="7047" max="7047" width="12.7109375" style="16" customWidth="1"/>
    <col min="7048" max="7048" width="8.7109375" style="16" customWidth="1"/>
    <col min="7049" max="7049" width="12.7109375" style="16" customWidth="1"/>
    <col min="7050" max="7050" width="8.7109375" style="16" customWidth="1"/>
    <col min="7051" max="7051" width="12.7109375" style="16" customWidth="1"/>
    <col min="7052" max="7052" width="8.7109375" style="16" customWidth="1"/>
    <col min="7053" max="7053" width="23.7109375" style="16" customWidth="1"/>
    <col min="7054" max="7055" width="9.140625" style="16"/>
    <col min="7056" max="7056" width="11.7109375" style="16" customWidth="1"/>
    <col min="7057" max="7057" width="10.42578125" style="16" customWidth="1"/>
    <col min="7058" max="7060" width="9.140625" style="16"/>
    <col min="7061" max="7061" width="10.85546875" style="16" customWidth="1"/>
    <col min="7062" max="7296" width="9.140625" style="16"/>
    <col min="7297" max="7297" width="4.5703125" style="16" customWidth="1"/>
    <col min="7298" max="7298" width="17.28515625" style="16" customWidth="1"/>
    <col min="7299" max="7301" width="12.7109375" style="16" customWidth="1"/>
    <col min="7302" max="7302" width="9.140625" style="16" customWidth="1"/>
    <col min="7303" max="7303" width="12.7109375" style="16" customWidth="1"/>
    <col min="7304" max="7304" width="8.7109375" style="16" customWidth="1"/>
    <col min="7305" max="7305" width="12.7109375" style="16" customWidth="1"/>
    <col min="7306" max="7306" width="8.7109375" style="16" customWidth="1"/>
    <col min="7307" max="7307" width="12.7109375" style="16" customWidth="1"/>
    <col min="7308" max="7308" width="8.7109375" style="16" customWidth="1"/>
    <col min="7309" max="7309" width="23.7109375" style="16" customWidth="1"/>
    <col min="7310" max="7311" width="9.140625" style="16"/>
    <col min="7312" max="7312" width="11.7109375" style="16" customWidth="1"/>
    <col min="7313" max="7313" width="10.42578125" style="16" customWidth="1"/>
    <col min="7314" max="7316" width="9.140625" style="16"/>
    <col min="7317" max="7317" width="10.85546875" style="16" customWidth="1"/>
    <col min="7318" max="7552" width="9.140625" style="16"/>
    <col min="7553" max="7553" width="4.5703125" style="16" customWidth="1"/>
    <col min="7554" max="7554" width="17.28515625" style="16" customWidth="1"/>
    <col min="7555" max="7557" width="12.7109375" style="16" customWidth="1"/>
    <col min="7558" max="7558" width="9.140625" style="16" customWidth="1"/>
    <col min="7559" max="7559" width="12.7109375" style="16" customWidth="1"/>
    <col min="7560" max="7560" width="8.7109375" style="16" customWidth="1"/>
    <col min="7561" max="7561" width="12.7109375" style="16" customWidth="1"/>
    <col min="7562" max="7562" width="8.7109375" style="16" customWidth="1"/>
    <col min="7563" max="7563" width="12.7109375" style="16" customWidth="1"/>
    <col min="7564" max="7564" width="8.7109375" style="16" customWidth="1"/>
    <col min="7565" max="7565" width="23.7109375" style="16" customWidth="1"/>
    <col min="7566" max="7567" width="9.140625" style="16"/>
    <col min="7568" max="7568" width="11.7109375" style="16" customWidth="1"/>
    <col min="7569" max="7569" width="10.42578125" style="16" customWidth="1"/>
    <col min="7570" max="7572" width="9.140625" style="16"/>
    <col min="7573" max="7573" width="10.85546875" style="16" customWidth="1"/>
    <col min="7574" max="7808" width="9.140625" style="16"/>
    <col min="7809" max="7809" width="4.5703125" style="16" customWidth="1"/>
    <col min="7810" max="7810" width="17.28515625" style="16" customWidth="1"/>
    <col min="7811" max="7813" width="12.7109375" style="16" customWidth="1"/>
    <col min="7814" max="7814" width="9.140625" style="16" customWidth="1"/>
    <col min="7815" max="7815" width="12.7109375" style="16" customWidth="1"/>
    <col min="7816" max="7816" width="8.7109375" style="16" customWidth="1"/>
    <col min="7817" max="7817" width="12.7109375" style="16" customWidth="1"/>
    <col min="7818" max="7818" width="8.7109375" style="16" customWidth="1"/>
    <col min="7819" max="7819" width="12.7109375" style="16" customWidth="1"/>
    <col min="7820" max="7820" width="8.7109375" style="16" customWidth="1"/>
    <col min="7821" max="7821" width="23.7109375" style="16" customWidth="1"/>
    <col min="7822" max="7823" width="9.140625" style="16"/>
    <col min="7824" max="7824" width="11.7109375" style="16" customWidth="1"/>
    <col min="7825" max="7825" width="10.42578125" style="16" customWidth="1"/>
    <col min="7826" max="7828" width="9.140625" style="16"/>
    <col min="7829" max="7829" width="10.85546875" style="16" customWidth="1"/>
    <col min="7830" max="8064" width="9.140625" style="16"/>
    <col min="8065" max="8065" width="4.5703125" style="16" customWidth="1"/>
    <col min="8066" max="8066" width="17.28515625" style="16" customWidth="1"/>
    <col min="8067" max="8069" width="12.7109375" style="16" customWidth="1"/>
    <col min="8070" max="8070" width="9.140625" style="16" customWidth="1"/>
    <col min="8071" max="8071" width="12.7109375" style="16" customWidth="1"/>
    <col min="8072" max="8072" width="8.7109375" style="16" customWidth="1"/>
    <col min="8073" max="8073" width="12.7109375" style="16" customWidth="1"/>
    <col min="8074" max="8074" width="8.7109375" style="16" customWidth="1"/>
    <col min="8075" max="8075" width="12.7109375" style="16" customWidth="1"/>
    <col min="8076" max="8076" width="8.7109375" style="16" customWidth="1"/>
    <col min="8077" max="8077" width="23.7109375" style="16" customWidth="1"/>
    <col min="8078" max="8079" width="9.140625" style="16"/>
    <col min="8080" max="8080" width="11.7109375" style="16" customWidth="1"/>
    <col min="8081" max="8081" width="10.42578125" style="16" customWidth="1"/>
    <col min="8082" max="8084" width="9.140625" style="16"/>
    <col min="8085" max="8085" width="10.85546875" style="16" customWidth="1"/>
    <col min="8086" max="8320" width="9.140625" style="16"/>
    <col min="8321" max="8321" width="4.5703125" style="16" customWidth="1"/>
    <col min="8322" max="8322" width="17.28515625" style="16" customWidth="1"/>
    <col min="8323" max="8325" width="12.7109375" style="16" customWidth="1"/>
    <col min="8326" max="8326" width="9.140625" style="16" customWidth="1"/>
    <col min="8327" max="8327" width="12.7109375" style="16" customWidth="1"/>
    <col min="8328" max="8328" width="8.7109375" style="16" customWidth="1"/>
    <col min="8329" max="8329" width="12.7109375" style="16" customWidth="1"/>
    <col min="8330" max="8330" width="8.7109375" style="16" customWidth="1"/>
    <col min="8331" max="8331" width="12.7109375" style="16" customWidth="1"/>
    <col min="8332" max="8332" width="8.7109375" style="16" customWidth="1"/>
    <col min="8333" max="8333" width="23.7109375" style="16" customWidth="1"/>
    <col min="8334" max="8335" width="9.140625" style="16"/>
    <col min="8336" max="8336" width="11.7109375" style="16" customWidth="1"/>
    <col min="8337" max="8337" width="10.42578125" style="16" customWidth="1"/>
    <col min="8338" max="8340" width="9.140625" style="16"/>
    <col min="8341" max="8341" width="10.85546875" style="16" customWidth="1"/>
    <col min="8342" max="8576" width="9.140625" style="16"/>
    <col min="8577" max="8577" width="4.5703125" style="16" customWidth="1"/>
    <col min="8578" max="8578" width="17.28515625" style="16" customWidth="1"/>
    <col min="8579" max="8581" width="12.7109375" style="16" customWidth="1"/>
    <col min="8582" max="8582" width="9.140625" style="16" customWidth="1"/>
    <col min="8583" max="8583" width="12.7109375" style="16" customWidth="1"/>
    <col min="8584" max="8584" width="8.7109375" style="16" customWidth="1"/>
    <col min="8585" max="8585" width="12.7109375" style="16" customWidth="1"/>
    <col min="8586" max="8586" width="8.7109375" style="16" customWidth="1"/>
    <col min="8587" max="8587" width="12.7109375" style="16" customWidth="1"/>
    <col min="8588" max="8588" width="8.7109375" style="16" customWidth="1"/>
    <col min="8589" max="8589" width="23.7109375" style="16" customWidth="1"/>
    <col min="8590" max="8591" width="9.140625" style="16"/>
    <col min="8592" max="8592" width="11.7109375" style="16" customWidth="1"/>
    <col min="8593" max="8593" width="10.42578125" style="16" customWidth="1"/>
    <col min="8594" max="8596" width="9.140625" style="16"/>
    <col min="8597" max="8597" width="10.85546875" style="16" customWidth="1"/>
    <col min="8598" max="8832" width="9.140625" style="16"/>
    <col min="8833" max="8833" width="4.5703125" style="16" customWidth="1"/>
    <col min="8834" max="8834" width="17.28515625" style="16" customWidth="1"/>
    <col min="8835" max="8837" width="12.7109375" style="16" customWidth="1"/>
    <col min="8838" max="8838" width="9.140625" style="16" customWidth="1"/>
    <col min="8839" max="8839" width="12.7109375" style="16" customWidth="1"/>
    <col min="8840" max="8840" width="8.7109375" style="16" customWidth="1"/>
    <col min="8841" max="8841" width="12.7109375" style="16" customWidth="1"/>
    <col min="8842" max="8842" width="8.7109375" style="16" customWidth="1"/>
    <col min="8843" max="8843" width="12.7109375" style="16" customWidth="1"/>
    <col min="8844" max="8844" width="8.7109375" style="16" customWidth="1"/>
    <col min="8845" max="8845" width="23.7109375" style="16" customWidth="1"/>
    <col min="8846" max="8847" width="9.140625" style="16"/>
    <col min="8848" max="8848" width="11.7109375" style="16" customWidth="1"/>
    <col min="8849" max="8849" width="10.42578125" style="16" customWidth="1"/>
    <col min="8850" max="8852" width="9.140625" style="16"/>
    <col min="8853" max="8853" width="10.85546875" style="16" customWidth="1"/>
    <col min="8854" max="9088" width="9.140625" style="16"/>
    <col min="9089" max="9089" width="4.5703125" style="16" customWidth="1"/>
    <col min="9090" max="9090" width="17.28515625" style="16" customWidth="1"/>
    <col min="9091" max="9093" width="12.7109375" style="16" customWidth="1"/>
    <col min="9094" max="9094" width="9.140625" style="16" customWidth="1"/>
    <col min="9095" max="9095" width="12.7109375" style="16" customWidth="1"/>
    <col min="9096" max="9096" width="8.7109375" style="16" customWidth="1"/>
    <col min="9097" max="9097" width="12.7109375" style="16" customWidth="1"/>
    <col min="9098" max="9098" width="8.7109375" style="16" customWidth="1"/>
    <col min="9099" max="9099" width="12.7109375" style="16" customWidth="1"/>
    <col min="9100" max="9100" width="8.7109375" style="16" customWidth="1"/>
    <col min="9101" max="9101" width="23.7109375" style="16" customWidth="1"/>
    <col min="9102" max="9103" width="9.140625" style="16"/>
    <col min="9104" max="9104" width="11.7109375" style="16" customWidth="1"/>
    <col min="9105" max="9105" width="10.42578125" style="16" customWidth="1"/>
    <col min="9106" max="9108" width="9.140625" style="16"/>
    <col min="9109" max="9109" width="10.85546875" style="16" customWidth="1"/>
    <col min="9110" max="9344" width="9.140625" style="16"/>
    <col min="9345" max="9345" width="4.5703125" style="16" customWidth="1"/>
    <col min="9346" max="9346" width="17.28515625" style="16" customWidth="1"/>
    <col min="9347" max="9349" width="12.7109375" style="16" customWidth="1"/>
    <col min="9350" max="9350" width="9.140625" style="16" customWidth="1"/>
    <col min="9351" max="9351" width="12.7109375" style="16" customWidth="1"/>
    <col min="9352" max="9352" width="8.7109375" style="16" customWidth="1"/>
    <col min="9353" max="9353" width="12.7109375" style="16" customWidth="1"/>
    <col min="9354" max="9354" width="8.7109375" style="16" customWidth="1"/>
    <col min="9355" max="9355" width="12.7109375" style="16" customWidth="1"/>
    <col min="9356" max="9356" width="8.7109375" style="16" customWidth="1"/>
    <col min="9357" max="9357" width="23.7109375" style="16" customWidth="1"/>
    <col min="9358" max="9359" width="9.140625" style="16"/>
    <col min="9360" max="9360" width="11.7109375" style="16" customWidth="1"/>
    <col min="9361" max="9361" width="10.42578125" style="16" customWidth="1"/>
    <col min="9362" max="9364" width="9.140625" style="16"/>
    <col min="9365" max="9365" width="10.85546875" style="16" customWidth="1"/>
    <col min="9366" max="9600" width="9.140625" style="16"/>
    <col min="9601" max="9601" width="4.5703125" style="16" customWidth="1"/>
    <col min="9602" max="9602" width="17.28515625" style="16" customWidth="1"/>
    <col min="9603" max="9605" width="12.7109375" style="16" customWidth="1"/>
    <col min="9606" max="9606" width="9.140625" style="16" customWidth="1"/>
    <col min="9607" max="9607" width="12.7109375" style="16" customWidth="1"/>
    <col min="9608" max="9608" width="8.7109375" style="16" customWidth="1"/>
    <col min="9609" max="9609" width="12.7109375" style="16" customWidth="1"/>
    <col min="9610" max="9610" width="8.7109375" style="16" customWidth="1"/>
    <col min="9611" max="9611" width="12.7109375" style="16" customWidth="1"/>
    <col min="9612" max="9612" width="8.7109375" style="16" customWidth="1"/>
    <col min="9613" max="9613" width="23.7109375" style="16" customWidth="1"/>
    <col min="9614" max="9615" width="9.140625" style="16"/>
    <col min="9616" max="9616" width="11.7109375" style="16" customWidth="1"/>
    <col min="9617" max="9617" width="10.42578125" style="16" customWidth="1"/>
    <col min="9618" max="9620" width="9.140625" style="16"/>
    <col min="9621" max="9621" width="10.85546875" style="16" customWidth="1"/>
    <col min="9622" max="9856" width="9.140625" style="16"/>
    <col min="9857" max="9857" width="4.5703125" style="16" customWidth="1"/>
    <col min="9858" max="9858" width="17.28515625" style="16" customWidth="1"/>
    <col min="9859" max="9861" width="12.7109375" style="16" customWidth="1"/>
    <col min="9862" max="9862" width="9.140625" style="16" customWidth="1"/>
    <col min="9863" max="9863" width="12.7109375" style="16" customWidth="1"/>
    <col min="9864" max="9864" width="8.7109375" style="16" customWidth="1"/>
    <col min="9865" max="9865" width="12.7109375" style="16" customWidth="1"/>
    <col min="9866" max="9866" width="8.7109375" style="16" customWidth="1"/>
    <col min="9867" max="9867" width="12.7109375" style="16" customWidth="1"/>
    <col min="9868" max="9868" width="8.7109375" style="16" customWidth="1"/>
    <col min="9869" max="9869" width="23.7109375" style="16" customWidth="1"/>
    <col min="9870" max="9871" width="9.140625" style="16"/>
    <col min="9872" max="9872" width="11.7109375" style="16" customWidth="1"/>
    <col min="9873" max="9873" width="10.42578125" style="16" customWidth="1"/>
    <col min="9874" max="9876" width="9.140625" style="16"/>
    <col min="9877" max="9877" width="10.85546875" style="16" customWidth="1"/>
    <col min="9878" max="10112" width="9.140625" style="16"/>
    <col min="10113" max="10113" width="4.5703125" style="16" customWidth="1"/>
    <col min="10114" max="10114" width="17.28515625" style="16" customWidth="1"/>
    <col min="10115" max="10117" width="12.7109375" style="16" customWidth="1"/>
    <col min="10118" max="10118" width="9.140625" style="16" customWidth="1"/>
    <col min="10119" max="10119" width="12.7109375" style="16" customWidth="1"/>
    <col min="10120" max="10120" width="8.7109375" style="16" customWidth="1"/>
    <col min="10121" max="10121" width="12.7109375" style="16" customWidth="1"/>
    <col min="10122" max="10122" width="8.7109375" style="16" customWidth="1"/>
    <col min="10123" max="10123" width="12.7109375" style="16" customWidth="1"/>
    <col min="10124" max="10124" width="8.7109375" style="16" customWidth="1"/>
    <col min="10125" max="10125" width="23.7109375" style="16" customWidth="1"/>
    <col min="10126" max="10127" width="9.140625" style="16"/>
    <col min="10128" max="10128" width="11.7109375" style="16" customWidth="1"/>
    <col min="10129" max="10129" width="10.42578125" style="16" customWidth="1"/>
    <col min="10130" max="10132" width="9.140625" style="16"/>
    <col min="10133" max="10133" width="10.85546875" style="16" customWidth="1"/>
    <col min="10134" max="10368" width="9.140625" style="16"/>
    <col min="10369" max="10369" width="4.5703125" style="16" customWidth="1"/>
    <col min="10370" max="10370" width="17.28515625" style="16" customWidth="1"/>
    <col min="10371" max="10373" width="12.7109375" style="16" customWidth="1"/>
    <col min="10374" max="10374" width="9.140625" style="16" customWidth="1"/>
    <col min="10375" max="10375" width="12.7109375" style="16" customWidth="1"/>
    <col min="10376" max="10376" width="8.7109375" style="16" customWidth="1"/>
    <col min="10377" max="10377" width="12.7109375" style="16" customWidth="1"/>
    <col min="10378" max="10378" width="8.7109375" style="16" customWidth="1"/>
    <col min="10379" max="10379" width="12.7109375" style="16" customWidth="1"/>
    <col min="10380" max="10380" width="8.7109375" style="16" customWidth="1"/>
    <col min="10381" max="10381" width="23.7109375" style="16" customWidth="1"/>
    <col min="10382" max="10383" width="9.140625" style="16"/>
    <col min="10384" max="10384" width="11.7109375" style="16" customWidth="1"/>
    <col min="10385" max="10385" width="10.42578125" style="16" customWidth="1"/>
    <col min="10386" max="10388" width="9.140625" style="16"/>
    <col min="10389" max="10389" width="10.85546875" style="16" customWidth="1"/>
    <col min="10390" max="10624" width="9.140625" style="16"/>
    <col min="10625" max="10625" width="4.5703125" style="16" customWidth="1"/>
    <col min="10626" max="10626" width="17.28515625" style="16" customWidth="1"/>
    <col min="10627" max="10629" width="12.7109375" style="16" customWidth="1"/>
    <col min="10630" max="10630" width="9.140625" style="16" customWidth="1"/>
    <col min="10631" max="10631" width="12.7109375" style="16" customWidth="1"/>
    <col min="10632" max="10632" width="8.7109375" style="16" customWidth="1"/>
    <col min="10633" max="10633" width="12.7109375" style="16" customWidth="1"/>
    <col min="10634" max="10634" width="8.7109375" style="16" customWidth="1"/>
    <col min="10635" max="10635" width="12.7109375" style="16" customWidth="1"/>
    <col min="10636" max="10636" width="8.7109375" style="16" customWidth="1"/>
    <col min="10637" max="10637" width="23.7109375" style="16" customWidth="1"/>
    <col min="10638" max="10639" width="9.140625" style="16"/>
    <col min="10640" max="10640" width="11.7109375" style="16" customWidth="1"/>
    <col min="10641" max="10641" width="10.42578125" style="16" customWidth="1"/>
    <col min="10642" max="10644" width="9.140625" style="16"/>
    <col min="10645" max="10645" width="10.85546875" style="16" customWidth="1"/>
    <col min="10646" max="10880" width="9.140625" style="16"/>
    <col min="10881" max="10881" width="4.5703125" style="16" customWidth="1"/>
    <col min="10882" max="10882" width="17.28515625" style="16" customWidth="1"/>
    <col min="10883" max="10885" width="12.7109375" style="16" customWidth="1"/>
    <col min="10886" max="10886" width="9.140625" style="16" customWidth="1"/>
    <col min="10887" max="10887" width="12.7109375" style="16" customWidth="1"/>
    <col min="10888" max="10888" width="8.7109375" style="16" customWidth="1"/>
    <col min="10889" max="10889" width="12.7109375" style="16" customWidth="1"/>
    <col min="10890" max="10890" width="8.7109375" style="16" customWidth="1"/>
    <col min="10891" max="10891" width="12.7109375" style="16" customWidth="1"/>
    <col min="10892" max="10892" width="8.7109375" style="16" customWidth="1"/>
    <col min="10893" max="10893" width="23.7109375" style="16" customWidth="1"/>
    <col min="10894" max="10895" width="9.140625" style="16"/>
    <col min="10896" max="10896" width="11.7109375" style="16" customWidth="1"/>
    <col min="10897" max="10897" width="10.42578125" style="16" customWidth="1"/>
    <col min="10898" max="10900" width="9.140625" style="16"/>
    <col min="10901" max="10901" width="10.85546875" style="16" customWidth="1"/>
    <col min="10902" max="11136" width="9.140625" style="16"/>
    <col min="11137" max="11137" width="4.5703125" style="16" customWidth="1"/>
    <col min="11138" max="11138" width="17.28515625" style="16" customWidth="1"/>
    <col min="11139" max="11141" width="12.7109375" style="16" customWidth="1"/>
    <col min="11142" max="11142" width="9.140625" style="16" customWidth="1"/>
    <col min="11143" max="11143" width="12.7109375" style="16" customWidth="1"/>
    <col min="11144" max="11144" width="8.7109375" style="16" customWidth="1"/>
    <col min="11145" max="11145" width="12.7109375" style="16" customWidth="1"/>
    <col min="11146" max="11146" width="8.7109375" style="16" customWidth="1"/>
    <col min="11147" max="11147" width="12.7109375" style="16" customWidth="1"/>
    <col min="11148" max="11148" width="8.7109375" style="16" customWidth="1"/>
    <col min="11149" max="11149" width="23.7109375" style="16" customWidth="1"/>
    <col min="11150" max="11151" width="9.140625" style="16"/>
    <col min="11152" max="11152" width="11.7109375" style="16" customWidth="1"/>
    <col min="11153" max="11153" width="10.42578125" style="16" customWidth="1"/>
    <col min="11154" max="11156" width="9.140625" style="16"/>
    <col min="11157" max="11157" width="10.85546875" style="16" customWidth="1"/>
    <col min="11158" max="11392" width="9.140625" style="16"/>
    <col min="11393" max="11393" width="4.5703125" style="16" customWidth="1"/>
    <col min="11394" max="11394" width="17.28515625" style="16" customWidth="1"/>
    <col min="11395" max="11397" width="12.7109375" style="16" customWidth="1"/>
    <col min="11398" max="11398" width="9.140625" style="16" customWidth="1"/>
    <col min="11399" max="11399" width="12.7109375" style="16" customWidth="1"/>
    <col min="11400" max="11400" width="8.7109375" style="16" customWidth="1"/>
    <col min="11401" max="11401" width="12.7109375" style="16" customWidth="1"/>
    <col min="11402" max="11402" width="8.7109375" style="16" customWidth="1"/>
    <col min="11403" max="11403" width="12.7109375" style="16" customWidth="1"/>
    <col min="11404" max="11404" width="8.7109375" style="16" customWidth="1"/>
    <col min="11405" max="11405" width="23.7109375" style="16" customWidth="1"/>
    <col min="11406" max="11407" width="9.140625" style="16"/>
    <col min="11408" max="11408" width="11.7109375" style="16" customWidth="1"/>
    <col min="11409" max="11409" width="10.42578125" style="16" customWidth="1"/>
    <col min="11410" max="11412" width="9.140625" style="16"/>
    <col min="11413" max="11413" width="10.85546875" style="16" customWidth="1"/>
    <col min="11414" max="11648" width="9.140625" style="16"/>
    <col min="11649" max="11649" width="4.5703125" style="16" customWidth="1"/>
    <col min="11650" max="11650" width="17.28515625" style="16" customWidth="1"/>
    <col min="11651" max="11653" width="12.7109375" style="16" customWidth="1"/>
    <col min="11654" max="11654" width="9.140625" style="16" customWidth="1"/>
    <col min="11655" max="11655" width="12.7109375" style="16" customWidth="1"/>
    <col min="11656" max="11656" width="8.7109375" style="16" customWidth="1"/>
    <col min="11657" max="11657" width="12.7109375" style="16" customWidth="1"/>
    <col min="11658" max="11658" width="8.7109375" style="16" customWidth="1"/>
    <col min="11659" max="11659" width="12.7109375" style="16" customWidth="1"/>
    <col min="11660" max="11660" width="8.7109375" style="16" customWidth="1"/>
    <col min="11661" max="11661" width="23.7109375" style="16" customWidth="1"/>
    <col min="11662" max="11663" width="9.140625" style="16"/>
    <col min="11664" max="11664" width="11.7109375" style="16" customWidth="1"/>
    <col min="11665" max="11665" width="10.42578125" style="16" customWidth="1"/>
    <col min="11666" max="11668" width="9.140625" style="16"/>
    <col min="11669" max="11669" width="10.85546875" style="16" customWidth="1"/>
    <col min="11670" max="11904" width="9.140625" style="16"/>
    <col min="11905" max="11905" width="4.5703125" style="16" customWidth="1"/>
    <col min="11906" max="11906" width="17.28515625" style="16" customWidth="1"/>
    <col min="11907" max="11909" width="12.7109375" style="16" customWidth="1"/>
    <col min="11910" max="11910" width="9.140625" style="16" customWidth="1"/>
    <col min="11911" max="11911" width="12.7109375" style="16" customWidth="1"/>
    <col min="11912" max="11912" width="8.7109375" style="16" customWidth="1"/>
    <col min="11913" max="11913" width="12.7109375" style="16" customWidth="1"/>
    <col min="11914" max="11914" width="8.7109375" style="16" customWidth="1"/>
    <col min="11915" max="11915" width="12.7109375" style="16" customWidth="1"/>
    <col min="11916" max="11916" width="8.7109375" style="16" customWidth="1"/>
    <col min="11917" max="11917" width="23.7109375" style="16" customWidth="1"/>
    <col min="11918" max="11919" width="9.140625" style="16"/>
    <col min="11920" max="11920" width="11.7109375" style="16" customWidth="1"/>
    <col min="11921" max="11921" width="10.42578125" style="16" customWidth="1"/>
    <col min="11922" max="11924" width="9.140625" style="16"/>
    <col min="11925" max="11925" width="10.85546875" style="16" customWidth="1"/>
    <col min="11926" max="12160" width="9.140625" style="16"/>
    <col min="12161" max="12161" width="4.5703125" style="16" customWidth="1"/>
    <col min="12162" max="12162" width="17.28515625" style="16" customWidth="1"/>
    <col min="12163" max="12165" width="12.7109375" style="16" customWidth="1"/>
    <col min="12166" max="12166" width="9.140625" style="16" customWidth="1"/>
    <col min="12167" max="12167" width="12.7109375" style="16" customWidth="1"/>
    <col min="12168" max="12168" width="8.7109375" style="16" customWidth="1"/>
    <col min="12169" max="12169" width="12.7109375" style="16" customWidth="1"/>
    <col min="12170" max="12170" width="8.7109375" style="16" customWidth="1"/>
    <col min="12171" max="12171" width="12.7109375" style="16" customWidth="1"/>
    <col min="12172" max="12172" width="8.7109375" style="16" customWidth="1"/>
    <col min="12173" max="12173" width="23.7109375" style="16" customWidth="1"/>
    <col min="12174" max="12175" width="9.140625" style="16"/>
    <col min="12176" max="12176" width="11.7109375" style="16" customWidth="1"/>
    <col min="12177" max="12177" width="10.42578125" style="16" customWidth="1"/>
    <col min="12178" max="12180" width="9.140625" style="16"/>
    <col min="12181" max="12181" width="10.85546875" style="16" customWidth="1"/>
    <col min="12182" max="12416" width="9.140625" style="16"/>
    <col min="12417" max="12417" width="4.5703125" style="16" customWidth="1"/>
    <col min="12418" max="12418" width="17.28515625" style="16" customWidth="1"/>
    <col min="12419" max="12421" width="12.7109375" style="16" customWidth="1"/>
    <col min="12422" max="12422" width="9.140625" style="16" customWidth="1"/>
    <col min="12423" max="12423" width="12.7109375" style="16" customWidth="1"/>
    <col min="12424" max="12424" width="8.7109375" style="16" customWidth="1"/>
    <col min="12425" max="12425" width="12.7109375" style="16" customWidth="1"/>
    <col min="12426" max="12426" width="8.7109375" style="16" customWidth="1"/>
    <col min="12427" max="12427" width="12.7109375" style="16" customWidth="1"/>
    <col min="12428" max="12428" width="8.7109375" style="16" customWidth="1"/>
    <col min="12429" max="12429" width="23.7109375" style="16" customWidth="1"/>
    <col min="12430" max="12431" width="9.140625" style="16"/>
    <col min="12432" max="12432" width="11.7109375" style="16" customWidth="1"/>
    <col min="12433" max="12433" width="10.42578125" style="16" customWidth="1"/>
    <col min="12434" max="12436" width="9.140625" style="16"/>
    <col min="12437" max="12437" width="10.85546875" style="16" customWidth="1"/>
    <col min="12438" max="12672" width="9.140625" style="16"/>
    <col min="12673" max="12673" width="4.5703125" style="16" customWidth="1"/>
    <col min="12674" max="12674" width="17.28515625" style="16" customWidth="1"/>
    <col min="12675" max="12677" width="12.7109375" style="16" customWidth="1"/>
    <col min="12678" max="12678" width="9.140625" style="16" customWidth="1"/>
    <col min="12679" max="12679" width="12.7109375" style="16" customWidth="1"/>
    <col min="12680" max="12680" width="8.7109375" style="16" customWidth="1"/>
    <col min="12681" max="12681" width="12.7109375" style="16" customWidth="1"/>
    <col min="12682" max="12682" width="8.7109375" style="16" customWidth="1"/>
    <col min="12683" max="12683" width="12.7109375" style="16" customWidth="1"/>
    <col min="12684" max="12684" width="8.7109375" style="16" customWidth="1"/>
    <col min="12685" max="12685" width="23.7109375" style="16" customWidth="1"/>
    <col min="12686" max="12687" width="9.140625" style="16"/>
    <col min="12688" max="12688" width="11.7109375" style="16" customWidth="1"/>
    <col min="12689" max="12689" width="10.42578125" style="16" customWidth="1"/>
    <col min="12690" max="12692" width="9.140625" style="16"/>
    <col min="12693" max="12693" width="10.85546875" style="16" customWidth="1"/>
    <col min="12694" max="12928" width="9.140625" style="16"/>
    <col min="12929" max="12929" width="4.5703125" style="16" customWidth="1"/>
    <col min="12930" max="12930" width="17.28515625" style="16" customWidth="1"/>
    <col min="12931" max="12933" width="12.7109375" style="16" customWidth="1"/>
    <col min="12934" max="12934" width="9.140625" style="16" customWidth="1"/>
    <col min="12935" max="12935" width="12.7109375" style="16" customWidth="1"/>
    <col min="12936" max="12936" width="8.7109375" style="16" customWidth="1"/>
    <col min="12937" max="12937" width="12.7109375" style="16" customWidth="1"/>
    <col min="12938" max="12938" width="8.7109375" style="16" customWidth="1"/>
    <col min="12939" max="12939" width="12.7109375" style="16" customWidth="1"/>
    <col min="12940" max="12940" width="8.7109375" style="16" customWidth="1"/>
    <col min="12941" max="12941" width="23.7109375" style="16" customWidth="1"/>
    <col min="12942" max="12943" width="9.140625" style="16"/>
    <col min="12944" max="12944" width="11.7109375" style="16" customWidth="1"/>
    <col min="12945" max="12945" width="10.42578125" style="16" customWidth="1"/>
    <col min="12946" max="12948" width="9.140625" style="16"/>
    <col min="12949" max="12949" width="10.85546875" style="16" customWidth="1"/>
    <col min="12950" max="13184" width="9.140625" style="16"/>
    <col min="13185" max="13185" width="4.5703125" style="16" customWidth="1"/>
    <col min="13186" max="13186" width="17.28515625" style="16" customWidth="1"/>
    <col min="13187" max="13189" width="12.7109375" style="16" customWidth="1"/>
    <col min="13190" max="13190" width="9.140625" style="16" customWidth="1"/>
    <col min="13191" max="13191" width="12.7109375" style="16" customWidth="1"/>
    <col min="13192" max="13192" width="8.7109375" style="16" customWidth="1"/>
    <col min="13193" max="13193" width="12.7109375" style="16" customWidth="1"/>
    <col min="13194" max="13194" width="8.7109375" style="16" customWidth="1"/>
    <col min="13195" max="13195" width="12.7109375" style="16" customWidth="1"/>
    <col min="13196" max="13196" width="8.7109375" style="16" customWidth="1"/>
    <col min="13197" max="13197" width="23.7109375" style="16" customWidth="1"/>
    <col min="13198" max="13199" width="9.140625" style="16"/>
    <col min="13200" max="13200" width="11.7109375" style="16" customWidth="1"/>
    <col min="13201" max="13201" width="10.42578125" style="16" customWidth="1"/>
    <col min="13202" max="13204" width="9.140625" style="16"/>
    <col min="13205" max="13205" width="10.85546875" style="16" customWidth="1"/>
    <col min="13206" max="13440" width="9.140625" style="16"/>
    <col min="13441" max="13441" width="4.5703125" style="16" customWidth="1"/>
    <col min="13442" max="13442" width="17.28515625" style="16" customWidth="1"/>
    <col min="13443" max="13445" width="12.7109375" style="16" customWidth="1"/>
    <col min="13446" max="13446" width="9.140625" style="16" customWidth="1"/>
    <col min="13447" max="13447" width="12.7109375" style="16" customWidth="1"/>
    <col min="13448" max="13448" width="8.7109375" style="16" customWidth="1"/>
    <col min="13449" max="13449" width="12.7109375" style="16" customWidth="1"/>
    <col min="13450" max="13450" width="8.7109375" style="16" customWidth="1"/>
    <col min="13451" max="13451" width="12.7109375" style="16" customWidth="1"/>
    <col min="13452" max="13452" width="8.7109375" style="16" customWidth="1"/>
    <col min="13453" max="13453" width="23.7109375" style="16" customWidth="1"/>
    <col min="13454" max="13455" width="9.140625" style="16"/>
    <col min="13456" max="13456" width="11.7109375" style="16" customWidth="1"/>
    <col min="13457" max="13457" width="10.42578125" style="16" customWidth="1"/>
    <col min="13458" max="13460" width="9.140625" style="16"/>
    <col min="13461" max="13461" width="10.85546875" style="16" customWidth="1"/>
    <col min="13462" max="13696" width="9.140625" style="16"/>
    <col min="13697" max="13697" width="4.5703125" style="16" customWidth="1"/>
    <col min="13698" max="13698" width="17.28515625" style="16" customWidth="1"/>
    <col min="13699" max="13701" width="12.7109375" style="16" customWidth="1"/>
    <col min="13702" max="13702" width="9.140625" style="16" customWidth="1"/>
    <col min="13703" max="13703" width="12.7109375" style="16" customWidth="1"/>
    <col min="13704" max="13704" width="8.7109375" style="16" customWidth="1"/>
    <col min="13705" max="13705" width="12.7109375" style="16" customWidth="1"/>
    <col min="13706" max="13706" width="8.7109375" style="16" customWidth="1"/>
    <col min="13707" max="13707" width="12.7109375" style="16" customWidth="1"/>
    <col min="13708" max="13708" width="8.7109375" style="16" customWidth="1"/>
    <col min="13709" max="13709" width="23.7109375" style="16" customWidth="1"/>
    <col min="13710" max="13711" width="9.140625" style="16"/>
    <col min="13712" max="13712" width="11.7109375" style="16" customWidth="1"/>
    <col min="13713" max="13713" width="10.42578125" style="16" customWidth="1"/>
    <col min="13714" max="13716" width="9.140625" style="16"/>
    <col min="13717" max="13717" width="10.85546875" style="16" customWidth="1"/>
    <col min="13718" max="13952" width="9.140625" style="16"/>
    <col min="13953" max="13953" width="4.5703125" style="16" customWidth="1"/>
    <col min="13954" max="13954" width="17.28515625" style="16" customWidth="1"/>
    <col min="13955" max="13957" width="12.7109375" style="16" customWidth="1"/>
    <col min="13958" max="13958" width="9.140625" style="16" customWidth="1"/>
    <col min="13959" max="13959" width="12.7109375" style="16" customWidth="1"/>
    <col min="13960" max="13960" width="8.7109375" style="16" customWidth="1"/>
    <col min="13961" max="13961" width="12.7109375" style="16" customWidth="1"/>
    <col min="13962" max="13962" width="8.7109375" style="16" customWidth="1"/>
    <col min="13963" max="13963" width="12.7109375" style="16" customWidth="1"/>
    <col min="13964" max="13964" width="8.7109375" style="16" customWidth="1"/>
    <col min="13965" max="13965" width="23.7109375" style="16" customWidth="1"/>
    <col min="13966" max="13967" width="9.140625" style="16"/>
    <col min="13968" max="13968" width="11.7109375" style="16" customWidth="1"/>
    <col min="13969" max="13969" width="10.42578125" style="16" customWidth="1"/>
    <col min="13970" max="13972" width="9.140625" style="16"/>
    <col min="13973" max="13973" width="10.85546875" style="16" customWidth="1"/>
    <col min="13974" max="14208" width="9.140625" style="16"/>
    <col min="14209" max="14209" width="4.5703125" style="16" customWidth="1"/>
    <col min="14210" max="14210" width="17.28515625" style="16" customWidth="1"/>
    <col min="14211" max="14213" width="12.7109375" style="16" customWidth="1"/>
    <col min="14214" max="14214" width="9.140625" style="16" customWidth="1"/>
    <col min="14215" max="14215" width="12.7109375" style="16" customWidth="1"/>
    <col min="14216" max="14216" width="8.7109375" style="16" customWidth="1"/>
    <col min="14217" max="14217" width="12.7109375" style="16" customWidth="1"/>
    <col min="14218" max="14218" width="8.7109375" style="16" customWidth="1"/>
    <col min="14219" max="14219" width="12.7109375" style="16" customWidth="1"/>
    <col min="14220" max="14220" width="8.7109375" style="16" customWidth="1"/>
    <col min="14221" max="14221" width="23.7109375" style="16" customWidth="1"/>
    <col min="14222" max="14223" width="9.140625" style="16"/>
    <col min="14224" max="14224" width="11.7109375" style="16" customWidth="1"/>
    <col min="14225" max="14225" width="10.42578125" style="16" customWidth="1"/>
    <col min="14226" max="14228" width="9.140625" style="16"/>
    <col min="14229" max="14229" width="10.85546875" style="16" customWidth="1"/>
    <col min="14230" max="14464" width="9.140625" style="16"/>
    <col min="14465" max="14465" width="4.5703125" style="16" customWidth="1"/>
    <col min="14466" max="14466" width="17.28515625" style="16" customWidth="1"/>
    <col min="14467" max="14469" width="12.7109375" style="16" customWidth="1"/>
    <col min="14470" max="14470" width="9.140625" style="16" customWidth="1"/>
    <col min="14471" max="14471" width="12.7109375" style="16" customWidth="1"/>
    <col min="14472" max="14472" width="8.7109375" style="16" customWidth="1"/>
    <col min="14473" max="14473" width="12.7109375" style="16" customWidth="1"/>
    <col min="14474" max="14474" width="8.7109375" style="16" customWidth="1"/>
    <col min="14475" max="14475" width="12.7109375" style="16" customWidth="1"/>
    <col min="14476" max="14476" width="8.7109375" style="16" customWidth="1"/>
    <col min="14477" max="14477" width="23.7109375" style="16" customWidth="1"/>
    <col min="14478" max="14479" width="9.140625" style="16"/>
    <col min="14480" max="14480" width="11.7109375" style="16" customWidth="1"/>
    <col min="14481" max="14481" width="10.42578125" style="16" customWidth="1"/>
    <col min="14482" max="14484" width="9.140625" style="16"/>
    <col min="14485" max="14485" width="10.85546875" style="16" customWidth="1"/>
    <col min="14486" max="14720" width="9.140625" style="16"/>
    <col min="14721" max="14721" width="4.5703125" style="16" customWidth="1"/>
    <col min="14722" max="14722" width="17.28515625" style="16" customWidth="1"/>
    <col min="14723" max="14725" width="12.7109375" style="16" customWidth="1"/>
    <col min="14726" max="14726" width="9.140625" style="16" customWidth="1"/>
    <col min="14727" max="14727" width="12.7109375" style="16" customWidth="1"/>
    <col min="14728" max="14728" width="8.7109375" style="16" customWidth="1"/>
    <col min="14729" max="14729" width="12.7109375" style="16" customWidth="1"/>
    <col min="14730" max="14730" width="8.7109375" style="16" customWidth="1"/>
    <col min="14731" max="14731" width="12.7109375" style="16" customWidth="1"/>
    <col min="14732" max="14732" width="8.7109375" style="16" customWidth="1"/>
    <col min="14733" max="14733" width="23.7109375" style="16" customWidth="1"/>
    <col min="14734" max="14735" width="9.140625" style="16"/>
    <col min="14736" max="14736" width="11.7109375" style="16" customWidth="1"/>
    <col min="14737" max="14737" width="10.42578125" style="16" customWidth="1"/>
    <col min="14738" max="14740" width="9.140625" style="16"/>
    <col min="14741" max="14741" width="10.85546875" style="16" customWidth="1"/>
    <col min="14742" max="14976" width="9.140625" style="16"/>
    <col min="14977" max="14977" width="4.5703125" style="16" customWidth="1"/>
    <col min="14978" max="14978" width="17.28515625" style="16" customWidth="1"/>
    <col min="14979" max="14981" width="12.7109375" style="16" customWidth="1"/>
    <col min="14982" max="14982" width="9.140625" style="16" customWidth="1"/>
    <col min="14983" max="14983" width="12.7109375" style="16" customWidth="1"/>
    <col min="14984" max="14984" width="8.7109375" style="16" customWidth="1"/>
    <col min="14985" max="14985" width="12.7109375" style="16" customWidth="1"/>
    <col min="14986" max="14986" width="8.7109375" style="16" customWidth="1"/>
    <col min="14987" max="14987" width="12.7109375" style="16" customWidth="1"/>
    <col min="14988" max="14988" width="8.7109375" style="16" customWidth="1"/>
    <col min="14989" max="14989" width="23.7109375" style="16" customWidth="1"/>
    <col min="14990" max="14991" width="9.140625" style="16"/>
    <col min="14992" max="14992" width="11.7109375" style="16" customWidth="1"/>
    <col min="14993" max="14993" width="10.42578125" style="16" customWidth="1"/>
    <col min="14994" max="14996" width="9.140625" style="16"/>
    <col min="14997" max="14997" width="10.85546875" style="16" customWidth="1"/>
    <col min="14998" max="15232" width="9.140625" style="16"/>
    <col min="15233" max="15233" width="4.5703125" style="16" customWidth="1"/>
    <col min="15234" max="15234" width="17.28515625" style="16" customWidth="1"/>
    <col min="15235" max="15237" width="12.7109375" style="16" customWidth="1"/>
    <col min="15238" max="15238" width="9.140625" style="16" customWidth="1"/>
    <col min="15239" max="15239" width="12.7109375" style="16" customWidth="1"/>
    <col min="15240" max="15240" width="8.7109375" style="16" customWidth="1"/>
    <col min="15241" max="15241" width="12.7109375" style="16" customWidth="1"/>
    <col min="15242" max="15242" width="8.7109375" style="16" customWidth="1"/>
    <col min="15243" max="15243" width="12.7109375" style="16" customWidth="1"/>
    <col min="15244" max="15244" width="8.7109375" style="16" customWidth="1"/>
    <col min="15245" max="15245" width="23.7109375" style="16" customWidth="1"/>
    <col min="15246" max="15247" width="9.140625" style="16"/>
    <col min="15248" max="15248" width="11.7109375" style="16" customWidth="1"/>
    <col min="15249" max="15249" width="10.42578125" style="16" customWidth="1"/>
    <col min="15250" max="15252" width="9.140625" style="16"/>
    <col min="15253" max="15253" width="10.85546875" style="16" customWidth="1"/>
    <col min="15254" max="15488" width="9.140625" style="16"/>
    <col min="15489" max="15489" width="4.5703125" style="16" customWidth="1"/>
    <col min="15490" max="15490" width="17.28515625" style="16" customWidth="1"/>
    <col min="15491" max="15493" width="12.7109375" style="16" customWidth="1"/>
    <col min="15494" max="15494" width="9.140625" style="16" customWidth="1"/>
    <col min="15495" max="15495" width="12.7109375" style="16" customWidth="1"/>
    <col min="15496" max="15496" width="8.7109375" style="16" customWidth="1"/>
    <col min="15497" max="15497" width="12.7109375" style="16" customWidth="1"/>
    <col min="15498" max="15498" width="8.7109375" style="16" customWidth="1"/>
    <col min="15499" max="15499" width="12.7109375" style="16" customWidth="1"/>
    <col min="15500" max="15500" width="8.7109375" style="16" customWidth="1"/>
    <col min="15501" max="15501" width="23.7109375" style="16" customWidth="1"/>
    <col min="15502" max="15503" width="9.140625" style="16"/>
    <col min="15504" max="15504" width="11.7109375" style="16" customWidth="1"/>
    <col min="15505" max="15505" width="10.42578125" style="16" customWidth="1"/>
    <col min="15506" max="15508" width="9.140625" style="16"/>
    <col min="15509" max="15509" width="10.85546875" style="16" customWidth="1"/>
    <col min="15510" max="15744" width="9.140625" style="16"/>
    <col min="15745" max="15745" width="4.5703125" style="16" customWidth="1"/>
    <col min="15746" max="15746" width="17.28515625" style="16" customWidth="1"/>
    <col min="15747" max="15749" width="12.7109375" style="16" customWidth="1"/>
    <col min="15750" max="15750" width="9.140625" style="16" customWidth="1"/>
    <col min="15751" max="15751" width="12.7109375" style="16" customWidth="1"/>
    <col min="15752" max="15752" width="8.7109375" style="16" customWidth="1"/>
    <col min="15753" max="15753" width="12.7109375" style="16" customWidth="1"/>
    <col min="15754" max="15754" width="8.7109375" style="16" customWidth="1"/>
    <col min="15755" max="15755" width="12.7109375" style="16" customWidth="1"/>
    <col min="15756" max="15756" width="8.7109375" style="16" customWidth="1"/>
    <col min="15757" max="15757" width="23.7109375" style="16" customWidth="1"/>
    <col min="15758" max="15759" width="9.140625" style="16"/>
    <col min="15760" max="15760" width="11.7109375" style="16" customWidth="1"/>
    <col min="15761" max="15761" width="10.42578125" style="16" customWidth="1"/>
    <col min="15762" max="15764" width="9.140625" style="16"/>
    <col min="15765" max="15765" width="10.85546875" style="16" customWidth="1"/>
    <col min="15766" max="16000" width="9.140625" style="16"/>
    <col min="16001" max="16001" width="4.5703125" style="16" customWidth="1"/>
    <col min="16002" max="16002" width="17.28515625" style="16" customWidth="1"/>
    <col min="16003" max="16005" width="12.7109375" style="16" customWidth="1"/>
    <col min="16006" max="16006" width="9.140625" style="16" customWidth="1"/>
    <col min="16007" max="16007" width="12.7109375" style="16" customWidth="1"/>
    <col min="16008" max="16008" width="8.7109375" style="16" customWidth="1"/>
    <col min="16009" max="16009" width="12.7109375" style="16" customWidth="1"/>
    <col min="16010" max="16010" width="8.7109375" style="16" customWidth="1"/>
    <col min="16011" max="16011" width="12.7109375" style="16" customWidth="1"/>
    <col min="16012" max="16012" width="8.7109375" style="16" customWidth="1"/>
    <col min="16013" max="16013" width="23.7109375" style="16" customWidth="1"/>
    <col min="16014" max="16015" width="9.140625" style="16"/>
    <col min="16016" max="16016" width="11.7109375" style="16" customWidth="1"/>
    <col min="16017" max="16017" width="10.42578125" style="16" customWidth="1"/>
    <col min="16018" max="16020" width="9.140625" style="16"/>
    <col min="16021" max="16021" width="10.85546875" style="16" customWidth="1"/>
    <col min="16022" max="16384" width="9.140625" style="16"/>
  </cols>
  <sheetData>
    <row r="1" spans="1:16" ht="23.25" customHeight="1" x14ac:dyDescent="0.2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6" ht="66" customHeight="1" x14ac:dyDescent="0.25">
      <c r="A2" s="313" t="s">
        <v>66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6" ht="21" customHeight="1" thickBot="1" x14ac:dyDescent="0.3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6" ht="33.75" customHeight="1" thickBot="1" x14ac:dyDescent="0.3">
      <c r="A4" s="315" t="s">
        <v>3</v>
      </c>
      <c r="B4" s="319" t="s">
        <v>26</v>
      </c>
      <c r="C4" s="323" t="s">
        <v>27</v>
      </c>
      <c r="D4" s="324"/>
      <c r="E4" s="324"/>
      <c r="F4" s="324"/>
      <c r="G4" s="324"/>
      <c r="H4" s="324"/>
      <c r="I4" s="324"/>
      <c r="J4" s="324"/>
      <c r="K4" s="324"/>
      <c r="L4" s="324"/>
      <c r="M4" s="325"/>
    </row>
    <row r="5" spans="1:16" ht="21" customHeight="1" thickBot="1" x14ac:dyDescent="0.35">
      <c r="A5" s="316"/>
      <c r="B5" s="320"/>
      <c r="C5" s="326" t="s">
        <v>28</v>
      </c>
      <c r="D5" s="327"/>
      <c r="E5" s="323" t="s">
        <v>64</v>
      </c>
      <c r="F5" s="325"/>
      <c r="G5" s="330" t="s">
        <v>29</v>
      </c>
      <c r="H5" s="330"/>
      <c r="I5" s="330"/>
      <c r="J5" s="330"/>
      <c r="K5" s="330"/>
      <c r="L5" s="330"/>
      <c r="M5" s="331"/>
    </row>
    <row r="6" spans="1:16" ht="44.25" customHeight="1" thickBot="1" x14ac:dyDescent="0.3">
      <c r="A6" s="317"/>
      <c r="B6" s="321"/>
      <c r="C6" s="19" t="s">
        <v>61</v>
      </c>
      <c r="D6" s="19" t="s">
        <v>63</v>
      </c>
      <c r="E6" s="328"/>
      <c r="F6" s="329"/>
      <c r="G6" s="324" t="s">
        <v>30</v>
      </c>
      <c r="H6" s="332"/>
      <c r="I6" s="306" t="s">
        <v>62</v>
      </c>
      <c r="J6" s="307"/>
      <c r="K6" s="308" t="s">
        <v>65</v>
      </c>
      <c r="L6" s="308"/>
      <c r="M6" s="309" t="s">
        <v>31</v>
      </c>
    </row>
    <row r="7" spans="1:16" ht="21" customHeight="1" thickBot="1" x14ac:dyDescent="0.3">
      <c r="A7" s="318"/>
      <c r="B7" s="322"/>
      <c r="C7" s="21" t="s">
        <v>19</v>
      </c>
      <c r="D7" s="21" t="s">
        <v>19</v>
      </c>
      <c r="E7" s="21" t="s">
        <v>19</v>
      </c>
      <c r="F7" s="22" t="s">
        <v>32</v>
      </c>
      <c r="G7" s="23" t="s">
        <v>19</v>
      </c>
      <c r="H7" s="24" t="s">
        <v>32</v>
      </c>
      <c r="I7" s="21" t="s">
        <v>19</v>
      </c>
      <c r="J7" s="22" t="s">
        <v>32</v>
      </c>
      <c r="K7" s="23" t="s">
        <v>19</v>
      </c>
      <c r="L7" s="24" t="s">
        <v>32</v>
      </c>
      <c r="M7" s="310"/>
    </row>
    <row r="8" spans="1:16" ht="15" customHeight="1" thickBot="1" x14ac:dyDescent="0.3">
      <c r="A8" s="25">
        <v>1</v>
      </c>
      <c r="B8" s="26">
        <v>2</v>
      </c>
      <c r="C8" s="27">
        <v>5</v>
      </c>
      <c r="D8" s="28">
        <v>6</v>
      </c>
      <c r="E8" s="29">
        <v>7</v>
      </c>
      <c r="F8" s="30">
        <v>8</v>
      </c>
      <c r="G8" s="26">
        <v>9</v>
      </c>
      <c r="H8" s="28">
        <v>10</v>
      </c>
      <c r="I8" s="29">
        <v>11</v>
      </c>
      <c r="J8" s="30">
        <v>12</v>
      </c>
      <c r="K8" s="26">
        <v>13</v>
      </c>
      <c r="L8" s="28">
        <v>14</v>
      </c>
      <c r="M8" s="31">
        <v>15</v>
      </c>
    </row>
    <row r="9" spans="1:16" ht="39.950000000000003" customHeight="1" x14ac:dyDescent="0.25">
      <c r="A9" s="32">
        <v>1</v>
      </c>
      <c r="B9" s="17" t="s">
        <v>33</v>
      </c>
      <c r="C9" s="33">
        <v>60135.08</v>
      </c>
      <c r="D9" s="33">
        <v>60239.0717</v>
      </c>
      <c r="E9" s="34">
        <f t="shared" ref="E9:E18" si="0">D9-C9</f>
        <v>103.99169999999867</v>
      </c>
      <c r="F9" s="35">
        <f t="shared" ref="F9:F19" si="1">D9/C9*100-100</f>
        <v>0.17293017652923481</v>
      </c>
      <c r="G9" s="34">
        <v>8687.4</v>
      </c>
      <c r="H9" s="35">
        <f t="shared" ref="H9:H19" si="2">G9/C9*100</f>
        <v>14.446476166656799</v>
      </c>
      <c r="I9" s="34">
        <v>13598.46</v>
      </c>
      <c r="J9" s="35">
        <f t="shared" ref="J9:J19" si="3">I9/D9*100</f>
        <v>22.574152649168393</v>
      </c>
      <c r="K9" s="36">
        <f t="shared" ref="K9:K19" si="4">I9-G9</f>
        <v>4911.0599999999995</v>
      </c>
      <c r="L9" s="37">
        <f t="shared" ref="L9:L19" si="5">J9/H9*100-100</f>
        <v>56.260616005934253</v>
      </c>
      <c r="M9" s="45" t="s">
        <v>155</v>
      </c>
      <c r="P9" s="39"/>
    </row>
    <row r="10" spans="1:16" ht="39.950000000000003" customHeight="1" x14ac:dyDescent="0.25">
      <c r="A10" s="40">
        <v>2</v>
      </c>
      <c r="B10" s="18" t="s">
        <v>34</v>
      </c>
      <c r="C10" s="41">
        <v>34955.903099999996</v>
      </c>
      <c r="D10" s="41">
        <v>34934.745300000002</v>
      </c>
      <c r="E10" s="42">
        <f t="shared" si="0"/>
        <v>-21.157799999993586</v>
      </c>
      <c r="F10" s="43">
        <f t="shared" si="1"/>
        <v>-6.0527115947962784E-2</v>
      </c>
      <c r="G10" s="42">
        <v>1460.8</v>
      </c>
      <c r="H10" s="43">
        <f t="shared" si="2"/>
        <v>4.1789794296574767</v>
      </c>
      <c r="I10" s="42">
        <v>2353.605</v>
      </c>
      <c r="J10" s="43">
        <f t="shared" si="3"/>
        <v>6.7371465851219474</v>
      </c>
      <c r="K10" s="44">
        <f t="shared" si="4"/>
        <v>892.80500000000006</v>
      </c>
      <c r="L10" s="37">
        <f t="shared" si="5"/>
        <v>61.215117196069741</v>
      </c>
      <c r="M10" s="45" t="s">
        <v>156</v>
      </c>
      <c r="P10" s="39"/>
    </row>
    <row r="11" spans="1:16" ht="39.950000000000003" customHeight="1" x14ac:dyDescent="0.25">
      <c r="A11" s="40">
        <v>3</v>
      </c>
      <c r="B11" s="18" t="s">
        <v>35</v>
      </c>
      <c r="C11" s="46">
        <v>70895.91</v>
      </c>
      <c r="D11" s="46">
        <v>70887.209999999992</v>
      </c>
      <c r="E11" s="42">
        <f t="shared" si="0"/>
        <v>-8.7000000000116415</v>
      </c>
      <c r="F11" s="43">
        <f t="shared" si="1"/>
        <v>-1.2271511854507366E-2</v>
      </c>
      <c r="G11" s="42">
        <v>9114.7000000000007</v>
      </c>
      <c r="H11" s="43">
        <f t="shared" si="2"/>
        <v>12.856453919556149</v>
      </c>
      <c r="I11" s="42">
        <v>9998.1370000000006</v>
      </c>
      <c r="J11" s="43">
        <f t="shared" si="3"/>
        <v>14.104289052989957</v>
      </c>
      <c r="K11" s="44">
        <f t="shared" si="4"/>
        <v>883.4369999999999</v>
      </c>
      <c r="L11" s="37">
        <f t="shared" si="5"/>
        <v>9.705904452671092</v>
      </c>
      <c r="M11" s="45" t="s">
        <v>157</v>
      </c>
      <c r="P11" s="39"/>
    </row>
    <row r="12" spans="1:16" ht="39.950000000000003" customHeight="1" x14ac:dyDescent="0.25">
      <c r="A12" s="40">
        <v>4</v>
      </c>
      <c r="B12" s="18" t="s">
        <v>36</v>
      </c>
      <c r="C12" s="46">
        <v>65180.284499999994</v>
      </c>
      <c r="D12" s="46">
        <v>65004.896000000001</v>
      </c>
      <c r="E12" s="42">
        <f t="shared" si="0"/>
        <v>-175.38849999999366</v>
      </c>
      <c r="F12" s="43">
        <f t="shared" si="1"/>
        <v>-0.2690821332637654</v>
      </c>
      <c r="G12" s="42">
        <v>5927.6</v>
      </c>
      <c r="H12" s="43">
        <f t="shared" si="2"/>
        <v>9.094160980533923</v>
      </c>
      <c r="I12" s="42">
        <v>6345.8000000000011</v>
      </c>
      <c r="J12" s="43">
        <f t="shared" si="3"/>
        <v>9.7620339243370235</v>
      </c>
      <c r="K12" s="44">
        <f t="shared" si="4"/>
        <v>418.20000000000073</v>
      </c>
      <c r="L12" s="37">
        <f t="shared" si="5"/>
        <v>7.3439753841248745</v>
      </c>
      <c r="M12" s="45" t="s">
        <v>158</v>
      </c>
      <c r="P12" s="39"/>
    </row>
    <row r="13" spans="1:16" ht="39.950000000000003" customHeight="1" x14ac:dyDescent="0.25">
      <c r="A13" s="40">
        <v>5</v>
      </c>
      <c r="B13" s="18" t="s">
        <v>37</v>
      </c>
      <c r="C13" s="46">
        <v>46167.26</v>
      </c>
      <c r="D13" s="46">
        <v>46106.43</v>
      </c>
      <c r="E13" s="42">
        <f t="shared" si="0"/>
        <v>-60.830000000001746</v>
      </c>
      <c r="F13" s="43">
        <f t="shared" si="1"/>
        <v>-0.1317600394738605</v>
      </c>
      <c r="G13" s="42">
        <v>7645</v>
      </c>
      <c r="H13" s="43">
        <f t="shared" si="2"/>
        <v>16.559353966425558</v>
      </c>
      <c r="I13" s="42">
        <v>7535.0156999999999</v>
      </c>
      <c r="J13" s="43">
        <f t="shared" si="3"/>
        <v>16.342656978647014</v>
      </c>
      <c r="K13" s="44">
        <f t="shared" si="4"/>
        <v>-109.98430000000008</v>
      </c>
      <c r="L13" s="37">
        <f t="shared" si="5"/>
        <v>-1.3086077404825147</v>
      </c>
      <c r="M13" s="38" t="s">
        <v>166</v>
      </c>
      <c r="P13" s="39"/>
    </row>
    <row r="14" spans="1:16" ht="39.950000000000003" customHeight="1" x14ac:dyDescent="0.25">
      <c r="A14" s="40">
        <v>6</v>
      </c>
      <c r="B14" s="18" t="s">
        <v>38</v>
      </c>
      <c r="C14" s="46">
        <v>47486.360100000005</v>
      </c>
      <c r="D14" s="46">
        <v>47667.079999999994</v>
      </c>
      <c r="E14" s="42">
        <f t="shared" si="0"/>
        <v>180.71989999998914</v>
      </c>
      <c r="F14" s="43">
        <f t="shared" si="1"/>
        <v>0.38057223088780745</v>
      </c>
      <c r="G14" s="42">
        <v>5232.2</v>
      </c>
      <c r="H14" s="43">
        <f t="shared" si="2"/>
        <v>11.018321869651995</v>
      </c>
      <c r="I14" s="42">
        <v>6628.5280000000012</v>
      </c>
      <c r="J14" s="43">
        <f t="shared" si="3"/>
        <v>13.905882214727653</v>
      </c>
      <c r="K14" s="44">
        <f t="shared" si="4"/>
        <v>1396.3280000000013</v>
      </c>
      <c r="L14" s="37">
        <f t="shared" si="5"/>
        <v>26.206897740289548</v>
      </c>
      <c r="M14" s="45" t="s">
        <v>162</v>
      </c>
      <c r="P14" s="39"/>
    </row>
    <row r="15" spans="1:16" ht="39.950000000000003" customHeight="1" x14ac:dyDescent="0.25">
      <c r="A15" s="40">
        <v>7</v>
      </c>
      <c r="B15" s="18" t="s">
        <v>39</v>
      </c>
      <c r="C15" s="46">
        <v>62641.375500000002</v>
      </c>
      <c r="D15" s="46">
        <v>62645.882700000002</v>
      </c>
      <c r="E15" s="42">
        <f t="shared" si="0"/>
        <v>4.5072000000000116</v>
      </c>
      <c r="F15" s="43">
        <f t="shared" si="1"/>
        <v>7.195244299836645E-3</v>
      </c>
      <c r="G15" s="42">
        <v>672.2</v>
      </c>
      <c r="H15" s="43">
        <f t="shared" si="2"/>
        <v>1.0730926558277765</v>
      </c>
      <c r="I15" s="42">
        <v>326.62699999999995</v>
      </c>
      <c r="J15" s="43">
        <f t="shared" si="3"/>
        <v>0.52138622032697446</v>
      </c>
      <c r="K15" s="44">
        <f t="shared" si="4"/>
        <v>-345.57300000000009</v>
      </c>
      <c r="L15" s="37">
        <f t="shared" si="5"/>
        <v>-51.412749169848652</v>
      </c>
      <c r="M15" s="38" t="s">
        <v>154</v>
      </c>
      <c r="P15" s="39"/>
    </row>
    <row r="16" spans="1:16" ht="39.950000000000003" customHeight="1" x14ac:dyDescent="0.25">
      <c r="A16" s="40">
        <v>8</v>
      </c>
      <c r="B16" s="18" t="s">
        <v>40</v>
      </c>
      <c r="C16" s="46">
        <v>37079.099999999991</v>
      </c>
      <c r="D16" s="46">
        <v>37022.54</v>
      </c>
      <c r="E16" s="42">
        <f t="shared" si="0"/>
        <v>-56.559999999990396</v>
      </c>
      <c r="F16" s="43">
        <f t="shared" si="1"/>
        <v>-0.15253876172828029</v>
      </c>
      <c r="G16" s="42">
        <v>4611.1000000000004</v>
      </c>
      <c r="H16" s="43">
        <f t="shared" si="2"/>
        <v>12.435846609006155</v>
      </c>
      <c r="I16" s="42">
        <v>1383.17</v>
      </c>
      <c r="J16" s="43">
        <f t="shared" si="3"/>
        <v>3.7360213534781783</v>
      </c>
      <c r="K16" s="44">
        <f t="shared" si="4"/>
        <v>-3227.9300000000003</v>
      </c>
      <c r="L16" s="37">
        <f t="shared" si="5"/>
        <v>-69.957643649508213</v>
      </c>
      <c r="M16" s="38" t="s">
        <v>153</v>
      </c>
      <c r="P16" s="39"/>
    </row>
    <row r="17" spans="1:16" ht="39.950000000000003" customHeight="1" x14ac:dyDescent="0.25">
      <c r="A17" s="40">
        <v>9</v>
      </c>
      <c r="B17" s="18" t="s">
        <v>41</v>
      </c>
      <c r="C17" s="46">
        <v>16560.099999999999</v>
      </c>
      <c r="D17" s="46">
        <v>16585.894</v>
      </c>
      <c r="E17" s="42">
        <f t="shared" si="0"/>
        <v>25.794000000001688</v>
      </c>
      <c r="F17" s="43">
        <f t="shared" si="1"/>
        <v>0.15575992898595814</v>
      </c>
      <c r="G17" s="42">
        <v>1758.1</v>
      </c>
      <c r="H17" s="43">
        <f t="shared" si="2"/>
        <v>10.616481784530286</v>
      </c>
      <c r="I17" s="42">
        <v>2895.29</v>
      </c>
      <c r="J17" s="43">
        <f t="shared" si="3"/>
        <v>17.456339706499993</v>
      </c>
      <c r="K17" s="44">
        <f>I17-G17</f>
        <v>1137.19</v>
      </c>
      <c r="L17" s="37">
        <f t="shared" si="5"/>
        <v>64.426785264552933</v>
      </c>
      <c r="M17" s="45" t="s">
        <v>163</v>
      </c>
      <c r="P17" s="39"/>
    </row>
    <row r="18" spans="1:16" ht="51" customHeight="1" thickBot="1" x14ac:dyDescent="0.3">
      <c r="A18" s="47">
        <v>10</v>
      </c>
      <c r="B18" s="20" t="s">
        <v>42</v>
      </c>
      <c r="C18" s="48">
        <v>24789.133000000002</v>
      </c>
      <c r="D18" s="48">
        <v>24789.133000000002</v>
      </c>
      <c r="E18" s="49">
        <f t="shared" si="0"/>
        <v>0</v>
      </c>
      <c r="F18" s="50">
        <f t="shared" si="1"/>
        <v>0</v>
      </c>
      <c r="G18" s="49">
        <v>6416.4</v>
      </c>
      <c r="H18" s="50">
        <f t="shared" si="2"/>
        <v>25.883922604312136</v>
      </c>
      <c r="I18" s="49">
        <v>6938.72</v>
      </c>
      <c r="J18" s="50">
        <f t="shared" si="3"/>
        <v>27.990974916307078</v>
      </c>
      <c r="K18" s="51">
        <f t="shared" si="4"/>
        <v>522.32000000000062</v>
      </c>
      <c r="L18" s="52">
        <f t="shared" si="5"/>
        <v>8.1403902499844349</v>
      </c>
      <c r="M18" s="45" t="s">
        <v>161</v>
      </c>
      <c r="P18" s="39"/>
    </row>
    <row r="19" spans="1:16" ht="43.5" customHeight="1" thickBot="1" x14ac:dyDescent="0.3">
      <c r="A19" s="311" t="s">
        <v>12</v>
      </c>
      <c r="B19" s="312"/>
      <c r="C19" s="806">
        <f>SUM(C9:C18)</f>
        <v>465890.50619999995</v>
      </c>
      <c r="D19" s="806">
        <f>SUM(D9:D18)</f>
        <v>465882.88270000007</v>
      </c>
      <c r="E19" s="53">
        <f>SUM(E9:E18)</f>
        <v>-7.6235000000015134</v>
      </c>
      <c r="F19" s="54">
        <f t="shared" si="1"/>
        <v>-1.6363286863452231E-3</v>
      </c>
      <c r="G19" s="806">
        <f t="shared" ref="G19" si="6">SUM(G9:G18)</f>
        <v>51525.499999999993</v>
      </c>
      <c r="H19" s="53">
        <f t="shared" si="2"/>
        <v>11.059572864075674</v>
      </c>
      <c r="I19" s="806">
        <f>SUM(I9:I18)</f>
        <v>58003.352699999996</v>
      </c>
      <c r="J19" s="55">
        <f t="shared" si="3"/>
        <v>12.450200437467155</v>
      </c>
      <c r="K19" s="807">
        <f t="shared" si="4"/>
        <v>6477.8527000000031</v>
      </c>
      <c r="L19" s="56">
        <f t="shared" si="5"/>
        <v>12.573971802370366</v>
      </c>
      <c r="M19" s="57" t="s">
        <v>164</v>
      </c>
    </row>
    <row r="20" spans="1:16" x14ac:dyDescent="0.25">
      <c r="C20" s="16" t="s">
        <v>43</v>
      </c>
      <c r="M20" s="59"/>
    </row>
    <row r="24" spans="1:16" x14ac:dyDescent="0.25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</sheetData>
  <mergeCells count="14">
    <mergeCell ref="I6:J6"/>
    <mergeCell ref="K6:L6"/>
    <mergeCell ref="M6:M7"/>
    <mergeCell ref="A19:B19"/>
    <mergeCell ref="A1:M1"/>
    <mergeCell ref="A2:M2"/>
    <mergeCell ref="A3:M3"/>
    <mergeCell ref="A4:A7"/>
    <mergeCell ref="B4:B7"/>
    <mergeCell ref="C4:M4"/>
    <mergeCell ref="C5:D5"/>
    <mergeCell ref="E5:F6"/>
    <mergeCell ref="G5:M5"/>
    <mergeCell ref="G6:H6"/>
  </mergeCells>
  <pageMargins left="0" right="0" top="0" bottom="0" header="0" footer="0"/>
  <pageSetup scale="85" orientation="landscape" r:id="rId1"/>
  <headerFooter alignWithMargins="0"/>
  <ignoredErrors>
    <ignoredError sqref="C19:E19 G19 I19 K19" formulaRange="1"/>
    <ignoredError sqref="F19 H19" formula="1" formulaRange="1"/>
    <ignoredError sqref="J19 L19" evalError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A6C5-D539-4412-B353-546A05CDA404}">
  <sheetPr>
    <tabColor rgb="FFFFFF00"/>
  </sheetPr>
  <dimension ref="A1:AD53"/>
  <sheetViews>
    <sheetView topLeftCell="B28" zoomScale="90" zoomScaleNormal="90" workbookViewId="0">
      <selection activeCell="D44" sqref="D44:E48"/>
    </sheetView>
  </sheetViews>
  <sheetFormatPr defaultRowHeight="13.5" x14ac:dyDescent="0.25"/>
  <cols>
    <col min="1" max="1" width="3.42578125" style="163" customWidth="1"/>
    <col min="2" max="2" width="15" style="163" customWidth="1"/>
    <col min="3" max="3" width="16.28515625" style="163" customWidth="1"/>
    <col min="4" max="4" width="15.42578125" style="163" customWidth="1"/>
    <col min="5" max="5" width="14.5703125" style="163" customWidth="1"/>
    <col min="6" max="6" width="12.85546875" style="163" customWidth="1"/>
    <col min="7" max="10" width="8.28515625" style="163" customWidth="1"/>
    <col min="11" max="11" width="11.7109375" style="163" customWidth="1"/>
    <col min="12" max="12" width="10.140625" style="163" customWidth="1"/>
    <col min="13" max="15" width="8.28515625" style="163" customWidth="1"/>
    <col min="16" max="16" width="11.7109375" style="163" customWidth="1"/>
    <col min="17" max="20" width="8.28515625" style="163" customWidth="1"/>
    <col min="21" max="21" width="11.7109375" style="163" customWidth="1"/>
    <col min="22" max="25" width="8.28515625" style="163" customWidth="1"/>
    <col min="26" max="26" width="11.7109375" style="163" customWidth="1"/>
    <col min="27" max="256" width="9.140625" style="163"/>
    <col min="257" max="257" width="3.42578125" style="163" customWidth="1"/>
    <col min="258" max="258" width="15" style="163" customWidth="1"/>
    <col min="259" max="259" width="16.28515625" style="163" customWidth="1"/>
    <col min="260" max="260" width="15.42578125" style="163" customWidth="1"/>
    <col min="261" max="261" width="14.5703125" style="163" customWidth="1"/>
    <col min="262" max="262" width="12.85546875" style="163" customWidth="1"/>
    <col min="263" max="266" width="8.28515625" style="163" customWidth="1"/>
    <col min="267" max="267" width="11.7109375" style="163" customWidth="1"/>
    <col min="268" max="271" width="8.28515625" style="163" customWidth="1"/>
    <col min="272" max="272" width="11.7109375" style="163" customWidth="1"/>
    <col min="273" max="276" width="8.28515625" style="163" customWidth="1"/>
    <col min="277" max="277" width="11.7109375" style="163" customWidth="1"/>
    <col min="278" max="281" width="8.28515625" style="163" customWidth="1"/>
    <col min="282" max="282" width="11.7109375" style="163" customWidth="1"/>
    <col min="283" max="512" width="9.140625" style="163"/>
    <col min="513" max="513" width="3.42578125" style="163" customWidth="1"/>
    <col min="514" max="514" width="15" style="163" customWidth="1"/>
    <col min="515" max="515" width="16.28515625" style="163" customWidth="1"/>
    <col min="516" max="516" width="15.42578125" style="163" customWidth="1"/>
    <col min="517" max="517" width="14.5703125" style="163" customWidth="1"/>
    <col min="518" max="518" width="12.85546875" style="163" customWidth="1"/>
    <col min="519" max="522" width="8.28515625" style="163" customWidth="1"/>
    <col min="523" max="523" width="11.7109375" style="163" customWidth="1"/>
    <col min="524" max="527" width="8.28515625" style="163" customWidth="1"/>
    <col min="528" max="528" width="11.7109375" style="163" customWidth="1"/>
    <col min="529" max="532" width="8.28515625" style="163" customWidth="1"/>
    <col min="533" max="533" width="11.7109375" style="163" customWidth="1"/>
    <col min="534" max="537" width="8.28515625" style="163" customWidth="1"/>
    <col min="538" max="538" width="11.7109375" style="163" customWidth="1"/>
    <col min="539" max="768" width="9.140625" style="163"/>
    <col min="769" max="769" width="3.42578125" style="163" customWidth="1"/>
    <col min="770" max="770" width="15" style="163" customWidth="1"/>
    <col min="771" max="771" width="16.28515625" style="163" customWidth="1"/>
    <col min="772" max="772" width="15.42578125" style="163" customWidth="1"/>
    <col min="773" max="773" width="14.5703125" style="163" customWidth="1"/>
    <col min="774" max="774" width="12.85546875" style="163" customWidth="1"/>
    <col min="775" max="778" width="8.28515625" style="163" customWidth="1"/>
    <col min="779" max="779" width="11.7109375" style="163" customWidth="1"/>
    <col min="780" max="783" width="8.28515625" style="163" customWidth="1"/>
    <col min="784" max="784" width="11.7109375" style="163" customWidth="1"/>
    <col min="785" max="788" width="8.28515625" style="163" customWidth="1"/>
    <col min="789" max="789" width="11.7109375" style="163" customWidth="1"/>
    <col min="790" max="793" width="8.28515625" style="163" customWidth="1"/>
    <col min="794" max="794" width="11.7109375" style="163" customWidth="1"/>
    <col min="795" max="1024" width="9.140625" style="163"/>
    <col min="1025" max="1025" width="3.42578125" style="163" customWidth="1"/>
    <col min="1026" max="1026" width="15" style="163" customWidth="1"/>
    <col min="1027" max="1027" width="16.28515625" style="163" customWidth="1"/>
    <col min="1028" max="1028" width="15.42578125" style="163" customWidth="1"/>
    <col min="1029" max="1029" width="14.5703125" style="163" customWidth="1"/>
    <col min="1030" max="1030" width="12.85546875" style="163" customWidth="1"/>
    <col min="1031" max="1034" width="8.28515625" style="163" customWidth="1"/>
    <col min="1035" max="1035" width="11.7109375" style="163" customWidth="1"/>
    <col min="1036" max="1039" width="8.28515625" style="163" customWidth="1"/>
    <col min="1040" max="1040" width="11.7109375" style="163" customWidth="1"/>
    <col min="1041" max="1044" width="8.28515625" style="163" customWidth="1"/>
    <col min="1045" max="1045" width="11.7109375" style="163" customWidth="1"/>
    <col min="1046" max="1049" width="8.28515625" style="163" customWidth="1"/>
    <col min="1050" max="1050" width="11.7109375" style="163" customWidth="1"/>
    <col min="1051" max="1280" width="9.140625" style="163"/>
    <col min="1281" max="1281" width="3.42578125" style="163" customWidth="1"/>
    <col min="1282" max="1282" width="15" style="163" customWidth="1"/>
    <col min="1283" max="1283" width="16.28515625" style="163" customWidth="1"/>
    <col min="1284" max="1284" width="15.42578125" style="163" customWidth="1"/>
    <col min="1285" max="1285" width="14.5703125" style="163" customWidth="1"/>
    <col min="1286" max="1286" width="12.85546875" style="163" customWidth="1"/>
    <col min="1287" max="1290" width="8.28515625" style="163" customWidth="1"/>
    <col min="1291" max="1291" width="11.7109375" style="163" customWidth="1"/>
    <col min="1292" max="1295" width="8.28515625" style="163" customWidth="1"/>
    <col min="1296" max="1296" width="11.7109375" style="163" customWidth="1"/>
    <col min="1297" max="1300" width="8.28515625" style="163" customWidth="1"/>
    <col min="1301" max="1301" width="11.7109375" style="163" customWidth="1"/>
    <col min="1302" max="1305" width="8.28515625" style="163" customWidth="1"/>
    <col min="1306" max="1306" width="11.7109375" style="163" customWidth="1"/>
    <col min="1307" max="1536" width="9.140625" style="163"/>
    <col min="1537" max="1537" width="3.42578125" style="163" customWidth="1"/>
    <col min="1538" max="1538" width="15" style="163" customWidth="1"/>
    <col min="1539" max="1539" width="16.28515625" style="163" customWidth="1"/>
    <col min="1540" max="1540" width="15.42578125" style="163" customWidth="1"/>
    <col min="1541" max="1541" width="14.5703125" style="163" customWidth="1"/>
    <col min="1542" max="1542" width="12.85546875" style="163" customWidth="1"/>
    <col min="1543" max="1546" width="8.28515625" style="163" customWidth="1"/>
    <col min="1547" max="1547" width="11.7109375" style="163" customWidth="1"/>
    <col min="1548" max="1551" width="8.28515625" style="163" customWidth="1"/>
    <col min="1552" max="1552" width="11.7109375" style="163" customWidth="1"/>
    <col min="1553" max="1556" width="8.28515625" style="163" customWidth="1"/>
    <col min="1557" max="1557" width="11.7109375" style="163" customWidth="1"/>
    <col min="1558" max="1561" width="8.28515625" style="163" customWidth="1"/>
    <col min="1562" max="1562" width="11.7109375" style="163" customWidth="1"/>
    <col min="1563" max="1792" width="9.140625" style="163"/>
    <col min="1793" max="1793" width="3.42578125" style="163" customWidth="1"/>
    <col min="1794" max="1794" width="15" style="163" customWidth="1"/>
    <col min="1795" max="1795" width="16.28515625" style="163" customWidth="1"/>
    <col min="1796" max="1796" width="15.42578125" style="163" customWidth="1"/>
    <col min="1797" max="1797" width="14.5703125" style="163" customWidth="1"/>
    <col min="1798" max="1798" width="12.85546875" style="163" customWidth="1"/>
    <col min="1799" max="1802" width="8.28515625" style="163" customWidth="1"/>
    <col min="1803" max="1803" width="11.7109375" style="163" customWidth="1"/>
    <col min="1804" max="1807" width="8.28515625" style="163" customWidth="1"/>
    <col min="1808" max="1808" width="11.7109375" style="163" customWidth="1"/>
    <col min="1809" max="1812" width="8.28515625" style="163" customWidth="1"/>
    <col min="1813" max="1813" width="11.7109375" style="163" customWidth="1"/>
    <col min="1814" max="1817" width="8.28515625" style="163" customWidth="1"/>
    <col min="1818" max="1818" width="11.7109375" style="163" customWidth="1"/>
    <col min="1819" max="2048" width="9.140625" style="163"/>
    <col min="2049" max="2049" width="3.42578125" style="163" customWidth="1"/>
    <col min="2050" max="2050" width="15" style="163" customWidth="1"/>
    <col min="2051" max="2051" width="16.28515625" style="163" customWidth="1"/>
    <col min="2052" max="2052" width="15.42578125" style="163" customWidth="1"/>
    <col min="2053" max="2053" width="14.5703125" style="163" customWidth="1"/>
    <col min="2054" max="2054" width="12.85546875" style="163" customWidth="1"/>
    <col min="2055" max="2058" width="8.28515625" style="163" customWidth="1"/>
    <col min="2059" max="2059" width="11.7109375" style="163" customWidth="1"/>
    <col min="2060" max="2063" width="8.28515625" style="163" customWidth="1"/>
    <col min="2064" max="2064" width="11.7109375" style="163" customWidth="1"/>
    <col min="2065" max="2068" width="8.28515625" style="163" customWidth="1"/>
    <col min="2069" max="2069" width="11.7109375" style="163" customWidth="1"/>
    <col min="2070" max="2073" width="8.28515625" style="163" customWidth="1"/>
    <col min="2074" max="2074" width="11.7109375" style="163" customWidth="1"/>
    <col min="2075" max="2304" width="9.140625" style="163"/>
    <col min="2305" max="2305" width="3.42578125" style="163" customWidth="1"/>
    <col min="2306" max="2306" width="15" style="163" customWidth="1"/>
    <col min="2307" max="2307" width="16.28515625" style="163" customWidth="1"/>
    <col min="2308" max="2308" width="15.42578125" style="163" customWidth="1"/>
    <col min="2309" max="2309" width="14.5703125" style="163" customWidth="1"/>
    <col min="2310" max="2310" width="12.85546875" style="163" customWidth="1"/>
    <col min="2311" max="2314" width="8.28515625" style="163" customWidth="1"/>
    <col min="2315" max="2315" width="11.7109375" style="163" customWidth="1"/>
    <col min="2316" max="2319" width="8.28515625" style="163" customWidth="1"/>
    <col min="2320" max="2320" width="11.7109375" style="163" customWidth="1"/>
    <col min="2321" max="2324" width="8.28515625" style="163" customWidth="1"/>
    <col min="2325" max="2325" width="11.7109375" style="163" customWidth="1"/>
    <col min="2326" max="2329" width="8.28515625" style="163" customWidth="1"/>
    <col min="2330" max="2330" width="11.7109375" style="163" customWidth="1"/>
    <col min="2331" max="2560" width="9.140625" style="163"/>
    <col min="2561" max="2561" width="3.42578125" style="163" customWidth="1"/>
    <col min="2562" max="2562" width="15" style="163" customWidth="1"/>
    <col min="2563" max="2563" width="16.28515625" style="163" customWidth="1"/>
    <col min="2564" max="2564" width="15.42578125" style="163" customWidth="1"/>
    <col min="2565" max="2565" width="14.5703125" style="163" customWidth="1"/>
    <col min="2566" max="2566" width="12.85546875" style="163" customWidth="1"/>
    <col min="2567" max="2570" width="8.28515625" style="163" customWidth="1"/>
    <col min="2571" max="2571" width="11.7109375" style="163" customWidth="1"/>
    <col min="2572" max="2575" width="8.28515625" style="163" customWidth="1"/>
    <col min="2576" max="2576" width="11.7109375" style="163" customWidth="1"/>
    <col min="2577" max="2580" width="8.28515625" style="163" customWidth="1"/>
    <col min="2581" max="2581" width="11.7109375" style="163" customWidth="1"/>
    <col min="2582" max="2585" width="8.28515625" style="163" customWidth="1"/>
    <col min="2586" max="2586" width="11.7109375" style="163" customWidth="1"/>
    <col min="2587" max="2816" width="9.140625" style="163"/>
    <col min="2817" max="2817" width="3.42578125" style="163" customWidth="1"/>
    <col min="2818" max="2818" width="15" style="163" customWidth="1"/>
    <col min="2819" max="2819" width="16.28515625" style="163" customWidth="1"/>
    <col min="2820" max="2820" width="15.42578125" style="163" customWidth="1"/>
    <col min="2821" max="2821" width="14.5703125" style="163" customWidth="1"/>
    <col min="2822" max="2822" width="12.85546875" style="163" customWidth="1"/>
    <col min="2823" max="2826" width="8.28515625" style="163" customWidth="1"/>
    <col min="2827" max="2827" width="11.7109375" style="163" customWidth="1"/>
    <col min="2828" max="2831" width="8.28515625" style="163" customWidth="1"/>
    <col min="2832" max="2832" width="11.7109375" style="163" customWidth="1"/>
    <col min="2833" max="2836" width="8.28515625" style="163" customWidth="1"/>
    <col min="2837" max="2837" width="11.7109375" style="163" customWidth="1"/>
    <col min="2838" max="2841" width="8.28515625" style="163" customWidth="1"/>
    <col min="2842" max="2842" width="11.7109375" style="163" customWidth="1"/>
    <col min="2843" max="3072" width="9.140625" style="163"/>
    <col min="3073" max="3073" width="3.42578125" style="163" customWidth="1"/>
    <col min="3074" max="3074" width="15" style="163" customWidth="1"/>
    <col min="3075" max="3075" width="16.28515625" style="163" customWidth="1"/>
    <col min="3076" max="3076" width="15.42578125" style="163" customWidth="1"/>
    <col min="3077" max="3077" width="14.5703125" style="163" customWidth="1"/>
    <col min="3078" max="3078" width="12.85546875" style="163" customWidth="1"/>
    <col min="3079" max="3082" width="8.28515625" style="163" customWidth="1"/>
    <col min="3083" max="3083" width="11.7109375" style="163" customWidth="1"/>
    <col min="3084" max="3087" width="8.28515625" style="163" customWidth="1"/>
    <col min="3088" max="3088" width="11.7109375" style="163" customWidth="1"/>
    <col min="3089" max="3092" width="8.28515625" style="163" customWidth="1"/>
    <col min="3093" max="3093" width="11.7109375" style="163" customWidth="1"/>
    <col min="3094" max="3097" width="8.28515625" style="163" customWidth="1"/>
    <col min="3098" max="3098" width="11.7109375" style="163" customWidth="1"/>
    <col min="3099" max="3328" width="9.140625" style="163"/>
    <col min="3329" max="3329" width="3.42578125" style="163" customWidth="1"/>
    <col min="3330" max="3330" width="15" style="163" customWidth="1"/>
    <col min="3331" max="3331" width="16.28515625" style="163" customWidth="1"/>
    <col min="3332" max="3332" width="15.42578125" style="163" customWidth="1"/>
    <col min="3333" max="3333" width="14.5703125" style="163" customWidth="1"/>
    <col min="3334" max="3334" width="12.85546875" style="163" customWidth="1"/>
    <col min="3335" max="3338" width="8.28515625" style="163" customWidth="1"/>
    <col min="3339" max="3339" width="11.7109375" style="163" customWidth="1"/>
    <col min="3340" max="3343" width="8.28515625" style="163" customWidth="1"/>
    <col min="3344" max="3344" width="11.7109375" style="163" customWidth="1"/>
    <col min="3345" max="3348" width="8.28515625" style="163" customWidth="1"/>
    <col min="3349" max="3349" width="11.7109375" style="163" customWidth="1"/>
    <col min="3350" max="3353" width="8.28515625" style="163" customWidth="1"/>
    <col min="3354" max="3354" width="11.7109375" style="163" customWidth="1"/>
    <col min="3355" max="3584" width="9.140625" style="163"/>
    <col min="3585" max="3585" width="3.42578125" style="163" customWidth="1"/>
    <col min="3586" max="3586" width="15" style="163" customWidth="1"/>
    <col min="3587" max="3587" width="16.28515625" style="163" customWidth="1"/>
    <col min="3588" max="3588" width="15.42578125" style="163" customWidth="1"/>
    <col min="3589" max="3589" width="14.5703125" style="163" customWidth="1"/>
    <col min="3590" max="3590" width="12.85546875" style="163" customWidth="1"/>
    <col min="3591" max="3594" width="8.28515625" style="163" customWidth="1"/>
    <col min="3595" max="3595" width="11.7109375" style="163" customWidth="1"/>
    <col min="3596" max="3599" width="8.28515625" style="163" customWidth="1"/>
    <col min="3600" max="3600" width="11.7109375" style="163" customWidth="1"/>
    <col min="3601" max="3604" width="8.28515625" style="163" customWidth="1"/>
    <col min="3605" max="3605" width="11.7109375" style="163" customWidth="1"/>
    <col min="3606" max="3609" width="8.28515625" style="163" customWidth="1"/>
    <col min="3610" max="3610" width="11.7109375" style="163" customWidth="1"/>
    <col min="3611" max="3840" width="9.140625" style="163"/>
    <col min="3841" max="3841" width="3.42578125" style="163" customWidth="1"/>
    <col min="3842" max="3842" width="15" style="163" customWidth="1"/>
    <col min="3843" max="3843" width="16.28515625" style="163" customWidth="1"/>
    <col min="3844" max="3844" width="15.42578125" style="163" customWidth="1"/>
    <col min="3845" max="3845" width="14.5703125" style="163" customWidth="1"/>
    <col min="3846" max="3846" width="12.85546875" style="163" customWidth="1"/>
    <col min="3847" max="3850" width="8.28515625" style="163" customWidth="1"/>
    <col min="3851" max="3851" width="11.7109375" style="163" customWidth="1"/>
    <col min="3852" max="3855" width="8.28515625" style="163" customWidth="1"/>
    <col min="3856" max="3856" width="11.7109375" style="163" customWidth="1"/>
    <col min="3857" max="3860" width="8.28515625" style="163" customWidth="1"/>
    <col min="3861" max="3861" width="11.7109375" style="163" customWidth="1"/>
    <col min="3862" max="3865" width="8.28515625" style="163" customWidth="1"/>
    <col min="3866" max="3866" width="11.7109375" style="163" customWidth="1"/>
    <col min="3867" max="4096" width="9.140625" style="163"/>
    <col min="4097" max="4097" width="3.42578125" style="163" customWidth="1"/>
    <col min="4098" max="4098" width="15" style="163" customWidth="1"/>
    <col min="4099" max="4099" width="16.28515625" style="163" customWidth="1"/>
    <col min="4100" max="4100" width="15.42578125" style="163" customWidth="1"/>
    <col min="4101" max="4101" width="14.5703125" style="163" customWidth="1"/>
    <col min="4102" max="4102" width="12.85546875" style="163" customWidth="1"/>
    <col min="4103" max="4106" width="8.28515625" style="163" customWidth="1"/>
    <col min="4107" max="4107" width="11.7109375" style="163" customWidth="1"/>
    <col min="4108" max="4111" width="8.28515625" style="163" customWidth="1"/>
    <col min="4112" max="4112" width="11.7109375" style="163" customWidth="1"/>
    <col min="4113" max="4116" width="8.28515625" style="163" customWidth="1"/>
    <col min="4117" max="4117" width="11.7109375" style="163" customWidth="1"/>
    <col min="4118" max="4121" width="8.28515625" style="163" customWidth="1"/>
    <col min="4122" max="4122" width="11.7109375" style="163" customWidth="1"/>
    <col min="4123" max="4352" width="9.140625" style="163"/>
    <col min="4353" max="4353" width="3.42578125" style="163" customWidth="1"/>
    <col min="4354" max="4354" width="15" style="163" customWidth="1"/>
    <col min="4355" max="4355" width="16.28515625" style="163" customWidth="1"/>
    <col min="4356" max="4356" width="15.42578125" style="163" customWidth="1"/>
    <col min="4357" max="4357" width="14.5703125" style="163" customWidth="1"/>
    <col min="4358" max="4358" width="12.85546875" style="163" customWidth="1"/>
    <col min="4359" max="4362" width="8.28515625" style="163" customWidth="1"/>
    <col min="4363" max="4363" width="11.7109375" style="163" customWidth="1"/>
    <col min="4364" max="4367" width="8.28515625" style="163" customWidth="1"/>
    <col min="4368" max="4368" width="11.7109375" style="163" customWidth="1"/>
    <col min="4369" max="4372" width="8.28515625" style="163" customWidth="1"/>
    <col min="4373" max="4373" width="11.7109375" style="163" customWidth="1"/>
    <col min="4374" max="4377" width="8.28515625" style="163" customWidth="1"/>
    <col min="4378" max="4378" width="11.7109375" style="163" customWidth="1"/>
    <col min="4379" max="4608" width="9.140625" style="163"/>
    <col min="4609" max="4609" width="3.42578125" style="163" customWidth="1"/>
    <col min="4610" max="4610" width="15" style="163" customWidth="1"/>
    <col min="4611" max="4611" width="16.28515625" style="163" customWidth="1"/>
    <col min="4612" max="4612" width="15.42578125" style="163" customWidth="1"/>
    <col min="4613" max="4613" width="14.5703125" style="163" customWidth="1"/>
    <col min="4614" max="4614" width="12.85546875" style="163" customWidth="1"/>
    <col min="4615" max="4618" width="8.28515625" style="163" customWidth="1"/>
    <col min="4619" max="4619" width="11.7109375" style="163" customWidth="1"/>
    <col min="4620" max="4623" width="8.28515625" style="163" customWidth="1"/>
    <col min="4624" max="4624" width="11.7109375" style="163" customWidth="1"/>
    <col min="4625" max="4628" width="8.28515625" style="163" customWidth="1"/>
    <col min="4629" max="4629" width="11.7109375" style="163" customWidth="1"/>
    <col min="4630" max="4633" width="8.28515625" style="163" customWidth="1"/>
    <col min="4634" max="4634" width="11.7109375" style="163" customWidth="1"/>
    <col min="4635" max="4864" width="9.140625" style="163"/>
    <col min="4865" max="4865" width="3.42578125" style="163" customWidth="1"/>
    <col min="4866" max="4866" width="15" style="163" customWidth="1"/>
    <col min="4867" max="4867" width="16.28515625" style="163" customWidth="1"/>
    <col min="4868" max="4868" width="15.42578125" style="163" customWidth="1"/>
    <col min="4869" max="4869" width="14.5703125" style="163" customWidth="1"/>
    <col min="4870" max="4870" width="12.85546875" style="163" customWidth="1"/>
    <col min="4871" max="4874" width="8.28515625" style="163" customWidth="1"/>
    <col min="4875" max="4875" width="11.7109375" style="163" customWidth="1"/>
    <col min="4876" max="4879" width="8.28515625" style="163" customWidth="1"/>
    <col min="4880" max="4880" width="11.7109375" style="163" customWidth="1"/>
    <col min="4881" max="4884" width="8.28515625" style="163" customWidth="1"/>
    <col min="4885" max="4885" width="11.7109375" style="163" customWidth="1"/>
    <col min="4886" max="4889" width="8.28515625" style="163" customWidth="1"/>
    <col min="4890" max="4890" width="11.7109375" style="163" customWidth="1"/>
    <col min="4891" max="5120" width="9.140625" style="163"/>
    <col min="5121" max="5121" width="3.42578125" style="163" customWidth="1"/>
    <col min="5122" max="5122" width="15" style="163" customWidth="1"/>
    <col min="5123" max="5123" width="16.28515625" style="163" customWidth="1"/>
    <col min="5124" max="5124" width="15.42578125" style="163" customWidth="1"/>
    <col min="5125" max="5125" width="14.5703125" style="163" customWidth="1"/>
    <col min="5126" max="5126" width="12.85546875" style="163" customWidth="1"/>
    <col min="5127" max="5130" width="8.28515625" style="163" customWidth="1"/>
    <col min="5131" max="5131" width="11.7109375" style="163" customWidth="1"/>
    <col min="5132" max="5135" width="8.28515625" style="163" customWidth="1"/>
    <col min="5136" max="5136" width="11.7109375" style="163" customWidth="1"/>
    <col min="5137" max="5140" width="8.28515625" style="163" customWidth="1"/>
    <col min="5141" max="5141" width="11.7109375" style="163" customWidth="1"/>
    <col min="5142" max="5145" width="8.28515625" style="163" customWidth="1"/>
    <col min="5146" max="5146" width="11.7109375" style="163" customWidth="1"/>
    <col min="5147" max="5376" width="9.140625" style="163"/>
    <col min="5377" max="5377" width="3.42578125" style="163" customWidth="1"/>
    <col min="5378" max="5378" width="15" style="163" customWidth="1"/>
    <col min="5379" max="5379" width="16.28515625" style="163" customWidth="1"/>
    <col min="5380" max="5380" width="15.42578125" style="163" customWidth="1"/>
    <col min="5381" max="5381" width="14.5703125" style="163" customWidth="1"/>
    <col min="5382" max="5382" width="12.85546875" style="163" customWidth="1"/>
    <col min="5383" max="5386" width="8.28515625" style="163" customWidth="1"/>
    <col min="5387" max="5387" width="11.7109375" style="163" customWidth="1"/>
    <col min="5388" max="5391" width="8.28515625" style="163" customWidth="1"/>
    <col min="5392" max="5392" width="11.7109375" style="163" customWidth="1"/>
    <col min="5393" max="5396" width="8.28515625" style="163" customWidth="1"/>
    <col min="5397" max="5397" width="11.7109375" style="163" customWidth="1"/>
    <col min="5398" max="5401" width="8.28515625" style="163" customWidth="1"/>
    <col min="5402" max="5402" width="11.7109375" style="163" customWidth="1"/>
    <col min="5403" max="5632" width="9.140625" style="163"/>
    <col min="5633" max="5633" width="3.42578125" style="163" customWidth="1"/>
    <col min="5634" max="5634" width="15" style="163" customWidth="1"/>
    <col min="5635" max="5635" width="16.28515625" style="163" customWidth="1"/>
    <col min="5636" max="5636" width="15.42578125" style="163" customWidth="1"/>
    <col min="5637" max="5637" width="14.5703125" style="163" customWidth="1"/>
    <col min="5638" max="5638" width="12.85546875" style="163" customWidth="1"/>
    <col min="5639" max="5642" width="8.28515625" style="163" customWidth="1"/>
    <col min="5643" max="5643" width="11.7109375" style="163" customWidth="1"/>
    <col min="5644" max="5647" width="8.28515625" style="163" customWidth="1"/>
    <col min="5648" max="5648" width="11.7109375" style="163" customWidth="1"/>
    <col min="5649" max="5652" width="8.28515625" style="163" customWidth="1"/>
    <col min="5653" max="5653" width="11.7109375" style="163" customWidth="1"/>
    <col min="5654" max="5657" width="8.28515625" style="163" customWidth="1"/>
    <col min="5658" max="5658" width="11.7109375" style="163" customWidth="1"/>
    <col min="5659" max="5888" width="9.140625" style="163"/>
    <col min="5889" max="5889" width="3.42578125" style="163" customWidth="1"/>
    <col min="5890" max="5890" width="15" style="163" customWidth="1"/>
    <col min="5891" max="5891" width="16.28515625" style="163" customWidth="1"/>
    <col min="5892" max="5892" width="15.42578125" style="163" customWidth="1"/>
    <col min="5893" max="5893" width="14.5703125" style="163" customWidth="1"/>
    <col min="5894" max="5894" width="12.85546875" style="163" customWidth="1"/>
    <col min="5895" max="5898" width="8.28515625" style="163" customWidth="1"/>
    <col min="5899" max="5899" width="11.7109375" style="163" customWidth="1"/>
    <col min="5900" max="5903" width="8.28515625" style="163" customWidth="1"/>
    <col min="5904" max="5904" width="11.7109375" style="163" customWidth="1"/>
    <col min="5905" max="5908" width="8.28515625" style="163" customWidth="1"/>
    <col min="5909" max="5909" width="11.7109375" style="163" customWidth="1"/>
    <col min="5910" max="5913" width="8.28515625" style="163" customWidth="1"/>
    <col min="5914" max="5914" width="11.7109375" style="163" customWidth="1"/>
    <col min="5915" max="6144" width="9.140625" style="163"/>
    <col min="6145" max="6145" width="3.42578125" style="163" customWidth="1"/>
    <col min="6146" max="6146" width="15" style="163" customWidth="1"/>
    <col min="6147" max="6147" width="16.28515625" style="163" customWidth="1"/>
    <col min="6148" max="6148" width="15.42578125" style="163" customWidth="1"/>
    <col min="6149" max="6149" width="14.5703125" style="163" customWidth="1"/>
    <col min="6150" max="6150" width="12.85546875" style="163" customWidth="1"/>
    <col min="6151" max="6154" width="8.28515625" style="163" customWidth="1"/>
    <col min="6155" max="6155" width="11.7109375" style="163" customWidth="1"/>
    <col min="6156" max="6159" width="8.28515625" style="163" customWidth="1"/>
    <col min="6160" max="6160" width="11.7109375" style="163" customWidth="1"/>
    <col min="6161" max="6164" width="8.28515625" style="163" customWidth="1"/>
    <col min="6165" max="6165" width="11.7109375" style="163" customWidth="1"/>
    <col min="6166" max="6169" width="8.28515625" style="163" customWidth="1"/>
    <col min="6170" max="6170" width="11.7109375" style="163" customWidth="1"/>
    <col min="6171" max="6400" width="9.140625" style="163"/>
    <col min="6401" max="6401" width="3.42578125" style="163" customWidth="1"/>
    <col min="6402" max="6402" width="15" style="163" customWidth="1"/>
    <col min="6403" max="6403" width="16.28515625" style="163" customWidth="1"/>
    <col min="6404" max="6404" width="15.42578125" style="163" customWidth="1"/>
    <col min="6405" max="6405" width="14.5703125" style="163" customWidth="1"/>
    <col min="6406" max="6406" width="12.85546875" style="163" customWidth="1"/>
    <col min="6407" max="6410" width="8.28515625" style="163" customWidth="1"/>
    <col min="6411" max="6411" width="11.7109375" style="163" customWidth="1"/>
    <col min="6412" max="6415" width="8.28515625" style="163" customWidth="1"/>
    <col min="6416" max="6416" width="11.7109375" style="163" customWidth="1"/>
    <col min="6417" max="6420" width="8.28515625" style="163" customWidth="1"/>
    <col min="6421" max="6421" width="11.7109375" style="163" customWidth="1"/>
    <col min="6422" max="6425" width="8.28515625" style="163" customWidth="1"/>
    <col min="6426" max="6426" width="11.7109375" style="163" customWidth="1"/>
    <col min="6427" max="6656" width="9.140625" style="163"/>
    <col min="6657" max="6657" width="3.42578125" style="163" customWidth="1"/>
    <col min="6658" max="6658" width="15" style="163" customWidth="1"/>
    <col min="6659" max="6659" width="16.28515625" style="163" customWidth="1"/>
    <col min="6660" max="6660" width="15.42578125" style="163" customWidth="1"/>
    <col min="6661" max="6661" width="14.5703125" style="163" customWidth="1"/>
    <col min="6662" max="6662" width="12.85546875" style="163" customWidth="1"/>
    <col min="6663" max="6666" width="8.28515625" style="163" customWidth="1"/>
    <col min="6667" max="6667" width="11.7109375" style="163" customWidth="1"/>
    <col min="6668" max="6671" width="8.28515625" style="163" customWidth="1"/>
    <col min="6672" max="6672" width="11.7109375" style="163" customWidth="1"/>
    <col min="6673" max="6676" width="8.28515625" style="163" customWidth="1"/>
    <col min="6677" max="6677" width="11.7109375" style="163" customWidth="1"/>
    <col min="6678" max="6681" width="8.28515625" style="163" customWidth="1"/>
    <col min="6682" max="6682" width="11.7109375" style="163" customWidth="1"/>
    <col min="6683" max="6912" width="9.140625" style="163"/>
    <col min="6913" max="6913" width="3.42578125" style="163" customWidth="1"/>
    <col min="6914" max="6914" width="15" style="163" customWidth="1"/>
    <col min="6915" max="6915" width="16.28515625" style="163" customWidth="1"/>
    <col min="6916" max="6916" width="15.42578125" style="163" customWidth="1"/>
    <col min="6917" max="6917" width="14.5703125" style="163" customWidth="1"/>
    <col min="6918" max="6918" width="12.85546875" style="163" customWidth="1"/>
    <col min="6919" max="6922" width="8.28515625" style="163" customWidth="1"/>
    <col min="6923" max="6923" width="11.7109375" style="163" customWidth="1"/>
    <col min="6924" max="6927" width="8.28515625" style="163" customWidth="1"/>
    <col min="6928" max="6928" width="11.7109375" style="163" customWidth="1"/>
    <col min="6929" max="6932" width="8.28515625" style="163" customWidth="1"/>
    <col min="6933" max="6933" width="11.7109375" style="163" customWidth="1"/>
    <col min="6934" max="6937" width="8.28515625" style="163" customWidth="1"/>
    <col min="6938" max="6938" width="11.7109375" style="163" customWidth="1"/>
    <col min="6939" max="7168" width="9.140625" style="163"/>
    <col min="7169" max="7169" width="3.42578125" style="163" customWidth="1"/>
    <col min="7170" max="7170" width="15" style="163" customWidth="1"/>
    <col min="7171" max="7171" width="16.28515625" style="163" customWidth="1"/>
    <col min="7172" max="7172" width="15.42578125" style="163" customWidth="1"/>
    <col min="7173" max="7173" width="14.5703125" style="163" customWidth="1"/>
    <col min="7174" max="7174" width="12.85546875" style="163" customWidth="1"/>
    <col min="7175" max="7178" width="8.28515625" style="163" customWidth="1"/>
    <col min="7179" max="7179" width="11.7109375" style="163" customWidth="1"/>
    <col min="7180" max="7183" width="8.28515625" style="163" customWidth="1"/>
    <col min="7184" max="7184" width="11.7109375" style="163" customWidth="1"/>
    <col min="7185" max="7188" width="8.28515625" style="163" customWidth="1"/>
    <col min="7189" max="7189" width="11.7109375" style="163" customWidth="1"/>
    <col min="7190" max="7193" width="8.28515625" style="163" customWidth="1"/>
    <col min="7194" max="7194" width="11.7109375" style="163" customWidth="1"/>
    <col min="7195" max="7424" width="9.140625" style="163"/>
    <col min="7425" max="7425" width="3.42578125" style="163" customWidth="1"/>
    <col min="7426" max="7426" width="15" style="163" customWidth="1"/>
    <col min="7427" max="7427" width="16.28515625" style="163" customWidth="1"/>
    <col min="7428" max="7428" width="15.42578125" style="163" customWidth="1"/>
    <col min="7429" max="7429" width="14.5703125" style="163" customWidth="1"/>
    <col min="7430" max="7430" width="12.85546875" style="163" customWidth="1"/>
    <col min="7431" max="7434" width="8.28515625" style="163" customWidth="1"/>
    <col min="7435" max="7435" width="11.7109375" style="163" customWidth="1"/>
    <col min="7436" max="7439" width="8.28515625" style="163" customWidth="1"/>
    <col min="7440" max="7440" width="11.7109375" style="163" customWidth="1"/>
    <col min="7441" max="7444" width="8.28515625" style="163" customWidth="1"/>
    <col min="7445" max="7445" width="11.7109375" style="163" customWidth="1"/>
    <col min="7446" max="7449" width="8.28515625" style="163" customWidth="1"/>
    <col min="7450" max="7450" width="11.7109375" style="163" customWidth="1"/>
    <col min="7451" max="7680" width="9.140625" style="163"/>
    <col min="7681" max="7681" width="3.42578125" style="163" customWidth="1"/>
    <col min="7682" max="7682" width="15" style="163" customWidth="1"/>
    <col min="7683" max="7683" width="16.28515625" style="163" customWidth="1"/>
    <col min="7684" max="7684" width="15.42578125" style="163" customWidth="1"/>
    <col min="7685" max="7685" width="14.5703125" style="163" customWidth="1"/>
    <col min="7686" max="7686" width="12.85546875" style="163" customWidth="1"/>
    <col min="7687" max="7690" width="8.28515625" style="163" customWidth="1"/>
    <col min="7691" max="7691" width="11.7109375" style="163" customWidth="1"/>
    <col min="7692" max="7695" width="8.28515625" style="163" customWidth="1"/>
    <col min="7696" max="7696" width="11.7109375" style="163" customWidth="1"/>
    <col min="7697" max="7700" width="8.28515625" style="163" customWidth="1"/>
    <col min="7701" max="7701" width="11.7109375" style="163" customWidth="1"/>
    <col min="7702" max="7705" width="8.28515625" style="163" customWidth="1"/>
    <col min="7706" max="7706" width="11.7109375" style="163" customWidth="1"/>
    <col min="7707" max="7936" width="9.140625" style="163"/>
    <col min="7937" max="7937" width="3.42578125" style="163" customWidth="1"/>
    <col min="7938" max="7938" width="15" style="163" customWidth="1"/>
    <col min="7939" max="7939" width="16.28515625" style="163" customWidth="1"/>
    <col min="7940" max="7940" width="15.42578125" style="163" customWidth="1"/>
    <col min="7941" max="7941" width="14.5703125" style="163" customWidth="1"/>
    <col min="7942" max="7942" width="12.85546875" style="163" customWidth="1"/>
    <col min="7943" max="7946" width="8.28515625" style="163" customWidth="1"/>
    <col min="7947" max="7947" width="11.7109375" style="163" customWidth="1"/>
    <col min="7948" max="7951" width="8.28515625" style="163" customWidth="1"/>
    <col min="7952" max="7952" width="11.7109375" style="163" customWidth="1"/>
    <col min="7953" max="7956" width="8.28515625" style="163" customWidth="1"/>
    <col min="7957" max="7957" width="11.7109375" style="163" customWidth="1"/>
    <col min="7958" max="7961" width="8.28515625" style="163" customWidth="1"/>
    <col min="7962" max="7962" width="11.7109375" style="163" customWidth="1"/>
    <col min="7963" max="8192" width="9.140625" style="163"/>
    <col min="8193" max="8193" width="3.42578125" style="163" customWidth="1"/>
    <col min="8194" max="8194" width="15" style="163" customWidth="1"/>
    <col min="8195" max="8195" width="16.28515625" style="163" customWidth="1"/>
    <col min="8196" max="8196" width="15.42578125" style="163" customWidth="1"/>
    <col min="8197" max="8197" width="14.5703125" style="163" customWidth="1"/>
    <col min="8198" max="8198" width="12.85546875" style="163" customWidth="1"/>
    <col min="8199" max="8202" width="8.28515625" style="163" customWidth="1"/>
    <col min="8203" max="8203" width="11.7109375" style="163" customWidth="1"/>
    <col min="8204" max="8207" width="8.28515625" style="163" customWidth="1"/>
    <col min="8208" max="8208" width="11.7109375" style="163" customWidth="1"/>
    <col min="8209" max="8212" width="8.28515625" style="163" customWidth="1"/>
    <col min="8213" max="8213" width="11.7109375" style="163" customWidth="1"/>
    <col min="8214" max="8217" width="8.28515625" style="163" customWidth="1"/>
    <col min="8218" max="8218" width="11.7109375" style="163" customWidth="1"/>
    <col min="8219" max="8448" width="9.140625" style="163"/>
    <col min="8449" max="8449" width="3.42578125" style="163" customWidth="1"/>
    <col min="8450" max="8450" width="15" style="163" customWidth="1"/>
    <col min="8451" max="8451" width="16.28515625" style="163" customWidth="1"/>
    <col min="8452" max="8452" width="15.42578125" style="163" customWidth="1"/>
    <col min="8453" max="8453" width="14.5703125" style="163" customWidth="1"/>
    <col min="8454" max="8454" width="12.85546875" style="163" customWidth="1"/>
    <col min="8455" max="8458" width="8.28515625" style="163" customWidth="1"/>
    <col min="8459" max="8459" width="11.7109375" style="163" customWidth="1"/>
    <col min="8460" max="8463" width="8.28515625" style="163" customWidth="1"/>
    <col min="8464" max="8464" width="11.7109375" style="163" customWidth="1"/>
    <col min="8465" max="8468" width="8.28515625" style="163" customWidth="1"/>
    <col min="8469" max="8469" width="11.7109375" style="163" customWidth="1"/>
    <col min="8470" max="8473" width="8.28515625" style="163" customWidth="1"/>
    <col min="8474" max="8474" width="11.7109375" style="163" customWidth="1"/>
    <col min="8475" max="8704" width="9.140625" style="163"/>
    <col min="8705" max="8705" width="3.42578125" style="163" customWidth="1"/>
    <col min="8706" max="8706" width="15" style="163" customWidth="1"/>
    <col min="8707" max="8707" width="16.28515625" style="163" customWidth="1"/>
    <col min="8708" max="8708" width="15.42578125" style="163" customWidth="1"/>
    <col min="8709" max="8709" width="14.5703125" style="163" customWidth="1"/>
    <col min="8710" max="8710" width="12.85546875" style="163" customWidth="1"/>
    <col min="8711" max="8714" width="8.28515625" style="163" customWidth="1"/>
    <col min="8715" max="8715" width="11.7109375" style="163" customWidth="1"/>
    <col min="8716" max="8719" width="8.28515625" style="163" customWidth="1"/>
    <col min="8720" max="8720" width="11.7109375" style="163" customWidth="1"/>
    <col min="8721" max="8724" width="8.28515625" style="163" customWidth="1"/>
    <col min="8725" max="8725" width="11.7109375" style="163" customWidth="1"/>
    <col min="8726" max="8729" width="8.28515625" style="163" customWidth="1"/>
    <col min="8730" max="8730" width="11.7109375" style="163" customWidth="1"/>
    <col min="8731" max="8960" width="9.140625" style="163"/>
    <col min="8961" max="8961" width="3.42578125" style="163" customWidth="1"/>
    <col min="8962" max="8962" width="15" style="163" customWidth="1"/>
    <col min="8963" max="8963" width="16.28515625" style="163" customWidth="1"/>
    <col min="8964" max="8964" width="15.42578125" style="163" customWidth="1"/>
    <col min="8965" max="8965" width="14.5703125" style="163" customWidth="1"/>
    <col min="8966" max="8966" width="12.85546875" style="163" customWidth="1"/>
    <col min="8967" max="8970" width="8.28515625" style="163" customWidth="1"/>
    <col min="8971" max="8971" width="11.7109375" style="163" customWidth="1"/>
    <col min="8972" max="8975" width="8.28515625" style="163" customWidth="1"/>
    <col min="8976" max="8976" width="11.7109375" style="163" customWidth="1"/>
    <col min="8977" max="8980" width="8.28515625" style="163" customWidth="1"/>
    <col min="8981" max="8981" width="11.7109375" style="163" customWidth="1"/>
    <col min="8982" max="8985" width="8.28515625" style="163" customWidth="1"/>
    <col min="8986" max="8986" width="11.7109375" style="163" customWidth="1"/>
    <col min="8987" max="9216" width="9.140625" style="163"/>
    <col min="9217" max="9217" width="3.42578125" style="163" customWidth="1"/>
    <col min="9218" max="9218" width="15" style="163" customWidth="1"/>
    <col min="9219" max="9219" width="16.28515625" style="163" customWidth="1"/>
    <col min="9220" max="9220" width="15.42578125" style="163" customWidth="1"/>
    <col min="9221" max="9221" width="14.5703125" style="163" customWidth="1"/>
    <col min="9222" max="9222" width="12.85546875" style="163" customWidth="1"/>
    <col min="9223" max="9226" width="8.28515625" style="163" customWidth="1"/>
    <col min="9227" max="9227" width="11.7109375" style="163" customWidth="1"/>
    <col min="9228" max="9231" width="8.28515625" style="163" customWidth="1"/>
    <col min="9232" max="9232" width="11.7109375" style="163" customWidth="1"/>
    <col min="9233" max="9236" width="8.28515625" style="163" customWidth="1"/>
    <col min="9237" max="9237" width="11.7109375" style="163" customWidth="1"/>
    <col min="9238" max="9241" width="8.28515625" style="163" customWidth="1"/>
    <col min="9242" max="9242" width="11.7109375" style="163" customWidth="1"/>
    <col min="9243" max="9472" width="9.140625" style="163"/>
    <col min="9473" max="9473" width="3.42578125" style="163" customWidth="1"/>
    <col min="9474" max="9474" width="15" style="163" customWidth="1"/>
    <col min="9475" max="9475" width="16.28515625" style="163" customWidth="1"/>
    <col min="9476" max="9476" width="15.42578125" style="163" customWidth="1"/>
    <col min="9477" max="9477" width="14.5703125" style="163" customWidth="1"/>
    <col min="9478" max="9478" width="12.85546875" style="163" customWidth="1"/>
    <col min="9479" max="9482" width="8.28515625" style="163" customWidth="1"/>
    <col min="9483" max="9483" width="11.7109375" style="163" customWidth="1"/>
    <col min="9484" max="9487" width="8.28515625" style="163" customWidth="1"/>
    <col min="9488" max="9488" width="11.7109375" style="163" customWidth="1"/>
    <col min="9489" max="9492" width="8.28515625" style="163" customWidth="1"/>
    <col min="9493" max="9493" width="11.7109375" style="163" customWidth="1"/>
    <col min="9494" max="9497" width="8.28515625" style="163" customWidth="1"/>
    <col min="9498" max="9498" width="11.7109375" style="163" customWidth="1"/>
    <col min="9499" max="9728" width="9.140625" style="163"/>
    <col min="9729" max="9729" width="3.42578125" style="163" customWidth="1"/>
    <col min="9730" max="9730" width="15" style="163" customWidth="1"/>
    <col min="9731" max="9731" width="16.28515625" style="163" customWidth="1"/>
    <col min="9732" max="9732" width="15.42578125" style="163" customWidth="1"/>
    <col min="9733" max="9733" width="14.5703125" style="163" customWidth="1"/>
    <col min="9734" max="9734" width="12.85546875" style="163" customWidth="1"/>
    <col min="9735" max="9738" width="8.28515625" style="163" customWidth="1"/>
    <col min="9739" max="9739" width="11.7109375" style="163" customWidth="1"/>
    <col min="9740" max="9743" width="8.28515625" style="163" customWidth="1"/>
    <col min="9744" max="9744" width="11.7109375" style="163" customWidth="1"/>
    <col min="9745" max="9748" width="8.28515625" style="163" customWidth="1"/>
    <col min="9749" max="9749" width="11.7109375" style="163" customWidth="1"/>
    <col min="9750" max="9753" width="8.28515625" style="163" customWidth="1"/>
    <col min="9754" max="9754" width="11.7109375" style="163" customWidth="1"/>
    <col min="9755" max="9984" width="9.140625" style="163"/>
    <col min="9985" max="9985" width="3.42578125" style="163" customWidth="1"/>
    <col min="9986" max="9986" width="15" style="163" customWidth="1"/>
    <col min="9987" max="9987" width="16.28515625" style="163" customWidth="1"/>
    <col min="9988" max="9988" width="15.42578125" style="163" customWidth="1"/>
    <col min="9989" max="9989" width="14.5703125" style="163" customWidth="1"/>
    <col min="9990" max="9990" width="12.85546875" style="163" customWidth="1"/>
    <col min="9991" max="9994" width="8.28515625" style="163" customWidth="1"/>
    <col min="9995" max="9995" width="11.7109375" style="163" customWidth="1"/>
    <col min="9996" max="9999" width="8.28515625" style="163" customWidth="1"/>
    <col min="10000" max="10000" width="11.7109375" style="163" customWidth="1"/>
    <col min="10001" max="10004" width="8.28515625" style="163" customWidth="1"/>
    <col min="10005" max="10005" width="11.7109375" style="163" customWidth="1"/>
    <col min="10006" max="10009" width="8.28515625" style="163" customWidth="1"/>
    <col min="10010" max="10010" width="11.7109375" style="163" customWidth="1"/>
    <col min="10011" max="10240" width="9.140625" style="163"/>
    <col min="10241" max="10241" width="3.42578125" style="163" customWidth="1"/>
    <col min="10242" max="10242" width="15" style="163" customWidth="1"/>
    <col min="10243" max="10243" width="16.28515625" style="163" customWidth="1"/>
    <col min="10244" max="10244" width="15.42578125" style="163" customWidth="1"/>
    <col min="10245" max="10245" width="14.5703125" style="163" customWidth="1"/>
    <col min="10246" max="10246" width="12.85546875" style="163" customWidth="1"/>
    <col min="10247" max="10250" width="8.28515625" style="163" customWidth="1"/>
    <col min="10251" max="10251" width="11.7109375" style="163" customWidth="1"/>
    <col min="10252" max="10255" width="8.28515625" style="163" customWidth="1"/>
    <col min="10256" max="10256" width="11.7109375" style="163" customWidth="1"/>
    <col min="10257" max="10260" width="8.28515625" style="163" customWidth="1"/>
    <col min="10261" max="10261" width="11.7109375" style="163" customWidth="1"/>
    <col min="10262" max="10265" width="8.28515625" style="163" customWidth="1"/>
    <col min="10266" max="10266" width="11.7109375" style="163" customWidth="1"/>
    <col min="10267" max="10496" width="9.140625" style="163"/>
    <col min="10497" max="10497" width="3.42578125" style="163" customWidth="1"/>
    <col min="10498" max="10498" width="15" style="163" customWidth="1"/>
    <col min="10499" max="10499" width="16.28515625" style="163" customWidth="1"/>
    <col min="10500" max="10500" width="15.42578125" style="163" customWidth="1"/>
    <col min="10501" max="10501" width="14.5703125" style="163" customWidth="1"/>
    <col min="10502" max="10502" width="12.85546875" style="163" customWidth="1"/>
    <col min="10503" max="10506" width="8.28515625" style="163" customWidth="1"/>
    <col min="10507" max="10507" width="11.7109375" style="163" customWidth="1"/>
    <col min="10508" max="10511" width="8.28515625" style="163" customWidth="1"/>
    <col min="10512" max="10512" width="11.7109375" style="163" customWidth="1"/>
    <col min="10513" max="10516" width="8.28515625" style="163" customWidth="1"/>
    <col min="10517" max="10517" width="11.7109375" style="163" customWidth="1"/>
    <col min="10518" max="10521" width="8.28515625" style="163" customWidth="1"/>
    <col min="10522" max="10522" width="11.7109375" style="163" customWidth="1"/>
    <col min="10523" max="10752" width="9.140625" style="163"/>
    <col min="10753" max="10753" width="3.42578125" style="163" customWidth="1"/>
    <col min="10754" max="10754" width="15" style="163" customWidth="1"/>
    <col min="10755" max="10755" width="16.28515625" style="163" customWidth="1"/>
    <col min="10756" max="10756" width="15.42578125" style="163" customWidth="1"/>
    <col min="10757" max="10757" width="14.5703125" style="163" customWidth="1"/>
    <col min="10758" max="10758" width="12.85546875" style="163" customWidth="1"/>
    <col min="10759" max="10762" width="8.28515625" style="163" customWidth="1"/>
    <col min="10763" max="10763" width="11.7109375" style="163" customWidth="1"/>
    <col min="10764" max="10767" width="8.28515625" style="163" customWidth="1"/>
    <col min="10768" max="10768" width="11.7109375" style="163" customWidth="1"/>
    <col min="10769" max="10772" width="8.28515625" style="163" customWidth="1"/>
    <col min="10773" max="10773" width="11.7109375" style="163" customWidth="1"/>
    <col min="10774" max="10777" width="8.28515625" style="163" customWidth="1"/>
    <col min="10778" max="10778" width="11.7109375" style="163" customWidth="1"/>
    <col min="10779" max="11008" width="9.140625" style="163"/>
    <col min="11009" max="11009" width="3.42578125" style="163" customWidth="1"/>
    <col min="11010" max="11010" width="15" style="163" customWidth="1"/>
    <col min="11011" max="11011" width="16.28515625" style="163" customWidth="1"/>
    <col min="11012" max="11012" width="15.42578125" style="163" customWidth="1"/>
    <col min="11013" max="11013" width="14.5703125" style="163" customWidth="1"/>
    <col min="11014" max="11014" width="12.85546875" style="163" customWidth="1"/>
    <col min="11015" max="11018" width="8.28515625" style="163" customWidth="1"/>
    <col min="11019" max="11019" width="11.7109375" style="163" customWidth="1"/>
    <col min="11020" max="11023" width="8.28515625" style="163" customWidth="1"/>
    <col min="11024" max="11024" width="11.7109375" style="163" customWidth="1"/>
    <col min="11025" max="11028" width="8.28515625" style="163" customWidth="1"/>
    <col min="11029" max="11029" width="11.7109375" style="163" customWidth="1"/>
    <col min="11030" max="11033" width="8.28515625" style="163" customWidth="1"/>
    <col min="11034" max="11034" width="11.7109375" style="163" customWidth="1"/>
    <col min="11035" max="11264" width="9.140625" style="163"/>
    <col min="11265" max="11265" width="3.42578125" style="163" customWidth="1"/>
    <col min="11266" max="11266" width="15" style="163" customWidth="1"/>
    <col min="11267" max="11267" width="16.28515625" style="163" customWidth="1"/>
    <col min="11268" max="11268" width="15.42578125" style="163" customWidth="1"/>
    <col min="11269" max="11269" width="14.5703125" style="163" customWidth="1"/>
    <col min="11270" max="11270" width="12.85546875" style="163" customWidth="1"/>
    <col min="11271" max="11274" width="8.28515625" style="163" customWidth="1"/>
    <col min="11275" max="11275" width="11.7109375" style="163" customWidth="1"/>
    <col min="11276" max="11279" width="8.28515625" style="163" customWidth="1"/>
    <col min="11280" max="11280" width="11.7109375" style="163" customWidth="1"/>
    <col min="11281" max="11284" width="8.28515625" style="163" customWidth="1"/>
    <col min="11285" max="11285" width="11.7109375" style="163" customWidth="1"/>
    <col min="11286" max="11289" width="8.28515625" style="163" customWidth="1"/>
    <col min="11290" max="11290" width="11.7109375" style="163" customWidth="1"/>
    <col min="11291" max="11520" width="9.140625" style="163"/>
    <col min="11521" max="11521" width="3.42578125" style="163" customWidth="1"/>
    <col min="11522" max="11522" width="15" style="163" customWidth="1"/>
    <col min="11523" max="11523" width="16.28515625" style="163" customWidth="1"/>
    <col min="11524" max="11524" width="15.42578125" style="163" customWidth="1"/>
    <col min="11525" max="11525" width="14.5703125" style="163" customWidth="1"/>
    <col min="11526" max="11526" width="12.85546875" style="163" customWidth="1"/>
    <col min="11527" max="11530" width="8.28515625" style="163" customWidth="1"/>
    <col min="11531" max="11531" width="11.7109375" style="163" customWidth="1"/>
    <col min="11532" max="11535" width="8.28515625" style="163" customWidth="1"/>
    <col min="11536" max="11536" width="11.7109375" style="163" customWidth="1"/>
    <col min="11537" max="11540" width="8.28515625" style="163" customWidth="1"/>
    <col min="11541" max="11541" width="11.7109375" style="163" customWidth="1"/>
    <col min="11542" max="11545" width="8.28515625" style="163" customWidth="1"/>
    <col min="11546" max="11546" width="11.7109375" style="163" customWidth="1"/>
    <col min="11547" max="11776" width="9.140625" style="163"/>
    <col min="11777" max="11777" width="3.42578125" style="163" customWidth="1"/>
    <col min="11778" max="11778" width="15" style="163" customWidth="1"/>
    <col min="11779" max="11779" width="16.28515625" style="163" customWidth="1"/>
    <col min="11780" max="11780" width="15.42578125" style="163" customWidth="1"/>
    <col min="11781" max="11781" width="14.5703125" style="163" customWidth="1"/>
    <col min="11782" max="11782" width="12.85546875" style="163" customWidth="1"/>
    <col min="11783" max="11786" width="8.28515625" style="163" customWidth="1"/>
    <col min="11787" max="11787" width="11.7109375" style="163" customWidth="1"/>
    <col min="11788" max="11791" width="8.28515625" style="163" customWidth="1"/>
    <col min="11792" max="11792" width="11.7109375" style="163" customWidth="1"/>
    <col min="11793" max="11796" width="8.28515625" style="163" customWidth="1"/>
    <col min="11797" max="11797" width="11.7109375" style="163" customWidth="1"/>
    <col min="11798" max="11801" width="8.28515625" style="163" customWidth="1"/>
    <col min="11802" max="11802" width="11.7109375" style="163" customWidth="1"/>
    <col min="11803" max="12032" width="9.140625" style="163"/>
    <col min="12033" max="12033" width="3.42578125" style="163" customWidth="1"/>
    <col min="12034" max="12034" width="15" style="163" customWidth="1"/>
    <col min="12035" max="12035" width="16.28515625" style="163" customWidth="1"/>
    <col min="12036" max="12036" width="15.42578125" style="163" customWidth="1"/>
    <col min="12037" max="12037" width="14.5703125" style="163" customWidth="1"/>
    <col min="12038" max="12038" width="12.85546875" style="163" customWidth="1"/>
    <col min="12039" max="12042" width="8.28515625" style="163" customWidth="1"/>
    <col min="12043" max="12043" width="11.7109375" style="163" customWidth="1"/>
    <col min="12044" max="12047" width="8.28515625" style="163" customWidth="1"/>
    <col min="12048" max="12048" width="11.7109375" style="163" customWidth="1"/>
    <col min="12049" max="12052" width="8.28515625" style="163" customWidth="1"/>
    <col min="12053" max="12053" width="11.7109375" style="163" customWidth="1"/>
    <col min="12054" max="12057" width="8.28515625" style="163" customWidth="1"/>
    <col min="12058" max="12058" width="11.7109375" style="163" customWidth="1"/>
    <col min="12059" max="12288" width="9.140625" style="163"/>
    <col min="12289" max="12289" width="3.42578125" style="163" customWidth="1"/>
    <col min="12290" max="12290" width="15" style="163" customWidth="1"/>
    <col min="12291" max="12291" width="16.28515625" style="163" customWidth="1"/>
    <col min="12292" max="12292" width="15.42578125" style="163" customWidth="1"/>
    <col min="12293" max="12293" width="14.5703125" style="163" customWidth="1"/>
    <col min="12294" max="12294" width="12.85546875" style="163" customWidth="1"/>
    <col min="12295" max="12298" width="8.28515625" style="163" customWidth="1"/>
    <col min="12299" max="12299" width="11.7109375" style="163" customWidth="1"/>
    <col min="12300" max="12303" width="8.28515625" style="163" customWidth="1"/>
    <col min="12304" max="12304" width="11.7109375" style="163" customWidth="1"/>
    <col min="12305" max="12308" width="8.28515625" style="163" customWidth="1"/>
    <col min="12309" max="12309" width="11.7109375" style="163" customWidth="1"/>
    <col min="12310" max="12313" width="8.28515625" style="163" customWidth="1"/>
    <col min="12314" max="12314" width="11.7109375" style="163" customWidth="1"/>
    <col min="12315" max="12544" width="9.140625" style="163"/>
    <col min="12545" max="12545" width="3.42578125" style="163" customWidth="1"/>
    <col min="12546" max="12546" width="15" style="163" customWidth="1"/>
    <col min="12547" max="12547" width="16.28515625" style="163" customWidth="1"/>
    <col min="12548" max="12548" width="15.42578125" style="163" customWidth="1"/>
    <col min="12549" max="12549" width="14.5703125" style="163" customWidth="1"/>
    <col min="12550" max="12550" width="12.85546875" style="163" customWidth="1"/>
    <col min="12551" max="12554" width="8.28515625" style="163" customWidth="1"/>
    <col min="12555" max="12555" width="11.7109375" style="163" customWidth="1"/>
    <col min="12556" max="12559" width="8.28515625" style="163" customWidth="1"/>
    <col min="12560" max="12560" width="11.7109375" style="163" customWidth="1"/>
    <col min="12561" max="12564" width="8.28515625" style="163" customWidth="1"/>
    <col min="12565" max="12565" width="11.7109375" style="163" customWidth="1"/>
    <col min="12566" max="12569" width="8.28515625" style="163" customWidth="1"/>
    <col min="12570" max="12570" width="11.7109375" style="163" customWidth="1"/>
    <col min="12571" max="12800" width="9.140625" style="163"/>
    <col min="12801" max="12801" width="3.42578125" style="163" customWidth="1"/>
    <col min="12802" max="12802" width="15" style="163" customWidth="1"/>
    <col min="12803" max="12803" width="16.28515625" style="163" customWidth="1"/>
    <col min="12804" max="12804" width="15.42578125" style="163" customWidth="1"/>
    <col min="12805" max="12805" width="14.5703125" style="163" customWidth="1"/>
    <col min="12806" max="12806" width="12.85546875" style="163" customWidth="1"/>
    <col min="12807" max="12810" width="8.28515625" style="163" customWidth="1"/>
    <col min="12811" max="12811" width="11.7109375" style="163" customWidth="1"/>
    <col min="12812" max="12815" width="8.28515625" style="163" customWidth="1"/>
    <col min="12816" max="12816" width="11.7109375" style="163" customWidth="1"/>
    <col min="12817" max="12820" width="8.28515625" style="163" customWidth="1"/>
    <col min="12821" max="12821" width="11.7109375" style="163" customWidth="1"/>
    <col min="12822" max="12825" width="8.28515625" style="163" customWidth="1"/>
    <col min="12826" max="12826" width="11.7109375" style="163" customWidth="1"/>
    <col min="12827" max="13056" width="9.140625" style="163"/>
    <col min="13057" max="13057" width="3.42578125" style="163" customWidth="1"/>
    <col min="13058" max="13058" width="15" style="163" customWidth="1"/>
    <col min="13059" max="13059" width="16.28515625" style="163" customWidth="1"/>
    <col min="13060" max="13060" width="15.42578125" style="163" customWidth="1"/>
    <col min="13061" max="13061" width="14.5703125" style="163" customWidth="1"/>
    <col min="13062" max="13062" width="12.85546875" style="163" customWidth="1"/>
    <col min="13063" max="13066" width="8.28515625" style="163" customWidth="1"/>
    <col min="13067" max="13067" width="11.7109375" style="163" customWidth="1"/>
    <col min="13068" max="13071" width="8.28515625" style="163" customWidth="1"/>
    <col min="13072" max="13072" width="11.7109375" style="163" customWidth="1"/>
    <col min="13073" max="13076" width="8.28515625" style="163" customWidth="1"/>
    <col min="13077" max="13077" width="11.7109375" style="163" customWidth="1"/>
    <col min="13078" max="13081" width="8.28515625" style="163" customWidth="1"/>
    <col min="13082" max="13082" width="11.7109375" style="163" customWidth="1"/>
    <col min="13083" max="13312" width="9.140625" style="163"/>
    <col min="13313" max="13313" width="3.42578125" style="163" customWidth="1"/>
    <col min="13314" max="13314" width="15" style="163" customWidth="1"/>
    <col min="13315" max="13315" width="16.28515625" style="163" customWidth="1"/>
    <col min="13316" max="13316" width="15.42578125" style="163" customWidth="1"/>
    <col min="13317" max="13317" width="14.5703125" style="163" customWidth="1"/>
    <col min="13318" max="13318" width="12.85546875" style="163" customWidth="1"/>
    <col min="13319" max="13322" width="8.28515625" style="163" customWidth="1"/>
    <col min="13323" max="13323" width="11.7109375" style="163" customWidth="1"/>
    <col min="13324" max="13327" width="8.28515625" style="163" customWidth="1"/>
    <col min="13328" max="13328" width="11.7109375" style="163" customWidth="1"/>
    <col min="13329" max="13332" width="8.28515625" style="163" customWidth="1"/>
    <col min="13333" max="13333" width="11.7109375" style="163" customWidth="1"/>
    <col min="13334" max="13337" width="8.28515625" style="163" customWidth="1"/>
    <col min="13338" max="13338" width="11.7109375" style="163" customWidth="1"/>
    <col min="13339" max="13568" width="9.140625" style="163"/>
    <col min="13569" max="13569" width="3.42578125" style="163" customWidth="1"/>
    <col min="13570" max="13570" width="15" style="163" customWidth="1"/>
    <col min="13571" max="13571" width="16.28515625" style="163" customWidth="1"/>
    <col min="13572" max="13572" width="15.42578125" style="163" customWidth="1"/>
    <col min="13573" max="13573" width="14.5703125" style="163" customWidth="1"/>
    <col min="13574" max="13574" width="12.85546875" style="163" customWidth="1"/>
    <col min="13575" max="13578" width="8.28515625" style="163" customWidth="1"/>
    <col min="13579" max="13579" width="11.7109375" style="163" customWidth="1"/>
    <col min="13580" max="13583" width="8.28515625" style="163" customWidth="1"/>
    <col min="13584" max="13584" width="11.7109375" style="163" customWidth="1"/>
    <col min="13585" max="13588" width="8.28515625" style="163" customWidth="1"/>
    <col min="13589" max="13589" width="11.7109375" style="163" customWidth="1"/>
    <col min="13590" max="13593" width="8.28515625" style="163" customWidth="1"/>
    <col min="13594" max="13594" width="11.7109375" style="163" customWidth="1"/>
    <col min="13595" max="13824" width="9.140625" style="163"/>
    <col min="13825" max="13825" width="3.42578125" style="163" customWidth="1"/>
    <col min="13826" max="13826" width="15" style="163" customWidth="1"/>
    <col min="13827" max="13827" width="16.28515625" style="163" customWidth="1"/>
    <col min="13828" max="13828" width="15.42578125" style="163" customWidth="1"/>
    <col min="13829" max="13829" width="14.5703125" style="163" customWidth="1"/>
    <col min="13830" max="13830" width="12.85546875" style="163" customWidth="1"/>
    <col min="13831" max="13834" width="8.28515625" style="163" customWidth="1"/>
    <col min="13835" max="13835" width="11.7109375" style="163" customWidth="1"/>
    <col min="13836" max="13839" width="8.28515625" style="163" customWidth="1"/>
    <col min="13840" max="13840" width="11.7109375" style="163" customWidth="1"/>
    <col min="13841" max="13844" width="8.28515625" style="163" customWidth="1"/>
    <col min="13845" max="13845" width="11.7109375" style="163" customWidth="1"/>
    <col min="13846" max="13849" width="8.28515625" style="163" customWidth="1"/>
    <col min="13850" max="13850" width="11.7109375" style="163" customWidth="1"/>
    <col min="13851" max="14080" width="9.140625" style="163"/>
    <col min="14081" max="14081" width="3.42578125" style="163" customWidth="1"/>
    <col min="14082" max="14082" width="15" style="163" customWidth="1"/>
    <col min="14083" max="14083" width="16.28515625" style="163" customWidth="1"/>
    <col min="14084" max="14084" width="15.42578125" style="163" customWidth="1"/>
    <col min="14085" max="14085" width="14.5703125" style="163" customWidth="1"/>
    <col min="14086" max="14086" width="12.85546875" style="163" customWidth="1"/>
    <col min="14087" max="14090" width="8.28515625" style="163" customWidth="1"/>
    <col min="14091" max="14091" width="11.7109375" style="163" customWidth="1"/>
    <col min="14092" max="14095" width="8.28515625" style="163" customWidth="1"/>
    <col min="14096" max="14096" width="11.7109375" style="163" customWidth="1"/>
    <col min="14097" max="14100" width="8.28515625" style="163" customWidth="1"/>
    <col min="14101" max="14101" width="11.7109375" style="163" customWidth="1"/>
    <col min="14102" max="14105" width="8.28515625" style="163" customWidth="1"/>
    <col min="14106" max="14106" width="11.7109375" style="163" customWidth="1"/>
    <col min="14107" max="14336" width="9.140625" style="163"/>
    <col min="14337" max="14337" width="3.42578125" style="163" customWidth="1"/>
    <col min="14338" max="14338" width="15" style="163" customWidth="1"/>
    <col min="14339" max="14339" width="16.28515625" style="163" customWidth="1"/>
    <col min="14340" max="14340" width="15.42578125" style="163" customWidth="1"/>
    <col min="14341" max="14341" width="14.5703125" style="163" customWidth="1"/>
    <col min="14342" max="14342" width="12.85546875" style="163" customWidth="1"/>
    <col min="14343" max="14346" width="8.28515625" style="163" customWidth="1"/>
    <col min="14347" max="14347" width="11.7109375" style="163" customWidth="1"/>
    <col min="14348" max="14351" width="8.28515625" style="163" customWidth="1"/>
    <col min="14352" max="14352" width="11.7109375" style="163" customWidth="1"/>
    <col min="14353" max="14356" width="8.28515625" style="163" customWidth="1"/>
    <col min="14357" max="14357" width="11.7109375" style="163" customWidth="1"/>
    <col min="14358" max="14361" width="8.28515625" style="163" customWidth="1"/>
    <col min="14362" max="14362" width="11.7109375" style="163" customWidth="1"/>
    <col min="14363" max="14592" width="9.140625" style="163"/>
    <col min="14593" max="14593" width="3.42578125" style="163" customWidth="1"/>
    <col min="14594" max="14594" width="15" style="163" customWidth="1"/>
    <col min="14595" max="14595" width="16.28515625" style="163" customWidth="1"/>
    <col min="14596" max="14596" width="15.42578125" style="163" customWidth="1"/>
    <col min="14597" max="14597" width="14.5703125" style="163" customWidth="1"/>
    <col min="14598" max="14598" width="12.85546875" style="163" customWidth="1"/>
    <col min="14599" max="14602" width="8.28515625" style="163" customWidth="1"/>
    <col min="14603" max="14603" width="11.7109375" style="163" customWidth="1"/>
    <col min="14604" max="14607" width="8.28515625" style="163" customWidth="1"/>
    <col min="14608" max="14608" width="11.7109375" style="163" customWidth="1"/>
    <col min="14609" max="14612" width="8.28515625" style="163" customWidth="1"/>
    <col min="14613" max="14613" width="11.7109375" style="163" customWidth="1"/>
    <col min="14614" max="14617" width="8.28515625" style="163" customWidth="1"/>
    <col min="14618" max="14618" width="11.7109375" style="163" customWidth="1"/>
    <col min="14619" max="14848" width="9.140625" style="163"/>
    <col min="14849" max="14849" width="3.42578125" style="163" customWidth="1"/>
    <col min="14850" max="14850" width="15" style="163" customWidth="1"/>
    <col min="14851" max="14851" width="16.28515625" style="163" customWidth="1"/>
    <col min="14852" max="14852" width="15.42578125" style="163" customWidth="1"/>
    <col min="14853" max="14853" width="14.5703125" style="163" customWidth="1"/>
    <col min="14854" max="14854" width="12.85546875" style="163" customWidth="1"/>
    <col min="14855" max="14858" width="8.28515625" style="163" customWidth="1"/>
    <col min="14859" max="14859" width="11.7109375" style="163" customWidth="1"/>
    <col min="14860" max="14863" width="8.28515625" style="163" customWidth="1"/>
    <col min="14864" max="14864" width="11.7109375" style="163" customWidth="1"/>
    <col min="14865" max="14868" width="8.28515625" style="163" customWidth="1"/>
    <col min="14869" max="14869" width="11.7109375" style="163" customWidth="1"/>
    <col min="14870" max="14873" width="8.28515625" style="163" customWidth="1"/>
    <col min="14874" max="14874" width="11.7109375" style="163" customWidth="1"/>
    <col min="14875" max="15104" width="9.140625" style="163"/>
    <col min="15105" max="15105" width="3.42578125" style="163" customWidth="1"/>
    <col min="15106" max="15106" width="15" style="163" customWidth="1"/>
    <col min="15107" max="15107" width="16.28515625" style="163" customWidth="1"/>
    <col min="15108" max="15108" width="15.42578125" style="163" customWidth="1"/>
    <col min="15109" max="15109" width="14.5703125" style="163" customWidth="1"/>
    <col min="15110" max="15110" width="12.85546875" style="163" customWidth="1"/>
    <col min="15111" max="15114" width="8.28515625" style="163" customWidth="1"/>
    <col min="15115" max="15115" width="11.7109375" style="163" customWidth="1"/>
    <col min="15116" max="15119" width="8.28515625" style="163" customWidth="1"/>
    <col min="15120" max="15120" width="11.7109375" style="163" customWidth="1"/>
    <col min="15121" max="15124" width="8.28515625" style="163" customWidth="1"/>
    <col min="15125" max="15125" width="11.7109375" style="163" customWidth="1"/>
    <col min="15126" max="15129" width="8.28515625" style="163" customWidth="1"/>
    <col min="15130" max="15130" width="11.7109375" style="163" customWidth="1"/>
    <col min="15131" max="15360" width="9.140625" style="163"/>
    <col min="15361" max="15361" width="3.42578125" style="163" customWidth="1"/>
    <col min="15362" max="15362" width="15" style="163" customWidth="1"/>
    <col min="15363" max="15363" width="16.28515625" style="163" customWidth="1"/>
    <col min="15364" max="15364" width="15.42578125" style="163" customWidth="1"/>
    <col min="15365" max="15365" width="14.5703125" style="163" customWidth="1"/>
    <col min="15366" max="15366" width="12.85546875" style="163" customWidth="1"/>
    <col min="15367" max="15370" width="8.28515625" style="163" customWidth="1"/>
    <col min="15371" max="15371" width="11.7109375" style="163" customWidth="1"/>
    <col min="15372" max="15375" width="8.28515625" style="163" customWidth="1"/>
    <col min="15376" max="15376" width="11.7109375" style="163" customWidth="1"/>
    <col min="15377" max="15380" width="8.28515625" style="163" customWidth="1"/>
    <col min="15381" max="15381" width="11.7109375" style="163" customWidth="1"/>
    <col min="15382" max="15385" width="8.28515625" style="163" customWidth="1"/>
    <col min="15386" max="15386" width="11.7109375" style="163" customWidth="1"/>
    <col min="15387" max="15616" width="9.140625" style="163"/>
    <col min="15617" max="15617" width="3.42578125" style="163" customWidth="1"/>
    <col min="15618" max="15618" width="15" style="163" customWidth="1"/>
    <col min="15619" max="15619" width="16.28515625" style="163" customWidth="1"/>
    <col min="15620" max="15620" width="15.42578125" style="163" customWidth="1"/>
    <col min="15621" max="15621" width="14.5703125" style="163" customWidth="1"/>
    <col min="15622" max="15622" width="12.85546875" style="163" customWidth="1"/>
    <col min="15623" max="15626" width="8.28515625" style="163" customWidth="1"/>
    <col min="15627" max="15627" width="11.7109375" style="163" customWidth="1"/>
    <col min="15628" max="15631" width="8.28515625" style="163" customWidth="1"/>
    <col min="15632" max="15632" width="11.7109375" style="163" customWidth="1"/>
    <col min="15633" max="15636" width="8.28515625" style="163" customWidth="1"/>
    <col min="15637" max="15637" width="11.7109375" style="163" customWidth="1"/>
    <col min="15638" max="15641" width="8.28515625" style="163" customWidth="1"/>
    <col min="15642" max="15642" width="11.7109375" style="163" customWidth="1"/>
    <col min="15643" max="15872" width="9.140625" style="163"/>
    <col min="15873" max="15873" width="3.42578125" style="163" customWidth="1"/>
    <col min="15874" max="15874" width="15" style="163" customWidth="1"/>
    <col min="15875" max="15875" width="16.28515625" style="163" customWidth="1"/>
    <col min="15876" max="15876" width="15.42578125" style="163" customWidth="1"/>
    <col min="15877" max="15877" width="14.5703125" style="163" customWidth="1"/>
    <col min="15878" max="15878" width="12.85546875" style="163" customWidth="1"/>
    <col min="15879" max="15882" width="8.28515625" style="163" customWidth="1"/>
    <col min="15883" max="15883" width="11.7109375" style="163" customWidth="1"/>
    <col min="15884" max="15887" width="8.28515625" style="163" customWidth="1"/>
    <col min="15888" max="15888" width="11.7109375" style="163" customWidth="1"/>
    <col min="15889" max="15892" width="8.28515625" style="163" customWidth="1"/>
    <col min="15893" max="15893" width="11.7109375" style="163" customWidth="1"/>
    <col min="15894" max="15897" width="8.28515625" style="163" customWidth="1"/>
    <col min="15898" max="15898" width="11.7109375" style="163" customWidth="1"/>
    <col min="15899" max="16128" width="9.140625" style="163"/>
    <col min="16129" max="16129" width="3.42578125" style="163" customWidth="1"/>
    <col min="16130" max="16130" width="15" style="163" customWidth="1"/>
    <col min="16131" max="16131" width="16.28515625" style="163" customWidth="1"/>
    <col min="16132" max="16132" width="15.42578125" style="163" customWidth="1"/>
    <col min="16133" max="16133" width="14.5703125" style="163" customWidth="1"/>
    <col min="16134" max="16134" width="12.85546875" style="163" customWidth="1"/>
    <col min="16135" max="16138" width="8.28515625" style="163" customWidth="1"/>
    <col min="16139" max="16139" width="11.7109375" style="163" customWidth="1"/>
    <col min="16140" max="16143" width="8.28515625" style="163" customWidth="1"/>
    <col min="16144" max="16144" width="11.7109375" style="163" customWidth="1"/>
    <col min="16145" max="16148" width="8.28515625" style="163" customWidth="1"/>
    <col min="16149" max="16149" width="11.7109375" style="163" customWidth="1"/>
    <col min="16150" max="16153" width="8.28515625" style="163" customWidth="1"/>
    <col min="16154" max="16154" width="11.7109375" style="163" customWidth="1"/>
    <col min="16155" max="16384" width="9.140625" style="163"/>
  </cols>
  <sheetData>
    <row r="1" spans="1:30" ht="28.5" customHeight="1" x14ac:dyDescent="0.25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6" t="s">
        <v>1</v>
      </c>
      <c r="AB1" s="417"/>
      <c r="AC1" s="417"/>
      <c r="AD1" s="417"/>
    </row>
    <row r="2" spans="1:30" ht="47.25" customHeight="1" x14ac:dyDescent="0.25">
      <c r="A2" s="418" t="s">
        <v>126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</row>
    <row r="3" spans="1:30" ht="30.75" customHeight="1" thickBot="1" x14ac:dyDescent="0.3">
      <c r="A3" s="419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</row>
    <row r="4" spans="1:30" ht="36" customHeight="1" thickBot="1" x14ac:dyDescent="0.3">
      <c r="A4" s="420" t="s">
        <v>3</v>
      </c>
      <c r="B4" s="423" t="s">
        <v>4</v>
      </c>
      <c r="C4" s="425" t="s">
        <v>5</v>
      </c>
      <c r="D4" s="427" t="s">
        <v>6</v>
      </c>
      <c r="E4" s="428"/>
      <c r="F4" s="429" t="s">
        <v>7</v>
      </c>
      <c r="G4" s="565" t="s">
        <v>8</v>
      </c>
      <c r="H4" s="565"/>
      <c r="I4" s="565"/>
      <c r="J4" s="565"/>
      <c r="K4" s="566"/>
      <c r="L4" s="567" t="s">
        <v>9</v>
      </c>
      <c r="M4" s="565"/>
      <c r="N4" s="565"/>
      <c r="O4" s="565"/>
      <c r="P4" s="566"/>
      <c r="Q4" s="567" t="s">
        <v>10</v>
      </c>
      <c r="R4" s="565"/>
      <c r="S4" s="565"/>
      <c r="T4" s="565"/>
      <c r="U4" s="566"/>
      <c r="V4" s="568" t="s">
        <v>11</v>
      </c>
      <c r="W4" s="568"/>
      <c r="X4" s="568"/>
      <c r="Y4" s="568"/>
      <c r="Z4" s="567"/>
      <c r="AA4" s="569" t="s">
        <v>12</v>
      </c>
      <c r="AB4" s="569"/>
      <c r="AC4" s="569"/>
      <c r="AD4" s="570"/>
    </row>
    <row r="5" spans="1:30" ht="31.5" customHeight="1" x14ac:dyDescent="0.25">
      <c r="A5" s="421"/>
      <c r="B5" s="424"/>
      <c r="C5" s="426"/>
      <c r="D5" s="405" t="s">
        <v>13</v>
      </c>
      <c r="E5" s="407" t="s">
        <v>14</v>
      </c>
      <c r="F5" s="430"/>
      <c r="G5" s="368" t="s">
        <v>15</v>
      </c>
      <c r="H5" s="369"/>
      <c r="I5" s="368" t="s">
        <v>16</v>
      </c>
      <c r="J5" s="369"/>
      <c r="K5" s="490" t="s">
        <v>17</v>
      </c>
      <c r="L5" s="368" t="s">
        <v>15</v>
      </c>
      <c r="M5" s="369"/>
      <c r="N5" s="368" t="s">
        <v>16</v>
      </c>
      <c r="O5" s="369"/>
      <c r="P5" s="490" t="s">
        <v>17</v>
      </c>
      <c r="Q5" s="368" t="s">
        <v>15</v>
      </c>
      <c r="R5" s="369"/>
      <c r="S5" s="368" t="s">
        <v>16</v>
      </c>
      <c r="T5" s="369"/>
      <c r="U5" s="490" t="s">
        <v>17</v>
      </c>
      <c r="V5" s="368" t="s">
        <v>15</v>
      </c>
      <c r="W5" s="369"/>
      <c r="X5" s="368" t="s">
        <v>16</v>
      </c>
      <c r="Y5" s="369"/>
      <c r="Z5" s="575" t="s">
        <v>17</v>
      </c>
      <c r="AA5" s="366" t="s">
        <v>15</v>
      </c>
      <c r="AB5" s="366"/>
      <c r="AC5" s="366" t="s">
        <v>16</v>
      </c>
      <c r="AD5" s="367"/>
    </row>
    <row r="6" spans="1:30" ht="52.5" customHeight="1" thickBot="1" x14ac:dyDescent="0.3">
      <c r="A6" s="422"/>
      <c r="B6" s="424"/>
      <c r="C6" s="426"/>
      <c r="D6" s="406"/>
      <c r="E6" s="408"/>
      <c r="F6" s="430"/>
      <c r="G6" s="107" t="s">
        <v>18</v>
      </c>
      <c r="H6" s="108" t="s">
        <v>19</v>
      </c>
      <c r="I6" s="107" t="s">
        <v>18</v>
      </c>
      <c r="J6" s="108" t="s">
        <v>19</v>
      </c>
      <c r="K6" s="491"/>
      <c r="L6" s="107" t="s">
        <v>18</v>
      </c>
      <c r="M6" s="108" t="s">
        <v>19</v>
      </c>
      <c r="N6" s="107" t="s">
        <v>18</v>
      </c>
      <c r="O6" s="108" t="s">
        <v>19</v>
      </c>
      <c r="P6" s="491"/>
      <c r="Q6" s="107" t="s">
        <v>18</v>
      </c>
      <c r="R6" s="108" t="s">
        <v>19</v>
      </c>
      <c r="S6" s="107" t="s">
        <v>18</v>
      </c>
      <c r="T6" s="108" t="s">
        <v>19</v>
      </c>
      <c r="U6" s="491"/>
      <c r="V6" s="107" t="s">
        <v>18</v>
      </c>
      <c r="W6" s="108" t="s">
        <v>19</v>
      </c>
      <c r="X6" s="107" t="s">
        <v>18</v>
      </c>
      <c r="Y6" s="108" t="s">
        <v>19</v>
      </c>
      <c r="Z6" s="576"/>
      <c r="AA6" s="109" t="s">
        <v>18</v>
      </c>
      <c r="AB6" s="110" t="s">
        <v>19</v>
      </c>
      <c r="AC6" s="109" t="s">
        <v>18</v>
      </c>
      <c r="AD6" s="111" t="s">
        <v>19</v>
      </c>
    </row>
    <row r="7" spans="1:30" ht="15" customHeight="1" thickBot="1" x14ac:dyDescent="0.3">
      <c r="A7" s="164">
        <v>1</v>
      </c>
      <c r="B7" s="165">
        <v>2</v>
      </c>
      <c r="C7" s="164">
        <v>3</v>
      </c>
      <c r="D7" s="166">
        <v>4</v>
      </c>
      <c r="E7" s="167">
        <v>5</v>
      </c>
      <c r="F7" s="165">
        <v>6</v>
      </c>
      <c r="G7" s="205">
        <v>7</v>
      </c>
      <c r="H7" s="206">
        <v>8</v>
      </c>
      <c r="I7" s="205">
        <v>9</v>
      </c>
      <c r="J7" s="205">
        <v>10</v>
      </c>
      <c r="K7" s="206">
        <v>11</v>
      </c>
      <c r="L7" s="205">
        <v>12</v>
      </c>
      <c r="M7" s="205">
        <v>13</v>
      </c>
      <c r="N7" s="206">
        <v>14</v>
      </c>
      <c r="O7" s="205">
        <v>15</v>
      </c>
      <c r="P7" s="205">
        <v>16</v>
      </c>
      <c r="Q7" s="206">
        <v>17</v>
      </c>
      <c r="R7" s="205">
        <v>18</v>
      </c>
      <c r="S7" s="205">
        <v>19</v>
      </c>
      <c r="T7" s="206">
        <v>20</v>
      </c>
      <c r="U7" s="205">
        <v>21</v>
      </c>
      <c r="V7" s="205">
        <v>22</v>
      </c>
      <c r="W7" s="206">
        <v>23</v>
      </c>
      <c r="X7" s="205">
        <v>24</v>
      </c>
      <c r="Y7" s="205">
        <v>25</v>
      </c>
      <c r="Z7" s="206">
        <v>26</v>
      </c>
      <c r="AA7" s="205">
        <v>27</v>
      </c>
      <c r="AB7" s="205">
        <v>28</v>
      </c>
      <c r="AC7" s="206">
        <v>29</v>
      </c>
      <c r="AD7" s="205">
        <v>30</v>
      </c>
    </row>
    <row r="8" spans="1:30" ht="20.100000000000001" customHeight="1" x14ac:dyDescent="0.25">
      <c r="A8" s="443">
        <v>1</v>
      </c>
      <c r="B8" s="446" t="s">
        <v>127</v>
      </c>
      <c r="C8" s="443">
        <f>D8+E8</f>
        <v>0.09</v>
      </c>
      <c r="D8" s="661">
        <v>0</v>
      </c>
      <c r="E8" s="464">
        <v>0.09</v>
      </c>
      <c r="F8" s="168" t="s">
        <v>20</v>
      </c>
      <c r="G8" s="133">
        <v>0</v>
      </c>
      <c r="H8" s="134">
        <v>0</v>
      </c>
      <c r="I8" s="133">
        <v>0</v>
      </c>
      <c r="J8" s="134">
        <v>0</v>
      </c>
      <c r="K8" s="135">
        <v>0</v>
      </c>
      <c r="L8" s="133">
        <v>0</v>
      </c>
      <c r="M8" s="134">
        <v>0</v>
      </c>
      <c r="N8" s="133">
        <v>0</v>
      </c>
      <c r="O8" s="134">
        <v>0</v>
      </c>
      <c r="P8" s="135">
        <v>0</v>
      </c>
      <c r="Q8" s="133">
        <v>0</v>
      </c>
      <c r="R8" s="134">
        <v>0</v>
      </c>
      <c r="S8" s="133">
        <v>0</v>
      </c>
      <c r="T8" s="134">
        <v>0</v>
      </c>
      <c r="U8" s="135">
        <f>R8+T8</f>
        <v>0</v>
      </c>
      <c r="V8" s="133">
        <v>0</v>
      </c>
      <c r="W8" s="134">
        <v>0</v>
      </c>
      <c r="X8" s="133">
        <v>0</v>
      </c>
      <c r="Y8" s="134">
        <v>0</v>
      </c>
      <c r="Z8" s="135">
        <f>W8+Y8</f>
        <v>0</v>
      </c>
      <c r="AA8" s="133">
        <f t="shared" ref="AA8:AD12" si="0">G8+L8+Q8+V8</f>
        <v>0</v>
      </c>
      <c r="AB8" s="134">
        <f t="shared" si="0"/>
        <v>0</v>
      </c>
      <c r="AC8" s="133">
        <f t="shared" si="0"/>
        <v>0</v>
      </c>
      <c r="AD8" s="134">
        <f t="shared" si="0"/>
        <v>0</v>
      </c>
    </row>
    <row r="9" spans="1:30" ht="20.100000000000001" customHeight="1" x14ac:dyDescent="0.25">
      <c r="A9" s="444"/>
      <c r="B9" s="446"/>
      <c r="C9" s="444"/>
      <c r="D9" s="662"/>
      <c r="E9" s="465"/>
      <c r="F9" s="168" t="s">
        <v>21</v>
      </c>
      <c r="G9" s="136">
        <v>0</v>
      </c>
      <c r="H9" s="137">
        <v>0</v>
      </c>
      <c r="I9" s="136">
        <v>0</v>
      </c>
      <c r="J9" s="137">
        <v>0</v>
      </c>
      <c r="K9" s="135">
        <v>0</v>
      </c>
      <c r="L9" s="136">
        <v>0</v>
      </c>
      <c r="M9" s="137">
        <v>0</v>
      </c>
      <c r="N9" s="136">
        <v>0</v>
      </c>
      <c r="O9" s="137">
        <v>0</v>
      </c>
      <c r="P9" s="135">
        <f>M9+O9</f>
        <v>0</v>
      </c>
      <c r="Q9" s="136">
        <v>0</v>
      </c>
      <c r="R9" s="137">
        <v>0</v>
      </c>
      <c r="S9" s="136">
        <v>0</v>
      </c>
      <c r="T9" s="137">
        <v>0</v>
      </c>
      <c r="U9" s="135">
        <f>R9+T9</f>
        <v>0</v>
      </c>
      <c r="V9" s="136">
        <v>0</v>
      </c>
      <c r="W9" s="137">
        <v>0</v>
      </c>
      <c r="X9" s="136">
        <v>0</v>
      </c>
      <c r="Y9" s="137">
        <v>0</v>
      </c>
      <c r="Z9" s="135">
        <f>W9+Y9</f>
        <v>0</v>
      </c>
      <c r="AA9" s="133">
        <f t="shared" si="0"/>
        <v>0</v>
      </c>
      <c r="AB9" s="134">
        <f t="shared" si="0"/>
        <v>0</v>
      </c>
      <c r="AC9" s="133">
        <f t="shared" si="0"/>
        <v>0</v>
      </c>
      <c r="AD9" s="134">
        <f t="shared" si="0"/>
        <v>0</v>
      </c>
    </row>
    <row r="10" spans="1:30" ht="20.100000000000001" customHeight="1" x14ac:dyDescent="0.25">
      <c r="A10" s="444"/>
      <c r="B10" s="446"/>
      <c r="C10" s="444"/>
      <c r="D10" s="662"/>
      <c r="E10" s="465"/>
      <c r="F10" s="168" t="s">
        <v>22</v>
      </c>
      <c r="G10" s="136">
        <v>0</v>
      </c>
      <c r="H10" s="137">
        <v>0</v>
      </c>
      <c r="I10" s="136">
        <v>0</v>
      </c>
      <c r="J10" s="137">
        <v>0</v>
      </c>
      <c r="K10" s="135">
        <f>H10+J10</f>
        <v>0</v>
      </c>
      <c r="L10" s="136">
        <v>0</v>
      </c>
      <c r="M10" s="137">
        <v>0</v>
      </c>
      <c r="N10" s="136">
        <v>0</v>
      </c>
      <c r="O10" s="137">
        <v>0</v>
      </c>
      <c r="P10" s="135">
        <f>M10+O10</f>
        <v>0</v>
      </c>
      <c r="Q10" s="136">
        <v>0</v>
      </c>
      <c r="R10" s="137">
        <v>0</v>
      </c>
      <c r="S10" s="136">
        <v>0</v>
      </c>
      <c r="T10" s="137">
        <v>0</v>
      </c>
      <c r="U10" s="135">
        <f>R10+T10</f>
        <v>0</v>
      </c>
      <c r="V10" s="136">
        <v>0</v>
      </c>
      <c r="W10" s="137">
        <v>0</v>
      </c>
      <c r="X10" s="136">
        <v>0</v>
      </c>
      <c r="Y10" s="137">
        <v>0</v>
      </c>
      <c r="Z10" s="135">
        <f>W10+Y10</f>
        <v>0</v>
      </c>
      <c r="AA10" s="133">
        <f t="shared" si="0"/>
        <v>0</v>
      </c>
      <c r="AB10" s="134">
        <f t="shared" si="0"/>
        <v>0</v>
      </c>
      <c r="AC10" s="133">
        <f t="shared" si="0"/>
        <v>0</v>
      </c>
      <c r="AD10" s="134">
        <f t="shared" si="0"/>
        <v>0</v>
      </c>
    </row>
    <row r="11" spans="1:30" ht="20.100000000000001" customHeight="1" x14ac:dyDescent="0.25">
      <c r="A11" s="444"/>
      <c r="B11" s="446"/>
      <c r="C11" s="444"/>
      <c r="D11" s="662"/>
      <c r="E11" s="465"/>
      <c r="F11" s="168" t="s">
        <v>23</v>
      </c>
      <c r="G11" s="136">
        <v>0</v>
      </c>
      <c r="H11" s="137">
        <v>0</v>
      </c>
      <c r="I11" s="136">
        <v>0</v>
      </c>
      <c r="J11" s="137">
        <v>0</v>
      </c>
      <c r="K11" s="135">
        <f>H11+J11</f>
        <v>0</v>
      </c>
      <c r="L11" s="136">
        <v>0</v>
      </c>
      <c r="M11" s="137">
        <v>0</v>
      </c>
      <c r="N11" s="136">
        <v>0</v>
      </c>
      <c r="O11" s="137">
        <v>0</v>
      </c>
      <c r="P11" s="135">
        <f>M11+O11</f>
        <v>0</v>
      </c>
      <c r="Q11" s="136">
        <v>0</v>
      </c>
      <c r="R11" s="137">
        <v>0</v>
      </c>
      <c r="S11" s="136">
        <v>0</v>
      </c>
      <c r="T11" s="137">
        <v>0</v>
      </c>
      <c r="U11" s="135">
        <f>R11+T11</f>
        <v>0</v>
      </c>
      <c r="V11" s="136">
        <v>0</v>
      </c>
      <c r="W11" s="137">
        <v>0</v>
      </c>
      <c r="X11" s="136">
        <v>0</v>
      </c>
      <c r="Y11" s="137">
        <v>0</v>
      </c>
      <c r="Z11" s="135">
        <f>W11+Y11</f>
        <v>0</v>
      </c>
      <c r="AA11" s="133">
        <f t="shared" si="0"/>
        <v>0</v>
      </c>
      <c r="AB11" s="134">
        <f t="shared" si="0"/>
        <v>0</v>
      </c>
      <c r="AC11" s="133">
        <f t="shared" si="0"/>
        <v>0</v>
      </c>
      <c r="AD11" s="134">
        <f t="shared" si="0"/>
        <v>0</v>
      </c>
    </row>
    <row r="12" spans="1:30" ht="20.100000000000001" customHeight="1" thickBot="1" x14ac:dyDescent="0.3">
      <c r="A12" s="444"/>
      <c r="B12" s="446"/>
      <c r="C12" s="444"/>
      <c r="D12" s="662"/>
      <c r="E12" s="465"/>
      <c r="F12" s="169" t="s">
        <v>24</v>
      </c>
      <c r="G12" s="139">
        <v>0</v>
      </c>
      <c r="H12" s="140"/>
      <c r="I12" s="139">
        <v>0</v>
      </c>
      <c r="J12" s="140">
        <v>0</v>
      </c>
      <c r="K12" s="181">
        <f>H12+J12</f>
        <v>0</v>
      </c>
      <c r="L12" s="139">
        <v>0</v>
      </c>
      <c r="M12" s="140">
        <v>0</v>
      </c>
      <c r="N12" s="139">
        <v>0</v>
      </c>
      <c r="O12" s="140">
        <v>0</v>
      </c>
      <c r="P12" s="181">
        <f>M12+O12</f>
        <v>0</v>
      </c>
      <c r="Q12" s="139">
        <v>0</v>
      </c>
      <c r="R12" s="140">
        <v>0</v>
      </c>
      <c r="S12" s="139">
        <v>0</v>
      </c>
      <c r="T12" s="140">
        <v>0</v>
      </c>
      <c r="U12" s="181">
        <f>R12+T12</f>
        <v>0</v>
      </c>
      <c r="V12" s="139">
        <v>0</v>
      </c>
      <c r="W12" s="140">
        <v>0</v>
      </c>
      <c r="X12" s="142">
        <v>0</v>
      </c>
      <c r="Y12" s="140">
        <v>0</v>
      </c>
      <c r="Z12" s="181">
        <f>W12+Y12</f>
        <v>0</v>
      </c>
      <c r="AA12" s="182">
        <f t="shared" si="0"/>
        <v>0</v>
      </c>
      <c r="AB12" s="183">
        <f t="shared" si="0"/>
        <v>0</v>
      </c>
      <c r="AC12" s="182">
        <f t="shared" si="0"/>
        <v>0</v>
      </c>
      <c r="AD12" s="183">
        <f t="shared" si="0"/>
        <v>0</v>
      </c>
    </row>
    <row r="13" spans="1:30" ht="20.100000000000001" customHeight="1" thickBot="1" x14ac:dyDescent="0.3">
      <c r="A13" s="445"/>
      <c r="B13" s="453" t="s">
        <v>12</v>
      </c>
      <c r="C13" s="454"/>
      <c r="D13" s="454"/>
      <c r="E13" s="454"/>
      <c r="F13" s="454"/>
      <c r="G13" s="144">
        <f>G8+G9+G10+G11+G12</f>
        <v>0</v>
      </c>
      <c r="H13" s="145">
        <f t="shared" ref="H13:AD13" si="1">H8+H9+H10+H11+H12</f>
        <v>0</v>
      </c>
      <c r="I13" s="145">
        <f t="shared" si="1"/>
        <v>0</v>
      </c>
      <c r="J13" s="145">
        <f t="shared" si="1"/>
        <v>0</v>
      </c>
      <c r="K13" s="145">
        <f t="shared" si="1"/>
        <v>0</v>
      </c>
      <c r="L13" s="145">
        <f t="shared" si="1"/>
        <v>0</v>
      </c>
      <c r="M13" s="145">
        <f t="shared" si="1"/>
        <v>0</v>
      </c>
      <c r="N13" s="145">
        <f t="shared" si="1"/>
        <v>0</v>
      </c>
      <c r="O13" s="145">
        <f t="shared" si="1"/>
        <v>0</v>
      </c>
      <c r="P13" s="145">
        <f t="shared" si="1"/>
        <v>0</v>
      </c>
      <c r="Q13" s="145">
        <f t="shared" si="1"/>
        <v>0</v>
      </c>
      <c r="R13" s="145">
        <f t="shared" si="1"/>
        <v>0</v>
      </c>
      <c r="S13" s="145">
        <f t="shared" si="1"/>
        <v>0</v>
      </c>
      <c r="T13" s="145">
        <f t="shared" si="1"/>
        <v>0</v>
      </c>
      <c r="U13" s="145">
        <f t="shared" si="1"/>
        <v>0</v>
      </c>
      <c r="V13" s="145">
        <f t="shared" si="1"/>
        <v>0</v>
      </c>
      <c r="W13" s="145">
        <f t="shared" si="1"/>
        <v>0</v>
      </c>
      <c r="X13" s="145">
        <f t="shared" si="1"/>
        <v>0</v>
      </c>
      <c r="Y13" s="145">
        <f t="shared" si="1"/>
        <v>0</v>
      </c>
      <c r="Z13" s="145">
        <f t="shared" si="1"/>
        <v>0</v>
      </c>
      <c r="AA13" s="145">
        <f t="shared" si="1"/>
        <v>0</v>
      </c>
      <c r="AB13" s="145">
        <f t="shared" si="1"/>
        <v>0</v>
      </c>
      <c r="AC13" s="145">
        <f t="shared" si="1"/>
        <v>0</v>
      </c>
      <c r="AD13" s="184">
        <f t="shared" si="1"/>
        <v>0</v>
      </c>
    </row>
    <row r="14" spans="1:30" ht="20.100000000000001" customHeight="1" x14ac:dyDescent="0.25">
      <c r="A14" s="443">
        <v>2</v>
      </c>
      <c r="B14" s="446" t="s">
        <v>128</v>
      </c>
      <c r="C14" s="443">
        <f>D14+E14</f>
        <v>12168.1227</v>
      </c>
      <c r="D14" s="661">
        <v>12163.7327</v>
      </c>
      <c r="E14" s="464">
        <v>4.3899999999999997</v>
      </c>
      <c r="F14" s="168" t="s">
        <v>20</v>
      </c>
      <c r="G14" s="133">
        <v>0</v>
      </c>
      <c r="H14" s="134">
        <v>0</v>
      </c>
      <c r="I14" s="133">
        <v>0</v>
      </c>
      <c r="J14" s="134">
        <v>0</v>
      </c>
      <c r="K14" s="135">
        <f>H14+J14</f>
        <v>0</v>
      </c>
      <c r="L14" s="133">
        <v>0</v>
      </c>
      <c r="M14" s="134">
        <v>0</v>
      </c>
      <c r="N14" s="133">
        <v>0</v>
      </c>
      <c r="O14" s="134">
        <v>0</v>
      </c>
      <c r="P14" s="135">
        <f>M14+O14</f>
        <v>0</v>
      </c>
      <c r="Q14" s="133">
        <v>0</v>
      </c>
      <c r="R14" s="134">
        <v>0</v>
      </c>
      <c r="S14" s="133">
        <v>0</v>
      </c>
      <c r="T14" s="134">
        <v>0</v>
      </c>
      <c r="U14" s="135">
        <f>R14+T14</f>
        <v>0</v>
      </c>
      <c r="V14" s="133">
        <v>0</v>
      </c>
      <c r="W14" s="134">
        <v>0</v>
      </c>
      <c r="X14" s="133">
        <v>0</v>
      </c>
      <c r="Y14" s="134">
        <v>0</v>
      </c>
      <c r="Z14" s="135">
        <f>W14+Y14</f>
        <v>0</v>
      </c>
      <c r="AA14" s="133">
        <f t="shared" ref="AA14:AD18" si="2">G14+L14+Q14+V14</f>
        <v>0</v>
      </c>
      <c r="AB14" s="134">
        <f t="shared" si="2"/>
        <v>0</v>
      </c>
      <c r="AC14" s="133">
        <f t="shared" si="2"/>
        <v>0</v>
      </c>
      <c r="AD14" s="134">
        <f t="shared" si="2"/>
        <v>0</v>
      </c>
    </row>
    <row r="15" spans="1:30" ht="20.100000000000001" customHeight="1" x14ac:dyDescent="0.25">
      <c r="A15" s="444"/>
      <c r="B15" s="446"/>
      <c r="C15" s="444"/>
      <c r="D15" s="662"/>
      <c r="E15" s="465"/>
      <c r="F15" s="168" t="s">
        <v>21</v>
      </c>
      <c r="G15" s="136">
        <v>0</v>
      </c>
      <c r="H15" s="137">
        <v>0</v>
      </c>
      <c r="I15" s="136">
        <v>0</v>
      </c>
      <c r="J15" s="137">
        <v>0</v>
      </c>
      <c r="K15" s="135">
        <f>H15+J15</f>
        <v>0</v>
      </c>
      <c r="L15" s="136"/>
      <c r="M15" s="137">
        <v>0</v>
      </c>
      <c r="N15" s="136">
        <v>0</v>
      </c>
      <c r="O15" s="137">
        <v>0</v>
      </c>
      <c r="P15" s="135">
        <f>M15+O15</f>
        <v>0</v>
      </c>
      <c r="Q15" s="136">
        <v>0</v>
      </c>
      <c r="R15" s="137">
        <v>0</v>
      </c>
      <c r="S15" s="136">
        <v>0</v>
      </c>
      <c r="T15" s="137">
        <v>0</v>
      </c>
      <c r="U15" s="135">
        <f>R15+T15</f>
        <v>0</v>
      </c>
      <c r="V15" s="136">
        <v>0</v>
      </c>
      <c r="W15" s="137">
        <v>0</v>
      </c>
      <c r="X15" s="136">
        <v>0</v>
      </c>
      <c r="Y15" s="137">
        <v>0</v>
      </c>
      <c r="Z15" s="135">
        <f>W15+Y15</f>
        <v>0</v>
      </c>
      <c r="AA15" s="133">
        <f t="shared" si="2"/>
        <v>0</v>
      </c>
      <c r="AB15" s="134">
        <f t="shared" si="2"/>
        <v>0</v>
      </c>
      <c r="AC15" s="133">
        <f t="shared" si="2"/>
        <v>0</v>
      </c>
      <c r="AD15" s="134">
        <f t="shared" si="2"/>
        <v>0</v>
      </c>
    </row>
    <row r="16" spans="1:30" ht="20.100000000000001" customHeight="1" x14ac:dyDescent="0.25">
      <c r="A16" s="444"/>
      <c r="B16" s="446"/>
      <c r="C16" s="444"/>
      <c r="D16" s="662"/>
      <c r="E16" s="465"/>
      <c r="F16" s="168" t="s">
        <v>22</v>
      </c>
      <c r="G16" s="136">
        <v>0</v>
      </c>
      <c r="H16" s="137">
        <v>0</v>
      </c>
      <c r="I16" s="136">
        <v>0</v>
      </c>
      <c r="J16" s="137">
        <v>0</v>
      </c>
      <c r="K16" s="135">
        <f>H16+J16</f>
        <v>0</v>
      </c>
      <c r="L16" s="136">
        <v>0</v>
      </c>
      <c r="M16" s="137">
        <v>0</v>
      </c>
      <c r="N16" s="136">
        <v>0</v>
      </c>
      <c r="O16" s="137">
        <v>0</v>
      </c>
      <c r="P16" s="135">
        <f>M16+O16</f>
        <v>0</v>
      </c>
      <c r="Q16" s="136">
        <v>0</v>
      </c>
      <c r="R16" s="137">
        <v>0</v>
      </c>
      <c r="S16" s="136">
        <v>0</v>
      </c>
      <c r="T16" s="137">
        <v>0</v>
      </c>
      <c r="U16" s="135">
        <f>R16+T16</f>
        <v>0</v>
      </c>
      <c r="V16" s="136">
        <v>0</v>
      </c>
      <c r="W16" s="137">
        <v>0</v>
      </c>
      <c r="X16" s="136">
        <v>0</v>
      </c>
      <c r="Y16" s="137">
        <v>0</v>
      </c>
      <c r="Z16" s="135">
        <f>W16+Y16</f>
        <v>0</v>
      </c>
      <c r="AA16" s="133">
        <f t="shared" si="2"/>
        <v>0</v>
      </c>
      <c r="AB16" s="134">
        <f t="shared" si="2"/>
        <v>0</v>
      </c>
      <c r="AC16" s="133">
        <f t="shared" si="2"/>
        <v>0</v>
      </c>
      <c r="AD16" s="134">
        <f t="shared" si="2"/>
        <v>0</v>
      </c>
    </row>
    <row r="17" spans="1:30" ht="20.100000000000001" customHeight="1" x14ac:dyDescent="0.25">
      <c r="A17" s="444"/>
      <c r="B17" s="446"/>
      <c r="C17" s="444"/>
      <c r="D17" s="662"/>
      <c r="E17" s="465"/>
      <c r="F17" s="168" t="s">
        <v>23</v>
      </c>
      <c r="G17" s="136">
        <v>0</v>
      </c>
      <c r="H17" s="137">
        <v>0</v>
      </c>
      <c r="I17" s="136">
        <v>0</v>
      </c>
      <c r="J17" s="137">
        <v>0</v>
      </c>
      <c r="K17" s="135">
        <f>H17+J17</f>
        <v>0</v>
      </c>
      <c r="L17" s="136">
        <v>0</v>
      </c>
      <c r="M17" s="137">
        <v>0</v>
      </c>
      <c r="N17" s="136">
        <v>0</v>
      </c>
      <c r="O17" s="137">
        <v>0</v>
      </c>
      <c r="P17" s="135">
        <f>M17+O17</f>
        <v>0</v>
      </c>
      <c r="Q17" s="136">
        <v>0</v>
      </c>
      <c r="R17" s="137">
        <v>0</v>
      </c>
      <c r="S17" s="136">
        <v>0</v>
      </c>
      <c r="T17" s="137">
        <v>0</v>
      </c>
      <c r="U17" s="135">
        <f>R17+T17</f>
        <v>0</v>
      </c>
      <c r="V17" s="136">
        <v>0</v>
      </c>
      <c r="W17" s="137">
        <v>0</v>
      </c>
      <c r="X17" s="136">
        <v>0</v>
      </c>
      <c r="Y17" s="137">
        <v>0</v>
      </c>
      <c r="Z17" s="135">
        <f>W17+Y17</f>
        <v>0</v>
      </c>
      <c r="AA17" s="133">
        <f t="shared" si="2"/>
        <v>0</v>
      </c>
      <c r="AB17" s="134">
        <f t="shared" si="2"/>
        <v>0</v>
      </c>
      <c r="AC17" s="133">
        <f t="shared" si="2"/>
        <v>0</v>
      </c>
      <c r="AD17" s="134">
        <f t="shared" si="2"/>
        <v>0</v>
      </c>
    </row>
    <row r="18" spans="1:30" ht="20.100000000000001" customHeight="1" thickBot="1" x14ac:dyDescent="0.3">
      <c r="A18" s="444"/>
      <c r="B18" s="446"/>
      <c r="C18" s="444"/>
      <c r="D18" s="662"/>
      <c r="E18" s="465"/>
      <c r="F18" s="169" t="s">
        <v>24</v>
      </c>
      <c r="G18" s="139">
        <v>0</v>
      </c>
      <c r="H18" s="140">
        <v>0</v>
      </c>
      <c r="I18" s="139">
        <v>0</v>
      </c>
      <c r="J18" s="140">
        <v>0</v>
      </c>
      <c r="K18" s="181">
        <f>H18+J18</f>
        <v>0</v>
      </c>
      <c r="L18" s="139">
        <v>0</v>
      </c>
      <c r="M18" s="140">
        <v>0</v>
      </c>
      <c r="N18" s="139">
        <v>0</v>
      </c>
      <c r="O18" s="140">
        <v>0</v>
      </c>
      <c r="P18" s="181">
        <f>M18+O18</f>
        <v>0</v>
      </c>
      <c r="Q18" s="139">
        <v>0</v>
      </c>
      <c r="R18" s="140">
        <v>0</v>
      </c>
      <c r="S18" s="139">
        <v>0</v>
      </c>
      <c r="T18" s="140"/>
      <c r="U18" s="181">
        <f>R18+T18</f>
        <v>0</v>
      </c>
      <c r="V18" s="139">
        <v>0</v>
      </c>
      <c r="W18" s="140">
        <v>0</v>
      </c>
      <c r="X18" s="142">
        <v>0</v>
      </c>
      <c r="Y18" s="140">
        <v>0</v>
      </c>
      <c r="Z18" s="181">
        <f>W18+Y18</f>
        <v>0</v>
      </c>
      <c r="AA18" s="182">
        <f t="shared" si="2"/>
        <v>0</v>
      </c>
      <c r="AB18" s="183">
        <f t="shared" si="2"/>
        <v>0</v>
      </c>
      <c r="AC18" s="182">
        <f t="shared" si="2"/>
        <v>0</v>
      </c>
      <c r="AD18" s="183">
        <f t="shared" si="2"/>
        <v>0</v>
      </c>
    </row>
    <row r="19" spans="1:30" ht="20.100000000000001" customHeight="1" thickBot="1" x14ac:dyDescent="0.3">
      <c r="A19" s="445"/>
      <c r="B19" s="453" t="s">
        <v>12</v>
      </c>
      <c r="C19" s="454"/>
      <c r="D19" s="454"/>
      <c r="E19" s="454"/>
      <c r="F19" s="454"/>
      <c r="G19" s="144">
        <f t="shared" ref="G19:AD19" si="3">G14+G15+G16+G17+G18</f>
        <v>0</v>
      </c>
      <c r="H19" s="145">
        <f t="shared" si="3"/>
        <v>0</v>
      </c>
      <c r="I19" s="145">
        <f t="shared" si="3"/>
        <v>0</v>
      </c>
      <c r="J19" s="145">
        <f t="shared" si="3"/>
        <v>0</v>
      </c>
      <c r="K19" s="145">
        <f t="shared" si="3"/>
        <v>0</v>
      </c>
      <c r="L19" s="145">
        <f t="shared" si="3"/>
        <v>0</v>
      </c>
      <c r="M19" s="145">
        <f t="shared" si="3"/>
        <v>0</v>
      </c>
      <c r="N19" s="145">
        <f t="shared" si="3"/>
        <v>0</v>
      </c>
      <c r="O19" s="145">
        <f t="shared" si="3"/>
        <v>0</v>
      </c>
      <c r="P19" s="145">
        <f t="shared" si="3"/>
        <v>0</v>
      </c>
      <c r="Q19" s="145">
        <f t="shared" si="3"/>
        <v>0</v>
      </c>
      <c r="R19" s="145">
        <f t="shared" si="3"/>
        <v>0</v>
      </c>
      <c r="S19" s="145">
        <f t="shared" si="3"/>
        <v>0</v>
      </c>
      <c r="T19" s="145">
        <f t="shared" si="3"/>
        <v>0</v>
      </c>
      <c r="U19" s="145">
        <f t="shared" si="3"/>
        <v>0</v>
      </c>
      <c r="V19" s="145">
        <f t="shared" si="3"/>
        <v>0</v>
      </c>
      <c r="W19" s="145">
        <f t="shared" si="3"/>
        <v>0</v>
      </c>
      <c r="X19" s="145">
        <f t="shared" si="3"/>
        <v>0</v>
      </c>
      <c r="Y19" s="145">
        <f t="shared" si="3"/>
        <v>0</v>
      </c>
      <c r="Z19" s="145">
        <f t="shared" si="3"/>
        <v>0</v>
      </c>
      <c r="AA19" s="145">
        <f t="shared" si="3"/>
        <v>0</v>
      </c>
      <c r="AB19" s="145">
        <f t="shared" si="3"/>
        <v>0</v>
      </c>
      <c r="AC19" s="145">
        <f t="shared" si="3"/>
        <v>0</v>
      </c>
      <c r="AD19" s="184">
        <f t="shared" si="3"/>
        <v>0</v>
      </c>
    </row>
    <row r="20" spans="1:30" ht="20.100000000000001" customHeight="1" x14ac:dyDescent="0.25">
      <c r="A20" s="443">
        <v>3</v>
      </c>
      <c r="B20" s="446" t="s">
        <v>129</v>
      </c>
      <c r="C20" s="443">
        <f>D20+E20</f>
        <v>19451.05</v>
      </c>
      <c r="D20" s="661">
        <v>19435.11</v>
      </c>
      <c r="E20" s="464">
        <v>15.94</v>
      </c>
      <c r="F20" s="168" t="s">
        <v>20</v>
      </c>
      <c r="G20" s="133">
        <v>0</v>
      </c>
      <c r="H20" s="134">
        <v>0</v>
      </c>
      <c r="I20" s="133">
        <v>0</v>
      </c>
      <c r="J20" s="134">
        <v>0</v>
      </c>
      <c r="K20" s="135">
        <f>H20+J20</f>
        <v>0</v>
      </c>
      <c r="L20" s="133">
        <v>0</v>
      </c>
      <c r="M20" s="134">
        <v>0</v>
      </c>
      <c r="N20" s="133">
        <v>0</v>
      </c>
      <c r="O20" s="134">
        <v>0</v>
      </c>
      <c r="P20" s="135">
        <f>M20+O20</f>
        <v>0</v>
      </c>
      <c r="Q20" s="133">
        <v>0</v>
      </c>
      <c r="R20" s="134">
        <v>0</v>
      </c>
      <c r="S20" s="133">
        <v>0</v>
      </c>
      <c r="T20" s="134">
        <v>0</v>
      </c>
      <c r="U20" s="135">
        <f>R20+T20</f>
        <v>0</v>
      </c>
      <c r="V20" s="133">
        <v>3</v>
      </c>
      <c r="W20" s="134">
        <v>5.2</v>
      </c>
      <c r="X20" s="133">
        <v>0</v>
      </c>
      <c r="Y20" s="134">
        <v>0</v>
      </c>
      <c r="Z20" s="135">
        <f>W20+Y20</f>
        <v>5.2</v>
      </c>
      <c r="AA20" s="133">
        <f t="shared" ref="AA20:AD24" si="4">G20+L20+Q20+V20</f>
        <v>3</v>
      </c>
      <c r="AB20" s="134">
        <f t="shared" si="4"/>
        <v>5.2</v>
      </c>
      <c r="AC20" s="133">
        <f t="shared" si="4"/>
        <v>0</v>
      </c>
      <c r="AD20" s="134">
        <f t="shared" si="4"/>
        <v>0</v>
      </c>
    </row>
    <row r="21" spans="1:30" ht="20.100000000000001" customHeight="1" x14ac:dyDescent="0.25">
      <c r="A21" s="444"/>
      <c r="B21" s="446"/>
      <c r="C21" s="444"/>
      <c r="D21" s="662"/>
      <c r="E21" s="465"/>
      <c r="F21" s="168" t="s">
        <v>21</v>
      </c>
      <c r="G21" s="136">
        <v>0</v>
      </c>
      <c r="H21" s="137">
        <v>0</v>
      </c>
      <c r="I21" s="136">
        <v>0</v>
      </c>
      <c r="J21" s="137">
        <v>0</v>
      </c>
      <c r="K21" s="135">
        <f>H21+J21</f>
        <v>0</v>
      </c>
      <c r="L21" s="136">
        <v>0</v>
      </c>
      <c r="M21" s="137">
        <v>0</v>
      </c>
      <c r="N21" s="136">
        <v>0</v>
      </c>
      <c r="O21" s="137">
        <v>0</v>
      </c>
      <c r="P21" s="135">
        <f>M21+O21</f>
        <v>0</v>
      </c>
      <c r="Q21" s="136">
        <v>0</v>
      </c>
      <c r="R21" s="137">
        <v>0</v>
      </c>
      <c r="S21" s="136">
        <v>0</v>
      </c>
      <c r="T21" s="137">
        <v>0</v>
      </c>
      <c r="U21" s="135">
        <f>R21+T21</f>
        <v>0</v>
      </c>
      <c r="V21" s="136">
        <v>0</v>
      </c>
      <c r="W21" s="137">
        <v>0</v>
      </c>
      <c r="X21" s="136">
        <v>0</v>
      </c>
      <c r="Y21" s="137">
        <v>0</v>
      </c>
      <c r="Z21" s="135">
        <f>W21+Y21</f>
        <v>0</v>
      </c>
      <c r="AA21" s="133">
        <f t="shared" si="4"/>
        <v>0</v>
      </c>
      <c r="AB21" s="134">
        <f t="shared" si="4"/>
        <v>0</v>
      </c>
      <c r="AC21" s="133">
        <f t="shared" si="4"/>
        <v>0</v>
      </c>
      <c r="AD21" s="134">
        <f t="shared" si="4"/>
        <v>0</v>
      </c>
    </row>
    <row r="22" spans="1:30" ht="20.100000000000001" customHeight="1" x14ac:dyDescent="0.25">
      <c r="A22" s="444"/>
      <c r="B22" s="446"/>
      <c r="C22" s="444"/>
      <c r="D22" s="662"/>
      <c r="E22" s="465"/>
      <c r="F22" s="168" t="s">
        <v>22</v>
      </c>
      <c r="G22" s="136">
        <v>0</v>
      </c>
      <c r="H22" s="137">
        <v>0</v>
      </c>
      <c r="I22" s="136">
        <v>0</v>
      </c>
      <c r="J22" s="137">
        <v>0</v>
      </c>
      <c r="K22" s="135">
        <f>H22+J22</f>
        <v>0</v>
      </c>
      <c r="L22" s="136">
        <v>0</v>
      </c>
      <c r="M22" s="137">
        <v>0</v>
      </c>
      <c r="N22" s="136">
        <v>0</v>
      </c>
      <c r="O22" s="137">
        <v>0</v>
      </c>
      <c r="P22" s="135">
        <f>M22+O22</f>
        <v>0</v>
      </c>
      <c r="Q22" s="136">
        <v>0</v>
      </c>
      <c r="R22" s="137">
        <v>0</v>
      </c>
      <c r="S22" s="136">
        <v>0</v>
      </c>
      <c r="T22" s="137">
        <v>0</v>
      </c>
      <c r="U22" s="135">
        <f>R22+T22</f>
        <v>0</v>
      </c>
      <c r="V22" s="136">
        <v>0</v>
      </c>
      <c r="W22" s="137">
        <v>0</v>
      </c>
      <c r="X22" s="136">
        <v>0</v>
      </c>
      <c r="Y22" s="137">
        <v>0</v>
      </c>
      <c r="Z22" s="135">
        <f>W22+Y22</f>
        <v>0</v>
      </c>
      <c r="AA22" s="133">
        <f t="shared" si="4"/>
        <v>0</v>
      </c>
      <c r="AB22" s="134">
        <f t="shared" si="4"/>
        <v>0</v>
      </c>
      <c r="AC22" s="133">
        <f t="shared" si="4"/>
        <v>0</v>
      </c>
      <c r="AD22" s="134">
        <f t="shared" si="4"/>
        <v>0</v>
      </c>
    </row>
    <row r="23" spans="1:30" ht="20.100000000000001" customHeight="1" x14ac:dyDescent="0.25">
      <c r="A23" s="444"/>
      <c r="B23" s="446"/>
      <c r="C23" s="444"/>
      <c r="D23" s="662"/>
      <c r="E23" s="465"/>
      <c r="F23" s="168" t="s">
        <v>23</v>
      </c>
      <c r="G23" s="136">
        <v>0</v>
      </c>
      <c r="H23" s="137">
        <v>0</v>
      </c>
      <c r="I23" s="136">
        <v>0</v>
      </c>
      <c r="J23" s="137">
        <v>0</v>
      </c>
      <c r="K23" s="135">
        <f>H23+J23</f>
        <v>0</v>
      </c>
      <c r="L23" s="136">
        <v>0</v>
      </c>
      <c r="M23" s="137">
        <v>0</v>
      </c>
      <c r="N23" s="136">
        <v>0</v>
      </c>
      <c r="O23" s="137">
        <v>0</v>
      </c>
      <c r="P23" s="135">
        <f>M23+O23</f>
        <v>0</v>
      </c>
      <c r="Q23" s="136">
        <v>0</v>
      </c>
      <c r="R23" s="137">
        <v>0</v>
      </c>
      <c r="S23" s="136">
        <v>0</v>
      </c>
      <c r="T23" s="137">
        <v>0</v>
      </c>
      <c r="U23" s="135">
        <f>R23+T23</f>
        <v>0</v>
      </c>
      <c r="V23" s="136">
        <v>0</v>
      </c>
      <c r="W23" s="137">
        <v>0</v>
      </c>
      <c r="X23" s="136">
        <v>0</v>
      </c>
      <c r="Y23" s="137">
        <v>0</v>
      </c>
      <c r="Z23" s="135">
        <f>W23+Y23</f>
        <v>0</v>
      </c>
      <c r="AA23" s="133">
        <f t="shared" si="4"/>
        <v>0</v>
      </c>
      <c r="AB23" s="134">
        <f t="shared" si="4"/>
        <v>0</v>
      </c>
      <c r="AC23" s="133">
        <f t="shared" si="4"/>
        <v>0</v>
      </c>
      <c r="AD23" s="134">
        <f t="shared" si="4"/>
        <v>0</v>
      </c>
    </row>
    <row r="24" spans="1:30" ht="20.100000000000001" customHeight="1" thickBot="1" x14ac:dyDescent="0.3">
      <c r="A24" s="444"/>
      <c r="B24" s="446"/>
      <c r="C24" s="444"/>
      <c r="D24" s="662"/>
      <c r="E24" s="465"/>
      <c r="F24" s="169" t="s">
        <v>24</v>
      </c>
      <c r="G24" s="139">
        <v>0</v>
      </c>
      <c r="H24" s="140">
        <v>0</v>
      </c>
      <c r="I24" s="139">
        <v>0</v>
      </c>
      <c r="J24" s="140">
        <v>0</v>
      </c>
      <c r="K24" s="181">
        <f>H24+J24</f>
        <v>0</v>
      </c>
      <c r="L24" s="139">
        <v>1</v>
      </c>
      <c r="M24" s="140">
        <v>0.27900000000000003</v>
      </c>
      <c r="N24" s="139">
        <v>0</v>
      </c>
      <c r="O24" s="140">
        <v>0</v>
      </c>
      <c r="P24" s="181">
        <f>M24+O24</f>
        <v>0.27900000000000003</v>
      </c>
      <c r="Q24" s="139">
        <v>0</v>
      </c>
      <c r="R24" s="140">
        <v>0</v>
      </c>
      <c r="S24" s="139">
        <v>0</v>
      </c>
      <c r="T24" s="140">
        <v>0</v>
      </c>
      <c r="U24" s="181">
        <f>R24+T24</f>
        <v>0</v>
      </c>
      <c r="V24" s="139">
        <v>0</v>
      </c>
      <c r="W24" s="140">
        <v>0</v>
      </c>
      <c r="X24" s="142">
        <v>0</v>
      </c>
      <c r="Y24" s="140">
        <v>0</v>
      </c>
      <c r="Z24" s="181">
        <f>W24+Y24</f>
        <v>0</v>
      </c>
      <c r="AA24" s="182">
        <f t="shared" si="4"/>
        <v>1</v>
      </c>
      <c r="AB24" s="183">
        <f t="shared" si="4"/>
        <v>0.27900000000000003</v>
      </c>
      <c r="AC24" s="182">
        <f t="shared" si="4"/>
        <v>0</v>
      </c>
      <c r="AD24" s="183">
        <f t="shared" si="4"/>
        <v>0</v>
      </c>
    </row>
    <row r="25" spans="1:30" ht="19.5" customHeight="1" thickBot="1" x14ac:dyDescent="0.3">
      <c r="A25" s="445"/>
      <c r="B25" s="453" t="s">
        <v>12</v>
      </c>
      <c r="C25" s="454"/>
      <c r="D25" s="454"/>
      <c r="E25" s="454"/>
      <c r="F25" s="454"/>
      <c r="G25" s="144">
        <f t="shared" ref="G25:AD25" si="5">G20+G21+G22+G23+G24</f>
        <v>0</v>
      </c>
      <c r="H25" s="145">
        <f t="shared" si="5"/>
        <v>0</v>
      </c>
      <c r="I25" s="145">
        <f t="shared" si="5"/>
        <v>0</v>
      </c>
      <c r="J25" s="145">
        <f t="shared" si="5"/>
        <v>0</v>
      </c>
      <c r="K25" s="145">
        <f t="shared" si="5"/>
        <v>0</v>
      </c>
      <c r="L25" s="145">
        <f t="shared" si="5"/>
        <v>1</v>
      </c>
      <c r="M25" s="145">
        <f t="shared" si="5"/>
        <v>0.27900000000000003</v>
      </c>
      <c r="N25" s="145">
        <f t="shared" si="5"/>
        <v>0</v>
      </c>
      <c r="O25" s="145">
        <f t="shared" si="5"/>
        <v>0</v>
      </c>
      <c r="P25" s="145">
        <f t="shared" si="5"/>
        <v>0.27900000000000003</v>
      </c>
      <c r="Q25" s="145">
        <f t="shared" si="5"/>
        <v>0</v>
      </c>
      <c r="R25" s="145">
        <f t="shared" si="5"/>
        <v>0</v>
      </c>
      <c r="S25" s="145">
        <f t="shared" si="5"/>
        <v>0</v>
      </c>
      <c r="T25" s="145">
        <f t="shared" si="5"/>
        <v>0</v>
      </c>
      <c r="U25" s="145">
        <f t="shared" si="5"/>
        <v>0</v>
      </c>
      <c r="V25" s="145">
        <f t="shared" si="5"/>
        <v>3</v>
      </c>
      <c r="W25" s="145">
        <f t="shared" si="5"/>
        <v>5.2</v>
      </c>
      <c r="X25" s="145">
        <f t="shared" si="5"/>
        <v>0</v>
      </c>
      <c r="Y25" s="145">
        <f t="shared" si="5"/>
        <v>0</v>
      </c>
      <c r="Z25" s="145">
        <f t="shared" si="5"/>
        <v>5.2</v>
      </c>
      <c r="AA25" s="145">
        <f t="shared" si="5"/>
        <v>4</v>
      </c>
      <c r="AB25" s="145">
        <f t="shared" si="5"/>
        <v>5.4790000000000001</v>
      </c>
      <c r="AC25" s="145">
        <f t="shared" si="5"/>
        <v>0</v>
      </c>
      <c r="AD25" s="184">
        <f t="shared" si="5"/>
        <v>0</v>
      </c>
    </row>
    <row r="26" spans="1:30" ht="20.100000000000001" customHeight="1" x14ac:dyDescent="0.25">
      <c r="A26" s="443">
        <v>4</v>
      </c>
      <c r="B26" s="446" t="s">
        <v>130</v>
      </c>
      <c r="C26" s="443">
        <f>D26+E26</f>
        <v>12676.4</v>
      </c>
      <c r="D26" s="661">
        <v>12676.4</v>
      </c>
      <c r="E26" s="464">
        <v>0</v>
      </c>
      <c r="F26" s="168" t="s">
        <v>20</v>
      </c>
      <c r="G26" s="133">
        <v>0</v>
      </c>
      <c r="H26" s="134">
        <v>0</v>
      </c>
      <c r="I26" s="133">
        <v>0</v>
      </c>
      <c r="J26" s="134">
        <v>0</v>
      </c>
      <c r="K26" s="135">
        <f>H26+J26</f>
        <v>0</v>
      </c>
      <c r="L26" s="133">
        <v>0</v>
      </c>
      <c r="M26" s="134">
        <v>0</v>
      </c>
      <c r="N26" s="133">
        <v>0</v>
      </c>
      <c r="O26" s="134"/>
      <c r="P26" s="135">
        <f>M26+O26</f>
        <v>0</v>
      </c>
      <c r="Q26" s="133">
        <v>0</v>
      </c>
      <c r="R26" s="134">
        <v>0</v>
      </c>
      <c r="S26" s="133">
        <v>0</v>
      </c>
      <c r="T26" s="134">
        <v>0</v>
      </c>
      <c r="U26" s="135">
        <f>R26+T26</f>
        <v>0</v>
      </c>
      <c r="V26" s="133">
        <v>0</v>
      </c>
      <c r="W26" s="134">
        <v>0</v>
      </c>
      <c r="X26" s="133">
        <v>0</v>
      </c>
      <c r="Y26" s="134">
        <v>0</v>
      </c>
      <c r="Z26" s="135">
        <f>W26+Y26</f>
        <v>0</v>
      </c>
      <c r="AA26" s="133">
        <f t="shared" ref="AA26:AD30" si="6">G26+L26+Q26+V26</f>
        <v>0</v>
      </c>
      <c r="AB26" s="134">
        <f t="shared" si="6"/>
        <v>0</v>
      </c>
      <c r="AC26" s="133">
        <f t="shared" si="6"/>
        <v>0</v>
      </c>
      <c r="AD26" s="134">
        <f t="shared" si="6"/>
        <v>0</v>
      </c>
    </row>
    <row r="27" spans="1:30" ht="20.100000000000001" customHeight="1" x14ac:dyDescent="0.25">
      <c r="A27" s="444"/>
      <c r="B27" s="446"/>
      <c r="C27" s="444"/>
      <c r="D27" s="662"/>
      <c r="E27" s="465"/>
      <c r="F27" s="168" t="s">
        <v>21</v>
      </c>
      <c r="G27" s="136">
        <v>0</v>
      </c>
      <c r="H27" s="137">
        <v>0</v>
      </c>
      <c r="I27" s="136">
        <v>0</v>
      </c>
      <c r="J27" s="137">
        <v>0</v>
      </c>
      <c r="K27" s="135">
        <f>H27+J27</f>
        <v>0</v>
      </c>
      <c r="L27" s="136"/>
      <c r="M27" s="137"/>
      <c r="N27" s="136">
        <v>0</v>
      </c>
      <c r="O27" s="137">
        <v>0</v>
      </c>
      <c r="P27" s="135">
        <v>0</v>
      </c>
      <c r="Q27" s="136">
        <v>0</v>
      </c>
      <c r="R27" s="137">
        <v>0</v>
      </c>
      <c r="S27" s="136">
        <v>0</v>
      </c>
      <c r="T27" s="137">
        <v>0</v>
      </c>
      <c r="U27" s="135">
        <f>R27+T27</f>
        <v>0</v>
      </c>
      <c r="V27" s="136">
        <v>0</v>
      </c>
      <c r="W27" s="137">
        <v>0</v>
      </c>
      <c r="X27" s="136">
        <v>0</v>
      </c>
      <c r="Y27" s="137">
        <v>0</v>
      </c>
      <c r="Z27" s="135">
        <f>W27+Y27</f>
        <v>0</v>
      </c>
      <c r="AA27" s="133">
        <f t="shared" si="6"/>
        <v>0</v>
      </c>
      <c r="AB27" s="134">
        <f t="shared" si="6"/>
        <v>0</v>
      </c>
      <c r="AC27" s="133">
        <f t="shared" si="6"/>
        <v>0</v>
      </c>
      <c r="AD27" s="134">
        <f t="shared" si="6"/>
        <v>0</v>
      </c>
    </row>
    <row r="28" spans="1:30" ht="20.100000000000001" customHeight="1" x14ac:dyDescent="0.25">
      <c r="A28" s="444"/>
      <c r="B28" s="446"/>
      <c r="C28" s="444"/>
      <c r="D28" s="662"/>
      <c r="E28" s="465"/>
      <c r="F28" s="168" t="s">
        <v>22</v>
      </c>
      <c r="G28" s="136">
        <v>0</v>
      </c>
      <c r="H28" s="137">
        <v>0</v>
      </c>
      <c r="I28" s="136">
        <v>0</v>
      </c>
      <c r="J28" s="137">
        <v>0</v>
      </c>
      <c r="K28" s="135">
        <f>H28+J28</f>
        <v>0</v>
      </c>
      <c r="L28" s="136">
        <v>0</v>
      </c>
      <c r="M28" s="137">
        <v>0</v>
      </c>
      <c r="N28" s="136">
        <v>0</v>
      </c>
      <c r="O28" s="137"/>
      <c r="P28" s="135">
        <v>0</v>
      </c>
      <c r="Q28" s="136">
        <v>0</v>
      </c>
      <c r="R28" s="137">
        <v>0</v>
      </c>
      <c r="S28" s="136">
        <v>0</v>
      </c>
      <c r="T28" s="137">
        <v>0</v>
      </c>
      <c r="U28" s="135">
        <f>R28+T28</f>
        <v>0</v>
      </c>
      <c r="V28" s="136"/>
      <c r="W28" s="137">
        <v>0</v>
      </c>
      <c r="X28" s="136">
        <v>0</v>
      </c>
      <c r="Y28" s="137">
        <v>0</v>
      </c>
      <c r="Z28" s="135">
        <f>W28+Y28</f>
        <v>0</v>
      </c>
      <c r="AA28" s="133">
        <f t="shared" si="6"/>
        <v>0</v>
      </c>
      <c r="AB28" s="134">
        <f t="shared" si="6"/>
        <v>0</v>
      </c>
      <c r="AC28" s="133">
        <f t="shared" si="6"/>
        <v>0</v>
      </c>
      <c r="AD28" s="134">
        <f t="shared" si="6"/>
        <v>0</v>
      </c>
    </row>
    <row r="29" spans="1:30" ht="20.100000000000001" customHeight="1" x14ac:dyDescent="0.25">
      <c r="A29" s="444"/>
      <c r="B29" s="446"/>
      <c r="C29" s="444"/>
      <c r="D29" s="662"/>
      <c r="E29" s="465"/>
      <c r="F29" s="168" t="s">
        <v>23</v>
      </c>
      <c r="G29" s="136">
        <v>0</v>
      </c>
      <c r="H29" s="137">
        <v>0</v>
      </c>
      <c r="I29" s="136">
        <v>0</v>
      </c>
      <c r="J29" s="137">
        <v>0</v>
      </c>
      <c r="K29" s="135">
        <f>H29+J29</f>
        <v>0</v>
      </c>
      <c r="L29" s="136">
        <v>0</v>
      </c>
      <c r="M29" s="137">
        <v>0</v>
      </c>
      <c r="N29" s="136">
        <v>0</v>
      </c>
      <c r="O29" s="137"/>
      <c r="P29" s="135">
        <v>0</v>
      </c>
      <c r="Q29" s="136">
        <v>0</v>
      </c>
      <c r="R29" s="137">
        <v>0</v>
      </c>
      <c r="S29" s="136">
        <v>0</v>
      </c>
      <c r="T29" s="137">
        <v>0</v>
      </c>
      <c r="U29" s="135">
        <f>R29+T29</f>
        <v>0</v>
      </c>
      <c r="V29" s="136">
        <v>0</v>
      </c>
      <c r="W29" s="137">
        <v>0</v>
      </c>
      <c r="X29" s="136">
        <v>0</v>
      </c>
      <c r="Y29" s="137">
        <v>0</v>
      </c>
      <c r="Z29" s="135">
        <f>W29+Y29</f>
        <v>0</v>
      </c>
      <c r="AA29" s="133">
        <f t="shared" si="6"/>
        <v>0</v>
      </c>
      <c r="AB29" s="134">
        <f t="shared" si="6"/>
        <v>0</v>
      </c>
      <c r="AC29" s="133">
        <f t="shared" si="6"/>
        <v>0</v>
      </c>
      <c r="AD29" s="134">
        <f t="shared" si="6"/>
        <v>0</v>
      </c>
    </row>
    <row r="30" spans="1:30" ht="20.100000000000001" customHeight="1" thickBot="1" x14ac:dyDescent="0.3">
      <c r="A30" s="444"/>
      <c r="B30" s="446"/>
      <c r="C30" s="444"/>
      <c r="D30" s="662"/>
      <c r="E30" s="465"/>
      <c r="F30" s="169" t="s">
        <v>24</v>
      </c>
      <c r="G30" s="139">
        <v>0</v>
      </c>
      <c r="H30" s="140">
        <v>0</v>
      </c>
      <c r="I30" s="139">
        <v>0</v>
      </c>
      <c r="J30" s="140">
        <v>0</v>
      </c>
      <c r="K30" s="181">
        <f>H30+J30</f>
        <v>0</v>
      </c>
      <c r="L30" s="139">
        <v>0</v>
      </c>
      <c r="M30" s="140">
        <v>0</v>
      </c>
      <c r="N30" s="139"/>
      <c r="O30" s="140"/>
      <c r="P30" s="181">
        <v>0</v>
      </c>
      <c r="Q30" s="139">
        <v>0</v>
      </c>
      <c r="R30" s="140">
        <v>0</v>
      </c>
      <c r="S30" s="139">
        <v>0</v>
      </c>
      <c r="T30" s="140">
        <v>0</v>
      </c>
      <c r="U30" s="181">
        <f>R30+T30</f>
        <v>0</v>
      </c>
      <c r="V30" s="139">
        <v>0</v>
      </c>
      <c r="W30" s="140">
        <v>0</v>
      </c>
      <c r="X30" s="142">
        <v>0</v>
      </c>
      <c r="Y30" s="140">
        <v>0</v>
      </c>
      <c r="Z30" s="181">
        <f>W30+Y30</f>
        <v>0</v>
      </c>
      <c r="AA30" s="182">
        <f t="shared" si="6"/>
        <v>0</v>
      </c>
      <c r="AB30" s="183">
        <f t="shared" si="6"/>
        <v>0</v>
      </c>
      <c r="AC30" s="182">
        <f t="shared" si="6"/>
        <v>0</v>
      </c>
      <c r="AD30" s="183">
        <f t="shared" si="6"/>
        <v>0</v>
      </c>
    </row>
    <row r="31" spans="1:30" ht="20.100000000000001" customHeight="1" thickBot="1" x14ac:dyDescent="0.3">
      <c r="A31" s="445"/>
      <c r="B31" s="453" t="s">
        <v>12</v>
      </c>
      <c r="C31" s="454"/>
      <c r="D31" s="454"/>
      <c r="E31" s="454"/>
      <c r="F31" s="454"/>
      <c r="G31" s="144">
        <f>G26+G27+G28+G29+G30</f>
        <v>0</v>
      </c>
      <c r="H31" s="145">
        <f t="shared" ref="H31:Z31" si="7">H26+H27+H28+H29+H30</f>
        <v>0</v>
      </c>
      <c r="I31" s="145">
        <f t="shared" si="7"/>
        <v>0</v>
      </c>
      <c r="J31" s="145">
        <f t="shared" si="7"/>
        <v>0</v>
      </c>
      <c r="K31" s="145">
        <f t="shared" si="7"/>
        <v>0</v>
      </c>
      <c r="L31" s="145">
        <f t="shared" si="7"/>
        <v>0</v>
      </c>
      <c r="M31" s="145">
        <f t="shared" si="7"/>
        <v>0</v>
      </c>
      <c r="N31" s="145">
        <f t="shared" si="7"/>
        <v>0</v>
      </c>
      <c r="O31" s="145">
        <f t="shared" si="7"/>
        <v>0</v>
      </c>
      <c r="P31" s="145">
        <f t="shared" si="7"/>
        <v>0</v>
      </c>
      <c r="Q31" s="145">
        <f t="shared" si="7"/>
        <v>0</v>
      </c>
      <c r="R31" s="145">
        <f t="shared" si="7"/>
        <v>0</v>
      </c>
      <c r="S31" s="145">
        <f t="shared" si="7"/>
        <v>0</v>
      </c>
      <c r="T31" s="145">
        <f t="shared" si="7"/>
        <v>0</v>
      </c>
      <c r="U31" s="145">
        <f t="shared" si="7"/>
        <v>0</v>
      </c>
      <c r="V31" s="145">
        <f t="shared" si="7"/>
        <v>0</v>
      </c>
      <c r="W31" s="145">
        <f t="shared" si="7"/>
        <v>0</v>
      </c>
      <c r="X31" s="145">
        <f t="shared" si="7"/>
        <v>0</v>
      </c>
      <c r="Y31" s="145">
        <f t="shared" si="7"/>
        <v>0</v>
      </c>
      <c r="Z31" s="145">
        <f t="shared" si="7"/>
        <v>0</v>
      </c>
      <c r="AA31" s="145">
        <f>AA26+AA27+AA28+AA29+AA30</f>
        <v>0</v>
      </c>
      <c r="AB31" s="145">
        <f>AB26+AB27+AB28+AB29+AB30</f>
        <v>0</v>
      </c>
      <c r="AC31" s="145">
        <f>AC26+AC27+AC28+AC29+AC30</f>
        <v>0</v>
      </c>
      <c r="AD31" s="184">
        <f>AD26+AD27+AD28+AD29+AD30</f>
        <v>0</v>
      </c>
    </row>
    <row r="32" spans="1:30" ht="20.100000000000001" customHeight="1" x14ac:dyDescent="0.25">
      <c r="A32" s="443">
        <v>5</v>
      </c>
      <c r="B32" s="446" t="s">
        <v>131</v>
      </c>
      <c r="C32" s="443">
        <f>D32+E32</f>
        <v>6945.84</v>
      </c>
      <c r="D32" s="661">
        <v>6870.14</v>
      </c>
      <c r="E32" s="464">
        <v>75.7</v>
      </c>
      <c r="F32" s="168" t="s">
        <v>20</v>
      </c>
      <c r="G32" s="133">
        <v>50</v>
      </c>
      <c r="H32" s="134">
        <v>10</v>
      </c>
      <c r="I32" s="133">
        <v>0</v>
      </c>
      <c r="J32" s="134">
        <v>0</v>
      </c>
      <c r="K32" s="135">
        <f>H32+J32</f>
        <v>10</v>
      </c>
      <c r="L32" s="133">
        <v>100</v>
      </c>
      <c r="M32" s="134">
        <v>50</v>
      </c>
      <c r="N32" s="133">
        <v>0</v>
      </c>
      <c r="O32" s="134">
        <v>0</v>
      </c>
      <c r="P32" s="135">
        <f>M32+O32</f>
        <v>50</v>
      </c>
      <c r="Q32" s="133">
        <v>130</v>
      </c>
      <c r="R32" s="134">
        <v>130</v>
      </c>
      <c r="S32" s="133">
        <v>0</v>
      </c>
      <c r="T32" s="134">
        <v>0</v>
      </c>
      <c r="U32" s="135">
        <f>R32+T32</f>
        <v>130</v>
      </c>
      <c r="V32" s="133">
        <v>0</v>
      </c>
      <c r="W32" s="134">
        <v>0</v>
      </c>
      <c r="X32" s="133">
        <v>0</v>
      </c>
      <c r="Y32" s="134"/>
      <c r="Z32" s="135">
        <f>W32+Y32</f>
        <v>0</v>
      </c>
      <c r="AA32" s="133">
        <f t="shared" ref="AA32:AD36" si="8">G32+L32+Q32+V32</f>
        <v>280</v>
      </c>
      <c r="AB32" s="134">
        <f t="shared" si="8"/>
        <v>190</v>
      </c>
      <c r="AC32" s="133">
        <f t="shared" si="8"/>
        <v>0</v>
      </c>
      <c r="AD32" s="134">
        <f t="shared" si="8"/>
        <v>0</v>
      </c>
    </row>
    <row r="33" spans="1:30" ht="20.100000000000001" customHeight="1" x14ac:dyDescent="0.25">
      <c r="A33" s="444"/>
      <c r="B33" s="446"/>
      <c r="C33" s="444"/>
      <c r="D33" s="662"/>
      <c r="E33" s="465"/>
      <c r="F33" s="168" t="s">
        <v>21</v>
      </c>
      <c r="G33" s="136">
        <v>0</v>
      </c>
      <c r="H33" s="137">
        <v>0</v>
      </c>
      <c r="I33" s="136">
        <v>0</v>
      </c>
      <c r="J33" s="137">
        <v>0</v>
      </c>
      <c r="K33" s="135">
        <f>H33+J33</f>
        <v>0</v>
      </c>
      <c r="L33" s="136">
        <v>0</v>
      </c>
      <c r="M33" s="137">
        <v>0</v>
      </c>
      <c r="N33" s="136">
        <v>0</v>
      </c>
      <c r="O33" s="137">
        <v>0</v>
      </c>
      <c r="P33" s="135">
        <f>M33+O33</f>
        <v>0</v>
      </c>
      <c r="Q33" s="136">
        <v>0</v>
      </c>
      <c r="R33" s="137">
        <v>0</v>
      </c>
      <c r="S33" s="136">
        <v>0</v>
      </c>
      <c r="T33" s="137">
        <v>0</v>
      </c>
      <c r="U33" s="135">
        <f>R33+T33</f>
        <v>0</v>
      </c>
      <c r="V33" s="136">
        <v>0</v>
      </c>
      <c r="W33" s="137">
        <v>0</v>
      </c>
      <c r="X33" s="136">
        <v>0</v>
      </c>
      <c r="Y33" s="137">
        <v>0</v>
      </c>
      <c r="Z33" s="135">
        <f>W33+Y33</f>
        <v>0</v>
      </c>
      <c r="AA33" s="133">
        <f t="shared" si="8"/>
        <v>0</v>
      </c>
      <c r="AB33" s="134">
        <f t="shared" si="8"/>
        <v>0</v>
      </c>
      <c r="AC33" s="133">
        <f t="shared" si="8"/>
        <v>0</v>
      </c>
      <c r="AD33" s="134">
        <f t="shared" si="8"/>
        <v>0</v>
      </c>
    </row>
    <row r="34" spans="1:30" ht="20.100000000000001" customHeight="1" x14ac:dyDescent="0.25">
      <c r="A34" s="444"/>
      <c r="B34" s="446"/>
      <c r="C34" s="444"/>
      <c r="D34" s="662"/>
      <c r="E34" s="465"/>
      <c r="F34" s="168" t="s">
        <v>22</v>
      </c>
      <c r="G34" s="136">
        <v>0</v>
      </c>
      <c r="H34" s="137">
        <v>0</v>
      </c>
      <c r="I34" s="136">
        <v>0</v>
      </c>
      <c r="J34" s="137">
        <v>0</v>
      </c>
      <c r="K34" s="135">
        <f>H34+J34</f>
        <v>0</v>
      </c>
      <c r="L34" s="136">
        <v>0</v>
      </c>
      <c r="M34" s="137">
        <v>0</v>
      </c>
      <c r="N34" s="136">
        <v>0</v>
      </c>
      <c r="O34" s="137">
        <v>0</v>
      </c>
      <c r="P34" s="135">
        <f>M34+O34</f>
        <v>0</v>
      </c>
      <c r="Q34" s="136">
        <v>0</v>
      </c>
      <c r="R34" s="137">
        <v>0</v>
      </c>
      <c r="S34" s="136">
        <v>0</v>
      </c>
      <c r="T34" s="137">
        <v>0</v>
      </c>
      <c r="U34" s="135">
        <f>R34+T34</f>
        <v>0</v>
      </c>
      <c r="V34" s="136">
        <v>0</v>
      </c>
      <c r="W34" s="137">
        <v>0</v>
      </c>
      <c r="X34" s="136">
        <v>0</v>
      </c>
      <c r="Y34" s="137">
        <v>0</v>
      </c>
      <c r="Z34" s="135">
        <f>W34+Y34</f>
        <v>0</v>
      </c>
      <c r="AA34" s="133">
        <f t="shared" si="8"/>
        <v>0</v>
      </c>
      <c r="AB34" s="134">
        <f t="shared" si="8"/>
        <v>0</v>
      </c>
      <c r="AC34" s="133">
        <f t="shared" si="8"/>
        <v>0</v>
      </c>
      <c r="AD34" s="134">
        <f t="shared" si="8"/>
        <v>0</v>
      </c>
    </row>
    <row r="35" spans="1:30" ht="20.100000000000001" customHeight="1" x14ac:dyDescent="0.25">
      <c r="A35" s="444"/>
      <c r="B35" s="446"/>
      <c r="C35" s="444"/>
      <c r="D35" s="662"/>
      <c r="E35" s="465"/>
      <c r="F35" s="168" t="s">
        <v>23</v>
      </c>
      <c r="G35" s="136">
        <v>0</v>
      </c>
      <c r="H35" s="137">
        <v>0</v>
      </c>
      <c r="I35" s="136">
        <v>0</v>
      </c>
      <c r="J35" s="137">
        <v>0</v>
      </c>
      <c r="K35" s="135">
        <f>H35+J35</f>
        <v>0</v>
      </c>
      <c r="L35" s="136">
        <v>0</v>
      </c>
      <c r="M35" s="137">
        <v>0</v>
      </c>
      <c r="N35" s="136">
        <v>0</v>
      </c>
      <c r="O35" s="137">
        <v>0</v>
      </c>
      <c r="P35" s="135">
        <f>M35+O35</f>
        <v>0</v>
      </c>
      <c r="Q35" s="136">
        <v>0</v>
      </c>
      <c r="R35" s="137">
        <v>0</v>
      </c>
      <c r="S35" s="136">
        <v>0</v>
      </c>
      <c r="T35" s="137">
        <v>0</v>
      </c>
      <c r="U35" s="135">
        <f>R35+T35</f>
        <v>0</v>
      </c>
      <c r="V35" s="136">
        <v>0</v>
      </c>
      <c r="W35" s="137">
        <v>0</v>
      </c>
      <c r="X35" s="136">
        <v>0</v>
      </c>
      <c r="Y35" s="137">
        <v>0</v>
      </c>
      <c r="Z35" s="135">
        <f>W35+Y35</f>
        <v>0</v>
      </c>
      <c r="AA35" s="133">
        <f t="shared" si="8"/>
        <v>0</v>
      </c>
      <c r="AB35" s="134">
        <f t="shared" si="8"/>
        <v>0</v>
      </c>
      <c r="AC35" s="133">
        <f t="shared" si="8"/>
        <v>0</v>
      </c>
      <c r="AD35" s="134">
        <f t="shared" si="8"/>
        <v>0</v>
      </c>
    </row>
    <row r="36" spans="1:30" ht="20.100000000000001" customHeight="1" thickBot="1" x14ac:dyDescent="0.3">
      <c r="A36" s="444"/>
      <c r="B36" s="446"/>
      <c r="C36" s="444"/>
      <c r="D36" s="662"/>
      <c r="E36" s="465"/>
      <c r="F36" s="169" t="s">
        <v>24</v>
      </c>
      <c r="G36" s="139">
        <v>0</v>
      </c>
      <c r="H36" s="140">
        <v>0</v>
      </c>
      <c r="I36" s="139">
        <v>0</v>
      </c>
      <c r="J36" s="140">
        <v>0</v>
      </c>
      <c r="K36" s="181">
        <f>H36+J36</f>
        <v>0</v>
      </c>
      <c r="L36" s="139">
        <v>0</v>
      </c>
      <c r="M36" s="140">
        <v>0</v>
      </c>
      <c r="N36" s="139">
        <v>0</v>
      </c>
      <c r="O36" s="140">
        <v>0</v>
      </c>
      <c r="P36" s="181">
        <f>M36+O36</f>
        <v>0</v>
      </c>
      <c r="Q36" s="139">
        <v>0</v>
      </c>
      <c r="R36" s="140">
        <v>0</v>
      </c>
      <c r="S36" s="139">
        <v>0</v>
      </c>
      <c r="T36" s="140">
        <v>0</v>
      </c>
      <c r="U36" s="181">
        <f>R36+T36</f>
        <v>0</v>
      </c>
      <c r="V36" s="139">
        <v>0</v>
      </c>
      <c r="W36" s="140">
        <v>0</v>
      </c>
      <c r="X36" s="142">
        <v>0</v>
      </c>
      <c r="Y36" s="140">
        <v>0</v>
      </c>
      <c r="Z36" s="181">
        <f>W36+Y36</f>
        <v>0</v>
      </c>
      <c r="AA36" s="182">
        <f t="shared" si="8"/>
        <v>0</v>
      </c>
      <c r="AB36" s="183">
        <f t="shared" si="8"/>
        <v>0</v>
      </c>
      <c r="AC36" s="182">
        <f t="shared" si="8"/>
        <v>0</v>
      </c>
      <c r="AD36" s="183">
        <f t="shared" si="8"/>
        <v>0</v>
      </c>
    </row>
    <row r="37" spans="1:30" ht="20.100000000000001" customHeight="1" thickBot="1" x14ac:dyDescent="0.3">
      <c r="A37" s="445"/>
      <c r="B37" s="453" t="s">
        <v>12</v>
      </c>
      <c r="C37" s="454"/>
      <c r="D37" s="454"/>
      <c r="E37" s="454"/>
      <c r="F37" s="454"/>
      <c r="G37" s="144">
        <f>G32+G33+G34+G35+G36</f>
        <v>50</v>
      </c>
      <c r="H37" s="145">
        <f t="shared" ref="H37:AD37" si="9">H32+H33+H34+H35+H36</f>
        <v>10</v>
      </c>
      <c r="I37" s="145">
        <f t="shared" si="9"/>
        <v>0</v>
      </c>
      <c r="J37" s="145">
        <f t="shared" si="9"/>
        <v>0</v>
      </c>
      <c r="K37" s="145">
        <f t="shared" si="9"/>
        <v>10</v>
      </c>
      <c r="L37" s="145">
        <f t="shared" si="9"/>
        <v>100</v>
      </c>
      <c r="M37" s="145">
        <f t="shared" si="9"/>
        <v>50</v>
      </c>
      <c r="N37" s="145">
        <f t="shared" si="9"/>
        <v>0</v>
      </c>
      <c r="O37" s="145">
        <f t="shared" si="9"/>
        <v>0</v>
      </c>
      <c r="P37" s="145">
        <f t="shared" si="9"/>
        <v>50</v>
      </c>
      <c r="Q37" s="145">
        <f t="shared" si="9"/>
        <v>130</v>
      </c>
      <c r="R37" s="145">
        <f t="shared" si="9"/>
        <v>130</v>
      </c>
      <c r="S37" s="145">
        <f t="shared" si="9"/>
        <v>0</v>
      </c>
      <c r="T37" s="145">
        <f t="shared" si="9"/>
        <v>0</v>
      </c>
      <c r="U37" s="145">
        <f t="shared" si="9"/>
        <v>130</v>
      </c>
      <c r="V37" s="145">
        <f t="shared" si="9"/>
        <v>0</v>
      </c>
      <c r="W37" s="145">
        <f t="shared" si="9"/>
        <v>0</v>
      </c>
      <c r="X37" s="145">
        <f t="shared" si="9"/>
        <v>0</v>
      </c>
      <c r="Y37" s="145">
        <f t="shared" si="9"/>
        <v>0</v>
      </c>
      <c r="Z37" s="145">
        <f t="shared" si="9"/>
        <v>0</v>
      </c>
      <c r="AA37" s="145">
        <f t="shared" si="9"/>
        <v>280</v>
      </c>
      <c r="AB37" s="145">
        <f t="shared" si="9"/>
        <v>190</v>
      </c>
      <c r="AC37" s="145">
        <f t="shared" si="9"/>
        <v>0</v>
      </c>
      <c r="AD37" s="184">
        <f t="shared" si="9"/>
        <v>0</v>
      </c>
    </row>
    <row r="38" spans="1:30" ht="20.100000000000001" customHeight="1" x14ac:dyDescent="0.25">
      <c r="A38" s="443">
        <v>6</v>
      </c>
      <c r="B38" s="446" t="s">
        <v>132</v>
      </c>
      <c r="C38" s="443">
        <f>D38+E38</f>
        <v>11404.38</v>
      </c>
      <c r="D38" s="661">
        <v>11356.25</v>
      </c>
      <c r="E38" s="464">
        <v>48.13</v>
      </c>
      <c r="F38" s="168" t="s">
        <v>20</v>
      </c>
      <c r="G38" s="133">
        <v>4</v>
      </c>
      <c r="H38" s="134">
        <v>0.54</v>
      </c>
      <c r="I38" s="133">
        <v>0</v>
      </c>
      <c r="J38" s="134">
        <v>0</v>
      </c>
      <c r="K38" s="135">
        <f>H38+J38</f>
        <v>0.54</v>
      </c>
      <c r="L38" s="133">
        <v>18</v>
      </c>
      <c r="M38" s="134">
        <v>6.82</v>
      </c>
      <c r="N38" s="133">
        <v>0</v>
      </c>
      <c r="O38" s="134">
        <v>0</v>
      </c>
      <c r="P38" s="135">
        <f>M38+O38</f>
        <v>6.82</v>
      </c>
      <c r="Q38" s="133">
        <v>16</v>
      </c>
      <c r="R38" s="134">
        <v>15.23</v>
      </c>
      <c r="S38" s="133">
        <v>0</v>
      </c>
      <c r="T38" s="134">
        <v>0</v>
      </c>
      <c r="U38" s="135">
        <f>R38+T38</f>
        <v>15.23</v>
      </c>
      <c r="V38" s="133">
        <v>9</v>
      </c>
      <c r="W38" s="134">
        <v>18.8</v>
      </c>
      <c r="X38" s="133">
        <v>2</v>
      </c>
      <c r="Y38" s="134">
        <v>4.34</v>
      </c>
      <c r="Z38" s="135">
        <f>W38+Y38</f>
        <v>23.14</v>
      </c>
      <c r="AA38" s="133">
        <f t="shared" ref="AA38:AD42" si="10">G38+L38+Q38+V38</f>
        <v>47</v>
      </c>
      <c r="AB38" s="134">
        <f t="shared" si="10"/>
        <v>41.39</v>
      </c>
      <c r="AC38" s="133">
        <f t="shared" si="10"/>
        <v>2</v>
      </c>
      <c r="AD38" s="134">
        <f t="shared" si="10"/>
        <v>4.34</v>
      </c>
    </row>
    <row r="39" spans="1:30" ht="20.100000000000001" customHeight="1" x14ac:dyDescent="0.25">
      <c r="A39" s="444"/>
      <c r="B39" s="446"/>
      <c r="C39" s="444"/>
      <c r="D39" s="662"/>
      <c r="E39" s="465"/>
      <c r="F39" s="168" t="s">
        <v>21</v>
      </c>
      <c r="G39" s="136">
        <v>0</v>
      </c>
      <c r="H39" s="137">
        <v>0</v>
      </c>
      <c r="I39" s="136">
        <v>0</v>
      </c>
      <c r="J39" s="137">
        <v>0</v>
      </c>
      <c r="K39" s="135">
        <f>H39+J39</f>
        <v>0</v>
      </c>
      <c r="L39" s="136">
        <v>0</v>
      </c>
      <c r="M39" s="137">
        <v>0</v>
      </c>
      <c r="N39" s="136">
        <v>0</v>
      </c>
      <c r="O39" s="137">
        <v>0</v>
      </c>
      <c r="P39" s="135">
        <f>M39+O39</f>
        <v>0</v>
      </c>
      <c r="Q39" s="136">
        <v>0</v>
      </c>
      <c r="R39" s="137">
        <v>0</v>
      </c>
      <c r="S39" s="136">
        <v>0</v>
      </c>
      <c r="T39" s="137">
        <v>0</v>
      </c>
      <c r="U39" s="135">
        <f>R39+T39</f>
        <v>0</v>
      </c>
      <c r="V39" s="136">
        <v>0</v>
      </c>
      <c r="W39" s="137">
        <v>0</v>
      </c>
      <c r="X39" s="136">
        <v>0</v>
      </c>
      <c r="Y39" s="137">
        <v>0</v>
      </c>
      <c r="Z39" s="135">
        <f>W39+Y39</f>
        <v>0</v>
      </c>
      <c r="AA39" s="133">
        <f t="shared" si="10"/>
        <v>0</v>
      </c>
      <c r="AB39" s="134">
        <f t="shared" si="10"/>
        <v>0</v>
      </c>
      <c r="AC39" s="133">
        <f t="shared" si="10"/>
        <v>0</v>
      </c>
      <c r="AD39" s="134">
        <f t="shared" si="10"/>
        <v>0</v>
      </c>
    </row>
    <row r="40" spans="1:30" ht="20.100000000000001" customHeight="1" x14ac:dyDescent="0.25">
      <c r="A40" s="444"/>
      <c r="B40" s="446"/>
      <c r="C40" s="444"/>
      <c r="D40" s="662"/>
      <c r="E40" s="465"/>
      <c r="F40" s="168" t="s">
        <v>22</v>
      </c>
      <c r="G40" s="136">
        <v>2</v>
      </c>
      <c r="H40" s="137">
        <v>0.1</v>
      </c>
      <c r="I40" s="136">
        <v>0</v>
      </c>
      <c r="J40" s="137"/>
      <c r="K40" s="135">
        <f>H40+J40</f>
        <v>0.1</v>
      </c>
      <c r="L40" s="136">
        <v>4</v>
      </c>
      <c r="M40" s="137">
        <v>1.85</v>
      </c>
      <c r="N40" s="136">
        <v>0</v>
      </c>
      <c r="O40" s="137">
        <v>0</v>
      </c>
      <c r="P40" s="135">
        <f>M40+O40</f>
        <v>1.85</v>
      </c>
      <c r="Q40" s="136">
        <v>5</v>
      </c>
      <c r="R40" s="137">
        <v>4</v>
      </c>
      <c r="S40" s="136">
        <v>0</v>
      </c>
      <c r="T40" s="137">
        <v>0</v>
      </c>
      <c r="U40" s="135">
        <f>R40+T40</f>
        <v>4</v>
      </c>
      <c r="V40" s="136">
        <v>32</v>
      </c>
      <c r="W40" s="137">
        <v>39.537999999999997</v>
      </c>
      <c r="X40" s="136">
        <v>2</v>
      </c>
      <c r="Y40" s="137">
        <v>9.09</v>
      </c>
      <c r="Z40" s="135">
        <f>W40+Y40</f>
        <v>48.628</v>
      </c>
      <c r="AA40" s="133">
        <f t="shared" si="10"/>
        <v>43</v>
      </c>
      <c r="AB40" s="134">
        <f t="shared" si="10"/>
        <v>45.488</v>
      </c>
      <c r="AC40" s="133">
        <f t="shared" si="10"/>
        <v>2</v>
      </c>
      <c r="AD40" s="134">
        <f t="shared" si="10"/>
        <v>9.09</v>
      </c>
    </row>
    <row r="41" spans="1:30" ht="20.100000000000001" customHeight="1" x14ac:dyDescent="0.25">
      <c r="A41" s="444"/>
      <c r="B41" s="446"/>
      <c r="C41" s="444"/>
      <c r="D41" s="662"/>
      <c r="E41" s="465"/>
      <c r="F41" s="168" t="s">
        <v>23</v>
      </c>
      <c r="G41" s="136">
        <v>0</v>
      </c>
      <c r="H41" s="137">
        <v>0</v>
      </c>
      <c r="I41" s="136">
        <v>0</v>
      </c>
      <c r="J41" s="137">
        <v>0</v>
      </c>
      <c r="K41" s="135">
        <f>H41+J41</f>
        <v>0</v>
      </c>
      <c r="L41" s="136">
        <v>0</v>
      </c>
      <c r="M41" s="137">
        <v>0</v>
      </c>
      <c r="N41" s="136">
        <v>0</v>
      </c>
      <c r="O41" s="137">
        <v>0</v>
      </c>
      <c r="P41" s="135">
        <f>M41+O41</f>
        <v>0</v>
      </c>
      <c r="Q41" s="136">
        <v>0</v>
      </c>
      <c r="R41" s="137">
        <v>0</v>
      </c>
      <c r="S41" s="136">
        <v>0</v>
      </c>
      <c r="T41" s="137">
        <v>0</v>
      </c>
      <c r="U41" s="135">
        <f>R41+T41</f>
        <v>0</v>
      </c>
      <c r="V41" s="136">
        <v>0</v>
      </c>
      <c r="W41" s="137">
        <v>0</v>
      </c>
      <c r="X41" s="136">
        <v>1</v>
      </c>
      <c r="Y41" s="137">
        <v>30.49</v>
      </c>
      <c r="Z41" s="135">
        <f>W41+Y41</f>
        <v>30.49</v>
      </c>
      <c r="AA41" s="133">
        <f t="shared" si="10"/>
        <v>0</v>
      </c>
      <c r="AB41" s="134">
        <f t="shared" si="10"/>
        <v>0</v>
      </c>
      <c r="AC41" s="133">
        <f t="shared" si="10"/>
        <v>1</v>
      </c>
      <c r="AD41" s="134">
        <f t="shared" si="10"/>
        <v>30.49</v>
      </c>
    </row>
    <row r="42" spans="1:30" ht="20.100000000000001" customHeight="1" thickBot="1" x14ac:dyDescent="0.3">
      <c r="A42" s="444"/>
      <c r="B42" s="446"/>
      <c r="C42" s="444"/>
      <c r="D42" s="662"/>
      <c r="E42" s="465"/>
      <c r="F42" s="169" t="s">
        <v>24</v>
      </c>
      <c r="G42" s="139">
        <v>0</v>
      </c>
      <c r="H42" s="140">
        <v>0</v>
      </c>
      <c r="I42" s="139">
        <v>0</v>
      </c>
      <c r="J42" s="140">
        <v>0</v>
      </c>
      <c r="K42" s="181">
        <f>H42+J42</f>
        <v>0</v>
      </c>
      <c r="L42" s="139">
        <v>0</v>
      </c>
      <c r="M42" s="140">
        <v>0</v>
      </c>
      <c r="N42" s="139">
        <v>1</v>
      </c>
      <c r="O42" s="140">
        <v>0.35</v>
      </c>
      <c r="P42" s="181">
        <f>M42+O42</f>
        <v>0.35</v>
      </c>
      <c r="Q42" s="139">
        <v>0</v>
      </c>
      <c r="R42" s="140">
        <v>0</v>
      </c>
      <c r="S42" s="139">
        <v>0</v>
      </c>
      <c r="T42" s="140">
        <v>0</v>
      </c>
      <c r="U42" s="181">
        <f>R42+T42</f>
        <v>0</v>
      </c>
      <c r="V42" s="139">
        <v>0</v>
      </c>
      <c r="W42" s="140">
        <v>0</v>
      </c>
      <c r="X42" s="142">
        <v>0</v>
      </c>
      <c r="Y42" s="140">
        <v>0</v>
      </c>
      <c r="Z42" s="181">
        <f>W42+Y42</f>
        <v>0</v>
      </c>
      <c r="AA42" s="182">
        <f t="shared" si="10"/>
        <v>0</v>
      </c>
      <c r="AB42" s="183">
        <f t="shared" si="10"/>
        <v>0</v>
      </c>
      <c r="AC42" s="182">
        <f t="shared" si="10"/>
        <v>1</v>
      </c>
      <c r="AD42" s="183">
        <f t="shared" si="10"/>
        <v>0.35</v>
      </c>
    </row>
    <row r="43" spans="1:30" ht="20.100000000000001" customHeight="1" thickBot="1" x14ac:dyDescent="0.3">
      <c r="A43" s="445"/>
      <c r="B43" s="453" t="s">
        <v>12</v>
      </c>
      <c r="C43" s="454"/>
      <c r="D43" s="454"/>
      <c r="E43" s="454"/>
      <c r="F43" s="454"/>
      <c r="G43" s="144">
        <f t="shared" ref="G43:AD43" si="11">G38+G39+G40+G41+G42</f>
        <v>6</v>
      </c>
      <c r="H43" s="145">
        <f t="shared" si="11"/>
        <v>0.64</v>
      </c>
      <c r="I43" s="145">
        <f t="shared" si="11"/>
        <v>0</v>
      </c>
      <c r="J43" s="145">
        <f t="shared" si="11"/>
        <v>0</v>
      </c>
      <c r="K43" s="145">
        <f t="shared" si="11"/>
        <v>0.64</v>
      </c>
      <c r="L43" s="145">
        <f t="shared" si="11"/>
        <v>22</v>
      </c>
      <c r="M43" s="145">
        <f t="shared" si="11"/>
        <v>8.67</v>
      </c>
      <c r="N43" s="145">
        <f t="shared" si="11"/>
        <v>1</v>
      </c>
      <c r="O43" s="145">
        <f t="shared" si="11"/>
        <v>0.35</v>
      </c>
      <c r="P43" s="145">
        <f t="shared" si="11"/>
        <v>9.02</v>
      </c>
      <c r="Q43" s="145">
        <f t="shared" si="11"/>
        <v>21</v>
      </c>
      <c r="R43" s="145">
        <f t="shared" si="11"/>
        <v>19.23</v>
      </c>
      <c r="S43" s="145">
        <f t="shared" si="11"/>
        <v>0</v>
      </c>
      <c r="T43" s="145">
        <f t="shared" si="11"/>
        <v>0</v>
      </c>
      <c r="U43" s="145">
        <f t="shared" si="11"/>
        <v>19.23</v>
      </c>
      <c r="V43" s="145">
        <f t="shared" si="11"/>
        <v>41</v>
      </c>
      <c r="W43" s="145">
        <f t="shared" si="11"/>
        <v>58.337999999999994</v>
      </c>
      <c r="X43" s="145">
        <f t="shared" si="11"/>
        <v>5</v>
      </c>
      <c r="Y43" s="145">
        <f t="shared" si="11"/>
        <v>43.92</v>
      </c>
      <c r="Z43" s="145">
        <f t="shared" si="11"/>
        <v>102.258</v>
      </c>
      <c r="AA43" s="145">
        <f t="shared" si="11"/>
        <v>90</v>
      </c>
      <c r="AB43" s="145">
        <f t="shared" si="11"/>
        <v>86.878</v>
      </c>
      <c r="AC43" s="145">
        <f t="shared" si="11"/>
        <v>6</v>
      </c>
      <c r="AD43" s="184">
        <f t="shared" si="11"/>
        <v>44.27</v>
      </c>
    </row>
    <row r="44" spans="1:30" ht="20.100000000000001" customHeight="1" x14ac:dyDescent="0.25">
      <c r="A44" s="443"/>
      <c r="B44" s="446"/>
      <c r="C44" s="443">
        <f>D44+E44</f>
        <v>62645.882700000002</v>
      </c>
      <c r="D44" s="661">
        <f>D8+D14+D20+D26+D32+D38</f>
        <v>62501.632700000002</v>
      </c>
      <c r="E44" s="464">
        <f>E8+E14+E20+E26+E32+E38</f>
        <v>144.25</v>
      </c>
      <c r="F44" s="168" t="s">
        <v>20</v>
      </c>
      <c r="G44" s="133">
        <f>G8+G14+G20+G26+G32+G38</f>
        <v>54</v>
      </c>
      <c r="H44" s="134">
        <f t="shared" ref="H44:AD48" si="12">H8+H14+H20+H26+H32+H38</f>
        <v>10.54</v>
      </c>
      <c r="I44" s="133">
        <f t="shared" si="12"/>
        <v>0</v>
      </c>
      <c r="J44" s="134">
        <f t="shared" si="12"/>
        <v>0</v>
      </c>
      <c r="K44" s="135">
        <f t="shared" si="12"/>
        <v>10.54</v>
      </c>
      <c r="L44" s="133">
        <f t="shared" si="12"/>
        <v>118</v>
      </c>
      <c r="M44" s="134">
        <f t="shared" si="12"/>
        <v>56.82</v>
      </c>
      <c r="N44" s="133">
        <f t="shared" si="12"/>
        <v>0</v>
      </c>
      <c r="O44" s="134">
        <f t="shared" si="12"/>
        <v>0</v>
      </c>
      <c r="P44" s="135">
        <f t="shared" si="12"/>
        <v>56.82</v>
      </c>
      <c r="Q44" s="133">
        <f t="shared" si="12"/>
        <v>146</v>
      </c>
      <c r="R44" s="134">
        <f t="shared" si="12"/>
        <v>145.22999999999999</v>
      </c>
      <c r="S44" s="133">
        <f t="shared" si="12"/>
        <v>0</v>
      </c>
      <c r="T44" s="134">
        <f t="shared" si="12"/>
        <v>0</v>
      </c>
      <c r="U44" s="135">
        <f t="shared" si="12"/>
        <v>145.22999999999999</v>
      </c>
      <c r="V44" s="133">
        <f t="shared" si="12"/>
        <v>12</v>
      </c>
      <c r="W44" s="134">
        <f t="shared" si="12"/>
        <v>24</v>
      </c>
      <c r="X44" s="133">
        <f t="shared" si="12"/>
        <v>2</v>
      </c>
      <c r="Y44" s="134">
        <f t="shared" si="12"/>
        <v>4.34</v>
      </c>
      <c r="Z44" s="135">
        <f t="shared" si="12"/>
        <v>28.34</v>
      </c>
      <c r="AA44" s="133">
        <f t="shared" si="12"/>
        <v>330</v>
      </c>
      <c r="AB44" s="134">
        <f t="shared" si="12"/>
        <v>236.58999999999997</v>
      </c>
      <c r="AC44" s="133">
        <f t="shared" si="12"/>
        <v>2</v>
      </c>
      <c r="AD44" s="134">
        <f t="shared" si="12"/>
        <v>4.34</v>
      </c>
    </row>
    <row r="45" spans="1:30" ht="20.100000000000001" customHeight="1" x14ac:dyDescent="0.25">
      <c r="A45" s="444"/>
      <c r="B45" s="446"/>
      <c r="C45" s="444"/>
      <c r="D45" s="662"/>
      <c r="E45" s="465"/>
      <c r="F45" s="168" t="s">
        <v>21</v>
      </c>
      <c r="G45" s="136">
        <f>G9+G15+G21+G27+G33+G39</f>
        <v>0</v>
      </c>
      <c r="H45" s="137">
        <f t="shared" si="12"/>
        <v>0</v>
      </c>
      <c r="I45" s="136">
        <f t="shared" si="12"/>
        <v>0</v>
      </c>
      <c r="J45" s="137">
        <f t="shared" si="12"/>
        <v>0</v>
      </c>
      <c r="K45" s="135">
        <f t="shared" si="12"/>
        <v>0</v>
      </c>
      <c r="L45" s="136">
        <f t="shared" si="12"/>
        <v>0</v>
      </c>
      <c r="M45" s="137">
        <f t="shared" si="12"/>
        <v>0</v>
      </c>
      <c r="N45" s="136">
        <f t="shared" si="12"/>
        <v>0</v>
      </c>
      <c r="O45" s="137">
        <f t="shared" si="12"/>
        <v>0</v>
      </c>
      <c r="P45" s="135">
        <f t="shared" si="12"/>
        <v>0</v>
      </c>
      <c r="Q45" s="136">
        <f t="shared" si="12"/>
        <v>0</v>
      </c>
      <c r="R45" s="137">
        <f t="shared" si="12"/>
        <v>0</v>
      </c>
      <c r="S45" s="136">
        <f t="shared" si="12"/>
        <v>0</v>
      </c>
      <c r="T45" s="137">
        <f t="shared" si="12"/>
        <v>0</v>
      </c>
      <c r="U45" s="135">
        <f t="shared" si="12"/>
        <v>0</v>
      </c>
      <c r="V45" s="136">
        <f t="shared" si="12"/>
        <v>0</v>
      </c>
      <c r="W45" s="137">
        <f t="shared" si="12"/>
        <v>0</v>
      </c>
      <c r="X45" s="136">
        <f t="shared" si="12"/>
        <v>0</v>
      </c>
      <c r="Y45" s="137">
        <f t="shared" si="12"/>
        <v>0</v>
      </c>
      <c r="Z45" s="135">
        <f t="shared" si="12"/>
        <v>0</v>
      </c>
      <c r="AA45" s="133">
        <f t="shared" si="12"/>
        <v>0</v>
      </c>
      <c r="AB45" s="134">
        <f t="shared" si="12"/>
        <v>0</v>
      </c>
      <c r="AC45" s="133">
        <f t="shared" si="12"/>
        <v>0</v>
      </c>
      <c r="AD45" s="134">
        <f t="shared" si="12"/>
        <v>0</v>
      </c>
    </row>
    <row r="46" spans="1:30" ht="20.100000000000001" customHeight="1" x14ac:dyDescent="0.25">
      <c r="A46" s="444"/>
      <c r="B46" s="446"/>
      <c r="C46" s="444"/>
      <c r="D46" s="662"/>
      <c r="E46" s="465"/>
      <c r="F46" s="168" t="s">
        <v>22</v>
      </c>
      <c r="G46" s="136">
        <f>G10+G16+G22+G28+G34+G40</f>
        <v>2</v>
      </c>
      <c r="H46" s="137">
        <f t="shared" si="12"/>
        <v>0.1</v>
      </c>
      <c r="I46" s="136">
        <f t="shared" si="12"/>
        <v>0</v>
      </c>
      <c r="J46" s="137">
        <f t="shared" si="12"/>
        <v>0</v>
      </c>
      <c r="K46" s="135">
        <f t="shared" si="12"/>
        <v>0.1</v>
      </c>
      <c r="L46" s="136">
        <f t="shared" si="12"/>
        <v>4</v>
      </c>
      <c r="M46" s="137">
        <f t="shared" si="12"/>
        <v>1.85</v>
      </c>
      <c r="N46" s="136">
        <f t="shared" si="12"/>
        <v>0</v>
      </c>
      <c r="O46" s="137">
        <f t="shared" si="12"/>
        <v>0</v>
      </c>
      <c r="P46" s="135">
        <f t="shared" si="12"/>
        <v>1.85</v>
      </c>
      <c r="Q46" s="136">
        <f t="shared" si="12"/>
        <v>5</v>
      </c>
      <c r="R46" s="137">
        <f t="shared" si="12"/>
        <v>4</v>
      </c>
      <c r="S46" s="136">
        <f t="shared" si="12"/>
        <v>0</v>
      </c>
      <c r="T46" s="137">
        <f t="shared" si="12"/>
        <v>0</v>
      </c>
      <c r="U46" s="135">
        <f t="shared" si="12"/>
        <v>4</v>
      </c>
      <c r="V46" s="136">
        <f t="shared" si="12"/>
        <v>32</v>
      </c>
      <c r="W46" s="137">
        <f t="shared" si="12"/>
        <v>39.537999999999997</v>
      </c>
      <c r="X46" s="136">
        <f t="shared" si="12"/>
        <v>2</v>
      </c>
      <c r="Y46" s="137">
        <f t="shared" si="12"/>
        <v>9.09</v>
      </c>
      <c r="Z46" s="135">
        <f t="shared" si="12"/>
        <v>48.628</v>
      </c>
      <c r="AA46" s="133">
        <f t="shared" si="12"/>
        <v>43</v>
      </c>
      <c r="AB46" s="134">
        <f t="shared" si="12"/>
        <v>45.488</v>
      </c>
      <c r="AC46" s="133">
        <f t="shared" si="12"/>
        <v>2</v>
      </c>
      <c r="AD46" s="134">
        <f t="shared" si="12"/>
        <v>9.09</v>
      </c>
    </row>
    <row r="47" spans="1:30" ht="20.100000000000001" customHeight="1" x14ac:dyDescent="0.25">
      <c r="A47" s="444"/>
      <c r="B47" s="446"/>
      <c r="C47" s="444"/>
      <c r="D47" s="662"/>
      <c r="E47" s="465"/>
      <c r="F47" s="168" t="s">
        <v>23</v>
      </c>
      <c r="G47" s="136">
        <f>G11+G17+G23+G29+G35+G41</f>
        <v>0</v>
      </c>
      <c r="H47" s="137">
        <f t="shared" si="12"/>
        <v>0</v>
      </c>
      <c r="I47" s="136">
        <f t="shared" si="12"/>
        <v>0</v>
      </c>
      <c r="J47" s="137">
        <f t="shared" si="12"/>
        <v>0</v>
      </c>
      <c r="K47" s="135">
        <f t="shared" si="12"/>
        <v>0</v>
      </c>
      <c r="L47" s="136">
        <f t="shared" si="12"/>
        <v>0</v>
      </c>
      <c r="M47" s="137">
        <f t="shared" si="12"/>
        <v>0</v>
      </c>
      <c r="N47" s="136">
        <f t="shared" si="12"/>
        <v>0</v>
      </c>
      <c r="O47" s="137">
        <f t="shared" si="12"/>
        <v>0</v>
      </c>
      <c r="P47" s="135">
        <f t="shared" si="12"/>
        <v>0</v>
      </c>
      <c r="Q47" s="136">
        <f t="shared" si="12"/>
        <v>0</v>
      </c>
      <c r="R47" s="137">
        <f t="shared" si="12"/>
        <v>0</v>
      </c>
      <c r="S47" s="136">
        <f t="shared" si="12"/>
        <v>0</v>
      </c>
      <c r="T47" s="137">
        <f t="shared" si="12"/>
        <v>0</v>
      </c>
      <c r="U47" s="135">
        <f t="shared" si="12"/>
        <v>0</v>
      </c>
      <c r="V47" s="136">
        <f t="shared" si="12"/>
        <v>0</v>
      </c>
      <c r="W47" s="137">
        <f t="shared" si="12"/>
        <v>0</v>
      </c>
      <c r="X47" s="136">
        <f t="shared" si="12"/>
        <v>1</v>
      </c>
      <c r="Y47" s="137">
        <f t="shared" si="12"/>
        <v>30.49</v>
      </c>
      <c r="Z47" s="135">
        <f t="shared" si="12"/>
        <v>30.49</v>
      </c>
      <c r="AA47" s="133">
        <f t="shared" si="12"/>
        <v>0</v>
      </c>
      <c r="AB47" s="134">
        <f t="shared" si="12"/>
        <v>0</v>
      </c>
      <c r="AC47" s="133">
        <f t="shared" si="12"/>
        <v>1</v>
      </c>
      <c r="AD47" s="134">
        <f t="shared" si="12"/>
        <v>30.49</v>
      </c>
    </row>
    <row r="48" spans="1:30" ht="20.100000000000001" customHeight="1" thickBot="1" x14ac:dyDescent="0.3">
      <c r="A48" s="444"/>
      <c r="B48" s="446"/>
      <c r="C48" s="444"/>
      <c r="D48" s="662"/>
      <c r="E48" s="465"/>
      <c r="F48" s="169" t="s">
        <v>24</v>
      </c>
      <c r="G48" s="139">
        <f>G12+G18+G24+G30+G36+G42</f>
        <v>0</v>
      </c>
      <c r="H48" s="140">
        <f t="shared" si="12"/>
        <v>0</v>
      </c>
      <c r="I48" s="139">
        <f t="shared" si="12"/>
        <v>0</v>
      </c>
      <c r="J48" s="140">
        <f t="shared" si="12"/>
        <v>0</v>
      </c>
      <c r="K48" s="181">
        <f t="shared" si="12"/>
        <v>0</v>
      </c>
      <c r="L48" s="139">
        <f t="shared" si="12"/>
        <v>1</v>
      </c>
      <c r="M48" s="140">
        <f t="shared" si="12"/>
        <v>0.27900000000000003</v>
      </c>
      <c r="N48" s="139">
        <f t="shared" si="12"/>
        <v>1</v>
      </c>
      <c r="O48" s="140">
        <f t="shared" si="12"/>
        <v>0.35</v>
      </c>
      <c r="P48" s="181">
        <f t="shared" si="12"/>
        <v>0.629</v>
      </c>
      <c r="Q48" s="139">
        <f t="shared" si="12"/>
        <v>0</v>
      </c>
      <c r="R48" s="140">
        <f t="shared" si="12"/>
        <v>0</v>
      </c>
      <c r="S48" s="139">
        <f t="shared" si="12"/>
        <v>0</v>
      </c>
      <c r="T48" s="140">
        <f t="shared" si="12"/>
        <v>0</v>
      </c>
      <c r="U48" s="181">
        <f t="shared" si="12"/>
        <v>0</v>
      </c>
      <c r="V48" s="139">
        <f t="shared" si="12"/>
        <v>0</v>
      </c>
      <c r="W48" s="140">
        <f t="shared" si="12"/>
        <v>0</v>
      </c>
      <c r="X48" s="142">
        <f t="shared" si="12"/>
        <v>0</v>
      </c>
      <c r="Y48" s="140">
        <f t="shared" si="12"/>
        <v>0</v>
      </c>
      <c r="Z48" s="181">
        <f t="shared" si="12"/>
        <v>0</v>
      </c>
      <c r="AA48" s="182">
        <f t="shared" si="12"/>
        <v>1</v>
      </c>
      <c r="AB48" s="183">
        <f t="shared" si="12"/>
        <v>0.27900000000000003</v>
      </c>
      <c r="AC48" s="182">
        <f t="shared" si="12"/>
        <v>1</v>
      </c>
      <c r="AD48" s="183">
        <f t="shared" si="12"/>
        <v>0.35</v>
      </c>
    </row>
    <row r="49" spans="1:30" ht="20.100000000000001" customHeight="1" thickBot="1" x14ac:dyDescent="0.3">
      <c r="A49" s="445"/>
      <c r="B49" s="453" t="s">
        <v>25</v>
      </c>
      <c r="C49" s="454"/>
      <c r="D49" s="454"/>
      <c r="E49" s="454"/>
      <c r="F49" s="454"/>
      <c r="G49" s="144">
        <f t="shared" ref="G49:AD49" si="13">G44+G45+G46+G47+G48</f>
        <v>56</v>
      </c>
      <c r="H49" s="145">
        <f t="shared" si="13"/>
        <v>10.639999999999999</v>
      </c>
      <c r="I49" s="145">
        <f t="shared" si="13"/>
        <v>0</v>
      </c>
      <c r="J49" s="145">
        <f t="shared" si="13"/>
        <v>0</v>
      </c>
      <c r="K49" s="145">
        <f t="shared" si="13"/>
        <v>10.639999999999999</v>
      </c>
      <c r="L49" s="145">
        <f t="shared" si="13"/>
        <v>123</v>
      </c>
      <c r="M49" s="145">
        <f t="shared" si="13"/>
        <v>58.949000000000005</v>
      </c>
      <c r="N49" s="145">
        <f t="shared" si="13"/>
        <v>1</v>
      </c>
      <c r="O49" s="145">
        <f t="shared" si="13"/>
        <v>0.35</v>
      </c>
      <c r="P49" s="145">
        <f t="shared" si="13"/>
        <v>59.298999999999999</v>
      </c>
      <c r="Q49" s="145">
        <f t="shared" si="13"/>
        <v>151</v>
      </c>
      <c r="R49" s="145">
        <f t="shared" si="13"/>
        <v>149.22999999999999</v>
      </c>
      <c r="S49" s="145">
        <f t="shared" si="13"/>
        <v>0</v>
      </c>
      <c r="T49" s="145">
        <f t="shared" si="13"/>
        <v>0</v>
      </c>
      <c r="U49" s="145">
        <f t="shared" si="13"/>
        <v>149.22999999999999</v>
      </c>
      <c r="V49" s="145">
        <f t="shared" si="13"/>
        <v>44</v>
      </c>
      <c r="W49" s="145">
        <f t="shared" si="13"/>
        <v>63.537999999999997</v>
      </c>
      <c r="X49" s="145">
        <f t="shared" si="13"/>
        <v>5</v>
      </c>
      <c r="Y49" s="145">
        <f t="shared" si="13"/>
        <v>43.92</v>
      </c>
      <c r="Z49" s="145">
        <f t="shared" si="13"/>
        <v>107.458</v>
      </c>
      <c r="AA49" s="145">
        <f t="shared" si="13"/>
        <v>374</v>
      </c>
      <c r="AB49" s="145">
        <f t="shared" si="13"/>
        <v>282.35699999999997</v>
      </c>
      <c r="AC49" s="145">
        <f t="shared" si="13"/>
        <v>6</v>
      </c>
      <c r="AD49" s="184">
        <f t="shared" si="13"/>
        <v>44.27</v>
      </c>
    </row>
    <row r="51" spans="1:30" x14ac:dyDescent="0.25">
      <c r="G51" s="163">
        <v>56</v>
      </c>
      <c r="H51" s="163">
        <v>10.639999999999999</v>
      </c>
      <c r="I51" s="163">
        <v>0</v>
      </c>
      <c r="J51" s="163">
        <v>0</v>
      </c>
      <c r="K51" s="163">
        <v>10.639999999999999</v>
      </c>
      <c r="L51" s="163">
        <v>123</v>
      </c>
      <c r="M51" s="163">
        <v>58.949000000000005</v>
      </c>
      <c r="N51" s="163">
        <v>1</v>
      </c>
      <c r="O51" s="163">
        <v>0.35</v>
      </c>
      <c r="P51" s="163">
        <v>59.298999999999999</v>
      </c>
      <c r="Q51" s="163">
        <v>151</v>
      </c>
      <c r="R51" s="163">
        <v>149.22999999999999</v>
      </c>
      <c r="S51" s="163">
        <v>0</v>
      </c>
      <c r="T51" s="163">
        <v>0</v>
      </c>
      <c r="U51" s="163">
        <v>149.22999999999999</v>
      </c>
      <c r="V51" s="163">
        <v>44</v>
      </c>
      <c r="W51" s="163">
        <v>63.537999999999997</v>
      </c>
      <c r="X51" s="163">
        <v>5</v>
      </c>
      <c r="Y51" s="163">
        <v>43.92</v>
      </c>
      <c r="Z51" s="163">
        <v>107.458</v>
      </c>
      <c r="AA51" s="163">
        <v>374</v>
      </c>
      <c r="AB51" s="163">
        <v>282.35699999999997</v>
      </c>
      <c r="AC51" s="163">
        <v>6</v>
      </c>
      <c r="AD51" s="163">
        <v>44.27</v>
      </c>
    </row>
    <row r="53" spans="1:30" x14ac:dyDescent="0.25">
      <c r="G53" s="173">
        <f>G49-G51</f>
        <v>0</v>
      </c>
      <c r="H53" s="173">
        <f t="shared" ref="H53:AD53" si="14">H49-H51</f>
        <v>0</v>
      </c>
      <c r="I53" s="173">
        <f t="shared" si="14"/>
        <v>0</v>
      </c>
      <c r="J53" s="173">
        <f t="shared" si="14"/>
        <v>0</v>
      </c>
      <c r="K53" s="173">
        <f t="shared" si="14"/>
        <v>0</v>
      </c>
      <c r="L53" s="173">
        <f t="shared" si="14"/>
        <v>0</v>
      </c>
      <c r="M53" s="173">
        <f t="shared" si="14"/>
        <v>0</v>
      </c>
      <c r="N53" s="173">
        <f t="shared" si="14"/>
        <v>0</v>
      </c>
      <c r="O53" s="173">
        <f t="shared" si="14"/>
        <v>0</v>
      </c>
      <c r="P53" s="173">
        <f t="shared" si="14"/>
        <v>0</v>
      </c>
      <c r="Q53" s="173">
        <f t="shared" si="14"/>
        <v>0</v>
      </c>
      <c r="R53" s="173">
        <f t="shared" si="14"/>
        <v>0</v>
      </c>
      <c r="S53" s="173">
        <f t="shared" si="14"/>
        <v>0</v>
      </c>
      <c r="T53" s="173">
        <f t="shared" si="14"/>
        <v>0</v>
      </c>
      <c r="U53" s="173">
        <f t="shared" si="14"/>
        <v>0</v>
      </c>
      <c r="V53" s="173">
        <f t="shared" si="14"/>
        <v>0</v>
      </c>
      <c r="W53" s="173">
        <f t="shared" si="14"/>
        <v>0</v>
      </c>
      <c r="X53" s="173">
        <f t="shared" si="14"/>
        <v>0</v>
      </c>
      <c r="Y53" s="173">
        <f t="shared" si="14"/>
        <v>0</v>
      </c>
      <c r="Z53" s="173">
        <f t="shared" si="14"/>
        <v>0</v>
      </c>
      <c r="AA53" s="173">
        <f t="shared" si="14"/>
        <v>0</v>
      </c>
      <c r="AB53" s="173">
        <f t="shared" si="14"/>
        <v>0</v>
      </c>
      <c r="AC53" s="173">
        <f t="shared" si="14"/>
        <v>0</v>
      </c>
      <c r="AD53" s="173">
        <f t="shared" si="14"/>
        <v>0</v>
      </c>
    </row>
  </sheetData>
  <mergeCells count="72"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8:A13"/>
    <mergeCell ref="B8:B12"/>
    <mergeCell ref="C8:C12"/>
    <mergeCell ref="D8:D12"/>
    <mergeCell ref="E8:E12"/>
    <mergeCell ref="B13:F13"/>
    <mergeCell ref="A14:A19"/>
    <mergeCell ref="B14:B18"/>
    <mergeCell ref="C14:C18"/>
    <mergeCell ref="D14:D18"/>
    <mergeCell ref="E14:E18"/>
    <mergeCell ref="B19:F19"/>
    <mergeCell ref="A20:A25"/>
    <mergeCell ref="B20:B24"/>
    <mergeCell ref="C20:C24"/>
    <mergeCell ref="D20:D24"/>
    <mergeCell ref="E20:E24"/>
    <mergeCell ref="B25:F25"/>
    <mergeCell ref="A26:A31"/>
    <mergeCell ref="B26:B30"/>
    <mergeCell ref="C26:C30"/>
    <mergeCell ref="D26:D30"/>
    <mergeCell ref="E26:E30"/>
    <mergeCell ref="B31:F31"/>
    <mergeCell ref="A32:A37"/>
    <mergeCell ref="B32:B36"/>
    <mergeCell ref="C32:C36"/>
    <mergeCell ref="D32:D36"/>
    <mergeCell ref="E32:E36"/>
    <mergeCell ref="B37:F37"/>
    <mergeCell ref="A38:A43"/>
    <mergeCell ref="B38:B42"/>
    <mergeCell ref="C38:C42"/>
    <mergeCell ref="D38:D42"/>
    <mergeCell ref="E38:E42"/>
    <mergeCell ref="B43:F43"/>
    <mergeCell ref="A44:A49"/>
    <mergeCell ref="B44:B48"/>
    <mergeCell ref="C44:C48"/>
    <mergeCell ref="D44:D48"/>
    <mergeCell ref="E44:E48"/>
    <mergeCell ref="B49:F49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K13:AD4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E811-45E8-450B-85F4-FA5C4CCE961B}">
  <sheetPr>
    <tabColor rgb="FF00B0F0"/>
  </sheetPr>
  <dimension ref="A1:AD62"/>
  <sheetViews>
    <sheetView topLeftCell="A10" zoomScale="98" zoomScaleNormal="98" workbookViewId="0">
      <selection activeCell="G60" sqref="G60:AD60"/>
    </sheetView>
  </sheetViews>
  <sheetFormatPr defaultRowHeight="13.5" x14ac:dyDescent="0.25"/>
  <cols>
    <col min="1" max="1" width="2.5703125" style="230" customWidth="1"/>
    <col min="2" max="2" width="15.28515625" style="230" customWidth="1"/>
    <col min="3" max="3" width="11.5703125" style="230" customWidth="1"/>
    <col min="4" max="4" width="12.28515625" style="230" customWidth="1"/>
    <col min="5" max="5" width="11.28515625" style="230" customWidth="1"/>
    <col min="6" max="6" width="12.85546875" style="230" customWidth="1"/>
    <col min="7" max="10" width="7.7109375" style="229" customWidth="1"/>
    <col min="11" max="11" width="11.7109375" style="229" customWidth="1"/>
    <col min="12" max="15" width="7.7109375" style="229" customWidth="1"/>
    <col min="16" max="16" width="11.7109375" style="229" customWidth="1"/>
    <col min="17" max="20" width="7.7109375" style="229" customWidth="1"/>
    <col min="21" max="21" width="11.7109375" style="229" customWidth="1"/>
    <col min="22" max="25" width="7.7109375" style="229" customWidth="1"/>
    <col min="26" max="26" width="11.7109375" style="229" customWidth="1"/>
    <col min="27" max="30" width="7.7109375" style="229" customWidth="1"/>
    <col min="31" max="256" width="9.140625" style="230"/>
    <col min="257" max="257" width="5.5703125" style="230" customWidth="1"/>
    <col min="258" max="258" width="15" style="230" customWidth="1"/>
    <col min="259" max="259" width="16.28515625" style="230" customWidth="1"/>
    <col min="260" max="260" width="15.42578125" style="230" customWidth="1"/>
    <col min="261" max="261" width="14.5703125" style="230" customWidth="1"/>
    <col min="262" max="262" width="12.85546875" style="230" customWidth="1"/>
    <col min="263" max="266" width="8.28515625" style="230" customWidth="1"/>
    <col min="267" max="267" width="11.7109375" style="230" customWidth="1"/>
    <col min="268" max="271" width="8.28515625" style="230" customWidth="1"/>
    <col min="272" max="272" width="11.7109375" style="230" customWidth="1"/>
    <col min="273" max="274" width="8.28515625" style="230" customWidth="1"/>
    <col min="275" max="275" width="7.5703125" style="230" customWidth="1"/>
    <col min="276" max="276" width="7.42578125" style="230" customWidth="1"/>
    <col min="277" max="277" width="11.7109375" style="230" customWidth="1"/>
    <col min="278" max="281" width="8.28515625" style="230" customWidth="1"/>
    <col min="282" max="282" width="11.7109375" style="230" customWidth="1"/>
    <col min="283" max="512" width="9.140625" style="230"/>
    <col min="513" max="513" width="5.5703125" style="230" customWidth="1"/>
    <col min="514" max="514" width="15" style="230" customWidth="1"/>
    <col min="515" max="515" width="16.28515625" style="230" customWidth="1"/>
    <col min="516" max="516" width="15.42578125" style="230" customWidth="1"/>
    <col min="517" max="517" width="14.5703125" style="230" customWidth="1"/>
    <col min="518" max="518" width="12.85546875" style="230" customWidth="1"/>
    <col min="519" max="522" width="8.28515625" style="230" customWidth="1"/>
    <col min="523" max="523" width="11.7109375" style="230" customWidth="1"/>
    <col min="524" max="527" width="8.28515625" style="230" customWidth="1"/>
    <col min="528" max="528" width="11.7109375" style="230" customWidth="1"/>
    <col min="529" max="530" width="8.28515625" style="230" customWidth="1"/>
    <col min="531" max="531" width="7.5703125" style="230" customWidth="1"/>
    <col min="532" max="532" width="7.42578125" style="230" customWidth="1"/>
    <col min="533" max="533" width="11.7109375" style="230" customWidth="1"/>
    <col min="534" max="537" width="8.28515625" style="230" customWidth="1"/>
    <col min="538" max="538" width="11.7109375" style="230" customWidth="1"/>
    <col min="539" max="768" width="9.140625" style="230"/>
    <col min="769" max="769" width="5.5703125" style="230" customWidth="1"/>
    <col min="770" max="770" width="15" style="230" customWidth="1"/>
    <col min="771" max="771" width="16.28515625" style="230" customWidth="1"/>
    <col min="772" max="772" width="15.42578125" style="230" customWidth="1"/>
    <col min="773" max="773" width="14.5703125" style="230" customWidth="1"/>
    <col min="774" max="774" width="12.85546875" style="230" customWidth="1"/>
    <col min="775" max="778" width="8.28515625" style="230" customWidth="1"/>
    <col min="779" max="779" width="11.7109375" style="230" customWidth="1"/>
    <col min="780" max="783" width="8.28515625" style="230" customWidth="1"/>
    <col min="784" max="784" width="11.7109375" style="230" customWidth="1"/>
    <col min="785" max="786" width="8.28515625" style="230" customWidth="1"/>
    <col min="787" max="787" width="7.5703125" style="230" customWidth="1"/>
    <col min="788" max="788" width="7.42578125" style="230" customWidth="1"/>
    <col min="789" max="789" width="11.7109375" style="230" customWidth="1"/>
    <col min="790" max="793" width="8.28515625" style="230" customWidth="1"/>
    <col min="794" max="794" width="11.7109375" style="230" customWidth="1"/>
    <col min="795" max="1024" width="9.140625" style="230"/>
    <col min="1025" max="1025" width="5.5703125" style="230" customWidth="1"/>
    <col min="1026" max="1026" width="15" style="230" customWidth="1"/>
    <col min="1027" max="1027" width="16.28515625" style="230" customWidth="1"/>
    <col min="1028" max="1028" width="15.42578125" style="230" customWidth="1"/>
    <col min="1029" max="1029" width="14.5703125" style="230" customWidth="1"/>
    <col min="1030" max="1030" width="12.85546875" style="230" customWidth="1"/>
    <col min="1031" max="1034" width="8.28515625" style="230" customWidth="1"/>
    <col min="1035" max="1035" width="11.7109375" style="230" customWidth="1"/>
    <col min="1036" max="1039" width="8.28515625" style="230" customWidth="1"/>
    <col min="1040" max="1040" width="11.7109375" style="230" customWidth="1"/>
    <col min="1041" max="1042" width="8.28515625" style="230" customWidth="1"/>
    <col min="1043" max="1043" width="7.5703125" style="230" customWidth="1"/>
    <col min="1044" max="1044" width="7.42578125" style="230" customWidth="1"/>
    <col min="1045" max="1045" width="11.7109375" style="230" customWidth="1"/>
    <col min="1046" max="1049" width="8.28515625" style="230" customWidth="1"/>
    <col min="1050" max="1050" width="11.7109375" style="230" customWidth="1"/>
    <col min="1051" max="1280" width="9.140625" style="230"/>
    <col min="1281" max="1281" width="5.5703125" style="230" customWidth="1"/>
    <col min="1282" max="1282" width="15" style="230" customWidth="1"/>
    <col min="1283" max="1283" width="16.28515625" style="230" customWidth="1"/>
    <col min="1284" max="1284" width="15.42578125" style="230" customWidth="1"/>
    <col min="1285" max="1285" width="14.5703125" style="230" customWidth="1"/>
    <col min="1286" max="1286" width="12.85546875" style="230" customWidth="1"/>
    <col min="1287" max="1290" width="8.28515625" style="230" customWidth="1"/>
    <col min="1291" max="1291" width="11.7109375" style="230" customWidth="1"/>
    <col min="1292" max="1295" width="8.28515625" style="230" customWidth="1"/>
    <col min="1296" max="1296" width="11.7109375" style="230" customWidth="1"/>
    <col min="1297" max="1298" width="8.28515625" style="230" customWidth="1"/>
    <col min="1299" max="1299" width="7.5703125" style="230" customWidth="1"/>
    <col min="1300" max="1300" width="7.42578125" style="230" customWidth="1"/>
    <col min="1301" max="1301" width="11.7109375" style="230" customWidth="1"/>
    <col min="1302" max="1305" width="8.28515625" style="230" customWidth="1"/>
    <col min="1306" max="1306" width="11.7109375" style="230" customWidth="1"/>
    <col min="1307" max="1536" width="9.140625" style="230"/>
    <col min="1537" max="1537" width="5.5703125" style="230" customWidth="1"/>
    <col min="1538" max="1538" width="15" style="230" customWidth="1"/>
    <col min="1539" max="1539" width="16.28515625" style="230" customWidth="1"/>
    <col min="1540" max="1540" width="15.42578125" style="230" customWidth="1"/>
    <col min="1541" max="1541" width="14.5703125" style="230" customWidth="1"/>
    <col min="1542" max="1542" width="12.85546875" style="230" customWidth="1"/>
    <col min="1543" max="1546" width="8.28515625" style="230" customWidth="1"/>
    <col min="1547" max="1547" width="11.7109375" style="230" customWidth="1"/>
    <col min="1548" max="1551" width="8.28515625" style="230" customWidth="1"/>
    <col min="1552" max="1552" width="11.7109375" style="230" customWidth="1"/>
    <col min="1553" max="1554" width="8.28515625" style="230" customWidth="1"/>
    <col min="1555" max="1555" width="7.5703125" style="230" customWidth="1"/>
    <col min="1556" max="1556" width="7.42578125" style="230" customWidth="1"/>
    <col min="1557" max="1557" width="11.7109375" style="230" customWidth="1"/>
    <col min="1558" max="1561" width="8.28515625" style="230" customWidth="1"/>
    <col min="1562" max="1562" width="11.7109375" style="230" customWidth="1"/>
    <col min="1563" max="1792" width="9.140625" style="230"/>
    <col min="1793" max="1793" width="5.5703125" style="230" customWidth="1"/>
    <col min="1794" max="1794" width="15" style="230" customWidth="1"/>
    <col min="1795" max="1795" width="16.28515625" style="230" customWidth="1"/>
    <col min="1796" max="1796" width="15.42578125" style="230" customWidth="1"/>
    <col min="1797" max="1797" width="14.5703125" style="230" customWidth="1"/>
    <col min="1798" max="1798" width="12.85546875" style="230" customWidth="1"/>
    <col min="1799" max="1802" width="8.28515625" style="230" customWidth="1"/>
    <col min="1803" max="1803" width="11.7109375" style="230" customWidth="1"/>
    <col min="1804" max="1807" width="8.28515625" style="230" customWidth="1"/>
    <col min="1808" max="1808" width="11.7109375" style="230" customWidth="1"/>
    <col min="1809" max="1810" width="8.28515625" style="230" customWidth="1"/>
    <col min="1811" max="1811" width="7.5703125" style="230" customWidth="1"/>
    <col min="1812" max="1812" width="7.42578125" style="230" customWidth="1"/>
    <col min="1813" max="1813" width="11.7109375" style="230" customWidth="1"/>
    <col min="1814" max="1817" width="8.28515625" style="230" customWidth="1"/>
    <col min="1818" max="1818" width="11.7109375" style="230" customWidth="1"/>
    <col min="1819" max="2048" width="9.140625" style="230"/>
    <col min="2049" max="2049" width="5.5703125" style="230" customWidth="1"/>
    <col min="2050" max="2050" width="15" style="230" customWidth="1"/>
    <col min="2051" max="2051" width="16.28515625" style="230" customWidth="1"/>
    <col min="2052" max="2052" width="15.42578125" style="230" customWidth="1"/>
    <col min="2053" max="2053" width="14.5703125" style="230" customWidth="1"/>
    <col min="2054" max="2054" width="12.85546875" style="230" customWidth="1"/>
    <col min="2055" max="2058" width="8.28515625" style="230" customWidth="1"/>
    <col min="2059" max="2059" width="11.7109375" style="230" customWidth="1"/>
    <col min="2060" max="2063" width="8.28515625" style="230" customWidth="1"/>
    <col min="2064" max="2064" width="11.7109375" style="230" customWidth="1"/>
    <col min="2065" max="2066" width="8.28515625" style="230" customWidth="1"/>
    <col min="2067" max="2067" width="7.5703125" style="230" customWidth="1"/>
    <col min="2068" max="2068" width="7.42578125" style="230" customWidth="1"/>
    <col min="2069" max="2069" width="11.7109375" style="230" customWidth="1"/>
    <col min="2070" max="2073" width="8.28515625" style="230" customWidth="1"/>
    <col min="2074" max="2074" width="11.7109375" style="230" customWidth="1"/>
    <col min="2075" max="2304" width="9.140625" style="230"/>
    <col min="2305" max="2305" width="5.5703125" style="230" customWidth="1"/>
    <col min="2306" max="2306" width="15" style="230" customWidth="1"/>
    <col min="2307" max="2307" width="16.28515625" style="230" customWidth="1"/>
    <col min="2308" max="2308" width="15.42578125" style="230" customWidth="1"/>
    <col min="2309" max="2309" width="14.5703125" style="230" customWidth="1"/>
    <col min="2310" max="2310" width="12.85546875" style="230" customWidth="1"/>
    <col min="2311" max="2314" width="8.28515625" style="230" customWidth="1"/>
    <col min="2315" max="2315" width="11.7109375" style="230" customWidth="1"/>
    <col min="2316" max="2319" width="8.28515625" style="230" customWidth="1"/>
    <col min="2320" max="2320" width="11.7109375" style="230" customWidth="1"/>
    <col min="2321" max="2322" width="8.28515625" style="230" customWidth="1"/>
    <col min="2323" max="2323" width="7.5703125" style="230" customWidth="1"/>
    <col min="2324" max="2324" width="7.42578125" style="230" customWidth="1"/>
    <col min="2325" max="2325" width="11.7109375" style="230" customWidth="1"/>
    <col min="2326" max="2329" width="8.28515625" style="230" customWidth="1"/>
    <col min="2330" max="2330" width="11.7109375" style="230" customWidth="1"/>
    <col min="2331" max="2560" width="9.140625" style="230"/>
    <col min="2561" max="2561" width="5.5703125" style="230" customWidth="1"/>
    <col min="2562" max="2562" width="15" style="230" customWidth="1"/>
    <col min="2563" max="2563" width="16.28515625" style="230" customWidth="1"/>
    <col min="2564" max="2564" width="15.42578125" style="230" customWidth="1"/>
    <col min="2565" max="2565" width="14.5703125" style="230" customWidth="1"/>
    <col min="2566" max="2566" width="12.85546875" style="230" customWidth="1"/>
    <col min="2567" max="2570" width="8.28515625" style="230" customWidth="1"/>
    <col min="2571" max="2571" width="11.7109375" style="230" customWidth="1"/>
    <col min="2572" max="2575" width="8.28515625" style="230" customWidth="1"/>
    <col min="2576" max="2576" width="11.7109375" style="230" customWidth="1"/>
    <col min="2577" max="2578" width="8.28515625" style="230" customWidth="1"/>
    <col min="2579" max="2579" width="7.5703125" style="230" customWidth="1"/>
    <col min="2580" max="2580" width="7.42578125" style="230" customWidth="1"/>
    <col min="2581" max="2581" width="11.7109375" style="230" customWidth="1"/>
    <col min="2582" max="2585" width="8.28515625" style="230" customWidth="1"/>
    <col min="2586" max="2586" width="11.7109375" style="230" customWidth="1"/>
    <col min="2587" max="2816" width="9.140625" style="230"/>
    <col min="2817" max="2817" width="5.5703125" style="230" customWidth="1"/>
    <col min="2818" max="2818" width="15" style="230" customWidth="1"/>
    <col min="2819" max="2819" width="16.28515625" style="230" customWidth="1"/>
    <col min="2820" max="2820" width="15.42578125" style="230" customWidth="1"/>
    <col min="2821" max="2821" width="14.5703125" style="230" customWidth="1"/>
    <col min="2822" max="2822" width="12.85546875" style="230" customWidth="1"/>
    <col min="2823" max="2826" width="8.28515625" style="230" customWidth="1"/>
    <col min="2827" max="2827" width="11.7109375" style="230" customWidth="1"/>
    <col min="2828" max="2831" width="8.28515625" style="230" customWidth="1"/>
    <col min="2832" max="2832" width="11.7109375" style="230" customWidth="1"/>
    <col min="2833" max="2834" width="8.28515625" style="230" customWidth="1"/>
    <col min="2835" max="2835" width="7.5703125" style="230" customWidth="1"/>
    <col min="2836" max="2836" width="7.42578125" style="230" customWidth="1"/>
    <col min="2837" max="2837" width="11.7109375" style="230" customWidth="1"/>
    <col min="2838" max="2841" width="8.28515625" style="230" customWidth="1"/>
    <col min="2842" max="2842" width="11.7109375" style="230" customWidth="1"/>
    <col min="2843" max="3072" width="9.140625" style="230"/>
    <col min="3073" max="3073" width="5.5703125" style="230" customWidth="1"/>
    <col min="3074" max="3074" width="15" style="230" customWidth="1"/>
    <col min="3075" max="3075" width="16.28515625" style="230" customWidth="1"/>
    <col min="3076" max="3076" width="15.42578125" style="230" customWidth="1"/>
    <col min="3077" max="3077" width="14.5703125" style="230" customWidth="1"/>
    <col min="3078" max="3078" width="12.85546875" style="230" customWidth="1"/>
    <col min="3079" max="3082" width="8.28515625" style="230" customWidth="1"/>
    <col min="3083" max="3083" width="11.7109375" style="230" customWidth="1"/>
    <col min="3084" max="3087" width="8.28515625" style="230" customWidth="1"/>
    <col min="3088" max="3088" width="11.7109375" style="230" customWidth="1"/>
    <col min="3089" max="3090" width="8.28515625" style="230" customWidth="1"/>
    <col min="3091" max="3091" width="7.5703125" style="230" customWidth="1"/>
    <col min="3092" max="3092" width="7.42578125" style="230" customWidth="1"/>
    <col min="3093" max="3093" width="11.7109375" style="230" customWidth="1"/>
    <col min="3094" max="3097" width="8.28515625" style="230" customWidth="1"/>
    <col min="3098" max="3098" width="11.7109375" style="230" customWidth="1"/>
    <col min="3099" max="3328" width="9.140625" style="230"/>
    <col min="3329" max="3329" width="5.5703125" style="230" customWidth="1"/>
    <col min="3330" max="3330" width="15" style="230" customWidth="1"/>
    <col min="3331" max="3331" width="16.28515625" style="230" customWidth="1"/>
    <col min="3332" max="3332" width="15.42578125" style="230" customWidth="1"/>
    <col min="3333" max="3333" width="14.5703125" style="230" customWidth="1"/>
    <col min="3334" max="3334" width="12.85546875" style="230" customWidth="1"/>
    <col min="3335" max="3338" width="8.28515625" style="230" customWidth="1"/>
    <col min="3339" max="3339" width="11.7109375" style="230" customWidth="1"/>
    <col min="3340" max="3343" width="8.28515625" style="230" customWidth="1"/>
    <col min="3344" max="3344" width="11.7109375" style="230" customWidth="1"/>
    <col min="3345" max="3346" width="8.28515625" style="230" customWidth="1"/>
    <col min="3347" max="3347" width="7.5703125" style="230" customWidth="1"/>
    <col min="3348" max="3348" width="7.42578125" style="230" customWidth="1"/>
    <col min="3349" max="3349" width="11.7109375" style="230" customWidth="1"/>
    <col min="3350" max="3353" width="8.28515625" style="230" customWidth="1"/>
    <col min="3354" max="3354" width="11.7109375" style="230" customWidth="1"/>
    <col min="3355" max="3584" width="9.140625" style="230"/>
    <col min="3585" max="3585" width="5.5703125" style="230" customWidth="1"/>
    <col min="3586" max="3586" width="15" style="230" customWidth="1"/>
    <col min="3587" max="3587" width="16.28515625" style="230" customWidth="1"/>
    <col min="3588" max="3588" width="15.42578125" style="230" customWidth="1"/>
    <col min="3589" max="3589" width="14.5703125" style="230" customWidth="1"/>
    <col min="3590" max="3590" width="12.85546875" style="230" customWidth="1"/>
    <col min="3591" max="3594" width="8.28515625" style="230" customWidth="1"/>
    <col min="3595" max="3595" width="11.7109375" style="230" customWidth="1"/>
    <col min="3596" max="3599" width="8.28515625" style="230" customWidth="1"/>
    <col min="3600" max="3600" width="11.7109375" style="230" customWidth="1"/>
    <col min="3601" max="3602" width="8.28515625" style="230" customWidth="1"/>
    <col min="3603" max="3603" width="7.5703125" style="230" customWidth="1"/>
    <col min="3604" max="3604" width="7.42578125" style="230" customWidth="1"/>
    <col min="3605" max="3605" width="11.7109375" style="230" customWidth="1"/>
    <col min="3606" max="3609" width="8.28515625" style="230" customWidth="1"/>
    <col min="3610" max="3610" width="11.7109375" style="230" customWidth="1"/>
    <col min="3611" max="3840" width="9.140625" style="230"/>
    <col min="3841" max="3841" width="5.5703125" style="230" customWidth="1"/>
    <col min="3842" max="3842" width="15" style="230" customWidth="1"/>
    <col min="3843" max="3843" width="16.28515625" style="230" customWidth="1"/>
    <col min="3844" max="3844" width="15.42578125" style="230" customWidth="1"/>
    <col min="3845" max="3845" width="14.5703125" style="230" customWidth="1"/>
    <col min="3846" max="3846" width="12.85546875" style="230" customWidth="1"/>
    <col min="3847" max="3850" width="8.28515625" style="230" customWidth="1"/>
    <col min="3851" max="3851" width="11.7109375" style="230" customWidth="1"/>
    <col min="3852" max="3855" width="8.28515625" style="230" customWidth="1"/>
    <col min="3856" max="3856" width="11.7109375" style="230" customWidth="1"/>
    <col min="3857" max="3858" width="8.28515625" style="230" customWidth="1"/>
    <col min="3859" max="3859" width="7.5703125" style="230" customWidth="1"/>
    <col min="3860" max="3860" width="7.42578125" style="230" customWidth="1"/>
    <col min="3861" max="3861" width="11.7109375" style="230" customWidth="1"/>
    <col min="3862" max="3865" width="8.28515625" style="230" customWidth="1"/>
    <col min="3866" max="3866" width="11.7109375" style="230" customWidth="1"/>
    <col min="3867" max="4096" width="9.140625" style="230"/>
    <col min="4097" max="4097" width="5.5703125" style="230" customWidth="1"/>
    <col min="4098" max="4098" width="15" style="230" customWidth="1"/>
    <col min="4099" max="4099" width="16.28515625" style="230" customWidth="1"/>
    <col min="4100" max="4100" width="15.42578125" style="230" customWidth="1"/>
    <col min="4101" max="4101" width="14.5703125" style="230" customWidth="1"/>
    <col min="4102" max="4102" width="12.85546875" style="230" customWidth="1"/>
    <col min="4103" max="4106" width="8.28515625" style="230" customWidth="1"/>
    <col min="4107" max="4107" width="11.7109375" style="230" customWidth="1"/>
    <col min="4108" max="4111" width="8.28515625" style="230" customWidth="1"/>
    <col min="4112" max="4112" width="11.7109375" style="230" customWidth="1"/>
    <col min="4113" max="4114" width="8.28515625" style="230" customWidth="1"/>
    <col min="4115" max="4115" width="7.5703125" style="230" customWidth="1"/>
    <col min="4116" max="4116" width="7.42578125" style="230" customWidth="1"/>
    <col min="4117" max="4117" width="11.7109375" style="230" customWidth="1"/>
    <col min="4118" max="4121" width="8.28515625" style="230" customWidth="1"/>
    <col min="4122" max="4122" width="11.7109375" style="230" customWidth="1"/>
    <col min="4123" max="4352" width="9.140625" style="230"/>
    <col min="4353" max="4353" width="5.5703125" style="230" customWidth="1"/>
    <col min="4354" max="4354" width="15" style="230" customWidth="1"/>
    <col min="4355" max="4355" width="16.28515625" style="230" customWidth="1"/>
    <col min="4356" max="4356" width="15.42578125" style="230" customWidth="1"/>
    <col min="4357" max="4357" width="14.5703125" style="230" customWidth="1"/>
    <col min="4358" max="4358" width="12.85546875" style="230" customWidth="1"/>
    <col min="4359" max="4362" width="8.28515625" style="230" customWidth="1"/>
    <col min="4363" max="4363" width="11.7109375" style="230" customWidth="1"/>
    <col min="4364" max="4367" width="8.28515625" style="230" customWidth="1"/>
    <col min="4368" max="4368" width="11.7109375" style="230" customWidth="1"/>
    <col min="4369" max="4370" width="8.28515625" style="230" customWidth="1"/>
    <col min="4371" max="4371" width="7.5703125" style="230" customWidth="1"/>
    <col min="4372" max="4372" width="7.42578125" style="230" customWidth="1"/>
    <col min="4373" max="4373" width="11.7109375" style="230" customWidth="1"/>
    <col min="4374" max="4377" width="8.28515625" style="230" customWidth="1"/>
    <col min="4378" max="4378" width="11.7109375" style="230" customWidth="1"/>
    <col min="4379" max="4608" width="9.140625" style="230"/>
    <col min="4609" max="4609" width="5.5703125" style="230" customWidth="1"/>
    <col min="4610" max="4610" width="15" style="230" customWidth="1"/>
    <col min="4611" max="4611" width="16.28515625" style="230" customWidth="1"/>
    <col min="4612" max="4612" width="15.42578125" style="230" customWidth="1"/>
    <col min="4613" max="4613" width="14.5703125" style="230" customWidth="1"/>
    <col min="4614" max="4614" width="12.85546875" style="230" customWidth="1"/>
    <col min="4615" max="4618" width="8.28515625" style="230" customWidth="1"/>
    <col min="4619" max="4619" width="11.7109375" style="230" customWidth="1"/>
    <col min="4620" max="4623" width="8.28515625" style="230" customWidth="1"/>
    <col min="4624" max="4624" width="11.7109375" style="230" customWidth="1"/>
    <col min="4625" max="4626" width="8.28515625" style="230" customWidth="1"/>
    <col min="4627" max="4627" width="7.5703125" style="230" customWidth="1"/>
    <col min="4628" max="4628" width="7.42578125" style="230" customWidth="1"/>
    <col min="4629" max="4629" width="11.7109375" style="230" customWidth="1"/>
    <col min="4630" max="4633" width="8.28515625" style="230" customWidth="1"/>
    <col min="4634" max="4634" width="11.7109375" style="230" customWidth="1"/>
    <col min="4635" max="4864" width="9.140625" style="230"/>
    <col min="4865" max="4865" width="5.5703125" style="230" customWidth="1"/>
    <col min="4866" max="4866" width="15" style="230" customWidth="1"/>
    <col min="4867" max="4867" width="16.28515625" style="230" customWidth="1"/>
    <col min="4868" max="4868" width="15.42578125" style="230" customWidth="1"/>
    <col min="4869" max="4869" width="14.5703125" style="230" customWidth="1"/>
    <col min="4870" max="4870" width="12.85546875" style="230" customWidth="1"/>
    <col min="4871" max="4874" width="8.28515625" style="230" customWidth="1"/>
    <col min="4875" max="4875" width="11.7109375" style="230" customWidth="1"/>
    <col min="4876" max="4879" width="8.28515625" style="230" customWidth="1"/>
    <col min="4880" max="4880" width="11.7109375" style="230" customWidth="1"/>
    <col min="4881" max="4882" width="8.28515625" style="230" customWidth="1"/>
    <col min="4883" max="4883" width="7.5703125" style="230" customWidth="1"/>
    <col min="4884" max="4884" width="7.42578125" style="230" customWidth="1"/>
    <col min="4885" max="4885" width="11.7109375" style="230" customWidth="1"/>
    <col min="4886" max="4889" width="8.28515625" style="230" customWidth="1"/>
    <col min="4890" max="4890" width="11.7109375" style="230" customWidth="1"/>
    <col min="4891" max="5120" width="9.140625" style="230"/>
    <col min="5121" max="5121" width="5.5703125" style="230" customWidth="1"/>
    <col min="5122" max="5122" width="15" style="230" customWidth="1"/>
    <col min="5123" max="5123" width="16.28515625" style="230" customWidth="1"/>
    <col min="5124" max="5124" width="15.42578125" style="230" customWidth="1"/>
    <col min="5125" max="5125" width="14.5703125" style="230" customWidth="1"/>
    <col min="5126" max="5126" width="12.85546875" style="230" customWidth="1"/>
    <col min="5127" max="5130" width="8.28515625" style="230" customWidth="1"/>
    <col min="5131" max="5131" width="11.7109375" style="230" customWidth="1"/>
    <col min="5132" max="5135" width="8.28515625" style="230" customWidth="1"/>
    <col min="5136" max="5136" width="11.7109375" style="230" customWidth="1"/>
    <col min="5137" max="5138" width="8.28515625" style="230" customWidth="1"/>
    <col min="5139" max="5139" width="7.5703125" style="230" customWidth="1"/>
    <col min="5140" max="5140" width="7.42578125" style="230" customWidth="1"/>
    <col min="5141" max="5141" width="11.7109375" style="230" customWidth="1"/>
    <col min="5142" max="5145" width="8.28515625" style="230" customWidth="1"/>
    <col min="5146" max="5146" width="11.7109375" style="230" customWidth="1"/>
    <col min="5147" max="5376" width="9.140625" style="230"/>
    <col min="5377" max="5377" width="5.5703125" style="230" customWidth="1"/>
    <col min="5378" max="5378" width="15" style="230" customWidth="1"/>
    <col min="5379" max="5379" width="16.28515625" style="230" customWidth="1"/>
    <col min="5380" max="5380" width="15.42578125" style="230" customWidth="1"/>
    <col min="5381" max="5381" width="14.5703125" style="230" customWidth="1"/>
    <col min="5382" max="5382" width="12.85546875" style="230" customWidth="1"/>
    <col min="5383" max="5386" width="8.28515625" style="230" customWidth="1"/>
    <col min="5387" max="5387" width="11.7109375" style="230" customWidth="1"/>
    <col min="5388" max="5391" width="8.28515625" style="230" customWidth="1"/>
    <col min="5392" max="5392" width="11.7109375" style="230" customWidth="1"/>
    <col min="5393" max="5394" width="8.28515625" style="230" customWidth="1"/>
    <col min="5395" max="5395" width="7.5703125" style="230" customWidth="1"/>
    <col min="5396" max="5396" width="7.42578125" style="230" customWidth="1"/>
    <col min="5397" max="5397" width="11.7109375" style="230" customWidth="1"/>
    <col min="5398" max="5401" width="8.28515625" style="230" customWidth="1"/>
    <col min="5402" max="5402" width="11.7109375" style="230" customWidth="1"/>
    <col min="5403" max="5632" width="9.140625" style="230"/>
    <col min="5633" max="5633" width="5.5703125" style="230" customWidth="1"/>
    <col min="5634" max="5634" width="15" style="230" customWidth="1"/>
    <col min="5635" max="5635" width="16.28515625" style="230" customWidth="1"/>
    <col min="5636" max="5636" width="15.42578125" style="230" customWidth="1"/>
    <col min="5637" max="5637" width="14.5703125" style="230" customWidth="1"/>
    <col min="5638" max="5638" width="12.85546875" style="230" customWidth="1"/>
    <col min="5639" max="5642" width="8.28515625" style="230" customWidth="1"/>
    <col min="5643" max="5643" width="11.7109375" style="230" customWidth="1"/>
    <col min="5644" max="5647" width="8.28515625" style="230" customWidth="1"/>
    <col min="5648" max="5648" width="11.7109375" style="230" customWidth="1"/>
    <col min="5649" max="5650" width="8.28515625" style="230" customWidth="1"/>
    <col min="5651" max="5651" width="7.5703125" style="230" customWidth="1"/>
    <col min="5652" max="5652" width="7.42578125" style="230" customWidth="1"/>
    <col min="5653" max="5653" width="11.7109375" style="230" customWidth="1"/>
    <col min="5654" max="5657" width="8.28515625" style="230" customWidth="1"/>
    <col min="5658" max="5658" width="11.7109375" style="230" customWidth="1"/>
    <col min="5659" max="5888" width="9.140625" style="230"/>
    <col min="5889" max="5889" width="5.5703125" style="230" customWidth="1"/>
    <col min="5890" max="5890" width="15" style="230" customWidth="1"/>
    <col min="5891" max="5891" width="16.28515625" style="230" customWidth="1"/>
    <col min="5892" max="5892" width="15.42578125" style="230" customWidth="1"/>
    <col min="5893" max="5893" width="14.5703125" style="230" customWidth="1"/>
    <col min="5894" max="5894" width="12.85546875" style="230" customWidth="1"/>
    <col min="5895" max="5898" width="8.28515625" style="230" customWidth="1"/>
    <col min="5899" max="5899" width="11.7109375" style="230" customWidth="1"/>
    <col min="5900" max="5903" width="8.28515625" style="230" customWidth="1"/>
    <col min="5904" max="5904" width="11.7109375" style="230" customWidth="1"/>
    <col min="5905" max="5906" width="8.28515625" style="230" customWidth="1"/>
    <col min="5907" max="5907" width="7.5703125" style="230" customWidth="1"/>
    <col min="5908" max="5908" width="7.42578125" style="230" customWidth="1"/>
    <col min="5909" max="5909" width="11.7109375" style="230" customWidth="1"/>
    <col min="5910" max="5913" width="8.28515625" style="230" customWidth="1"/>
    <col min="5914" max="5914" width="11.7109375" style="230" customWidth="1"/>
    <col min="5915" max="6144" width="9.140625" style="230"/>
    <col min="6145" max="6145" width="5.5703125" style="230" customWidth="1"/>
    <col min="6146" max="6146" width="15" style="230" customWidth="1"/>
    <col min="6147" max="6147" width="16.28515625" style="230" customWidth="1"/>
    <col min="6148" max="6148" width="15.42578125" style="230" customWidth="1"/>
    <col min="6149" max="6149" width="14.5703125" style="230" customWidth="1"/>
    <col min="6150" max="6150" width="12.85546875" style="230" customWidth="1"/>
    <col min="6151" max="6154" width="8.28515625" style="230" customWidth="1"/>
    <col min="6155" max="6155" width="11.7109375" style="230" customWidth="1"/>
    <col min="6156" max="6159" width="8.28515625" style="230" customWidth="1"/>
    <col min="6160" max="6160" width="11.7109375" style="230" customWidth="1"/>
    <col min="6161" max="6162" width="8.28515625" style="230" customWidth="1"/>
    <col min="6163" max="6163" width="7.5703125" style="230" customWidth="1"/>
    <col min="6164" max="6164" width="7.42578125" style="230" customWidth="1"/>
    <col min="6165" max="6165" width="11.7109375" style="230" customWidth="1"/>
    <col min="6166" max="6169" width="8.28515625" style="230" customWidth="1"/>
    <col min="6170" max="6170" width="11.7109375" style="230" customWidth="1"/>
    <col min="6171" max="6400" width="9.140625" style="230"/>
    <col min="6401" max="6401" width="5.5703125" style="230" customWidth="1"/>
    <col min="6402" max="6402" width="15" style="230" customWidth="1"/>
    <col min="6403" max="6403" width="16.28515625" style="230" customWidth="1"/>
    <col min="6404" max="6404" width="15.42578125" style="230" customWidth="1"/>
    <col min="6405" max="6405" width="14.5703125" style="230" customWidth="1"/>
    <col min="6406" max="6406" width="12.85546875" style="230" customWidth="1"/>
    <col min="6407" max="6410" width="8.28515625" style="230" customWidth="1"/>
    <col min="6411" max="6411" width="11.7109375" style="230" customWidth="1"/>
    <col min="6412" max="6415" width="8.28515625" style="230" customWidth="1"/>
    <col min="6416" max="6416" width="11.7109375" style="230" customWidth="1"/>
    <col min="6417" max="6418" width="8.28515625" style="230" customWidth="1"/>
    <col min="6419" max="6419" width="7.5703125" style="230" customWidth="1"/>
    <col min="6420" max="6420" width="7.42578125" style="230" customWidth="1"/>
    <col min="6421" max="6421" width="11.7109375" style="230" customWidth="1"/>
    <col min="6422" max="6425" width="8.28515625" style="230" customWidth="1"/>
    <col min="6426" max="6426" width="11.7109375" style="230" customWidth="1"/>
    <col min="6427" max="6656" width="9.140625" style="230"/>
    <col min="6657" max="6657" width="5.5703125" style="230" customWidth="1"/>
    <col min="6658" max="6658" width="15" style="230" customWidth="1"/>
    <col min="6659" max="6659" width="16.28515625" style="230" customWidth="1"/>
    <col min="6660" max="6660" width="15.42578125" style="230" customWidth="1"/>
    <col min="6661" max="6661" width="14.5703125" style="230" customWidth="1"/>
    <col min="6662" max="6662" width="12.85546875" style="230" customWidth="1"/>
    <col min="6663" max="6666" width="8.28515625" style="230" customWidth="1"/>
    <col min="6667" max="6667" width="11.7109375" style="230" customWidth="1"/>
    <col min="6668" max="6671" width="8.28515625" style="230" customWidth="1"/>
    <col min="6672" max="6672" width="11.7109375" style="230" customWidth="1"/>
    <col min="6673" max="6674" width="8.28515625" style="230" customWidth="1"/>
    <col min="6675" max="6675" width="7.5703125" style="230" customWidth="1"/>
    <col min="6676" max="6676" width="7.42578125" style="230" customWidth="1"/>
    <col min="6677" max="6677" width="11.7109375" style="230" customWidth="1"/>
    <col min="6678" max="6681" width="8.28515625" style="230" customWidth="1"/>
    <col min="6682" max="6682" width="11.7109375" style="230" customWidth="1"/>
    <col min="6683" max="6912" width="9.140625" style="230"/>
    <col min="6913" max="6913" width="5.5703125" style="230" customWidth="1"/>
    <col min="6914" max="6914" width="15" style="230" customWidth="1"/>
    <col min="6915" max="6915" width="16.28515625" style="230" customWidth="1"/>
    <col min="6916" max="6916" width="15.42578125" style="230" customWidth="1"/>
    <col min="6917" max="6917" width="14.5703125" style="230" customWidth="1"/>
    <col min="6918" max="6918" width="12.85546875" style="230" customWidth="1"/>
    <col min="6919" max="6922" width="8.28515625" style="230" customWidth="1"/>
    <col min="6923" max="6923" width="11.7109375" style="230" customWidth="1"/>
    <col min="6924" max="6927" width="8.28515625" style="230" customWidth="1"/>
    <col min="6928" max="6928" width="11.7109375" style="230" customWidth="1"/>
    <col min="6929" max="6930" width="8.28515625" style="230" customWidth="1"/>
    <col min="6931" max="6931" width="7.5703125" style="230" customWidth="1"/>
    <col min="6932" max="6932" width="7.42578125" style="230" customWidth="1"/>
    <col min="6933" max="6933" width="11.7109375" style="230" customWidth="1"/>
    <col min="6934" max="6937" width="8.28515625" style="230" customWidth="1"/>
    <col min="6938" max="6938" width="11.7109375" style="230" customWidth="1"/>
    <col min="6939" max="7168" width="9.140625" style="230"/>
    <col min="7169" max="7169" width="5.5703125" style="230" customWidth="1"/>
    <col min="7170" max="7170" width="15" style="230" customWidth="1"/>
    <col min="7171" max="7171" width="16.28515625" style="230" customWidth="1"/>
    <col min="7172" max="7172" width="15.42578125" style="230" customWidth="1"/>
    <col min="7173" max="7173" width="14.5703125" style="230" customWidth="1"/>
    <col min="7174" max="7174" width="12.85546875" style="230" customWidth="1"/>
    <col min="7175" max="7178" width="8.28515625" style="230" customWidth="1"/>
    <col min="7179" max="7179" width="11.7109375" style="230" customWidth="1"/>
    <col min="7180" max="7183" width="8.28515625" style="230" customWidth="1"/>
    <col min="7184" max="7184" width="11.7109375" style="230" customWidth="1"/>
    <col min="7185" max="7186" width="8.28515625" style="230" customWidth="1"/>
    <col min="7187" max="7187" width="7.5703125" style="230" customWidth="1"/>
    <col min="7188" max="7188" width="7.42578125" style="230" customWidth="1"/>
    <col min="7189" max="7189" width="11.7109375" style="230" customWidth="1"/>
    <col min="7190" max="7193" width="8.28515625" style="230" customWidth="1"/>
    <col min="7194" max="7194" width="11.7109375" style="230" customWidth="1"/>
    <col min="7195" max="7424" width="9.140625" style="230"/>
    <col min="7425" max="7425" width="5.5703125" style="230" customWidth="1"/>
    <col min="7426" max="7426" width="15" style="230" customWidth="1"/>
    <col min="7427" max="7427" width="16.28515625" style="230" customWidth="1"/>
    <col min="7428" max="7428" width="15.42578125" style="230" customWidth="1"/>
    <col min="7429" max="7429" width="14.5703125" style="230" customWidth="1"/>
    <col min="7430" max="7430" width="12.85546875" style="230" customWidth="1"/>
    <col min="7431" max="7434" width="8.28515625" style="230" customWidth="1"/>
    <col min="7435" max="7435" width="11.7109375" style="230" customWidth="1"/>
    <col min="7436" max="7439" width="8.28515625" style="230" customWidth="1"/>
    <col min="7440" max="7440" width="11.7109375" style="230" customWidth="1"/>
    <col min="7441" max="7442" width="8.28515625" style="230" customWidth="1"/>
    <col min="7443" max="7443" width="7.5703125" style="230" customWidth="1"/>
    <col min="7444" max="7444" width="7.42578125" style="230" customWidth="1"/>
    <col min="7445" max="7445" width="11.7109375" style="230" customWidth="1"/>
    <col min="7446" max="7449" width="8.28515625" style="230" customWidth="1"/>
    <col min="7450" max="7450" width="11.7109375" style="230" customWidth="1"/>
    <col min="7451" max="7680" width="9.140625" style="230"/>
    <col min="7681" max="7681" width="5.5703125" style="230" customWidth="1"/>
    <col min="7682" max="7682" width="15" style="230" customWidth="1"/>
    <col min="7683" max="7683" width="16.28515625" style="230" customWidth="1"/>
    <col min="7684" max="7684" width="15.42578125" style="230" customWidth="1"/>
    <col min="7685" max="7685" width="14.5703125" style="230" customWidth="1"/>
    <col min="7686" max="7686" width="12.85546875" style="230" customWidth="1"/>
    <col min="7687" max="7690" width="8.28515625" style="230" customWidth="1"/>
    <col min="7691" max="7691" width="11.7109375" style="230" customWidth="1"/>
    <col min="7692" max="7695" width="8.28515625" style="230" customWidth="1"/>
    <col min="7696" max="7696" width="11.7109375" style="230" customWidth="1"/>
    <col min="7697" max="7698" width="8.28515625" style="230" customWidth="1"/>
    <col min="7699" max="7699" width="7.5703125" style="230" customWidth="1"/>
    <col min="7700" max="7700" width="7.42578125" style="230" customWidth="1"/>
    <col min="7701" max="7701" width="11.7109375" style="230" customWidth="1"/>
    <col min="7702" max="7705" width="8.28515625" style="230" customWidth="1"/>
    <col min="7706" max="7706" width="11.7109375" style="230" customWidth="1"/>
    <col min="7707" max="7936" width="9.140625" style="230"/>
    <col min="7937" max="7937" width="5.5703125" style="230" customWidth="1"/>
    <col min="7938" max="7938" width="15" style="230" customWidth="1"/>
    <col min="7939" max="7939" width="16.28515625" style="230" customWidth="1"/>
    <col min="7940" max="7940" width="15.42578125" style="230" customWidth="1"/>
    <col min="7941" max="7941" width="14.5703125" style="230" customWidth="1"/>
    <col min="7942" max="7942" width="12.85546875" style="230" customWidth="1"/>
    <col min="7943" max="7946" width="8.28515625" style="230" customWidth="1"/>
    <col min="7947" max="7947" width="11.7109375" style="230" customWidth="1"/>
    <col min="7948" max="7951" width="8.28515625" style="230" customWidth="1"/>
    <col min="7952" max="7952" width="11.7109375" style="230" customWidth="1"/>
    <col min="7953" max="7954" width="8.28515625" style="230" customWidth="1"/>
    <col min="7955" max="7955" width="7.5703125" style="230" customWidth="1"/>
    <col min="7956" max="7956" width="7.42578125" style="230" customWidth="1"/>
    <col min="7957" max="7957" width="11.7109375" style="230" customWidth="1"/>
    <col min="7958" max="7961" width="8.28515625" style="230" customWidth="1"/>
    <col min="7962" max="7962" width="11.7109375" style="230" customWidth="1"/>
    <col min="7963" max="8192" width="9.140625" style="230"/>
    <col min="8193" max="8193" width="5.5703125" style="230" customWidth="1"/>
    <col min="8194" max="8194" width="15" style="230" customWidth="1"/>
    <col min="8195" max="8195" width="16.28515625" style="230" customWidth="1"/>
    <col min="8196" max="8196" width="15.42578125" style="230" customWidth="1"/>
    <col min="8197" max="8197" width="14.5703125" style="230" customWidth="1"/>
    <col min="8198" max="8198" width="12.85546875" style="230" customWidth="1"/>
    <col min="8199" max="8202" width="8.28515625" style="230" customWidth="1"/>
    <col min="8203" max="8203" width="11.7109375" style="230" customWidth="1"/>
    <col min="8204" max="8207" width="8.28515625" style="230" customWidth="1"/>
    <col min="8208" max="8208" width="11.7109375" style="230" customWidth="1"/>
    <col min="8209" max="8210" width="8.28515625" style="230" customWidth="1"/>
    <col min="8211" max="8211" width="7.5703125" style="230" customWidth="1"/>
    <col min="8212" max="8212" width="7.42578125" style="230" customWidth="1"/>
    <col min="8213" max="8213" width="11.7109375" style="230" customWidth="1"/>
    <col min="8214" max="8217" width="8.28515625" style="230" customWidth="1"/>
    <col min="8218" max="8218" width="11.7109375" style="230" customWidth="1"/>
    <col min="8219" max="8448" width="9.140625" style="230"/>
    <col min="8449" max="8449" width="5.5703125" style="230" customWidth="1"/>
    <col min="8450" max="8450" width="15" style="230" customWidth="1"/>
    <col min="8451" max="8451" width="16.28515625" style="230" customWidth="1"/>
    <col min="8452" max="8452" width="15.42578125" style="230" customWidth="1"/>
    <col min="8453" max="8453" width="14.5703125" style="230" customWidth="1"/>
    <col min="8454" max="8454" width="12.85546875" style="230" customWidth="1"/>
    <col min="8455" max="8458" width="8.28515625" style="230" customWidth="1"/>
    <col min="8459" max="8459" width="11.7109375" style="230" customWidth="1"/>
    <col min="8460" max="8463" width="8.28515625" style="230" customWidth="1"/>
    <col min="8464" max="8464" width="11.7109375" style="230" customWidth="1"/>
    <col min="8465" max="8466" width="8.28515625" style="230" customWidth="1"/>
    <col min="8467" max="8467" width="7.5703125" style="230" customWidth="1"/>
    <col min="8468" max="8468" width="7.42578125" style="230" customWidth="1"/>
    <col min="8469" max="8469" width="11.7109375" style="230" customWidth="1"/>
    <col min="8470" max="8473" width="8.28515625" style="230" customWidth="1"/>
    <col min="8474" max="8474" width="11.7109375" style="230" customWidth="1"/>
    <col min="8475" max="8704" width="9.140625" style="230"/>
    <col min="8705" max="8705" width="5.5703125" style="230" customWidth="1"/>
    <col min="8706" max="8706" width="15" style="230" customWidth="1"/>
    <col min="8707" max="8707" width="16.28515625" style="230" customWidth="1"/>
    <col min="8708" max="8708" width="15.42578125" style="230" customWidth="1"/>
    <col min="8709" max="8709" width="14.5703125" style="230" customWidth="1"/>
    <col min="8710" max="8710" width="12.85546875" style="230" customWidth="1"/>
    <col min="8711" max="8714" width="8.28515625" style="230" customWidth="1"/>
    <col min="8715" max="8715" width="11.7109375" style="230" customWidth="1"/>
    <col min="8716" max="8719" width="8.28515625" style="230" customWidth="1"/>
    <col min="8720" max="8720" width="11.7109375" style="230" customWidth="1"/>
    <col min="8721" max="8722" width="8.28515625" style="230" customWidth="1"/>
    <col min="8723" max="8723" width="7.5703125" style="230" customWidth="1"/>
    <col min="8724" max="8724" width="7.42578125" style="230" customWidth="1"/>
    <col min="8725" max="8725" width="11.7109375" style="230" customWidth="1"/>
    <col min="8726" max="8729" width="8.28515625" style="230" customWidth="1"/>
    <col min="8730" max="8730" width="11.7109375" style="230" customWidth="1"/>
    <col min="8731" max="8960" width="9.140625" style="230"/>
    <col min="8961" max="8961" width="5.5703125" style="230" customWidth="1"/>
    <col min="8962" max="8962" width="15" style="230" customWidth="1"/>
    <col min="8963" max="8963" width="16.28515625" style="230" customWidth="1"/>
    <col min="8964" max="8964" width="15.42578125" style="230" customWidth="1"/>
    <col min="8965" max="8965" width="14.5703125" style="230" customWidth="1"/>
    <col min="8966" max="8966" width="12.85546875" style="230" customWidth="1"/>
    <col min="8967" max="8970" width="8.28515625" style="230" customWidth="1"/>
    <col min="8971" max="8971" width="11.7109375" style="230" customWidth="1"/>
    <col min="8972" max="8975" width="8.28515625" style="230" customWidth="1"/>
    <col min="8976" max="8976" width="11.7109375" style="230" customWidth="1"/>
    <col min="8977" max="8978" width="8.28515625" style="230" customWidth="1"/>
    <col min="8979" max="8979" width="7.5703125" style="230" customWidth="1"/>
    <col min="8980" max="8980" width="7.42578125" style="230" customWidth="1"/>
    <col min="8981" max="8981" width="11.7109375" style="230" customWidth="1"/>
    <col min="8982" max="8985" width="8.28515625" style="230" customWidth="1"/>
    <col min="8986" max="8986" width="11.7109375" style="230" customWidth="1"/>
    <col min="8987" max="9216" width="9.140625" style="230"/>
    <col min="9217" max="9217" width="5.5703125" style="230" customWidth="1"/>
    <col min="9218" max="9218" width="15" style="230" customWidth="1"/>
    <col min="9219" max="9219" width="16.28515625" style="230" customWidth="1"/>
    <col min="9220" max="9220" width="15.42578125" style="230" customWidth="1"/>
    <col min="9221" max="9221" width="14.5703125" style="230" customWidth="1"/>
    <col min="9222" max="9222" width="12.85546875" style="230" customWidth="1"/>
    <col min="9223" max="9226" width="8.28515625" style="230" customWidth="1"/>
    <col min="9227" max="9227" width="11.7109375" style="230" customWidth="1"/>
    <col min="9228" max="9231" width="8.28515625" style="230" customWidth="1"/>
    <col min="9232" max="9232" width="11.7109375" style="230" customWidth="1"/>
    <col min="9233" max="9234" width="8.28515625" style="230" customWidth="1"/>
    <col min="9235" max="9235" width="7.5703125" style="230" customWidth="1"/>
    <col min="9236" max="9236" width="7.42578125" style="230" customWidth="1"/>
    <col min="9237" max="9237" width="11.7109375" style="230" customWidth="1"/>
    <col min="9238" max="9241" width="8.28515625" style="230" customWidth="1"/>
    <col min="9242" max="9242" width="11.7109375" style="230" customWidth="1"/>
    <col min="9243" max="9472" width="9.140625" style="230"/>
    <col min="9473" max="9473" width="5.5703125" style="230" customWidth="1"/>
    <col min="9474" max="9474" width="15" style="230" customWidth="1"/>
    <col min="9475" max="9475" width="16.28515625" style="230" customWidth="1"/>
    <col min="9476" max="9476" width="15.42578125" style="230" customWidth="1"/>
    <col min="9477" max="9477" width="14.5703125" style="230" customWidth="1"/>
    <col min="9478" max="9478" width="12.85546875" style="230" customWidth="1"/>
    <col min="9479" max="9482" width="8.28515625" style="230" customWidth="1"/>
    <col min="9483" max="9483" width="11.7109375" style="230" customWidth="1"/>
    <col min="9484" max="9487" width="8.28515625" style="230" customWidth="1"/>
    <col min="9488" max="9488" width="11.7109375" style="230" customWidth="1"/>
    <col min="9489" max="9490" width="8.28515625" style="230" customWidth="1"/>
    <col min="9491" max="9491" width="7.5703125" style="230" customWidth="1"/>
    <col min="9492" max="9492" width="7.42578125" style="230" customWidth="1"/>
    <col min="9493" max="9493" width="11.7109375" style="230" customWidth="1"/>
    <col min="9494" max="9497" width="8.28515625" style="230" customWidth="1"/>
    <col min="9498" max="9498" width="11.7109375" style="230" customWidth="1"/>
    <col min="9499" max="9728" width="9.140625" style="230"/>
    <col min="9729" max="9729" width="5.5703125" style="230" customWidth="1"/>
    <col min="9730" max="9730" width="15" style="230" customWidth="1"/>
    <col min="9731" max="9731" width="16.28515625" style="230" customWidth="1"/>
    <col min="9732" max="9732" width="15.42578125" style="230" customWidth="1"/>
    <col min="9733" max="9733" width="14.5703125" style="230" customWidth="1"/>
    <col min="9734" max="9734" width="12.85546875" style="230" customWidth="1"/>
    <col min="9735" max="9738" width="8.28515625" style="230" customWidth="1"/>
    <col min="9739" max="9739" width="11.7109375" style="230" customWidth="1"/>
    <col min="9740" max="9743" width="8.28515625" style="230" customWidth="1"/>
    <col min="9744" max="9744" width="11.7109375" style="230" customWidth="1"/>
    <col min="9745" max="9746" width="8.28515625" style="230" customWidth="1"/>
    <col min="9747" max="9747" width="7.5703125" style="230" customWidth="1"/>
    <col min="9748" max="9748" width="7.42578125" style="230" customWidth="1"/>
    <col min="9749" max="9749" width="11.7109375" style="230" customWidth="1"/>
    <col min="9750" max="9753" width="8.28515625" style="230" customWidth="1"/>
    <col min="9754" max="9754" width="11.7109375" style="230" customWidth="1"/>
    <col min="9755" max="9984" width="9.140625" style="230"/>
    <col min="9985" max="9985" width="5.5703125" style="230" customWidth="1"/>
    <col min="9986" max="9986" width="15" style="230" customWidth="1"/>
    <col min="9987" max="9987" width="16.28515625" style="230" customWidth="1"/>
    <col min="9988" max="9988" width="15.42578125" style="230" customWidth="1"/>
    <col min="9989" max="9989" width="14.5703125" style="230" customWidth="1"/>
    <col min="9990" max="9990" width="12.85546875" style="230" customWidth="1"/>
    <col min="9991" max="9994" width="8.28515625" style="230" customWidth="1"/>
    <col min="9995" max="9995" width="11.7109375" style="230" customWidth="1"/>
    <col min="9996" max="9999" width="8.28515625" style="230" customWidth="1"/>
    <col min="10000" max="10000" width="11.7109375" style="230" customWidth="1"/>
    <col min="10001" max="10002" width="8.28515625" style="230" customWidth="1"/>
    <col min="10003" max="10003" width="7.5703125" style="230" customWidth="1"/>
    <col min="10004" max="10004" width="7.42578125" style="230" customWidth="1"/>
    <col min="10005" max="10005" width="11.7109375" style="230" customWidth="1"/>
    <col min="10006" max="10009" width="8.28515625" style="230" customWidth="1"/>
    <col min="10010" max="10010" width="11.7109375" style="230" customWidth="1"/>
    <col min="10011" max="10240" width="9.140625" style="230"/>
    <col min="10241" max="10241" width="5.5703125" style="230" customWidth="1"/>
    <col min="10242" max="10242" width="15" style="230" customWidth="1"/>
    <col min="10243" max="10243" width="16.28515625" style="230" customWidth="1"/>
    <col min="10244" max="10244" width="15.42578125" style="230" customWidth="1"/>
    <col min="10245" max="10245" width="14.5703125" style="230" customWidth="1"/>
    <col min="10246" max="10246" width="12.85546875" style="230" customWidth="1"/>
    <col min="10247" max="10250" width="8.28515625" style="230" customWidth="1"/>
    <col min="10251" max="10251" width="11.7109375" style="230" customWidth="1"/>
    <col min="10252" max="10255" width="8.28515625" style="230" customWidth="1"/>
    <col min="10256" max="10256" width="11.7109375" style="230" customWidth="1"/>
    <col min="10257" max="10258" width="8.28515625" style="230" customWidth="1"/>
    <col min="10259" max="10259" width="7.5703125" style="230" customWidth="1"/>
    <col min="10260" max="10260" width="7.42578125" style="230" customWidth="1"/>
    <col min="10261" max="10261" width="11.7109375" style="230" customWidth="1"/>
    <col min="10262" max="10265" width="8.28515625" style="230" customWidth="1"/>
    <col min="10266" max="10266" width="11.7109375" style="230" customWidth="1"/>
    <col min="10267" max="10496" width="9.140625" style="230"/>
    <col min="10497" max="10497" width="5.5703125" style="230" customWidth="1"/>
    <col min="10498" max="10498" width="15" style="230" customWidth="1"/>
    <col min="10499" max="10499" width="16.28515625" style="230" customWidth="1"/>
    <col min="10500" max="10500" width="15.42578125" style="230" customWidth="1"/>
    <col min="10501" max="10501" width="14.5703125" style="230" customWidth="1"/>
    <col min="10502" max="10502" width="12.85546875" style="230" customWidth="1"/>
    <col min="10503" max="10506" width="8.28515625" style="230" customWidth="1"/>
    <col min="10507" max="10507" width="11.7109375" style="230" customWidth="1"/>
    <col min="10508" max="10511" width="8.28515625" style="230" customWidth="1"/>
    <col min="10512" max="10512" width="11.7109375" style="230" customWidth="1"/>
    <col min="10513" max="10514" width="8.28515625" style="230" customWidth="1"/>
    <col min="10515" max="10515" width="7.5703125" style="230" customWidth="1"/>
    <col min="10516" max="10516" width="7.42578125" style="230" customWidth="1"/>
    <col min="10517" max="10517" width="11.7109375" style="230" customWidth="1"/>
    <col min="10518" max="10521" width="8.28515625" style="230" customWidth="1"/>
    <col min="10522" max="10522" width="11.7109375" style="230" customWidth="1"/>
    <col min="10523" max="10752" width="9.140625" style="230"/>
    <col min="10753" max="10753" width="5.5703125" style="230" customWidth="1"/>
    <col min="10754" max="10754" width="15" style="230" customWidth="1"/>
    <col min="10755" max="10755" width="16.28515625" style="230" customWidth="1"/>
    <col min="10756" max="10756" width="15.42578125" style="230" customWidth="1"/>
    <col min="10757" max="10757" width="14.5703125" style="230" customWidth="1"/>
    <col min="10758" max="10758" width="12.85546875" style="230" customWidth="1"/>
    <col min="10759" max="10762" width="8.28515625" style="230" customWidth="1"/>
    <col min="10763" max="10763" width="11.7109375" style="230" customWidth="1"/>
    <col min="10764" max="10767" width="8.28515625" style="230" customWidth="1"/>
    <col min="10768" max="10768" width="11.7109375" style="230" customWidth="1"/>
    <col min="10769" max="10770" width="8.28515625" style="230" customWidth="1"/>
    <col min="10771" max="10771" width="7.5703125" style="230" customWidth="1"/>
    <col min="10772" max="10772" width="7.42578125" style="230" customWidth="1"/>
    <col min="10773" max="10773" width="11.7109375" style="230" customWidth="1"/>
    <col min="10774" max="10777" width="8.28515625" style="230" customWidth="1"/>
    <col min="10778" max="10778" width="11.7109375" style="230" customWidth="1"/>
    <col min="10779" max="11008" width="9.140625" style="230"/>
    <col min="11009" max="11009" width="5.5703125" style="230" customWidth="1"/>
    <col min="11010" max="11010" width="15" style="230" customWidth="1"/>
    <col min="11011" max="11011" width="16.28515625" style="230" customWidth="1"/>
    <col min="11012" max="11012" width="15.42578125" style="230" customWidth="1"/>
    <col min="11013" max="11013" width="14.5703125" style="230" customWidth="1"/>
    <col min="11014" max="11014" width="12.85546875" style="230" customWidth="1"/>
    <col min="11015" max="11018" width="8.28515625" style="230" customWidth="1"/>
    <col min="11019" max="11019" width="11.7109375" style="230" customWidth="1"/>
    <col min="11020" max="11023" width="8.28515625" style="230" customWidth="1"/>
    <col min="11024" max="11024" width="11.7109375" style="230" customWidth="1"/>
    <col min="11025" max="11026" width="8.28515625" style="230" customWidth="1"/>
    <col min="11027" max="11027" width="7.5703125" style="230" customWidth="1"/>
    <col min="11028" max="11028" width="7.42578125" style="230" customWidth="1"/>
    <col min="11029" max="11029" width="11.7109375" style="230" customWidth="1"/>
    <col min="11030" max="11033" width="8.28515625" style="230" customWidth="1"/>
    <col min="11034" max="11034" width="11.7109375" style="230" customWidth="1"/>
    <col min="11035" max="11264" width="9.140625" style="230"/>
    <col min="11265" max="11265" width="5.5703125" style="230" customWidth="1"/>
    <col min="11266" max="11266" width="15" style="230" customWidth="1"/>
    <col min="11267" max="11267" width="16.28515625" style="230" customWidth="1"/>
    <col min="11268" max="11268" width="15.42578125" style="230" customWidth="1"/>
    <col min="11269" max="11269" width="14.5703125" style="230" customWidth="1"/>
    <col min="11270" max="11270" width="12.85546875" style="230" customWidth="1"/>
    <col min="11271" max="11274" width="8.28515625" style="230" customWidth="1"/>
    <col min="11275" max="11275" width="11.7109375" style="230" customWidth="1"/>
    <col min="11276" max="11279" width="8.28515625" style="230" customWidth="1"/>
    <col min="11280" max="11280" width="11.7109375" style="230" customWidth="1"/>
    <col min="11281" max="11282" width="8.28515625" style="230" customWidth="1"/>
    <col min="11283" max="11283" width="7.5703125" style="230" customWidth="1"/>
    <col min="11284" max="11284" width="7.42578125" style="230" customWidth="1"/>
    <col min="11285" max="11285" width="11.7109375" style="230" customWidth="1"/>
    <col min="11286" max="11289" width="8.28515625" style="230" customWidth="1"/>
    <col min="11290" max="11290" width="11.7109375" style="230" customWidth="1"/>
    <col min="11291" max="11520" width="9.140625" style="230"/>
    <col min="11521" max="11521" width="5.5703125" style="230" customWidth="1"/>
    <col min="11522" max="11522" width="15" style="230" customWidth="1"/>
    <col min="11523" max="11523" width="16.28515625" style="230" customWidth="1"/>
    <col min="11524" max="11524" width="15.42578125" style="230" customWidth="1"/>
    <col min="11525" max="11525" width="14.5703125" style="230" customWidth="1"/>
    <col min="11526" max="11526" width="12.85546875" style="230" customWidth="1"/>
    <col min="11527" max="11530" width="8.28515625" style="230" customWidth="1"/>
    <col min="11531" max="11531" width="11.7109375" style="230" customWidth="1"/>
    <col min="11532" max="11535" width="8.28515625" style="230" customWidth="1"/>
    <col min="11536" max="11536" width="11.7109375" style="230" customWidth="1"/>
    <col min="11537" max="11538" width="8.28515625" style="230" customWidth="1"/>
    <col min="11539" max="11539" width="7.5703125" style="230" customWidth="1"/>
    <col min="11540" max="11540" width="7.42578125" style="230" customWidth="1"/>
    <col min="11541" max="11541" width="11.7109375" style="230" customWidth="1"/>
    <col min="11542" max="11545" width="8.28515625" style="230" customWidth="1"/>
    <col min="11546" max="11546" width="11.7109375" style="230" customWidth="1"/>
    <col min="11547" max="11776" width="9.140625" style="230"/>
    <col min="11777" max="11777" width="5.5703125" style="230" customWidth="1"/>
    <col min="11778" max="11778" width="15" style="230" customWidth="1"/>
    <col min="11779" max="11779" width="16.28515625" style="230" customWidth="1"/>
    <col min="11780" max="11780" width="15.42578125" style="230" customWidth="1"/>
    <col min="11781" max="11781" width="14.5703125" style="230" customWidth="1"/>
    <col min="11782" max="11782" width="12.85546875" style="230" customWidth="1"/>
    <col min="11783" max="11786" width="8.28515625" style="230" customWidth="1"/>
    <col min="11787" max="11787" width="11.7109375" style="230" customWidth="1"/>
    <col min="11788" max="11791" width="8.28515625" style="230" customWidth="1"/>
    <col min="11792" max="11792" width="11.7109375" style="230" customWidth="1"/>
    <col min="11793" max="11794" width="8.28515625" style="230" customWidth="1"/>
    <col min="11795" max="11795" width="7.5703125" style="230" customWidth="1"/>
    <col min="11796" max="11796" width="7.42578125" style="230" customWidth="1"/>
    <col min="11797" max="11797" width="11.7109375" style="230" customWidth="1"/>
    <col min="11798" max="11801" width="8.28515625" style="230" customWidth="1"/>
    <col min="11802" max="11802" width="11.7109375" style="230" customWidth="1"/>
    <col min="11803" max="12032" width="9.140625" style="230"/>
    <col min="12033" max="12033" width="5.5703125" style="230" customWidth="1"/>
    <col min="12034" max="12034" width="15" style="230" customWidth="1"/>
    <col min="12035" max="12035" width="16.28515625" style="230" customWidth="1"/>
    <col min="12036" max="12036" width="15.42578125" style="230" customWidth="1"/>
    <col min="12037" max="12037" width="14.5703125" style="230" customWidth="1"/>
    <col min="12038" max="12038" width="12.85546875" style="230" customWidth="1"/>
    <col min="12039" max="12042" width="8.28515625" style="230" customWidth="1"/>
    <col min="12043" max="12043" width="11.7109375" style="230" customWidth="1"/>
    <col min="12044" max="12047" width="8.28515625" style="230" customWidth="1"/>
    <col min="12048" max="12048" width="11.7109375" style="230" customWidth="1"/>
    <col min="12049" max="12050" width="8.28515625" style="230" customWidth="1"/>
    <col min="12051" max="12051" width="7.5703125" style="230" customWidth="1"/>
    <col min="12052" max="12052" width="7.42578125" style="230" customWidth="1"/>
    <col min="12053" max="12053" width="11.7109375" style="230" customWidth="1"/>
    <col min="12054" max="12057" width="8.28515625" style="230" customWidth="1"/>
    <col min="12058" max="12058" width="11.7109375" style="230" customWidth="1"/>
    <col min="12059" max="12288" width="9.140625" style="230"/>
    <col min="12289" max="12289" width="5.5703125" style="230" customWidth="1"/>
    <col min="12290" max="12290" width="15" style="230" customWidth="1"/>
    <col min="12291" max="12291" width="16.28515625" style="230" customWidth="1"/>
    <col min="12292" max="12292" width="15.42578125" style="230" customWidth="1"/>
    <col min="12293" max="12293" width="14.5703125" style="230" customWidth="1"/>
    <col min="12294" max="12294" width="12.85546875" style="230" customWidth="1"/>
    <col min="12295" max="12298" width="8.28515625" style="230" customWidth="1"/>
    <col min="12299" max="12299" width="11.7109375" style="230" customWidth="1"/>
    <col min="12300" max="12303" width="8.28515625" style="230" customWidth="1"/>
    <col min="12304" max="12304" width="11.7109375" style="230" customWidth="1"/>
    <col min="12305" max="12306" width="8.28515625" style="230" customWidth="1"/>
    <col min="12307" max="12307" width="7.5703125" style="230" customWidth="1"/>
    <col min="12308" max="12308" width="7.42578125" style="230" customWidth="1"/>
    <col min="12309" max="12309" width="11.7109375" style="230" customWidth="1"/>
    <col min="12310" max="12313" width="8.28515625" style="230" customWidth="1"/>
    <col min="12314" max="12314" width="11.7109375" style="230" customWidth="1"/>
    <col min="12315" max="12544" width="9.140625" style="230"/>
    <col min="12545" max="12545" width="5.5703125" style="230" customWidth="1"/>
    <col min="12546" max="12546" width="15" style="230" customWidth="1"/>
    <col min="12547" max="12547" width="16.28515625" style="230" customWidth="1"/>
    <col min="12548" max="12548" width="15.42578125" style="230" customWidth="1"/>
    <col min="12549" max="12549" width="14.5703125" style="230" customWidth="1"/>
    <col min="12550" max="12550" width="12.85546875" style="230" customWidth="1"/>
    <col min="12551" max="12554" width="8.28515625" style="230" customWidth="1"/>
    <col min="12555" max="12555" width="11.7109375" style="230" customWidth="1"/>
    <col min="12556" max="12559" width="8.28515625" style="230" customWidth="1"/>
    <col min="12560" max="12560" width="11.7109375" style="230" customWidth="1"/>
    <col min="12561" max="12562" width="8.28515625" style="230" customWidth="1"/>
    <col min="12563" max="12563" width="7.5703125" style="230" customWidth="1"/>
    <col min="12564" max="12564" width="7.42578125" style="230" customWidth="1"/>
    <col min="12565" max="12565" width="11.7109375" style="230" customWidth="1"/>
    <col min="12566" max="12569" width="8.28515625" style="230" customWidth="1"/>
    <col min="12570" max="12570" width="11.7109375" style="230" customWidth="1"/>
    <col min="12571" max="12800" width="9.140625" style="230"/>
    <col min="12801" max="12801" width="5.5703125" style="230" customWidth="1"/>
    <col min="12802" max="12802" width="15" style="230" customWidth="1"/>
    <col min="12803" max="12803" width="16.28515625" style="230" customWidth="1"/>
    <col min="12804" max="12804" width="15.42578125" style="230" customWidth="1"/>
    <col min="12805" max="12805" width="14.5703125" style="230" customWidth="1"/>
    <col min="12806" max="12806" width="12.85546875" style="230" customWidth="1"/>
    <col min="12807" max="12810" width="8.28515625" style="230" customWidth="1"/>
    <col min="12811" max="12811" width="11.7109375" style="230" customWidth="1"/>
    <col min="12812" max="12815" width="8.28515625" style="230" customWidth="1"/>
    <col min="12816" max="12816" width="11.7109375" style="230" customWidth="1"/>
    <col min="12817" max="12818" width="8.28515625" style="230" customWidth="1"/>
    <col min="12819" max="12819" width="7.5703125" style="230" customWidth="1"/>
    <col min="12820" max="12820" width="7.42578125" style="230" customWidth="1"/>
    <col min="12821" max="12821" width="11.7109375" style="230" customWidth="1"/>
    <col min="12822" max="12825" width="8.28515625" style="230" customWidth="1"/>
    <col min="12826" max="12826" width="11.7109375" style="230" customWidth="1"/>
    <col min="12827" max="13056" width="9.140625" style="230"/>
    <col min="13057" max="13057" width="5.5703125" style="230" customWidth="1"/>
    <col min="13058" max="13058" width="15" style="230" customWidth="1"/>
    <col min="13059" max="13059" width="16.28515625" style="230" customWidth="1"/>
    <col min="13060" max="13060" width="15.42578125" style="230" customWidth="1"/>
    <col min="13061" max="13061" width="14.5703125" style="230" customWidth="1"/>
    <col min="13062" max="13062" width="12.85546875" style="230" customWidth="1"/>
    <col min="13063" max="13066" width="8.28515625" style="230" customWidth="1"/>
    <col min="13067" max="13067" width="11.7109375" style="230" customWidth="1"/>
    <col min="13068" max="13071" width="8.28515625" style="230" customWidth="1"/>
    <col min="13072" max="13072" width="11.7109375" style="230" customWidth="1"/>
    <col min="13073" max="13074" width="8.28515625" style="230" customWidth="1"/>
    <col min="13075" max="13075" width="7.5703125" style="230" customWidth="1"/>
    <col min="13076" max="13076" width="7.42578125" style="230" customWidth="1"/>
    <col min="13077" max="13077" width="11.7109375" style="230" customWidth="1"/>
    <col min="13078" max="13081" width="8.28515625" style="230" customWidth="1"/>
    <col min="13082" max="13082" width="11.7109375" style="230" customWidth="1"/>
    <col min="13083" max="13312" width="9.140625" style="230"/>
    <col min="13313" max="13313" width="5.5703125" style="230" customWidth="1"/>
    <col min="13314" max="13314" width="15" style="230" customWidth="1"/>
    <col min="13315" max="13315" width="16.28515625" style="230" customWidth="1"/>
    <col min="13316" max="13316" width="15.42578125" style="230" customWidth="1"/>
    <col min="13317" max="13317" width="14.5703125" style="230" customWidth="1"/>
    <col min="13318" max="13318" width="12.85546875" style="230" customWidth="1"/>
    <col min="13319" max="13322" width="8.28515625" style="230" customWidth="1"/>
    <col min="13323" max="13323" width="11.7109375" style="230" customWidth="1"/>
    <col min="13324" max="13327" width="8.28515625" style="230" customWidth="1"/>
    <col min="13328" max="13328" width="11.7109375" style="230" customWidth="1"/>
    <col min="13329" max="13330" width="8.28515625" style="230" customWidth="1"/>
    <col min="13331" max="13331" width="7.5703125" style="230" customWidth="1"/>
    <col min="13332" max="13332" width="7.42578125" style="230" customWidth="1"/>
    <col min="13333" max="13333" width="11.7109375" style="230" customWidth="1"/>
    <col min="13334" max="13337" width="8.28515625" style="230" customWidth="1"/>
    <col min="13338" max="13338" width="11.7109375" style="230" customWidth="1"/>
    <col min="13339" max="13568" width="9.140625" style="230"/>
    <col min="13569" max="13569" width="5.5703125" style="230" customWidth="1"/>
    <col min="13570" max="13570" width="15" style="230" customWidth="1"/>
    <col min="13571" max="13571" width="16.28515625" style="230" customWidth="1"/>
    <col min="13572" max="13572" width="15.42578125" style="230" customWidth="1"/>
    <col min="13573" max="13573" width="14.5703125" style="230" customWidth="1"/>
    <col min="13574" max="13574" width="12.85546875" style="230" customWidth="1"/>
    <col min="13575" max="13578" width="8.28515625" style="230" customWidth="1"/>
    <col min="13579" max="13579" width="11.7109375" style="230" customWidth="1"/>
    <col min="13580" max="13583" width="8.28515625" style="230" customWidth="1"/>
    <col min="13584" max="13584" width="11.7109375" style="230" customWidth="1"/>
    <col min="13585" max="13586" width="8.28515625" style="230" customWidth="1"/>
    <col min="13587" max="13587" width="7.5703125" style="230" customWidth="1"/>
    <col min="13588" max="13588" width="7.42578125" style="230" customWidth="1"/>
    <col min="13589" max="13589" width="11.7109375" style="230" customWidth="1"/>
    <col min="13590" max="13593" width="8.28515625" style="230" customWidth="1"/>
    <col min="13594" max="13594" width="11.7109375" style="230" customWidth="1"/>
    <col min="13595" max="13824" width="9.140625" style="230"/>
    <col min="13825" max="13825" width="5.5703125" style="230" customWidth="1"/>
    <col min="13826" max="13826" width="15" style="230" customWidth="1"/>
    <col min="13827" max="13827" width="16.28515625" style="230" customWidth="1"/>
    <col min="13828" max="13828" width="15.42578125" style="230" customWidth="1"/>
    <col min="13829" max="13829" width="14.5703125" style="230" customWidth="1"/>
    <col min="13830" max="13830" width="12.85546875" style="230" customWidth="1"/>
    <col min="13831" max="13834" width="8.28515625" style="230" customWidth="1"/>
    <col min="13835" max="13835" width="11.7109375" style="230" customWidth="1"/>
    <col min="13836" max="13839" width="8.28515625" style="230" customWidth="1"/>
    <col min="13840" max="13840" width="11.7109375" style="230" customWidth="1"/>
    <col min="13841" max="13842" width="8.28515625" style="230" customWidth="1"/>
    <col min="13843" max="13843" width="7.5703125" style="230" customWidth="1"/>
    <col min="13844" max="13844" width="7.42578125" style="230" customWidth="1"/>
    <col min="13845" max="13845" width="11.7109375" style="230" customWidth="1"/>
    <col min="13846" max="13849" width="8.28515625" style="230" customWidth="1"/>
    <col min="13850" max="13850" width="11.7109375" style="230" customWidth="1"/>
    <col min="13851" max="14080" width="9.140625" style="230"/>
    <col min="14081" max="14081" width="5.5703125" style="230" customWidth="1"/>
    <col min="14082" max="14082" width="15" style="230" customWidth="1"/>
    <col min="14083" max="14083" width="16.28515625" style="230" customWidth="1"/>
    <col min="14084" max="14084" width="15.42578125" style="230" customWidth="1"/>
    <col min="14085" max="14085" width="14.5703125" style="230" customWidth="1"/>
    <col min="14086" max="14086" width="12.85546875" style="230" customWidth="1"/>
    <col min="14087" max="14090" width="8.28515625" style="230" customWidth="1"/>
    <col min="14091" max="14091" width="11.7109375" style="230" customWidth="1"/>
    <col min="14092" max="14095" width="8.28515625" style="230" customWidth="1"/>
    <col min="14096" max="14096" width="11.7109375" style="230" customWidth="1"/>
    <col min="14097" max="14098" width="8.28515625" style="230" customWidth="1"/>
    <col min="14099" max="14099" width="7.5703125" style="230" customWidth="1"/>
    <col min="14100" max="14100" width="7.42578125" style="230" customWidth="1"/>
    <col min="14101" max="14101" width="11.7109375" style="230" customWidth="1"/>
    <col min="14102" max="14105" width="8.28515625" style="230" customWidth="1"/>
    <col min="14106" max="14106" width="11.7109375" style="230" customWidth="1"/>
    <col min="14107" max="14336" width="9.140625" style="230"/>
    <col min="14337" max="14337" width="5.5703125" style="230" customWidth="1"/>
    <col min="14338" max="14338" width="15" style="230" customWidth="1"/>
    <col min="14339" max="14339" width="16.28515625" style="230" customWidth="1"/>
    <col min="14340" max="14340" width="15.42578125" style="230" customWidth="1"/>
    <col min="14341" max="14341" width="14.5703125" style="230" customWidth="1"/>
    <col min="14342" max="14342" width="12.85546875" style="230" customWidth="1"/>
    <col min="14343" max="14346" width="8.28515625" style="230" customWidth="1"/>
    <col min="14347" max="14347" width="11.7109375" style="230" customWidth="1"/>
    <col min="14348" max="14351" width="8.28515625" style="230" customWidth="1"/>
    <col min="14352" max="14352" width="11.7109375" style="230" customWidth="1"/>
    <col min="14353" max="14354" width="8.28515625" style="230" customWidth="1"/>
    <col min="14355" max="14355" width="7.5703125" style="230" customWidth="1"/>
    <col min="14356" max="14356" width="7.42578125" style="230" customWidth="1"/>
    <col min="14357" max="14357" width="11.7109375" style="230" customWidth="1"/>
    <col min="14358" max="14361" width="8.28515625" style="230" customWidth="1"/>
    <col min="14362" max="14362" width="11.7109375" style="230" customWidth="1"/>
    <col min="14363" max="14592" width="9.140625" style="230"/>
    <col min="14593" max="14593" width="5.5703125" style="230" customWidth="1"/>
    <col min="14594" max="14594" width="15" style="230" customWidth="1"/>
    <col min="14595" max="14595" width="16.28515625" style="230" customWidth="1"/>
    <col min="14596" max="14596" width="15.42578125" style="230" customWidth="1"/>
    <col min="14597" max="14597" width="14.5703125" style="230" customWidth="1"/>
    <col min="14598" max="14598" width="12.85546875" style="230" customWidth="1"/>
    <col min="14599" max="14602" width="8.28515625" style="230" customWidth="1"/>
    <col min="14603" max="14603" width="11.7109375" style="230" customWidth="1"/>
    <col min="14604" max="14607" width="8.28515625" style="230" customWidth="1"/>
    <col min="14608" max="14608" width="11.7109375" style="230" customWidth="1"/>
    <col min="14609" max="14610" width="8.28515625" style="230" customWidth="1"/>
    <col min="14611" max="14611" width="7.5703125" style="230" customWidth="1"/>
    <col min="14612" max="14612" width="7.42578125" style="230" customWidth="1"/>
    <col min="14613" max="14613" width="11.7109375" style="230" customWidth="1"/>
    <col min="14614" max="14617" width="8.28515625" style="230" customWidth="1"/>
    <col min="14618" max="14618" width="11.7109375" style="230" customWidth="1"/>
    <col min="14619" max="14848" width="9.140625" style="230"/>
    <col min="14849" max="14849" width="5.5703125" style="230" customWidth="1"/>
    <col min="14850" max="14850" width="15" style="230" customWidth="1"/>
    <col min="14851" max="14851" width="16.28515625" style="230" customWidth="1"/>
    <col min="14852" max="14852" width="15.42578125" style="230" customWidth="1"/>
    <col min="14853" max="14853" width="14.5703125" style="230" customWidth="1"/>
    <col min="14854" max="14854" width="12.85546875" style="230" customWidth="1"/>
    <col min="14855" max="14858" width="8.28515625" style="230" customWidth="1"/>
    <col min="14859" max="14859" width="11.7109375" style="230" customWidth="1"/>
    <col min="14860" max="14863" width="8.28515625" style="230" customWidth="1"/>
    <col min="14864" max="14864" width="11.7109375" style="230" customWidth="1"/>
    <col min="14865" max="14866" width="8.28515625" style="230" customWidth="1"/>
    <col min="14867" max="14867" width="7.5703125" style="230" customWidth="1"/>
    <col min="14868" max="14868" width="7.42578125" style="230" customWidth="1"/>
    <col min="14869" max="14869" width="11.7109375" style="230" customWidth="1"/>
    <col min="14870" max="14873" width="8.28515625" style="230" customWidth="1"/>
    <col min="14874" max="14874" width="11.7109375" style="230" customWidth="1"/>
    <col min="14875" max="15104" width="9.140625" style="230"/>
    <col min="15105" max="15105" width="5.5703125" style="230" customWidth="1"/>
    <col min="15106" max="15106" width="15" style="230" customWidth="1"/>
    <col min="15107" max="15107" width="16.28515625" style="230" customWidth="1"/>
    <col min="15108" max="15108" width="15.42578125" style="230" customWidth="1"/>
    <col min="15109" max="15109" width="14.5703125" style="230" customWidth="1"/>
    <col min="15110" max="15110" width="12.85546875" style="230" customWidth="1"/>
    <col min="15111" max="15114" width="8.28515625" style="230" customWidth="1"/>
    <col min="15115" max="15115" width="11.7109375" style="230" customWidth="1"/>
    <col min="15116" max="15119" width="8.28515625" style="230" customWidth="1"/>
    <col min="15120" max="15120" width="11.7109375" style="230" customWidth="1"/>
    <col min="15121" max="15122" width="8.28515625" style="230" customWidth="1"/>
    <col min="15123" max="15123" width="7.5703125" style="230" customWidth="1"/>
    <col min="15124" max="15124" width="7.42578125" style="230" customWidth="1"/>
    <col min="15125" max="15125" width="11.7109375" style="230" customWidth="1"/>
    <col min="15126" max="15129" width="8.28515625" style="230" customWidth="1"/>
    <col min="15130" max="15130" width="11.7109375" style="230" customWidth="1"/>
    <col min="15131" max="15360" width="9.140625" style="230"/>
    <col min="15361" max="15361" width="5.5703125" style="230" customWidth="1"/>
    <col min="15362" max="15362" width="15" style="230" customWidth="1"/>
    <col min="15363" max="15363" width="16.28515625" style="230" customWidth="1"/>
    <col min="15364" max="15364" width="15.42578125" style="230" customWidth="1"/>
    <col min="15365" max="15365" width="14.5703125" style="230" customWidth="1"/>
    <col min="15366" max="15366" width="12.85546875" style="230" customWidth="1"/>
    <col min="15367" max="15370" width="8.28515625" style="230" customWidth="1"/>
    <col min="15371" max="15371" width="11.7109375" style="230" customWidth="1"/>
    <col min="15372" max="15375" width="8.28515625" style="230" customWidth="1"/>
    <col min="15376" max="15376" width="11.7109375" style="230" customWidth="1"/>
    <col min="15377" max="15378" width="8.28515625" style="230" customWidth="1"/>
    <col min="15379" max="15379" width="7.5703125" style="230" customWidth="1"/>
    <col min="15380" max="15380" width="7.42578125" style="230" customWidth="1"/>
    <col min="15381" max="15381" width="11.7109375" style="230" customWidth="1"/>
    <col min="15382" max="15385" width="8.28515625" style="230" customWidth="1"/>
    <col min="15386" max="15386" width="11.7109375" style="230" customWidth="1"/>
    <col min="15387" max="15616" width="9.140625" style="230"/>
    <col min="15617" max="15617" width="5.5703125" style="230" customWidth="1"/>
    <col min="15618" max="15618" width="15" style="230" customWidth="1"/>
    <col min="15619" max="15619" width="16.28515625" style="230" customWidth="1"/>
    <col min="15620" max="15620" width="15.42578125" style="230" customWidth="1"/>
    <col min="15621" max="15621" width="14.5703125" style="230" customWidth="1"/>
    <col min="15622" max="15622" width="12.85546875" style="230" customWidth="1"/>
    <col min="15623" max="15626" width="8.28515625" style="230" customWidth="1"/>
    <col min="15627" max="15627" width="11.7109375" style="230" customWidth="1"/>
    <col min="15628" max="15631" width="8.28515625" style="230" customWidth="1"/>
    <col min="15632" max="15632" width="11.7109375" style="230" customWidth="1"/>
    <col min="15633" max="15634" width="8.28515625" style="230" customWidth="1"/>
    <col min="15635" max="15635" width="7.5703125" style="230" customWidth="1"/>
    <col min="15636" max="15636" width="7.42578125" style="230" customWidth="1"/>
    <col min="15637" max="15637" width="11.7109375" style="230" customWidth="1"/>
    <col min="15638" max="15641" width="8.28515625" style="230" customWidth="1"/>
    <col min="15642" max="15642" width="11.7109375" style="230" customWidth="1"/>
    <col min="15643" max="15872" width="9.140625" style="230"/>
    <col min="15873" max="15873" width="5.5703125" style="230" customWidth="1"/>
    <col min="15874" max="15874" width="15" style="230" customWidth="1"/>
    <col min="15875" max="15875" width="16.28515625" style="230" customWidth="1"/>
    <col min="15876" max="15876" width="15.42578125" style="230" customWidth="1"/>
    <col min="15877" max="15877" width="14.5703125" style="230" customWidth="1"/>
    <col min="15878" max="15878" width="12.85546875" style="230" customWidth="1"/>
    <col min="15879" max="15882" width="8.28515625" style="230" customWidth="1"/>
    <col min="15883" max="15883" width="11.7109375" style="230" customWidth="1"/>
    <col min="15884" max="15887" width="8.28515625" style="230" customWidth="1"/>
    <col min="15888" max="15888" width="11.7109375" style="230" customWidth="1"/>
    <col min="15889" max="15890" width="8.28515625" style="230" customWidth="1"/>
    <col min="15891" max="15891" width="7.5703125" style="230" customWidth="1"/>
    <col min="15892" max="15892" width="7.42578125" style="230" customWidth="1"/>
    <col min="15893" max="15893" width="11.7109375" style="230" customWidth="1"/>
    <col min="15894" max="15897" width="8.28515625" style="230" customWidth="1"/>
    <col min="15898" max="15898" width="11.7109375" style="230" customWidth="1"/>
    <col min="15899" max="16128" width="9.140625" style="230"/>
    <col min="16129" max="16129" width="5.5703125" style="230" customWidth="1"/>
    <col min="16130" max="16130" width="15" style="230" customWidth="1"/>
    <col min="16131" max="16131" width="16.28515625" style="230" customWidth="1"/>
    <col min="16132" max="16132" width="15.42578125" style="230" customWidth="1"/>
    <col min="16133" max="16133" width="14.5703125" style="230" customWidth="1"/>
    <col min="16134" max="16134" width="12.85546875" style="230" customWidth="1"/>
    <col min="16135" max="16138" width="8.28515625" style="230" customWidth="1"/>
    <col min="16139" max="16139" width="11.7109375" style="230" customWidth="1"/>
    <col min="16140" max="16143" width="8.28515625" style="230" customWidth="1"/>
    <col min="16144" max="16144" width="11.7109375" style="230" customWidth="1"/>
    <col min="16145" max="16146" width="8.28515625" style="230" customWidth="1"/>
    <col min="16147" max="16147" width="7.5703125" style="230" customWidth="1"/>
    <col min="16148" max="16148" width="7.42578125" style="230" customWidth="1"/>
    <col min="16149" max="16149" width="11.7109375" style="230" customWidth="1"/>
    <col min="16150" max="16153" width="8.28515625" style="230" customWidth="1"/>
    <col min="16154" max="16154" width="11.7109375" style="230" customWidth="1"/>
    <col min="16155" max="16384" width="9.140625" style="230"/>
  </cols>
  <sheetData>
    <row r="1" spans="1:30" ht="28.5" customHeight="1" x14ac:dyDescent="0.25">
      <c r="A1" s="702" t="s">
        <v>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B1" s="486" t="s">
        <v>93</v>
      </c>
      <c r="AC1" s="486"/>
    </row>
    <row r="2" spans="1:30" ht="47.25" customHeight="1" x14ac:dyDescent="0.25">
      <c r="A2" s="705" t="s">
        <v>133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</row>
    <row r="3" spans="1:30" ht="30.75" customHeight="1" x14ac:dyDescent="0.25">
      <c r="A3" s="706" t="s">
        <v>2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6"/>
    </row>
    <row r="4" spans="1:30" ht="30.75" customHeight="1" thickBot="1" x14ac:dyDescent="0.3"/>
    <row r="5" spans="1:30" ht="36" customHeight="1" thickBot="1" x14ac:dyDescent="0.3">
      <c r="A5" s="707" t="s">
        <v>3</v>
      </c>
      <c r="B5" s="710" t="s">
        <v>4</v>
      </c>
      <c r="C5" s="712" t="s">
        <v>5</v>
      </c>
      <c r="D5" s="714" t="s">
        <v>6</v>
      </c>
      <c r="E5" s="715"/>
      <c r="F5" s="716" t="s">
        <v>7</v>
      </c>
      <c r="G5" s="431" t="s">
        <v>8</v>
      </c>
      <c r="H5" s="432"/>
      <c r="I5" s="432"/>
      <c r="J5" s="432"/>
      <c r="K5" s="433"/>
      <c r="L5" s="434" t="s">
        <v>9</v>
      </c>
      <c r="M5" s="435"/>
      <c r="N5" s="435"/>
      <c r="O5" s="435"/>
      <c r="P5" s="436"/>
      <c r="Q5" s="437" t="s">
        <v>10</v>
      </c>
      <c r="R5" s="438"/>
      <c r="S5" s="438"/>
      <c r="T5" s="438"/>
      <c r="U5" s="439"/>
      <c r="V5" s="440" t="s">
        <v>11</v>
      </c>
      <c r="W5" s="440"/>
      <c r="X5" s="440"/>
      <c r="Y5" s="440"/>
      <c r="Z5" s="441"/>
      <c r="AA5" s="404" t="s">
        <v>12</v>
      </c>
      <c r="AB5" s="404"/>
      <c r="AC5" s="404"/>
      <c r="AD5" s="404"/>
    </row>
    <row r="6" spans="1:30" ht="31.5" customHeight="1" x14ac:dyDescent="0.25">
      <c r="A6" s="708"/>
      <c r="B6" s="711"/>
      <c r="C6" s="713"/>
      <c r="D6" s="718" t="s">
        <v>13</v>
      </c>
      <c r="E6" s="720" t="s">
        <v>14</v>
      </c>
      <c r="F6" s="717"/>
      <c r="G6" s="409" t="s">
        <v>15</v>
      </c>
      <c r="H6" s="410"/>
      <c r="I6" s="409" t="s">
        <v>16</v>
      </c>
      <c r="J6" s="410"/>
      <c r="K6" s="722" t="s">
        <v>17</v>
      </c>
      <c r="L6" s="409" t="s">
        <v>15</v>
      </c>
      <c r="M6" s="410"/>
      <c r="N6" s="409" t="s">
        <v>16</v>
      </c>
      <c r="O6" s="410"/>
      <c r="P6" s="722" t="s">
        <v>17</v>
      </c>
      <c r="Q6" s="409" t="s">
        <v>15</v>
      </c>
      <c r="R6" s="410"/>
      <c r="S6" s="409" t="s">
        <v>16</v>
      </c>
      <c r="T6" s="410"/>
      <c r="U6" s="722" t="s">
        <v>17</v>
      </c>
      <c r="V6" s="409" t="s">
        <v>15</v>
      </c>
      <c r="W6" s="410"/>
      <c r="X6" s="409" t="s">
        <v>16</v>
      </c>
      <c r="Y6" s="410"/>
      <c r="Z6" s="703" t="s">
        <v>17</v>
      </c>
      <c r="AA6" s="442" t="s">
        <v>15</v>
      </c>
      <c r="AB6" s="442"/>
      <c r="AC6" s="442" t="s">
        <v>16</v>
      </c>
      <c r="AD6" s="442"/>
    </row>
    <row r="7" spans="1:30" ht="58.5" customHeight="1" thickBot="1" x14ac:dyDescent="0.3">
      <c r="A7" s="709"/>
      <c r="B7" s="711"/>
      <c r="C7" s="713"/>
      <c r="D7" s="719"/>
      <c r="E7" s="721"/>
      <c r="F7" s="717"/>
      <c r="G7" s="231" t="s">
        <v>18</v>
      </c>
      <c r="H7" s="232" t="s">
        <v>19</v>
      </c>
      <c r="I7" s="231" t="s">
        <v>18</v>
      </c>
      <c r="J7" s="232" t="s">
        <v>19</v>
      </c>
      <c r="K7" s="723"/>
      <c r="L7" s="231" t="s">
        <v>18</v>
      </c>
      <c r="M7" s="232" t="s">
        <v>19</v>
      </c>
      <c r="N7" s="231" t="s">
        <v>18</v>
      </c>
      <c r="O7" s="232" t="s">
        <v>19</v>
      </c>
      <c r="P7" s="723"/>
      <c r="Q7" s="231" t="s">
        <v>18</v>
      </c>
      <c r="R7" s="232" t="s">
        <v>19</v>
      </c>
      <c r="S7" s="231" t="s">
        <v>18</v>
      </c>
      <c r="T7" s="232" t="s">
        <v>19</v>
      </c>
      <c r="U7" s="723"/>
      <c r="V7" s="231" t="s">
        <v>18</v>
      </c>
      <c r="W7" s="232" t="s">
        <v>19</v>
      </c>
      <c r="X7" s="231" t="s">
        <v>18</v>
      </c>
      <c r="Y7" s="232" t="s">
        <v>19</v>
      </c>
      <c r="Z7" s="704"/>
      <c r="AA7" s="233" t="s">
        <v>18</v>
      </c>
      <c r="AB7" s="234" t="s">
        <v>19</v>
      </c>
      <c r="AC7" s="233" t="s">
        <v>18</v>
      </c>
      <c r="AD7" s="234" t="s">
        <v>19</v>
      </c>
    </row>
    <row r="8" spans="1:30" ht="15" customHeight="1" thickBot="1" x14ac:dyDescent="0.3">
      <c r="A8" s="235">
        <v>1</v>
      </c>
      <c r="B8" s="236">
        <v>2</v>
      </c>
      <c r="C8" s="236">
        <v>3</v>
      </c>
      <c r="D8" s="236">
        <v>4</v>
      </c>
      <c r="E8" s="236">
        <v>5</v>
      </c>
      <c r="F8" s="236">
        <v>6</v>
      </c>
      <c r="G8" s="236">
        <v>7</v>
      </c>
      <c r="H8" s="236">
        <v>8</v>
      </c>
      <c r="I8" s="236">
        <v>9</v>
      </c>
      <c r="J8" s="236">
        <v>10</v>
      </c>
      <c r="K8" s="236">
        <v>11</v>
      </c>
      <c r="L8" s="236">
        <v>12</v>
      </c>
      <c r="M8" s="236">
        <v>13</v>
      </c>
      <c r="N8" s="236">
        <v>14</v>
      </c>
      <c r="O8" s="236">
        <v>15</v>
      </c>
      <c r="P8" s="236">
        <v>16</v>
      </c>
      <c r="Q8" s="236">
        <v>17</v>
      </c>
      <c r="R8" s="236">
        <v>18</v>
      </c>
      <c r="S8" s="236">
        <v>19</v>
      </c>
      <c r="T8" s="236">
        <v>20</v>
      </c>
      <c r="U8" s="236">
        <v>21</v>
      </c>
      <c r="V8" s="236">
        <v>22</v>
      </c>
      <c r="W8" s="236">
        <v>23</v>
      </c>
      <c r="X8" s="236">
        <v>24</v>
      </c>
      <c r="Y8" s="236">
        <v>25</v>
      </c>
      <c r="Z8" s="236">
        <v>26</v>
      </c>
      <c r="AA8" s="249">
        <v>27</v>
      </c>
      <c r="AB8" s="249">
        <v>28</v>
      </c>
      <c r="AC8" s="249">
        <v>29</v>
      </c>
      <c r="AD8" s="240">
        <v>30</v>
      </c>
    </row>
    <row r="9" spans="1:30" ht="24.95" customHeight="1" x14ac:dyDescent="0.25">
      <c r="A9" s="675">
        <v>1</v>
      </c>
      <c r="B9" s="680" t="s">
        <v>134</v>
      </c>
      <c r="C9" s="680">
        <f>D9+E9</f>
        <v>3651.5099999999998</v>
      </c>
      <c r="D9" s="683">
        <v>3491.16</v>
      </c>
      <c r="E9" s="680">
        <v>160.35</v>
      </c>
      <c r="F9" s="250" t="s">
        <v>20</v>
      </c>
      <c r="G9" s="133">
        <v>98</v>
      </c>
      <c r="H9" s="134">
        <v>8.18</v>
      </c>
      <c r="I9" s="133"/>
      <c r="J9" s="134"/>
      <c r="K9" s="135">
        <v>8.18</v>
      </c>
      <c r="L9" s="133">
        <v>53</v>
      </c>
      <c r="M9" s="134">
        <v>20.85</v>
      </c>
      <c r="N9" s="133"/>
      <c r="O9" s="134"/>
      <c r="P9" s="135">
        <v>20.85</v>
      </c>
      <c r="Q9" s="133">
        <v>84</v>
      </c>
      <c r="R9" s="134">
        <v>67</v>
      </c>
      <c r="S9" s="133"/>
      <c r="T9" s="134"/>
      <c r="U9" s="135">
        <f>R9+T9</f>
        <v>67</v>
      </c>
      <c r="V9" s="133">
        <v>91</v>
      </c>
      <c r="W9" s="134">
        <v>136</v>
      </c>
      <c r="X9" s="133"/>
      <c r="Y9" s="134"/>
      <c r="Z9" s="135">
        <v>136</v>
      </c>
      <c r="AA9" s="133">
        <f>G9+L9+Q9+V9</f>
        <v>326</v>
      </c>
      <c r="AB9" s="134">
        <f>H9+M9+R9+W9</f>
        <v>232.03</v>
      </c>
      <c r="AC9" s="133">
        <f>I9+N9+S9+X9</f>
        <v>0</v>
      </c>
      <c r="AD9" s="134">
        <f t="shared" ref="AA9:AD13" si="0">J9+O9+T9+Y9</f>
        <v>0</v>
      </c>
    </row>
    <row r="10" spans="1:30" ht="24.95" customHeight="1" x14ac:dyDescent="0.25">
      <c r="A10" s="675"/>
      <c r="B10" s="681"/>
      <c r="C10" s="681"/>
      <c r="D10" s="684"/>
      <c r="E10" s="681"/>
      <c r="F10" s="251" t="s">
        <v>21</v>
      </c>
      <c r="G10" s="136">
        <v>49</v>
      </c>
      <c r="H10" s="137">
        <v>4.5</v>
      </c>
      <c r="I10" s="136"/>
      <c r="J10" s="137"/>
      <c r="K10" s="138">
        <v>4.5</v>
      </c>
      <c r="L10" s="136">
        <v>2</v>
      </c>
      <c r="M10" s="137">
        <v>0.6</v>
      </c>
      <c r="N10" s="136"/>
      <c r="O10" s="137"/>
      <c r="P10" s="138">
        <v>0.6</v>
      </c>
      <c r="Q10" s="136">
        <v>2</v>
      </c>
      <c r="R10" s="137">
        <v>1.7</v>
      </c>
      <c r="S10" s="136"/>
      <c r="T10" s="137"/>
      <c r="U10" s="138">
        <f t="shared" ref="U10:U56" si="1">R10+T10</f>
        <v>1.7</v>
      </c>
      <c r="V10" s="136">
        <v>0</v>
      </c>
      <c r="W10" s="137">
        <v>0</v>
      </c>
      <c r="X10" s="136"/>
      <c r="Y10" s="137"/>
      <c r="Z10" s="138">
        <v>0</v>
      </c>
      <c r="AA10" s="136">
        <f t="shared" si="0"/>
        <v>53</v>
      </c>
      <c r="AB10" s="137">
        <f t="shared" si="0"/>
        <v>6.8</v>
      </c>
      <c r="AC10" s="136">
        <f t="shared" si="0"/>
        <v>0</v>
      </c>
      <c r="AD10" s="137">
        <f t="shared" si="0"/>
        <v>0</v>
      </c>
    </row>
    <row r="11" spans="1:30" ht="24.95" customHeight="1" x14ac:dyDescent="0.25">
      <c r="A11" s="675"/>
      <c r="B11" s="681"/>
      <c r="C11" s="681"/>
      <c r="D11" s="684"/>
      <c r="E11" s="681"/>
      <c r="F11" s="251" t="s">
        <v>22</v>
      </c>
      <c r="G11" s="136">
        <v>0</v>
      </c>
      <c r="H11" s="137">
        <v>0</v>
      </c>
      <c r="I11" s="136"/>
      <c r="J11" s="137"/>
      <c r="K11" s="138">
        <v>0</v>
      </c>
      <c r="L11" s="136">
        <v>88</v>
      </c>
      <c r="M11" s="137">
        <v>24.1</v>
      </c>
      <c r="N11" s="136"/>
      <c r="O11" s="137"/>
      <c r="P11" s="138">
        <v>24.1</v>
      </c>
      <c r="Q11" s="136">
        <v>7</v>
      </c>
      <c r="R11" s="137">
        <v>6.8</v>
      </c>
      <c r="S11" s="136"/>
      <c r="T11" s="137"/>
      <c r="U11" s="138">
        <f t="shared" si="1"/>
        <v>6.8</v>
      </c>
      <c r="V11" s="136">
        <v>7</v>
      </c>
      <c r="W11" s="137">
        <v>9.5</v>
      </c>
      <c r="X11" s="136"/>
      <c r="Y11" s="137"/>
      <c r="Z11" s="138">
        <v>9.5</v>
      </c>
      <c r="AA11" s="136">
        <f t="shared" si="0"/>
        <v>102</v>
      </c>
      <c r="AB11" s="137">
        <f t="shared" si="0"/>
        <v>40.400000000000006</v>
      </c>
      <c r="AC11" s="136">
        <f t="shared" si="0"/>
        <v>0</v>
      </c>
      <c r="AD11" s="137">
        <f t="shared" si="0"/>
        <v>0</v>
      </c>
    </row>
    <row r="12" spans="1:30" ht="24.95" customHeight="1" x14ac:dyDescent="0.25">
      <c r="A12" s="675"/>
      <c r="B12" s="681"/>
      <c r="C12" s="681"/>
      <c r="D12" s="684"/>
      <c r="E12" s="681"/>
      <c r="F12" s="251" t="s">
        <v>23</v>
      </c>
      <c r="G12" s="136">
        <v>0</v>
      </c>
      <c r="H12" s="137">
        <v>0</v>
      </c>
      <c r="I12" s="136"/>
      <c r="J12" s="137"/>
      <c r="K12" s="138">
        <v>0</v>
      </c>
      <c r="L12" s="136">
        <v>0</v>
      </c>
      <c r="M12" s="137">
        <v>0</v>
      </c>
      <c r="N12" s="136"/>
      <c r="O12" s="137"/>
      <c r="P12" s="138">
        <v>0</v>
      </c>
      <c r="Q12" s="136">
        <v>0</v>
      </c>
      <c r="R12" s="137">
        <v>0</v>
      </c>
      <c r="S12" s="136"/>
      <c r="T12" s="137"/>
      <c r="U12" s="138">
        <f t="shared" si="1"/>
        <v>0</v>
      </c>
      <c r="V12" s="136">
        <v>0</v>
      </c>
      <c r="W12" s="137">
        <v>0</v>
      </c>
      <c r="X12" s="136"/>
      <c r="Y12" s="137"/>
      <c r="Z12" s="138">
        <v>0</v>
      </c>
      <c r="AA12" s="136">
        <f t="shared" si="0"/>
        <v>0</v>
      </c>
      <c r="AB12" s="137">
        <f t="shared" si="0"/>
        <v>0</v>
      </c>
      <c r="AC12" s="136">
        <f t="shared" si="0"/>
        <v>0</v>
      </c>
      <c r="AD12" s="137">
        <f t="shared" si="0"/>
        <v>0</v>
      </c>
    </row>
    <row r="13" spans="1:30" ht="24.95" customHeight="1" thickBot="1" x14ac:dyDescent="0.3">
      <c r="A13" s="675"/>
      <c r="B13" s="699"/>
      <c r="C13" s="699"/>
      <c r="D13" s="685"/>
      <c r="E13" s="699"/>
      <c r="F13" s="252" t="s">
        <v>24</v>
      </c>
      <c r="G13" s="139">
        <v>0</v>
      </c>
      <c r="H13" s="140">
        <v>0</v>
      </c>
      <c r="I13" s="139"/>
      <c r="J13" s="140"/>
      <c r="K13" s="141">
        <v>0</v>
      </c>
      <c r="L13" s="139">
        <v>0</v>
      </c>
      <c r="M13" s="140">
        <v>0</v>
      </c>
      <c r="N13" s="139"/>
      <c r="O13" s="140"/>
      <c r="P13" s="141">
        <v>0</v>
      </c>
      <c r="Q13" s="139">
        <v>0</v>
      </c>
      <c r="R13" s="140">
        <v>0</v>
      </c>
      <c r="S13" s="139"/>
      <c r="T13" s="140"/>
      <c r="U13" s="141">
        <f t="shared" si="1"/>
        <v>0</v>
      </c>
      <c r="V13" s="139">
        <v>0</v>
      </c>
      <c r="W13" s="140">
        <v>0</v>
      </c>
      <c r="X13" s="142"/>
      <c r="Y13" s="140"/>
      <c r="Z13" s="141">
        <v>0</v>
      </c>
      <c r="AA13" s="139">
        <f t="shared" si="0"/>
        <v>0</v>
      </c>
      <c r="AB13" s="140">
        <f t="shared" si="0"/>
        <v>0</v>
      </c>
      <c r="AC13" s="139">
        <f t="shared" si="0"/>
        <v>0</v>
      </c>
      <c r="AD13" s="140">
        <f t="shared" si="0"/>
        <v>0</v>
      </c>
    </row>
    <row r="14" spans="1:30" ht="24.95" customHeight="1" thickBot="1" x14ac:dyDescent="0.3">
      <c r="A14" s="676"/>
      <c r="B14" s="686" t="s">
        <v>12</v>
      </c>
      <c r="C14" s="687"/>
      <c r="D14" s="687"/>
      <c r="E14" s="687"/>
      <c r="F14" s="701"/>
      <c r="G14" s="144">
        <f>G9+G10+G11+G12+G13</f>
        <v>147</v>
      </c>
      <c r="H14" s="145">
        <f t="shared" ref="H14:AD14" si="2">H9+H10+H11+H12+H13</f>
        <v>12.68</v>
      </c>
      <c r="I14" s="145">
        <f t="shared" si="2"/>
        <v>0</v>
      </c>
      <c r="J14" s="145">
        <f t="shared" si="2"/>
        <v>0</v>
      </c>
      <c r="K14" s="145">
        <f t="shared" si="2"/>
        <v>12.68</v>
      </c>
      <c r="L14" s="145">
        <f t="shared" si="2"/>
        <v>143</v>
      </c>
      <c r="M14" s="145">
        <f t="shared" si="2"/>
        <v>45.550000000000004</v>
      </c>
      <c r="N14" s="145">
        <f t="shared" si="2"/>
        <v>0</v>
      </c>
      <c r="O14" s="145">
        <f t="shared" si="2"/>
        <v>0</v>
      </c>
      <c r="P14" s="145">
        <f t="shared" si="2"/>
        <v>45.550000000000004</v>
      </c>
      <c r="Q14" s="145">
        <f t="shared" si="2"/>
        <v>93</v>
      </c>
      <c r="R14" s="145">
        <f t="shared" si="2"/>
        <v>75.5</v>
      </c>
      <c r="S14" s="145">
        <f t="shared" si="2"/>
        <v>0</v>
      </c>
      <c r="T14" s="145">
        <f t="shared" si="2"/>
        <v>0</v>
      </c>
      <c r="U14" s="145">
        <f t="shared" si="2"/>
        <v>75.5</v>
      </c>
      <c r="V14" s="145">
        <f t="shared" si="2"/>
        <v>98</v>
      </c>
      <c r="W14" s="145">
        <f t="shared" si="2"/>
        <v>145.5</v>
      </c>
      <c r="X14" s="145">
        <f t="shared" si="2"/>
        <v>0</v>
      </c>
      <c r="Y14" s="145">
        <f t="shared" si="2"/>
        <v>0</v>
      </c>
      <c r="Z14" s="145">
        <f t="shared" si="2"/>
        <v>145.5</v>
      </c>
      <c r="AA14" s="145">
        <f t="shared" si="2"/>
        <v>481</v>
      </c>
      <c r="AB14" s="145">
        <f t="shared" si="2"/>
        <v>279.23</v>
      </c>
      <c r="AC14" s="145">
        <f t="shared" si="2"/>
        <v>0</v>
      </c>
      <c r="AD14" s="184">
        <f t="shared" si="2"/>
        <v>0</v>
      </c>
    </row>
    <row r="15" spans="1:30" ht="24.95" customHeight="1" x14ac:dyDescent="0.25">
      <c r="A15" s="674">
        <v>2</v>
      </c>
      <c r="B15" s="696" t="s">
        <v>135</v>
      </c>
      <c r="C15" s="696">
        <f>D15+E15</f>
        <v>59.67</v>
      </c>
      <c r="D15" s="700">
        <v>50.29</v>
      </c>
      <c r="E15" s="696">
        <v>9.3800000000000008</v>
      </c>
      <c r="F15" s="241" t="s">
        <v>20</v>
      </c>
      <c r="G15" s="133"/>
      <c r="H15" s="134"/>
      <c r="I15" s="133"/>
      <c r="J15" s="134"/>
      <c r="K15" s="135">
        <f>H15+J15</f>
        <v>0</v>
      </c>
      <c r="L15" s="133"/>
      <c r="M15" s="134"/>
      <c r="N15" s="133"/>
      <c r="O15" s="134"/>
      <c r="P15" s="135">
        <f>M15+O15</f>
        <v>0</v>
      </c>
      <c r="Q15" s="133"/>
      <c r="R15" s="134"/>
      <c r="S15" s="133"/>
      <c r="T15" s="134"/>
      <c r="U15" s="135">
        <f t="shared" si="1"/>
        <v>0</v>
      </c>
      <c r="V15" s="133"/>
      <c r="W15" s="134"/>
      <c r="X15" s="133"/>
      <c r="Y15" s="134"/>
      <c r="Z15" s="135">
        <f>W15+Y15</f>
        <v>0</v>
      </c>
      <c r="AA15" s="133">
        <f t="shared" ref="AA15:AD19" si="3">G15+L15+Q15+V15</f>
        <v>0</v>
      </c>
      <c r="AB15" s="134">
        <f t="shared" si="3"/>
        <v>0</v>
      </c>
      <c r="AC15" s="133">
        <f t="shared" si="3"/>
        <v>0</v>
      </c>
      <c r="AD15" s="134">
        <f t="shared" si="3"/>
        <v>0</v>
      </c>
    </row>
    <row r="16" spans="1:30" ht="24.95" customHeight="1" x14ac:dyDescent="0.25">
      <c r="A16" s="675"/>
      <c r="B16" s="681"/>
      <c r="C16" s="681"/>
      <c r="D16" s="684"/>
      <c r="E16" s="681"/>
      <c r="F16" s="242" t="s">
        <v>21</v>
      </c>
      <c r="G16" s="136"/>
      <c r="H16" s="137"/>
      <c r="I16" s="136"/>
      <c r="J16" s="137"/>
      <c r="K16" s="138">
        <f>H16+J16</f>
        <v>0</v>
      </c>
      <c r="L16" s="136"/>
      <c r="M16" s="137"/>
      <c r="N16" s="136"/>
      <c r="O16" s="137"/>
      <c r="P16" s="138">
        <f>M16+O16</f>
        <v>0</v>
      </c>
      <c r="Q16" s="136"/>
      <c r="R16" s="137"/>
      <c r="S16" s="136"/>
      <c r="T16" s="137"/>
      <c r="U16" s="138">
        <f t="shared" si="1"/>
        <v>0</v>
      </c>
      <c r="V16" s="136"/>
      <c r="W16" s="137"/>
      <c r="X16" s="136"/>
      <c r="Y16" s="137"/>
      <c r="Z16" s="138">
        <f>W16+Y16</f>
        <v>0</v>
      </c>
      <c r="AA16" s="136">
        <f t="shared" si="3"/>
        <v>0</v>
      </c>
      <c r="AB16" s="137">
        <f t="shared" si="3"/>
        <v>0</v>
      </c>
      <c r="AC16" s="136">
        <f t="shared" si="3"/>
        <v>0</v>
      </c>
      <c r="AD16" s="137">
        <f t="shared" si="3"/>
        <v>0</v>
      </c>
    </row>
    <row r="17" spans="1:30" ht="24.95" customHeight="1" x14ac:dyDescent="0.25">
      <c r="A17" s="675"/>
      <c r="B17" s="681"/>
      <c r="C17" s="681"/>
      <c r="D17" s="684"/>
      <c r="E17" s="681"/>
      <c r="F17" s="242" t="s">
        <v>22</v>
      </c>
      <c r="G17" s="136"/>
      <c r="H17" s="137"/>
      <c r="I17" s="136"/>
      <c r="J17" s="137"/>
      <c r="K17" s="138">
        <f>H17+J17</f>
        <v>0</v>
      </c>
      <c r="L17" s="136"/>
      <c r="M17" s="137"/>
      <c r="N17" s="136"/>
      <c r="O17" s="137"/>
      <c r="P17" s="138">
        <f>M17+O17</f>
        <v>0</v>
      </c>
      <c r="Q17" s="136"/>
      <c r="R17" s="137"/>
      <c r="S17" s="136"/>
      <c r="T17" s="137"/>
      <c r="U17" s="138">
        <f t="shared" si="1"/>
        <v>0</v>
      </c>
      <c r="V17" s="136"/>
      <c r="W17" s="137"/>
      <c r="X17" s="136"/>
      <c r="Y17" s="137"/>
      <c r="Z17" s="138">
        <f>W17+Y17</f>
        <v>0</v>
      </c>
      <c r="AA17" s="136">
        <f t="shared" si="3"/>
        <v>0</v>
      </c>
      <c r="AB17" s="137">
        <f t="shared" si="3"/>
        <v>0</v>
      </c>
      <c r="AC17" s="136">
        <f t="shared" si="3"/>
        <v>0</v>
      </c>
      <c r="AD17" s="137">
        <f t="shared" si="3"/>
        <v>0</v>
      </c>
    </row>
    <row r="18" spans="1:30" ht="24.95" customHeight="1" x14ac:dyDescent="0.25">
      <c r="A18" s="675"/>
      <c r="B18" s="681"/>
      <c r="C18" s="681"/>
      <c r="D18" s="684"/>
      <c r="E18" s="681"/>
      <c r="F18" s="242" t="s">
        <v>23</v>
      </c>
      <c r="G18" s="136"/>
      <c r="H18" s="137"/>
      <c r="I18" s="136"/>
      <c r="J18" s="137"/>
      <c r="K18" s="138">
        <f>H18+J18</f>
        <v>0</v>
      </c>
      <c r="L18" s="136"/>
      <c r="M18" s="137"/>
      <c r="N18" s="136"/>
      <c r="O18" s="137"/>
      <c r="P18" s="138">
        <f>M18+O18</f>
        <v>0</v>
      </c>
      <c r="Q18" s="136"/>
      <c r="R18" s="137"/>
      <c r="S18" s="136"/>
      <c r="T18" s="137"/>
      <c r="U18" s="138">
        <f t="shared" si="1"/>
        <v>0</v>
      </c>
      <c r="V18" s="136"/>
      <c r="W18" s="137"/>
      <c r="X18" s="136"/>
      <c r="Y18" s="137"/>
      <c r="Z18" s="138">
        <f>W18+Y18</f>
        <v>0</v>
      </c>
      <c r="AA18" s="136">
        <f t="shared" si="3"/>
        <v>0</v>
      </c>
      <c r="AB18" s="137">
        <f t="shared" si="3"/>
        <v>0</v>
      </c>
      <c r="AC18" s="136">
        <f t="shared" si="3"/>
        <v>0</v>
      </c>
      <c r="AD18" s="137">
        <f t="shared" si="3"/>
        <v>0</v>
      </c>
    </row>
    <row r="19" spans="1:30" ht="24.95" customHeight="1" thickBot="1" x14ac:dyDescent="0.3">
      <c r="A19" s="675"/>
      <c r="B19" s="699"/>
      <c r="C19" s="699"/>
      <c r="D19" s="685"/>
      <c r="E19" s="699"/>
      <c r="F19" s="243" t="s">
        <v>24</v>
      </c>
      <c r="G19" s="139"/>
      <c r="H19" s="140"/>
      <c r="I19" s="139"/>
      <c r="J19" s="140"/>
      <c r="K19" s="141">
        <f>H19+J19</f>
        <v>0</v>
      </c>
      <c r="L19" s="139"/>
      <c r="M19" s="140"/>
      <c r="N19" s="139"/>
      <c r="O19" s="140"/>
      <c r="P19" s="141">
        <f>M19+O19</f>
        <v>0</v>
      </c>
      <c r="Q19" s="139"/>
      <c r="R19" s="140"/>
      <c r="S19" s="139"/>
      <c r="T19" s="140"/>
      <c r="U19" s="141">
        <f t="shared" si="1"/>
        <v>0</v>
      </c>
      <c r="V19" s="139"/>
      <c r="W19" s="140"/>
      <c r="X19" s="142"/>
      <c r="Y19" s="140"/>
      <c r="Z19" s="141">
        <f>W19+Y19</f>
        <v>0</v>
      </c>
      <c r="AA19" s="139">
        <f t="shared" si="3"/>
        <v>0</v>
      </c>
      <c r="AB19" s="140">
        <f t="shared" si="3"/>
        <v>0</v>
      </c>
      <c r="AC19" s="139">
        <f t="shared" si="3"/>
        <v>0</v>
      </c>
      <c r="AD19" s="140">
        <f t="shared" si="3"/>
        <v>0</v>
      </c>
    </row>
    <row r="20" spans="1:30" ht="24.95" customHeight="1" thickBot="1" x14ac:dyDescent="0.3">
      <c r="A20" s="676"/>
      <c r="B20" s="686" t="s">
        <v>12</v>
      </c>
      <c r="C20" s="687"/>
      <c r="D20" s="687"/>
      <c r="E20" s="687"/>
      <c r="F20" s="688"/>
      <c r="G20" s="144">
        <f t="shared" ref="G20:AD20" si="4">G15+G16+G17+G18+G19</f>
        <v>0</v>
      </c>
      <c r="H20" s="145">
        <f t="shared" si="4"/>
        <v>0</v>
      </c>
      <c r="I20" s="145">
        <f t="shared" si="4"/>
        <v>0</v>
      </c>
      <c r="J20" s="145">
        <f t="shared" si="4"/>
        <v>0</v>
      </c>
      <c r="K20" s="145">
        <f t="shared" si="4"/>
        <v>0</v>
      </c>
      <c r="L20" s="145">
        <f t="shared" si="4"/>
        <v>0</v>
      </c>
      <c r="M20" s="145">
        <f t="shared" si="4"/>
        <v>0</v>
      </c>
      <c r="N20" s="145">
        <f t="shared" si="4"/>
        <v>0</v>
      </c>
      <c r="O20" s="145">
        <f t="shared" si="4"/>
        <v>0</v>
      </c>
      <c r="P20" s="145">
        <f t="shared" si="4"/>
        <v>0</v>
      </c>
      <c r="Q20" s="145">
        <f t="shared" si="4"/>
        <v>0</v>
      </c>
      <c r="R20" s="145">
        <f t="shared" si="4"/>
        <v>0</v>
      </c>
      <c r="S20" s="145">
        <f t="shared" si="4"/>
        <v>0</v>
      </c>
      <c r="T20" s="145">
        <f t="shared" si="4"/>
        <v>0</v>
      </c>
      <c r="U20" s="145">
        <f t="shared" si="1"/>
        <v>0</v>
      </c>
      <c r="V20" s="145">
        <f t="shared" si="4"/>
        <v>0</v>
      </c>
      <c r="W20" s="145">
        <f t="shared" si="4"/>
        <v>0</v>
      </c>
      <c r="X20" s="145">
        <f t="shared" si="4"/>
        <v>0</v>
      </c>
      <c r="Y20" s="145">
        <f t="shared" si="4"/>
        <v>0</v>
      </c>
      <c r="Z20" s="145">
        <f t="shared" si="4"/>
        <v>0</v>
      </c>
      <c r="AA20" s="145">
        <f t="shared" si="4"/>
        <v>0</v>
      </c>
      <c r="AB20" s="145">
        <f t="shared" si="4"/>
        <v>0</v>
      </c>
      <c r="AC20" s="145">
        <f t="shared" si="4"/>
        <v>0</v>
      </c>
      <c r="AD20" s="184">
        <f t="shared" si="4"/>
        <v>0</v>
      </c>
    </row>
    <row r="21" spans="1:30" ht="24.95" customHeight="1" x14ac:dyDescent="0.25">
      <c r="A21" s="674">
        <v>3</v>
      </c>
      <c r="B21" s="695" t="s">
        <v>136</v>
      </c>
      <c r="C21" s="696">
        <f>D21+E21</f>
        <v>17152.16</v>
      </c>
      <c r="D21" s="697">
        <v>17120.29</v>
      </c>
      <c r="E21" s="523">
        <v>31.87</v>
      </c>
      <c r="F21" s="241" t="s">
        <v>20</v>
      </c>
      <c r="G21" s="133"/>
      <c r="H21" s="134">
        <v>31.4</v>
      </c>
      <c r="I21" s="133"/>
      <c r="J21" s="134"/>
      <c r="K21" s="135">
        <f>H21+J21</f>
        <v>31.4</v>
      </c>
      <c r="L21" s="133">
        <v>138</v>
      </c>
      <c r="M21" s="134">
        <v>65.400000000000006</v>
      </c>
      <c r="N21" s="133"/>
      <c r="O21" s="134"/>
      <c r="P21" s="135">
        <f>M21+O21</f>
        <v>65.400000000000006</v>
      </c>
      <c r="Q21" s="133">
        <v>58</v>
      </c>
      <c r="R21" s="134">
        <v>46.5</v>
      </c>
      <c r="S21" s="133"/>
      <c r="T21" s="134"/>
      <c r="U21" s="135">
        <f t="shared" si="1"/>
        <v>46.5</v>
      </c>
      <c r="V21" s="133">
        <v>53</v>
      </c>
      <c r="W21" s="134">
        <v>52.6</v>
      </c>
      <c r="X21" s="133"/>
      <c r="Y21" s="134"/>
      <c r="Z21" s="135">
        <f>W21+Y21</f>
        <v>52.6</v>
      </c>
      <c r="AA21" s="133">
        <f t="shared" ref="AA21:AD25" si="5">G21+L21+Q21+V21</f>
        <v>249</v>
      </c>
      <c r="AB21" s="134">
        <f>H21+M21+R21+W21</f>
        <v>195.9</v>
      </c>
      <c r="AC21" s="133">
        <f t="shared" si="5"/>
        <v>0</v>
      </c>
      <c r="AD21" s="134">
        <f t="shared" si="5"/>
        <v>0</v>
      </c>
    </row>
    <row r="22" spans="1:30" ht="24.95" customHeight="1" x14ac:dyDescent="0.25">
      <c r="A22" s="675"/>
      <c r="B22" s="678"/>
      <c r="C22" s="681"/>
      <c r="D22" s="698"/>
      <c r="E22" s="524"/>
      <c r="F22" s="242" t="s">
        <v>21</v>
      </c>
      <c r="G22" s="136">
        <v>215</v>
      </c>
      <c r="H22" s="137">
        <v>5.6</v>
      </c>
      <c r="I22" s="136"/>
      <c r="J22" s="137"/>
      <c r="K22" s="138">
        <f>H22+J22</f>
        <v>5.6</v>
      </c>
      <c r="L22" s="136">
        <v>14</v>
      </c>
      <c r="M22" s="137">
        <v>3.4</v>
      </c>
      <c r="N22" s="136"/>
      <c r="O22" s="137"/>
      <c r="P22" s="138">
        <f>M22+O22</f>
        <v>3.4</v>
      </c>
      <c r="Q22" s="136"/>
      <c r="R22" s="137"/>
      <c r="S22" s="136"/>
      <c r="T22" s="137"/>
      <c r="U22" s="138">
        <f t="shared" si="1"/>
        <v>0</v>
      </c>
      <c r="V22" s="136"/>
      <c r="W22" s="137"/>
      <c r="X22" s="136"/>
      <c r="Y22" s="137"/>
      <c r="Z22" s="138">
        <f>W22+Y22</f>
        <v>0</v>
      </c>
      <c r="AA22" s="136">
        <f t="shared" si="5"/>
        <v>229</v>
      </c>
      <c r="AB22" s="137">
        <f t="shared" si="5"/>
        <v>9</v>
      </c>
      <c r="AC22" s="136">
        <f t="shared" si="5"/>
        <v>0</v>
      </c>
      <c r="AD22" s="137">
        <f t="shared" si="5"/>
        <v>0</v>
      </c>
    </row>
    <row r="23" spans="1:30" ht="24.95" customHeight="1" x14ac:dyDescent="0.25">
      <c r="A23" s="675"/>
      <c r="B23" s="678"/>
      <c r="C23" s="681"/>
      <c r="D23" s="698"/>
      <c r="E23" s="524"/>
      <c r="F23" s="242" t="s">
        <v>22</v>
      </c>
      <c r="G23" s="136"/>
      <c r="H23" s="137">
        <v>15</v>
      </c>
      <c r="I23" s="136"/>
      <c r="J23" s="137"/>
      <c r="K23" s="138">
        <f>H23+J23</f>
        <v>15</v>
      </c>
      <c r="L23" s="136">
        <v>14</v>
      </c>
      <c r="M23" s="137">
        <v>6</v>
      </c>
      <c r="N23" s="136"/>
      <c r="O23" s="137"/>
      <c r="P23" s="138">
        <f>M23+O23</f>
        <v>6</v>
      </c>
      <c r="Q23" s="136">
        <v>32</v>
      </c>
      <c r="R23" s="137">
        <v>22</v>
      </c>
      <c r="S23" s="136"/>
      <c r="T23" s="137"/>
      <c r="U23" s="138">
        <f t="shared" si="1"/>
        <v>22</v>
      </c>
      <c r="V23" s="136">
        <v>48</v>
      </c>
      <c r="W23" s="137">
        <v>70</v>
      </c>
      <c r="X23" s="136"/>
      <c r="Y23" s="137"/>
      <c r="Z23" s="138">
        <f>W23+Y23</f>
        <v>70</v>
      </c>
      <c r="AA23" s="136">
        <f t="shared" si="5"/>
        <v>94</v>
      </c>
      <c r="AB23" s="137">
        <f t="shared" si="5"/>
        <v>113</v>
      </c>
      <c r="AC23" s="136">
        <f t="shared" si="5"/>
        <v>0</v>
      </c>
      <c r="AD23" s="137">
        <f t="shared" si="5"/>
        <v>0</v>
      </c>
    </row>
    <row r="24" spans="1:30" ht="24.95" customHeight="1" x14ac:dyDescent="0.25">
      <c r="A24" s="675"/>
      <c r="B24" s="678"/>
      <c r="C24" s="681"/>
      <c r="D24" s="698"/>
      <c r="E24" s="524"/>
      <c r="F24" s="242" t="s">
        <v>23</v>
      </c>
      <c r="G24" s="136"/>
      <c r="H24" s="137"/>
      <c r="I24" s="136"/>
      <c r="J24" s="137"/>
      <c r="K24" s="138">
        <f>H24+J24</f>
        <v>0</v>
      </c>
      <c r="L24" s="136"/>
      <c r="M24" s="137"/>
      <c r="N24" s="136"/>
      <c r="O24" s="137"/>
      <c r="P24" s="138">
        <f>M24+O24</f>
        <v>0</v>
      </c>
      <c r="Q24" s="136"/>
      <c r="R24" s="137"/>
      <c r="S24" s="136"/>
      <c r="T24" s="137"/>
      <c r="U24" s="138">
        <f t="shared" si="1"/>
        <v>0</v>
      </c>
      <c r="V24" s="136"/>
      <c r="W24" s="137"/>
      <c r="X24" s="136"/>
      <c r="Y24" s="137"/>
      <c r="Z24" s="138">
        <f>W24+Y24</f>
        <v>0</v>
      </c>
      <c r="AA24" s="136">
        <f t="shared" si="5"/>
        <v>0</v>
      </c>
      <c r="AB24" s="137">
        <f t="shared" si="5"/>
        <v>0</v>
      </c>
      <c r="AC24" s="136">
        <f t="shared" si="5"/>
        <v>0</v>
      </c>
      <c r="AD24" s="137">
        <f t="shared" si="5"/>
        <v>0</v>
      </c>
    </row>
    <row r="25" spans="1:30" ht="24.95" customHeight="1" thickBot="1" x14ac:dyDescent="0.3">
      <c r="A25" s="675"/>
      <c r="B25" s="679"/>
      <c r="C25" s="682"/>
      <c r="D25" s="698"/>
      <c r="E25" s="524"/>
      <c r="F25" s="243" t="s">
        <v>24</v>
      </c>
      <c r="G25" s="139"/>
      <c r="H25" s="140"/>
      <c r="I25" s="139"/>
      <c r="J25" s="140"/>
      <c r="K25" s="141">
        <f t="shared" ref="K25:K50" si="6">H25+J25</f>
        <v>0</v>
      </c>
      <c r="L25" s="139"/>
      <c r="M25" s="140"/>
      <c r="N25" s="139"/>
      <c r="O25" s="140"/>
      <c r="P25" s="141">
        <f t="shared" ref="P25:P50" si="7">M25+O25</f>
        <v>0</v>
      </c>
      <c r="Q25" s="139"/>
      <c r="R25" s="140"/>
      <c r="S25" s="139"/>
      <c r="T25" s="140"/>
      <c r="U25" s="141">
        <f t="shared" si="1"/>
        <v>0</v>
      </c>
      <c r="V25" s="139"/>
      <c r="W25" s="140"/>
      <c r="X25" s="142"/>
      <c r="Y25" s="140"/>
      <c r="Z25" s="141">
        <f t="shared" ref="Z25:Z50" si="8">W25+Y25</f>
        <v>0</v>
      </c>
      <c r="AA25" s="139">
        <f t="shared" si="5"/>
        <v>0</v>
      </c>
      <c r="AB25" s="140">
        <f t="shared" si="5"/>
        <v>0</v>
      </c>
      <c r="AC25" s="139">
        <f t="shared" si="5"/>
        <v>0</v>
      </c>
      <c r="AD25" s="140">
        <f t="shared" si="5"/>
        <v>0</v>
      </c>
    </row>
    <row r="26" spans="1:30" ht="24.95" customHeight="1" thickBot="1" x14ac:dyDescent="0.3">
      <c r="A26" s="676"/>
      <c r="B26" s="686" t="s">
        <v>12</v>
      </c>
      <c r="C26" s="687"/>
      <c r="D26" s="687"/>
      <c r="E26" s="687"/>
      <c r="F26" s="688"/>
      <c r="G26" s="144">
        <f>G21+G22+G23+G24+G25</f>
        <v>215</v>
      </c>
      <c r="H26" s="145">
        <f t="shared" ref="H26:AD26" si="9">H21+H22+H23+H24+H25</f>
        <v>52</v>
      </c>
      <c r="I26" s="145">
        <f t="shared" si="9"/>
        <v>0</v>
      </c>
      <c r="J26" s="145">
        <f t="shared" si="9"/>
        <v>0</v>
      </c>
      <c r="K26" s="145">
        <f t="shared" si="6"/>
        <v>52</v>
      </c>
      <c r="L26" s="145">
        <f t="shared" si="9"/>
        <v>166</v>
      </c>
      <c r="M26" s="145">
        <f t="shared" si="9"/>
        <v>74.800000000000011</v>
      </c>
      <c r="N26" s="145">
        <f t="shared" si="9"/>
        <v>0</v>
      </c>
      <c r="O26" s="145">
        <f t="shared" si="9"/>
        <v>0</v>
      </c>
      <c r="P26" s="145">
        <f t="shared" si="7"/>
        <v>74.800000000000011</v>
      </c>
      <c r="Q26" s="145">
        <f t="shared" si="9"/>
        <v>90</v>
      </c>
      <c r="R26" s="145">
        <f t="shared" si="9"/>
        <v>68.5</v>
      </c>
      <c r="S26" s="145">
        <f t="shared" si="9"/>
        <v>0</v>
      </c>
      <c r="T26" s="145">
        <f t="shared" si="9"/>
        <v>0</v>
      </c>
      <c r="U26" s="145">
        <f t="shared" si="1"/>
        <v>68.5</v>
      </c>
      <c r="V26" s="145">
        <f t="shared" si="9"/>
        <v>101</v>
      </c>
      <c r="W26" s="145">
        <f t="shared" si="9"/>
        <v>122.6</v>
      </c>
      <c r="X26" s="145">
        <f t="shared" si="9"/>
        <v>0</v>
      </c>
      <c r="Y26" s="145">
        <f t="shared" si="9"/>
        <v>0</v>
      </c>
      <c r="Z26" s="145">
        <f t="shared" si="8"/>
        <v>122.6</v>
      </c>
      <c r="AA26" s="145">
        <f t="shared" si="9"/>
        <v>572</v>
      </c>
      <c r="AB26" s="145">
        <f t="shared" si="9"/>
        <v>317.89999999999998</v>
      </c>
      <c r="AC26" s="145">
        <f t="shared" si="9"/>
        <v>0</v>
      </c>
      <c r="AD26" s="184">
        <f t="shared" si="9"/>
        <v>0</v>
      </c>
    </row>
    <row r="27" spans="1:30" ht="24.95" customHeight="1" x14ac:dyDescent="0.25">
      <c r="A27" s="674">
        <v>4</v>
      </c>
      <c r="B27" s="677" t="s">
        <v>137</v>
      </c>
      <c r="C27" s="680">
        <f>D27+E27</f>
        <v>1467.55</v>
      </c>
      <c r="D27" s="683">
        <v>1007.38</v>
      </c>
      <c r="E27" s="680">
        <v>460.17</v>
      </c>
      <c r="F27" s="244" t="s">
        <v>20</v>
      </c>
      <c r="G27" s="133">
        <v>14</v>
      </c>
      <c r="H27" s="134">
        <v>4.75</v>
      </c>
      <c r="I27" s="133">
        <v>10</v>
      </c>
      <c r="J27" s="134">
        <v>1.65</v>
      </c>
      <c r="K27" s="135">
        <f>H27+J27</f>
        <v>6.4</v>
      </c>
      <c r="L27" s="133">
        <v>14</v>
      </c>
      <c r="M27" s="134">
        <v>5.67</v>
      </c>
      <c r="N27" s="133">
        <v>5</v>
      </c>
      <c r="O27" s="134">
        <v>1.87</v>
      </c>
      <c r="P27" s="135">
        <f t="shared" si="7"/>
        <v>7.54</v>
      </c>
      <c r="Q27" s="133"/>
      <c r="R27" s="134"/>
      <c r="S27" s="133"/>
      <c r="T27" s="134"/>
      <c r="U27" s="135">
        <f t="shared" si="1"/>
        <v>0</v>
      </c>
      <c r="V27" s="133"/>
      <c r="W27" s="134"/>
      <c r="X27" s="133"/>
      <c r="Y27" s="134"/>
      <c r="Z27" s="135">
        <f t="shared" si="8"/>
        <v>0</v>
      </c>
      <c r="AA27" s="133">
        <f t="shared" ref="AA27:AD31" si="10">G27+L27+Q27+V27</f>
        <v>28</v>
      </c>
      <c r="AB27" s="134">
        <f>H27+M27+R27+W27</f>
        <v>10.42</v>
      </c>
      <c r="AC27" s="133">
        <f>I27+N27+S27+X27</f>
        <v>15</v>
      </c>
      <c r="AD27" s="134">
        <f t="shared" si="10"/>
        <v>3.52</v>
      </c>
    </row>
    <row r="28" spans="1:30" ht="24.95" customHeight="1" x14ac:dyDescent="0.25">
      <c r="A28" s="675"/>
      <c r="B28" s="678"/>
      <c r="C28" s="681"/>
      <c r="D28" s="684"/>
      <c r="E28" s="681"/>
      <c r="F28" s="242" t="s">
        <v>21</v>
      </c>
      <c r="G28" s="136"/>
      <c r="H28" s="137"/>
      <c r="I28" s="136"/>
      <c r="J28" s="137"/>
      <c r="K28" s="138">
        <f t="shared" si="6"/>
        <v>0</v>
      </c>
      <c r="L28" s="136"/>
      <c r="M28" s="137"/>
      <c r="N28" s="136"/>
      <c r="O28" s="137"/>
      <c r="P28" s="138">
        <f t="shared" si="7"/>
        <v>0</v>
      </c>
      <c r="Q28" s="136"/>
      <c r="R28" s="137"/>
      <c r="S28" s="136"/>
      <c r="T28" s="137"/>
      <c r="U28" s="138">
        <f t="shared" si="1"/>
        <v>0</v>
      </c>
      <c r="V28" s="136"/>
      <c r="W28" s="137"/>
      <c r="X28" s="136"/>
      <c r="Y28" s="137"/>
      <c r="Z28" s="138">
        <f t="shared" si="8"/>
        <v>0</v>
      </c>
      <c r="AA28" s="136">
        <f t="shared" si="10"/>
        <v>0</v>
      </c>
      <c r="AB28" s="137">
        <f t="shared" si="10"/>
        <v>0</v>
      </c>
      <c r="AC28" s="136">
        <f t="shared" si="10"/>
        <v>0</v>
      </c>
      <c r="AD28" s="137">
        <f t="shared" si="10"/>
        <v>0</v>
      </c>
    </row>
    <row r="29" spans="1:30" ht="24.95" customHeight="1" x14ac:dyDescent="0.25">
      <c r="A29" s="675"/>
      <c r="B29" s="678"/>
      <c r="C29" s="681"/>
      <c r="D29" s="684"/>
      <c r="E29" s="681"/>
      <c r="F29" s="242" t="s">
        <v>22</v>
      </c>
      <c r="G29" s="136"/>
      <c r="H29" s="137"/>
      <c r="I29" s="136"/>
      <c r="J29" s="137"/>
      <c r="K29" s="138">
        <f t="shared" si="6"/>
        <v>0</v>
      </c>
      <c r="L29" s="136"/>
      <c r="M29" s="137"/>
      <c r="N29" s="136"/>
      <c r="O29" s="137"/>
      <c r="P29" s="138">
        <f t="shared" si="7"/>
        <v>0</v>
      </c>
      <c r="Q29" s="136"/>
      <c r="R29" s="137"/>
      <c r="S29" s="136"/>
      <c r="T29" s="137"/>
      <c r="U29" s="138">
        <f t="shared" si="1"/>
        <v>0</v>
      </c>
      <c r="V29" s="136"/>
      <c r="W29" s="137"/>
      <c r="X29" s="136"/>
      <c r="Y29" s="137"/>
      <c r="Z29" s="138">
        <f t="shared" si="8"/>
        <v>0</v>
      </c>
      <c r="AA29" s="136">
        <f t="shared" si="10"/>
        <v>0</v>
      </c>
      <c r="AB29" s="137">
        <f t="shared" si="10"/>
        <v>0</v>
      </c>
      <c r="AC29" s="136">
        <f t="shared" si="10"/>
        <v>0</v>
      </c>
      <c r="AD29" s="137">
        <f t="shared" si="10"/>
        <v>0</v>
      </c>
    </row>
    <row r="30" spans="1:30" ht="24.95" customHeight="1" x14ac:dyDescent="0.25">
      <c r="A30" s="675"/>
      <c r="B30" s="678"/>
      <c r="C30" s="681"/>
      <c r="D30" s="684"/>
      <c r="E30" s="681"/>
      <c r="F30" s="242" t="s">
        <v>23</v>
      </c>
      <c r="G30" s="136"/>
      <c r="H30" s="137"/>
      <c r="I30" s="136"/>
      <c r="J30" s="137"/>
      <c r="K30" s="138">
        <f t="shared" si="6"/>
        <v>0</v>
      </c>
      <c r="L30" s="136"/>
      <c r="M30" s="137"/>
      <c r="N30" s="136"/>
      <c r="O30" s="137"/>
      <c r="P30" s="138">
        <f t="shared" si="7"/>
        <v>0</v>
      </c>
      <c r="Q30" s="136"/>
      <c r="R30" s="137"/>
      <c r="S30" s="136"/>
      <c r="T30" s="137"/>
      <c r="U30" s="138">
        <f t="shared" si="1"/>
        <v>0</v>
      </c>
      <c r="V30" s="136"/>
      <c r="W30" s="137"/>
      <c r="X30" s="136"/>
      <c r="Y30" s="137"/>
      <c r="Z30" s="138">
        <f t="shared" si="8"/>
        <v>0</v>
      </c>
      <c r="AA30" s="136">
        <f t="shared" si="10"/>
        <v>0</v>
      </c>
      <c r="AB30" s="137">
        <f t="shared" si="10"/>
        <v>0</v>
      </c>
      <c r="AC30" s="136">
        <f t="shared" si="10"/>
        <v>0</v>
      </c>
      <c r="AD30" s="137">
        <f t="shared" si="10"/>
        <v>0</v>
      </c>
    </row>
    <row r="31" spans="1:30" ht="24.95" customHeight="1" thickBot="1" x14ac:dyDescent="0.3">
      <c r="A31" s="675"/>
      <c r="B31" s="679"/>
      <c r="C31" s="682"/>
      <c r="D31" s="685"/>
      <c r="E31" s="682"/>
      <c r="F31" s="243" t="s">
        <v>24</v>
      </c>
      <c r="G31" s="139"/>
      <c r="H31" s="140"/>
      <c r="I31" s="139"/>
      <c r="J31" s="140"/>
      <c r="K31" s="141">
        <f t="shared" si="6"/>
        <v>0</v>
      </c>
      <c r="L31" s="139"/>
      <c r="M31" s="140"/>
      <c r="N31" s="139"/>
      <c r="O31" s="140"/>
      <c r="P31" s="141">
        <f t="shared" si="7"/>
        <v>0</v>
      </c>
      <c r="Q31" s="139"/>
      <c r="R31" s="140"/>
      <c r="S31" s="139"/>
      <c r="T31" s="140"/>
      <c r="U31" s="141">
        <f t="shared" si="1"/>
        <v>0</v>
      </c>
      <c r="V31" s="139"/>
      <c r="W31" s="140"/>
      <c r="X31" s="142"/>
      <c r="Y31" s="140"/>
      <c r="Z31" s="141">
        <f t="shared" si="8"/>
        <v>0</v>
      </c>
      <c r="AA31" s="139">
        <f t="shared" si="10"/>
        <v>0</v>
      </c>
      <c r="AB31" s="140">
        <f t="shared" si="10"/>
        <v>0</v>
      </c>
      <c r="AC31" s="139">
        <f t="shared" si="10"/>
        <v>0</v>
      </c>
      <c r="AD31" s="140">
        <f t="shared" si="10"/>
        <v>0</v>
      </c>
    </row>
    <row r="32" spans="1:30" ht="24.95" customHeight="1" thickBot="1" x14ac:dyDescent="0.3">
      <c r="A32" s="676"/>
      <c r="B32" s="686" t="s">
        <v>12</v>
      </c>
      <c r="C32" s="687"/>
      <c r="D32" s="687"/>
      <c r="E32" s="687"/>
      <c r="F32" s="688"/>
      <c r="G32" s="144">
        <f t="shared" ref="G32:AD32" si="11">G27+G28+G29+G30+G31</f>
        <v>14</v>
      </c>
      <c r="H32" s="145">
        <f t="shared" si="11"/>
        <v>4.75</v>
      </c>
      <c r="I32" s="145">
        <f t="shared" si="11"/>
        <v>10</v>
      </c>
      <c r="J32" s="145">
        <f t="shared" si="11"/>
        <v>1.65</v>
      </c>
      <c r="K32" s="145">
        <f t="shared" si="6"/>
        <v>6.4</v>
      </c>
      <c r="L32" s="145">
        <f t="shared" si="11"/>
        <v>14</v>
      </c>
      <c r="M32" s="145">
        <f t="shared" si="11"/>
        <v>5.67</v>
      </c>
      <c r="N32" s="145">
        <f t="shared" si="11"/>
        <v>5</v>
      </c>
      <c r="O32" s="145">
        <f t="shared" si="11"/>
        <v>1.87</v>
      </c>
      <c r="P32" s="145">
        <f t="shared" si="7"/>
        <v>7.54</v>
      </c>
      <c r="Q32" s="145">
        <f t="shared" si="11"/>
        <v>0</v>
      </c>
      <c r="R32" s="145">
        <f t="shared" si="11"/>
        <v>0</v>
      </c>
      <c r="S32" s="145">
        <f t="shared" si="11"/>
        <v>0</v>
      </c>
      <c r="T32" s="145">
        <f t="shared" si="11"/>
        <v>0</v>
      </c>
      <c r="U32" s="145">
        <f t="shared" si="1"/>
        <v>0</v>
      </c>
      <c r="V32" s="145">
        <f t="shared" si="11"/>
        <v>0</v>
      </c>
      <c r="W32" s="145">
        <f t="shared" si="11"/>
        <v>0</v>
      </c>
      <c r="X32" s="145">
        <f t="shared" si="11"/>
        <v>0</v>
      </c>
      <c r="Y32" s="145">
        <f t="shared" si="11"/>
        <v>0</v>
      </c>
      <c r="Z32" s="145">
        <f t="shared" si="8"/>
        <v>0</v>
      </c>
      <c r="AA32" s="145">
        <f t="shared" si="11"/>
        <v>28</v>
      </c>
      <c r="AB32" s="145">
        <f t="shared" si="11"/>
        <v>10.42</v>
      </c>
      <c r="AC32" s="145">
        <f t="shared" si="11"/>
        <v>15</v>
      </c>
      <c r="AD32" s="184">
        <f t="shared" si="11"/>
        <v>3.52</v>
      </c>
    </row>
    <row r="33" spans="1:30" ht="24.95" customHeight="1" x14ac:dyDescent="0.25">
      <c r="A33" s="674">
        <v>5</v>
      </c>
      <c r="B33" s="680" t="s">
        <v>138</v>
      </c>
      <c r="C33" s="680">
        <f>D33+E33</f>
        <v>4149.18</v>
      </c>
      <c r="D33" s="683">
        <v>4149.18</v>
      </c>
      <c r="E33" s="680">
        <v>0</v>
      </c>
      <c r="F33" s="244" t="s">
        <v>20</v>
      </c>
      <c r="G33" s="133"/>
      <c r="H33" s="134"/>
      <c r="I33" s="133"/>
      <c r="J33" s="134"/>
      <c r="K33" s="135">
        <f t="shared" si="6"/>
        <v>0</v>
      </c>
      <c r="L33" s="133">
        <v>12</v>
      </c>
      <c r="M33" s="134">
        <v>4.5</v>
      </c>
      <c r="N33" s="133"/>
      <c r="O33" s="134"/>
      <c r="P33" s="135">
        <f t="shared" si="7"/>
        <v>4.5</v>
      </c>
      <c r="Q33" s="133">
        <v>58</v>
      </c>
      <c r="R33" s="134">
        <v>39</v>
      </c>
      <c r="S33" s="133"/>
      <c r="T33" s="134"/>
      <c r="U33" s="135">
        <f t="shared" si="1"/>
        <v>39</v>
      </c>
      <c r="V33" s="133">
        <v>63</v>
      </c>
      <c r="W33" s="134">
        <v>116</v>
      </c>
      <c r="X33" s="133"/>
      <c r="Y33" s="134"/>
      <c r="Z33" s="135">
        <f t="shared" si="8"/>
        <v>116</v>
      </c>
      <c r="AA33" s="133">
        <f>G33+L33+Q33+V33</f>
        <v>133</v>
      </c>
      <c r="AB33" s="134">
        <f t="shared" ref="AA33:AD37" si="12">H33+M33+R33+W33</f>
        <v>159.5</v>
      </c>
      <c r="AC33" s="133">
        <f t="shared" si="12"/>
        <v>0</v>
      </c>
      <c r="AD33" s="134">
        <f t="shared" si="12"/>
        <v>0</v>
      </c>
    </row>
    <row r="34" spans="1:30" ht="24.95" customHeight="1" x14ac:dyDescent="0.25">
      <c r="A34" s="675"/>
      <c r="B34" s="681"/>
      <c r="C34" s="681"/>
      <c r="D34" s="684"/>
      <c r="E34" s="681"/>
      <c r="F34" s="242" t="s">
        <v>21</v>
      </c>
      <c r="G34" s="136"/>
      <c r="H34" s="137"/>
      <c r="I34" s="136"/>
      <c r="J34" s="137"/>
      <c r="K34" s="138">
        <f t="shared" si="6"/>
        <v>0</v>
      </c>
      <c r="L34" s="136"/>
      <c r="M34" s="137"/>
      <c r="N34" s="136"/>
      <c r="O34" s="137"/>
      <c r="P34" s="138">
        <f t="shared" si="7"/>
        <v>0</v>
      </c>
      <c r="Q34" s="136"/>
      <c r="R34" s="137"/>
      <c r="S34" s="136"/>
      <c r="T34" s="137"/>
      <c r="U34" s="138">
        <f t="shared" si="1"/>
        <v>0</v>
      </c>
      <c r="V34" s="136"/>
      <c r="W34" s="137"/>
      <c r="X34" s="136"/>
      <c r="Y34" s="137"/>
      <c r="Z34" s="138">
        <f t="shared" si="8"/>
        <v>0</v>
      </c>
      <c r="AA34" s="136">
        <f t="shared" si="12"/>
        <v>0</v>
      </c>
      <c r="AB34" s="137">
        <f t="shared" si="12"/>
        <v>0</v>
      </c>
      <c r="AC34" s="136">
        <f t="shared" si="12"/>
        <v>0</v>
      </c>
      <c r="AD34" s="137">
        <f t="shared" si="12"/>
        <v>0</v>
      </c>
    </row>
    <row r="35" spans="1:30" ht="24.95" customHeight="1" x14ac:dyDescent="0.25">
      <c r="A35" s="675"/>
      <c r="B35" s="681"/>
      <c r="C35" s="681"/>
      <c r="D35" s="684"/>
      <c r="E35" s="681"/>
      <c r="F35" s="242" t="s">
        <v>22</v>
      </c>
      <c r="G35" s="136">
        <v>70</v>
      </c>
      <c r="H35" s="137">
        <v>8</v>
      </c>
      <c r="I35" s="136"/>
      <c r="J35" s="137"/>
      <c r="K35" s="138">
        <f t="shared" si="6"/>
        <v>8</v>
      </c>
      <c r="L35" s="136">
        <v>6</v>
      </c>
      <c r="M35" s="137">
        <v>2</v>
      </c>
      <c r="N35" s="136"/>
      <c r="O35" s="137"/>
      <c r="P35" s="138">
        <f t="shared" si="7"/>
        <v>2</v>
      </c>
      <c r="Q35" s="136"/>
      <c r="R35" s="137"/>
      <c r="S35" s="136"/>
      <c r="T35" s="137"/>
      <c r="U35" s="138">
        <f t="shared" si="1"/>
        <v>0</v>
      </c>
      <c r="V35" s="136"/>
      <c r="W35" s="137"/>
      <c r="X35" s="136"/>
      <c r="Y35" s="137"/>
      <c r="Z35" s="138">
        <f t="shared" si="8"/>
        <v>0</v>
      </c>
      <c r="AA35" s="136">
        <f t="shared" si="12"/>
        <v>76</v>
      </c>
      <c r="AB35" s="137">
        <f t="shared" si="12"/>
        <v>10</v>
      </c>
      <c r="AC35" s="136">
        <f t="shared" si="12"/>
        <v>0</v>
      </c>
      <c r="AD35" s="137">
        <f t="shared" si="12"/>
        <v>0</v>
      </c>
    </row>
    <row r="36" spans="1:30" ht="24.95" customHeight="1" x14ac:dyDescent="0.25">
      <c r="A36" s="675"/>
      <c r="B36" s="681"/>
      <c r="C36" s="681"/>
      <c r="D36" s="684"/>
      <c r="E36" s="681"/>
      <c r="F36" s="242" t="s">
        <v>23</v>
      </c>
      <c r="G36" s="136"/>
      <c r="H36" s="137"/>
      <c r="I36" s="136"/>
      <c r="J36" s="137"/>
      <c r="K36" s="138">
        <f t="shared" si="6"/>
        <v>0</v>
      </c>
      <c r="L36" s="136"/>
      <c r="M36" s="137"/>
      <c r="N36" s="136"/>
      <c r="O36" s="137"/>
      <c r="P36" s="138">
        <f t="shared" si="7"/>
        <v>0</v>
      </c>
      <c r="Q36" s="136"/>
      <c r="R36" s="137"/>
      <c r="S36" s="136"/>
      <c r="T36" s="137"/>
      <c r="U36" s="138">
        <f t="shared" si="1"/>
        <v>0</v>
      </c>
      <c r="V36" s="136"/>
      <c r="W36" s="137"/>
      <c r="X36" s="136"/>
      <c r="Y36" s="137"/>
      <c r="Z36" s="138">
        <f t="shared" si="8"/>
        <v>0</v>
      </c>
      <c r="AA36" s="136">
        <f t="shared" si="12"/>
        <v>0</v>
      </c>
      <c r="AB36" s="137">
        <f t="shared" si="12"/>
        <v>0</v>
      </c>
      <c r="AC36" s="136">
        <f t="shared" si="12"/>
        <v>0</v>
      </c>
      <c r="AD36" s="137">
        <f t="shared" si="12"/>
        <v>0</v>
      </c>
    </row>
    <row r="37" spans="1:30" ht="24.95" customHeight="1" thickBot="1" x14ac:dyDescent="0.3">
      <c r="A37" s="675"/>
      <c r="B37" s="682"/>
      <c r="C37" s="682"/>
      <c r="D37" s="685"/>
      <c r="E37" s="682"/>
      <c r="F37" s="243" t="s">
        <v>24</v>
      </c>
      <c r="G37" s="139"/>
      <c r="H37" s="140"/>
      <c r="I37" s="139"/>
      <c r="J37" s="140"/>
      <c r="K37" s="141">
        <f t="shared" si="6"/>
        <v>0</v>
      </c>
      <c r="L37" s="139"/>
      <c r="M37" s="140"/>
      <c r="N37" s="139"/>
      <c r="O37" s="140"/>
      <c r="P37" s="141">
        <f t="shared" si="7"/>
        <v>0</v>
      </c>
      <c r="Q37" s="139"/>
      <c r="R37" s="140"/>
      <c r="S37" s="139"/>
      <c r="T37" s="140"/>
      <c r="U37" s="141">
        <f t="shared" si="1"/>
        <v>0</v>
      </c>
      <c r="V37" s="139"/>
      <c r="W37" s="140"/>
      <c r="X37" s="142"/>
      <c r="Y37" s="140"/>
      <c r="Z37" s="141">
        <f t="shared" si="8"/>
        <v>0</v>
      </c>
      <c r="AA37" s="139">
        <f t="shared" si="12"/>
        <v>0</v>
      </c>
      <c r="AB37" s="140">
        <f t="shared" si="12"/>
        <v>0</v>
      </c>
      <c r="AC37" s="139">
        <f t="shared" si="12"/>
        <v>0</v>
      </c>
      <c r="AD37" s="140">
        <f t="shared" si="12"/>
        <v>0</v>
      </c>
    </row>
    <row r="38" spans="1:30" ht="24.95" customHeight="1" thickBot="1" x14ac:dyDescent="0.3">
      <c r="A38" s="676"/>
      <c r="B38" s="686" t="s">
        <v>12</v>
      </c>
      <c r="C38" s="687"/>
      <c r="D38" s="687"/>
      <c r="E38" s="687"/>
      <c r="F38" s="688"/>
      <c r="G38" s="144">
        <f t="shared" ref="G38:AD38" si="13">G33+G34+G35+G36+G37</f>
        <v>70</v>
      </c>
      <c r="H38" s="145">
        <f t="shared" si="13"/>
        <v>8</v>
      </c>
      <c r="I38" s="145">
        <f t="shared" si="13"/>
        <v>0</v>
      </c>
      <c r="J38" s="145">
        <f t="shared" si="13"/>
        <v>0</v>
      </c>
      <c r="K38" s="145">
        <f t="shared" si="6"/>
        <v>8</v>
      </c>
      <c r="L38" s="145">
        <f t="shared" si="13"/>
        <v>18</v>
      </c>
      <c r="M38" s="145">
        <f t="shared" si="13"/>
        <v>6.5</v>
      </c>
      <c r="N38" s="145">
        <f t="shared" si="13"/>
        <v>0</v>
      </c>
      <c r="O38" s="145">
        <f t="shared" si="13"/>
        <v>0</v>
      </c>
      <c r="P38" s="145">
        <f t="shared" si="7"/>
        <v>6.5</v>
      </c>
      <c r="Q38" s="145">
        <f t="shared" si="13"/>
        <v>58</v>
      </c>
      <c r="R38" s="145">
        <f t="shared" si="13"/>
        <v>39</v>
      </c>
      <c r="S38" s="145">
        <f t="shared" si="13"/>
        <v>0</v>
      </c>
      <c r="T38" s="145">
        <f t="shared" si="13"/>
        <v>0</v>
      </c>
      <c r="U38" s="145">
        <f t="shared" si="1"/>
        <v>39</v>
      </c>
      <c r="V38" s="145">
        <f t="shared" si="13"/>
        <v>63</v>
      </c>
      <c r="W38" s="145">
        <f t="shared" si="13"/>
        <v>116</v>
      </c>
      <c r="X38" s="145">
        <f t="shared" si="13"/>
        <v>0</v>
      </c>
      <c r="Y38" s="145">
        <f t="shared" si="13"/>
        <v>0</v>
      </c>
      <c r="Z38" s="145">
        <f t="shared" si="8"/>
        <v>116</v>
      </c>
      <c r="AA38" s="145">
        <f t="shared" si="13"/>
        <v>209</v>
      </c>
      <c r="AB38" s="145">
        <f t="shared" si="13"/>
        <v>169.5</v>
      </c>
      <c r="AC38" s="145">
        <f t="shared" si="13"/>
        <v>0</v>
      </c>
      <c r="AD38" s="184">
        <f t="shared" si="13"/>
        <v>0</v>
      </c>
    </row>
    <row r="39" spans="1:30" ht="24.95" customHeight="1" x14ac:dyDescent="0.25">
      <c r="A39" s="674">
        <v>6</v>
      </c>
      <c r="B39" s="680" t="s">
        <v>139</v>
      </c>
      <c r="C39" s="689">
        <f>D39+E39</f>
        <v>5397</v>
      </c>
      <c r="D39" s="692">
        <v>5397</v>
      </c>
      <c r="E39" s="680">
        <v>0</v>
      </c>
      <c r="F39" s="244" t="s">
        <v>20</v>
      </c>
      <c r="G39" s="133">
        <v>252</v>
      </c>
      <c r="H39" s="134">
        <v>20</v>
      </c>
      <c r="I39" s="133"/>
      <c r="J39" s="134"/>
      <c r="K39" s="135">
        <f t="shared" si="6"/>
        <v>20</v>
      </c>
      <c r="L39" s="133">
        <v>111</v>
      </c>
      <c r="M39" s="134">
        <v>43</v>
      </c>
      <c r="N39" s="133"/>
      <c r="O39" s="134"/>
      <c r="P39" s="135">
        <f t="shared" si="7"/>
        <v>43</v>
      </c>
      <c r="Q39" s="133">
        <v>69</v>
      </c>
      <c r="R39" s="134">
        <v>60</v>
      </c>
      <c r="S39" s="133"/>
      <c r="T39" s="134"/>
      <c r="U39" s="135">
        <f t="shared" si="1"/>
        <v>60</v>
      </c>
      <c r="V39" s="133">
        <v>64</v>
      </c>
      <c r="W39" s="134">
        <v>215</v>
      </c>
      <c r="X39" s="133"/>
      <c r="Y39" s="134"/>
      <c r="Z39" s="135">
        <f t="shared" si="8"/>
        <v>215</v>
      </c>
      <c r="AA39" s="133">
        <f t="shared" ref="AA39:AD43" si="14">G39+L39+Q39+V39</f>
        <v>496</v>
      </c>
      <c r="AB39" s="134">
        <f t="shared" si="14"/>
        <v>338</v>
      </c>
      <c r="AC39" s="133">
        <f t="shared" si="14"/>
        <v>0</v>
      </c>
      <c r="AD39" s="134">
        <f t="shared" si="14"/>
        <v>0</v>
      </c>
    </row>
    <row r="40" spans="1:30" ht="24.95" customHeight="1" x14ac:dyDescent="0.25">
      <c r="A40" s="675"/>
      <c r="B40" s="681"/>
      <c r="C40" s="690"/>
      <c r="D40" s="693"/>
      <c r="E40" s="681"/>
      <c r="F40" s="242" t="s">
        <v>21</v>
      </c>
      <c r="G40" s="136">
        <v>120</v>
      </c>
      <c r="H40" s="137">
        <v>18.5</v>
      </c>
      <c r="I40" s="136"/>
      <c r="J40" s="137"/>
      <c r="K40" s="138">
        <f t="shared" si="6"/>
        <v>18.5</v>
      </c>
      <c r="L40" s="136">
        <v>80</v>
      </c>
      <c r="M40" s="137">
        <v>31.5</v>
      </c>
      <c r="N40" s="136"/>
      <c r="O40" s="137"/>
      <c r="P40" s="138">
        <f t="shared" si="7"/>
        <v>31.5</v>
      </c>
      <c r="Q40" s="136">
        <v>42</v>
      </c>
      <c r="R40" s="137">
        <v>30</v>
      </c>
      <c r="S40" s="136"/>
      <c r="T40" s="137"/>
      <c r="U40" s="138">
        <f t="shared" si="1"/>
        <v>30</v>
      </c>
      <c r="V40" s="136"/>
      <c r="W40" s="137"/>
      <c r="X40" s="136"/>
      <c r="Y40" s="137"/>
      <c r="Z40" s="138">
        <f t="shared" si="8"/>
        <v>0</v>
      </c>
      <c r="AA40" s="136">
        <f t="shared" si="14"/>
        <v>242</v>
      </c>
      <c r="AB40" s="137">
        <f t="shared" si="14"/>
        <v>80</v>
      </c>
      <c r="AC40" s="136">
        <f t="shared" si="14"/>
        <v>0</v>
      </c>
      <c r="AD40" s="137">
        <f t="shared" si="14"/>
        <v>0</v>
      </c>
    </row>
    <row r="41" spans="1:30" ht="24.95" customHeight="1" x14ac:dyDescent="0.25">
      <c r="A41" s="675"/>
      <c r="B41" s="681"/>
      <c r="C41" s="690"/>
      <c r="D41" s="693"/>
      <c r="E41" s="681"/>
      <c r="F41" s="242" t="s">
        <v>22</v>
      </c>
      <c r="G41" s="136"/>
      <c r="H41" s="137"/>
      <c r="I41" s="136"/>
      <c r="J41" s="137"/>
      <c r="K41" s="138">
        <f t="shared" si="6"/>
        <v>0</v>
      </c>
      <c r="L41" s="136"/>
      <c r="M41" s="137"/>
      <c r="N41" s="136"/>
      <c r="O41" s="137"/>
      <c r="P41" s="138">
        <f t="shared" si="7"/>
        <v>0</v>
      </c>
      <c r="Q41" s="136"/>
      <c r="R41" s="137"/>
      <c r="S41" s="136"/>
      <c r="T41" s="137"/>
      <c r="U41" s="138">
        <f t="shared" si="1"/>
        <v>0</v>
      </c>
      <c r="V41" s="136">
        <v>25</v>
      </c>
      <c r="W41" s="137">
        <v>100</v>
      </c>
      <c r="X41" s="136"/>
      <c r="Y41" s="137"/>
      <c r="Z41" s="138">
        <f t="shared" si="8"/>
        <v>100</v>
      </c>
      <c r="AA41" s="136">
        <f t="shared" si="14"/>
        <v>25</v>
      </c>
      <c r="AB41" s="137">
        <f t="shared" si="14"/>
        <v>100</v>
      </c>
      <c r="AC41" s="136">
        <f t="shared" si="14"/>
        <v>0</v>
      </c>
      <c r="AD41" s="137">
        <f t="shared" si="14"/>
        <v>0</v>
      </c>
    </row>
    <row r="42" spans="1:30" ht="24.95" customHeight="1" x14ac:dyDescent="0.25">
      <c r="A42" s="675"/>
      <c r="B42" s="681"/>
      <c r="C42" s="690"/>
      <c r="D42" s="693"/>
      <c r="E42" s="681"/>
      <c r="F42" s="242" t="s">
        <v>23</v>
      </c>
      <c r="G42" s="136"/>
      <c r="H42" s="137"/>
      <c r="I42" s="136"/>
      <c r="J42" s="137"/>
      <c r="K42" s="138">
        <f t="shared" si="6"/>
        <v>0</v>
      </c>
      <c r="L42" s="136"/>
      <c r="M42" s="137"/>
      <c r="N42" s="136"/>
      <c r="O42" s="137"/>
      <c r="P42" s="138">
        <f t="shared" si="7"/>
        <v>0</v>
      </c>
      <c r="Q42" s="136"/>
      <c r="R42" s="137"/>
      <c r="S42" s="136"/>
      <c r="T42" s="137"/>
      <c r="U42" s="138">
        <f t="shared" si="1"/>
        <v>0</v>
      </c>
      <c r="V42" s="136"/>
      <c r="W42" s="137"/>
      <c r="X42" s="136"/>
      <c r="Y42" s="137"/>
      <c r="Z42" s="138">
        <f t="shared" si="8"/>
        <v>0</v>
      </c>
      <c r="AA42" s="136">
        <f t="shared" si="14"/>
        <v>0</v>
      </c>
      <c r="AB42" s="137">
        <f t="shared" si="14"/>
        <v>0</v>
      </c>
      <c r="AC42" s="136">
        <f t="shared" si="14"/>
        <v>0</v>
      </c>
      <c r="AD42" s="137">
        <f t="shared" si="14"/>
        <v>0</v>
      </c>
    </row>
    <row r="43" spans="1:30" ht="24.95" customHeight="1" thickBot="1" x14ac:dyDescent="0.3">
      <c r="A43" s="675"/>
      <c r="B43" s="682"/>
      <c r="C43" s="691"/>
      <c r="D43" s="694"/>
      <c r="E43" s="682"/>
      <c r="F43" s="243" t="s">
        <v>24</v>
      </c>
      <c r="G43" s="139"/>
      <c r="H43" s="140"/>
      <c r="I43" s="139"/>
      <c r="J43" s="140"/>
      <c r="K43" s="141">
        <f t="shared" si="6"/>
        <v>0</v>
      </c>
      <c r="L43" s="139"/>
      <c r="M43" s="140"/>
      <c r="N43" s="139"/>
      <c r="O43" s="140"/>
      <c r="P43" s="141">
        <f t="shared" si="7"/>
        <v>0</v>
      </c>
      <c r="Q43" s="139"/>
      <c r="R43" s="140"/>
      <c r="S43" s="139"/>
      <c r="T43" s="140"/>
      <c r="U43" s="141">
        <f t="shared" si="1"/>
        <v>0</v>
      </c>
      <c r="V43" s="139"/>
      <c r="W43" s="140"/>
      <c r="X43" s="142"/>
      <c r="Y43" s="140"/>
      <c r="Z43" s="141">
        <f t="shared" si="8"/>
        <v>0</v>
      </c>
      <c r="AA43" s="139">
        <f t="shared" si="14"/>
        <v>0</v>
      </c>
      <c r="AB43" s="140">
        <f t="shared" si="14"/>
        <v>0</v>
      </c>
      <c r="AC43" s="139">
        <f t="shared" si="14"/>
        <v>0</v>
      </c>
      <c r="AD43" s="140">
        <f t="shared" si="14"/>
        <v>0</v>
      </c>
    </row>
    <row r="44" spans="1:30" ht="24.95" customHeight="1" thickBot="1" x14ac:dyDescent="0.3">
      <c r="A44" s="676"/>
      <c r="B44" s="686" t="s">
        <v>12</v>
      </c>
      <c r="C44" s="687"/>
      <c r="D44" s="687"/>
      <c r="E44" s="687"/>
      <c r="F44" s="688"/>
      <c r="G44" s="144">
        <f t="shared" ref="G44:AD44" si="15">G39+G40+G41+G42+G43</f>
        <v>372</v>
      </c>
      <c r="H44" s="145">
        <f t="shared" si="15"/>
        <v>38.5</v>
      </c>
      <c r="I44" s="145">
        <f t="shared" si="15"/>
        <v>0</v>
      </c>
      <c r="J44" s="145">
        <f t="shared" si="15"/>
        <v>0</v>
      </c>
      <c r="K44" s="145">
        <f t="shared" si="6"/>
        <v>38.5</v>
      </c>
      <c r="L44" s="145">
        <f t="shared" si="15"/>
        <v>191</v>
      </c>
      <c r="M44" s="145">
        <f t="shared" si="15"/>
        <v>74.5</v>
      </c>
      <c r="N44" s="145">
        <f t="shared" si="15"/>
        <v>0</v>
      </c>
      <c r="O44" s="145">
        <f t="shared" si="15"/>
        <v>0</v>
      </c>
      <c r="P44" s="145">
        <f t="shared" si="7"/>
        <v>74.5</v>
      </c>
      <c r="Q44" s="145">
        <f t="shared" si="15"/>
        <v>111</v>
      </c>
      <c r="R44" s="145">
        <f t="shared" si="15"/>
        <v>90</v>
      </c>
      <c r="S44" s="145">
        <f t="shared" si="15"/>
        <v>0</v>
      </c>
      <c r="T44" s="145">
        <f t="shared" si="15"/>
        <v>0</v>
      </c>
      <c r="U44" s="145">
        <f t="shared" si="1"/>
        <v>90</v>
      </c>
      <c r="V44" s="145">
        <f t="shared" si="15"/>
        <v>89</v>
      </c>
      <c r="W44" s="145">
        <f t="shared" si="15"/>
        <v>315</v>
      </c>
      <c r="X44" s="145">
        <f t="shared" si="15"/>
        <v>0</v>
      </c>
      <c r="Y44" s="145">
        <f t="shared" si="15"/>
        <v>0</v>
      </c>
      <c r="Z44" s="145">
        <f t="shared" si="8"/>
        <v>315</v>
      </c>
      <c r="AA44" s="145">
        <f t="shared" si="15"/>
        <v>763</v>
      </c>
      <c r="AB44" s="145">
        <f t="shared" si="15"/>
        <v>518</v>
      </c>
      <c r="AC44" s="145">
        <f t="shared" si="15"/>
        <v>0</v>
      </c>
      <c r="AD44" s="184">
        <f t="shared" si="15"/>
        <v>0</v>
      </c>
    </row>
    <row r="45" spans="1:30" ht="24.95" customHeight="1" x14ac:dyDescent="0.25">
      <c r="A45" s="674">
        <v>7</v>
      </c>
      <c r="B45" s="677" t="s">
        <v>140</v>
      </c>
      <c r="C45" s="680">
        <f>D45+E45</f>
        <v>5145.47</v>
      </c>
      <c r="D45" s="683">
        <v>5103.38</v>
      </c>
      <c r="E45" s="680">
        <v>42.09</v>
      </c>
      <c r="F45" s="244" t="s">
        <v>20</v>
      </c>
      <c r="G45" s="133"/>
      <c r="H45" s="134"/>
      <c r="I45" s="133"/>
      <c r="J45" s="134"/>
      <c r="K45" s="135">
        <f t="shared" si="6"/>
        <v>0</v>
      </c>
      <c r="L45" s="133">
        <v>28</v>
      </c>
      <c r="M45" s="134">
        <v>10.5</v>
      </c>
      <c r="N45" s="133"/>
      <c r="O45" s="134"/>
      <c r="P45" s="135">
        <f t="shared" si="7"/>
        <v>10.5</v>
      </c>
      <c r="Q45" s="133">
        <v>16</v>
      </c>
      <c r="R45" s="134">
        <v>15</v>
      </c>
      <c r="S45" s="133"/>
      <c r="T45" s="134"/>
      <c r="U45" s="135">
        <f t="shared" si="1"/>
        <v>15</v>
      </c>
      <c r="V45" s="133">
        <v>20</v>
      </c>
      <c r="W45" s="134">
        <v>48.5</v>
      </c>
      <c r="X45" s="133"/>
      <c r="Y45" s="134"/>
      <c r="Z45" s="135">
        <f t="shared" si="8"/>
        <v>48.5</v>
      </c>
      <c r="AA45" s="133">
        <f>G45+L45+Q45+V45</f>
        <v>64</v>
      </c>
      <c r="AB45" s="134">
        <f>H45+M45+R45+W45</f>
        <v>74</v>
      </c>
      <c r="AC45" s="133">
        <f t="shared" ref="AA45:AD49" si="16">I45+N45+S45+X45</f>
        <v>0</v>
      </c>
      <c r="AD45" s="134">
        <f t="shared" si="16"/>
        <v>0</v>
      </c>
    </row>
    <row r="46" spans="1:30" ht="24.95" customHeight="1" x14ac:dyDescent="0.25">
      <c r="A46" s="675"/>
      <c r="B46" s="678"/>
      <c r="C46" s="681"/>
      <c r="D46" s="684"/>
      <c r="E46" s="681"/>
      <c r="F46" s="242" t="s">
        <v>21</v>
      </c>
      <c r="G46" s="136"/>
      <c r="H46" s="137"/>
      <c r="I46" s="136"/>
      <c r="J46" s="137"/>
      <c r="K46" s="138">
        <f t="shared" si="6"/>
        <v>0</v>
      </c>
      <c r="L46" s="136"/>
      <c r="M46" s="137"/>
      <c r="N46" s="136"/>
      <c r="O46" s="137"/>
      <c r="P46" s="138">
        <f t="shared" si="7"/>
        <v>0</v>
      </c>
      <c r="Q46" s="136"/>
      <c r="R46" s="137"/>
      <c r="S46" s="136"/>
      <c r="T46" s="137"/>
      <c r="U46" s="138">
        <f t="shared" si="1"/>
        <v>0</v>
      </c>
      <c r="V46" s="136"/>
      <c r="W46" s="137"/>
      <c r="X46" s="136"/>
      <c r="Y46" s="137"/>
      <c r="Z46" s="138">
        <f t="shared" si="8"/>
        <v>0</v>
      </c>
      <c r="AA46" s="136">
        <f t="shared" si="16"/>
        <v>0</v>
      </c>
      <c r="AB46" s="137">
        <f t="shared" si="16"/>
        <v>0</v>
      </c>
      <c r="AC46" s="136">
        <f t="shared" si="16"/>
        <v>0</v>
      </c>
      <c r="AD46" s="137">
        <f t="shared" si="16"/>
        <v>0</v>
      </c>
    </row>
    <row r="47" spans="1:30" ht="24.95" customHeight="1" x14ac:dyDescent="0.25">
      <c r="A47" s="675"/>
      <c r="B47" s="678"/>
      <c r="C47" s="681"/>
      <c r="D47" s="684"/>
      <c r="E47" s="681"/>
      <c r="F47" s="242" t="s">
        <v>22</v>
      </c>
      <c r="G47" s="136"/>
      <c r="H47" s="137"/>
      <c r="I47" s="136"/>
      <c r="J47" s="137"/>
      <c r="K47" s="138">
        <f t="shared" si="6"/>
        <v>0</v>
      </c>
      <c r="L47" s="136"/>
      <c r="M47" s="137"/>
      <c r="N47" s="136"/>
      <c r="O47" s="137"/>
      <c r="P47" s="138">
        <f t="shared" si="7"/>
        <v>0</v>
      </c>
      <c r="Q47" s="136">
        <v>6</v>
      </c>
      <c r="R47" s="137">
        <v>5.6</v>
      </c>
      <c r="S47" s="136"/>
      <c r="T47" s="137"/>
      <c r="U47" s="138">
        <f t="shared" si="1"/>
        <v>5.6</v>
      </c>
      <c r="V47" s="136">
        <v>2</v>
      </c>
      <c r="W47" s="137">
        <v>5</v>
      </c>
      <c r="X47" s="136"/>
      <c r="Y47" s="137"/>
      <c r="Z47" s="138">
        <f t="shared" si="8"/>
        <v>5</v>
      </c>
      <c r="AA47" s="136">
        <f t="shared" si="16"/>
        <v>8</v>
      </c>
      <c r="AB47" s="137">
        <f t="shared" si="16"/>
        <v>10.6</v>
      </c>
      <c r="AC47" s="136">
        <f t="shared" si="16"/>
        <v>0</v>
      </c>
      <c r="AD47" s="137">
        <f t="shared" si="16"/>
        <v>0</v>
      </c>
    </row>
    <row r="48" spans="1:30" ht="24.95" customHeight="1" x14ac:dyDescent="0.25">
      <c r="A48" s="675"/>
      <c r="B48" s="678"/>
      <c r="C48" s="681"/>
      <c r="D48" s="684"/>
      <c r="E48" s="681"/>
      <c r="F48" s="242" t="s">
        <v>23</v>
      </c>
      <c r="G48" s="136"/>
      <c r="H48" s="137"/>
      <c r="I48" s="136"/>
      <c r="J48" s="137"/>
      <c r="K48" s="138">
        <f t="shared" si="6"/>
        <v>0</v>
      </c>
      <c r="L48" s="136"/>
      <c r="M48" s="137"/>
      <c r="N48" s="136"/>
      <c r="O48" s="137"/>
      <c r="P48" s="138">
        <f t="shared" si="7"/>
        <v>0</v>
      </c>
      <c r="Q48" s="136"/>
      <c r="R48" s="137"/>
      <c r="S48" s="136"/>
      <c r="T48" s="137"/>
      <c r="U48" s="138">
        <f t="shared" si="1"/>
        <v>0</v>
      </c>
      <c r="V48" s="136"/>
      <c r="W48" s="137"/>
      <c r="X48" s="136"/>
      <c r="Y48" s="137"/>
      <c r="Z48" s="138">
        <f t="shared" si="8"/>
        <v>0</v>
      </c>
      <c r="AA48" s="136">
        <f t="shared" si="16"/>
        <v>0</v>
      </c>
      <c r="AB48" s="137">
        <f t="shared" si="16"/>
        <v>0</v>
      </c>
      <c r="AC48" s="136">
        <f t="shared" si="16"/>
        <v>0</v>
      </c>
      <c r="AD48" s="137">
        <f t="shared" si="16"/>
        <v>0</v>
      </c>
    </row>
    <row r="49" spans="1:30" ht="24.95" customHeight="1" thickBot="1" x14ac:dyDescent="0.3">
      <c r="A49" s="675"/>
      <c r="B49" s="679"/>
      <c r="C49" s="682"/>
      <c r="D49" s="685"/>
      <c r="E49" s="682"/>
      <c r="F49" s="243" t="s">
        <v>24</v>
      </c>
      <c r="G49" s="139"/>
      <c r="H49" s="140"/>
      <c r="I49" s="139"/>
      <c r="J49" s="140"/>
      <c r="K49" s="141">
        <f t="shared" si="6"/>
        <v>0</v>
      </c>
      <c r="L49" s="139"/>
      <c r="M49" s="140"/>
      <c r="N49" s="139"/>
      <c r="O49" s="140"/>
      <c r="P49" s="141">
        <f t="shared" si="7"/>
        <v>0</v>
      </c>
      <c r="Q49" s="139"/>
      <c r="R49" s="140"/>
      <c r="S49" s="139"/>
      <c r="T49" s="140"/>
      <c r="U49" s="141">
        <f t="shared" si="1"/>
        <v>0</v>
      </c>
      <c r="V49" s="139"/>
      <c r="W49" s="140"/>
      <c r="X49" s="142"/>
      <c r="Y49" s="140"/>
      <c r="Z49" s="141">
        <f t="shared" si="8"/>
        <v>0</v>
      </c>
      <c r="AA49" s="139">
        <f t="shared" si="16"/>
        <v>0</v>
      </c>
      <c r="AB49" s="140">
        <f t="shared" si="16"/>
        <v>0</v>
      </c>
      <c r="AC49" s="139">
        <f t="shared" si="16"/>
        <v>0</v>
      </c>
      <c r="AD49" s="140">
        <f t="shared" si="16"/>
        <v>0</v>
      </c>
    </row>
    <row r="50" spans="1:30" ht="24.95" customHeight="1" thickBot="1" x14ac:dyDescent="0.3">
      <c r="A50" s="676"/>
      <c r="B50" s="686" t="s">
        <v>12</v>
      </c>
      <c r="C50" s="687"/>
      <c r="D50" s="687"/>
      <c r="E50" s="687"/>
      <c r="F50" s="688"/>
      <c r="G50" s="144">
        <f t="shared" ref="G50:AD50" si="17">G45+G46+G47+G48+G49</f>
        <v>0</v>
      </c>
      <c r="H50" s="145">
        <f t="shared" si="17"/>
        <v>0</v>
      </c>
      <c r="I50" s="145">
        <f t="shared" si="17"/>
        <v>0</v>
      </c>
      <c r="J50" s="145">
        <f t="shared" si="17"/>
        <v>0</v>
      </c>
      <c r="K50" s="145">
        <f t="shared" si="6"/>
        <v>0</v>
      </c>
      <c r="L50" s="145">
        <f t="shared" si="17"/>
        <v>28</v>
      </c>
      <c r="M50" s="145">
        <f t="shared" si="17"/>
        <v>10.5</v>
      </c>
      <c r="N50" s="145">
        <f t="shared" si="17"/>
        <v>0</v>
      </c>
      <c r="O50" s="145">
        <f t="shared" si="17"/>
        <v>0</v>
      </c>
      <c r="P50" s="145">
        <f t="shared" si="7"/>
        <v>10.5</v>
      </c>
      <c r="Q50" s="145">
        <f t="shared" si="17"/>
        <v>22</v>
      </c>
      <c r="R50" s="145">
        <f t="shared" si="17"/>
        <v>20.6</v>
      </c>
      <c r="S50" s="145">
        <f t="shared" si="17"/>
        <v>0</v>
      </c>
      <c r="T50" s="145">
        <f t="shared" si="17"/>
        <v>0</v>
      </c>
      <c r="U50" s="145">
        <f t="shared" si="1"/>
        <v>20.6</v>
      </c>
      <c r="V50" s="145">
        <f t="shared" si="17"/>
        <v>22</v>
      </c>
      <c r="W50" s="145">
        <f t="shared" si="17"/>
        <v>53.5</v>
      </c>
      <c r="X50" s="145">
        <f t="shared" si="17"/>
        <v>0</v>
      </c>
      <c r="Y50" s="145">
        <f t="shared" si="17"/>
        <v>0</v>
      </c>
      <c r="Z50" s="145">
        <f t="shared" si="8"/>
        <v>53.5</v>
      </c>
      <c r="AA50" s="145">
        <f t="shared" si="17"/>
        <v>72</v>
      </c>
      <c r="AB50" s="145">
        <f>AB45+AB46+AB47+AB48+AB49</f>
        <v>84.6</v>
      </c>
      <c r="AC50" s="145">
        <f t="shared" si="17"/>
        <v>0</v>
      </c>
      <c r="AD50" s="184">
        <f t="shared" si="17"/>
        <v>0</v>
      </c>
    </row>
    <row r="51" spans="1:30" s="246" customFormat="1" ht="24.95" customHeight="1" x14ac:dyDescent="0.25">
      <c r="A51" s="664"/>
      <c r="B51" s="667"/>
      <c r="C51" s="667">
        <f>C45+C39+C33+C27+C21+C15+C9</f>
        <v>37022.54</v>
      </c>
      <c r="D51" s="670">
        <f>D45+D39+D33+D27+D21+D15+D9</f>
        <v>36318.680000000008</v>
      </c>
      <c r="E51" s="667">
        <f>E45+E39+E33+E27+E21+E15+E9</f>
        <v>703.86</v>
      </c>
      <c r="F51" s="245" t="s">
        <v>20</v>
      </c>
      <c r="G51" s="133">
        <f>G45+G39+G33+G27+G21+G15+G9</f>
        <v>364</v>
      </c>
      <c r="H51" s="134">
        <f t="shared" ref="H51:AD51" si="18">H45+H39+H33+H27+H21+H15+H9</f>
        <v>64.33</v>
      </c>
      <c r="I51" s="133">
        <f t="shared" si="18"/>
        <v>10</v>
      </c>
      <c r="J51" s="134">
        <f t="shared" si="18"/>
        <v>1.65</v>
      </c>
      <c r="K51" s="135">
        <f t="shared" si="18"/>
        <v>65.97999999999999</v>
      </c>
      <c r="L51" s="133">
        <f t="shared" si="18"/>
        <v>356</v>
      </c>
      <c r="M51" s="134">
        <f t="shared" si="18"/>
        <v>149.91999999999999</v>
      </c>
      <c r="N51" s="133">
        <f t="shared" si="18"/>
        <v>5</v>
      </c>
      <c r="O51" s="134">
        <f t="shared" si="18"/>
        <v>1.87</v>
      </c>
      <c r="P51" s="135">
        <f t="shared" si="18"/>
        <v>151.79</v>
      </c>
      <c r="Q51" s="133">
        <f t="shared" si="18"/>
        <v>285</v>
      </c>
      <c r="R51" s="134">
        <f t="shared" si="18"/>
        <v>227.5</v>
      </c>
      <c r="S51" s="133">
        <f t="shared" si="18"/>
        <v>0</v>
      </c>
      <c r="T51" s="134">
        <f t="shared" si="18"/>
        <v>0</v>
      </c>
      <c r="U51" s="135">
        <f t="shared" si="1"/>
        <v>227.5</v>
      </c>
      <c r="V51" s="133">
        <f t="shared" si="18"/>
        <v>291</v>
      </c>
      <c r="W51" s="134">
        <f t="shared" si="18"/>
        <v>568.1</v>
      </c>
      <c r="X51" s="133">
        <f t="shared" si="18"/>
        <v>0</v>
      </c>
      <c r="Y51" s="134">
        <f t="shared" si="18"/>
        <v>0</v>
      </c>
      <c r="Z51" s="135">
        <f t="shared" si="18"/>
        <v>568.1</v>
      </c>
      <c r="AA51" s="133">
        <f t="shared" si="18"/>
        <v>1296</v>
      </c>
      <c r="AB51" s="134">
        <f t="shared" si="18"/>
        <v>1009.8499999999999</v>
      </c>
      <c r="AC51" s="133">
        <f t="shared" si="18"/>
        <v>15</v>
      </c>
      <c r="AD51" s="134">
        <f t="shared" si="18"/>
        <v>3.52</v>
      </c>
    </row>
    <row r="52" spans="1:30" s="246" customFormat="1" ht="24.95" customHeight="1" x14ac:dyDescent="0.25">
      <c r="A52" s="665"/>
      <c r="B52" s="668"/>
      <c r="C52" s="668"/>
      <c r="D52" s="668"/>
      <c r="E52" s="668"/>
      <c r="F52" s="247" t="s">
        <v>21</v>
      </c>
      <c r="G52" s="136">
        <f t="shared" ref="G52:G55" si="19">G46+G40+G34+G28+G22+G16+G10</f>
        <v>384</v>
      </c>
      <c r="H52" s="137">
        <f t="shared" ref="H52:AD52" si="20">H46+H40+H34+H28+H22+H16+H10</f>
        <v>28.6</v>
      </c>
      <c r="I52" s="136">
        <f t="shared" si="20"/>
        <v>0</v>
      </c>
      <c r="J52" s="137">
        <f t="shared" si="20"/>
        <v>0</v>
      </c>
      <c r="K52" s="138">
        <f t="shared" si="20"/>
        <v>28.6</v>
      </c>
      <c r="L52" s="136">
        <f t="shared" si="20"/>
        <v>96</v>
      </c>
      <c r="M52" s="137">
        <f t="shared" si="20"/>
        <v>35.5</v>
      </c>
      <c r="N52" s="136">
        <f t="shared" si="20"/>
        <v>0</v>
      </c>
      <c r="O52" s="137">
        <f t="shared" si="20"/>
        <v>0</v>
      </c>
      <c r="P52" s="138">
        <f t="shared" si="20"/>
        <v>35.5</v>
      </c>
      <c r="Q52" s="136">
        <f t="shared" si="20"/>
        <v>44</v>
      </c>
      <c r="R52" s="137">
        <f t="shared" si="20"/>
        <v>31.7</v>
      </c>
      <c r="S52" s="136">
        <f t="shared" si="20"/>
        <v>0</v>
      </c>
      <c r="T52" s="137">
        <f t="shared" si="20"/>
        <v>0</v>
      </c>
      <c r="U52" s="138">
        <f t="shared" si="1"/>
        <v>31.7</v>
      </c>
      <c r="V52" s="136">
        <f t="shared" si="20"/>
        <v>0</v>
      </c>
      <c r="W52" s="137">
        <f t="shared" si="20"/>
        <v>0</v>
      </c>
      <c r="X52" s="136">
        <f t="shared" si="20"/>
        <v>0</v>
      </c>
      <c r="Y52" s="137">
        <f t="shared" si="20"/>
        <v>0</v>
      </c>
      <c r="Z52" s="138">
        <f t="shared" si="20"/>
        <v>0</v>
      </c>
      <c r="AA52" s="136">
        <f t="shared" si="20"/>
        <v>524</v>
      </c>
      <c r="AB52" s="137">
        <f t="shared" si="20"/>
        <v>95.8</v>
      </c>
      <c r="AC52" s="136">
        <f t="shared" si="20"/>
        <v>0</v>
      </c>
      <c r="AD52" s="137">
        <f t="shared" si="20"/>
        <v>0</v>
      </c>
    </row>
    <row r="53" spans="1:30" s="246" customFormat="1" ht="24.95" customHeight="1" x14ac:dyDescent="0.25">
      <c r="A53" s="665"/>
      <c r="B53" s="668"/>
      <c r="C53" s="668"/>
      <c r="D53" s="668"/>
      <c r="E53" s="668"/>
      <c r="F53" s="247" t="s">
        <v>22</v>
      </c>
      <c r="G53" s="136">
        <f t="shared" si="19"/>
        <v>70</v>
      </c>
      <c r="H53" s="137">
        <f t="shared" ref="H53:AD53" si="21">H47+H41+H35+H29+H23+H17+H11</f>
        <v>23</v>
      </c>
      <c r="I53" s="136">
        <f t="shared" si="21"/>
        <v>0</v>
      </c>
      <c r="J53" s="137">
        <f t="shared" si="21"/>
        <v>0</v>
      </c>
      <c r="K53" s="138">
        <f t="shared" si="21"/>
        <v>23</v>
      </c>
      <c r="L53" s="136">
        <f t="shared" si="21"/>
        <v>108</v>
      </c>
      <c r="M53" s="137">
        <f t="shared" si="21"/>
        <v>32.1</v>
      </c>
      <c r="N53" s="136">
        <f t="shared" si="21"/>
        <v>0</v>
      </c>
      <c r="O53" s="137">
        <f t="shared" si="21"/>
        <v>0</v>
      </c>
      <c r="P53" s="138">
        <f t="shared" si="21"/>
        <v>32.1</v>
      </c>
      <c r="Q53" s="136">
        <f t="shared" si="21"/>
        <v>45</v>
      </c>
      <c r="R53" s="137">
        <f t="shared" si="21"/>
        <v>34.4</v>
      </c>
      <c r="S53" s="136">
        <f t="shared" si="21"/>
        <v>0</v>
      </c>
      <c r="T53" s="137">
        <f t="shared" si="21"/>
        <v>0</v>
      </c>
      <c r="U53" s="138">
        <f t="shared" si="1"/>
        <v>34.4</v>
      </c>
      <c r="V53" s="136">
        <f t="shared" si="21"/>
        <v>82</v>
      </c>
      <c r="W53" s="137">
        <f t="shared" si="21"/>
        <v>184.5</v>
      </c>
      <c r="X53" s="136">
        <f t="shared" si="21"/>
        <v>0</v>
      </c>
      <c r="Y53" s="137">
        <f t="shared" si="21"/>
        <v>0</v>
      </c>
      <c r="Z53" s="138">
        <f t="shared" si="21"/>
        <v>184.5</v>
      </c>
      <c r="AA53" s="136">
        <f t="shared" si="21"/>
        <v>305</v>
      </c>
      <c r="AB53" s="137">
        <f t="shared" si="21"/>
        <v>274</v>
      </c>
      <c r="AC53" s="136">
        <f t="shared" si="21"/>
        <v>0</v>
      </c>
      <c r="AD53" s="137">
        <f t="shared" si="21"/>
        <v>0</v>
      </c>
    </row>
    <row r="54" spans="1:30" s="246" customFormat="1" ht="24.95" customHeight="1" x14ac:dyDescent="0.25">
      <c r="A54" s="665"/>
      <c r="B54" s="668"/>
      <c r="C54" s="668"/>
      <c r="D54" s="668"/>
      <c r="E54" s="668"/>
      <c r="F54" s="247" t="s">
        <v>23</v>
      </c>
      <c r="G54" s="136">
        <f t="shared" si="19"/>
        <v>0</v>
      </c>
      <c r="H54" s="137">
        <f t="shared" ref="H54:AD54" si="22">H48+H42+H36+H30+H24+H18+H12</f>
        <v>0</v>
      </c>
      <c r="I54" s="136">
        <f t="shared" si="22"/>
        <v>0</v>
      </c>
      <c r="J54" s="137">
        <f t="shared" si="22"/>
        <v>0</v>
      </c>
      <c r="K54" s="138">
        <f t="shared" si="22"/>
        <v>0</v>
      </c>
      <c r="L54" s="136">
        <f t="shared" si="22"/>
        <v>0</v>
      </c>
      <c r="M54" s="137">
        <f t="shared" si="22"/>
        <v>0</v>
      </c>
      <c r="N54" s="136">
        <f t="shared" si="22"/>
        <v>0</v>
      </c>
      <c r="O54" s="137">
        <f t="shared" si="22"/>
        <v>0</v>
      </c>
      <c r="P54" s="138">
        <f t="shared" si="22"/>
        <v>0</v>
      </c>
      <c r="Q54" s="136">
        <f t="shared" si="22"/>
        <v>0</v>
      </c>
      <c r="R54" s="137">
        <f t="shared" si="22"/>
        <v>0</v>
      </c>
      <c r="S54" s="136">
        <f t="shared" si="22"/>
        <v>0</v>
      </c>
      <c r="T54" s="137">
        <f t="shared" si="22"/>
        <v>0</v>
      </c>
      <c r="U54" s="138">
        <f t="shared" si="1"/>
        <v>0</v>
      </c>
      <c r="V54" s="136">
        <f t="shared" si="22"/>
        <v>0</v>
      </c>
      <c r="W54" s="137">
        <f t="shared" si="22"/>
        <v>0</v>
      </c>
      <c r="X54" s="136">
        <f t="shared" si="22"/>
        <v>0</v>
      </c>
      <c r="Y54" s="137">
        <f t="shared" si="22"/>
        <v>0</v>
      </c>
      <c r="Z54" s="138">
        <f t="shared" si="22"/>
        <v>0</v>
      </c>
      <c r="AA54" s="136">
        <f t="shared" si="22"/>
        <v>0</v>
      </c>
      <c r="AB54" s="137">
        <f t="shared" si="22"/>
        <v>0</v>
      </c>
      <c r="AC54" s="136">
        <f t="shared" si="22"/>
        <v>0</v>
      </c>
      <c r="AD54" s="137">
        <f t="shared" si="22"/>
        <v>0</v>
      </c>
    </row>
    <row r="55" spans="1:30" s="246" customFormat="1" ht="24.95" customHeight="1" thickBot="1" x14ac:dyDescent="0.3">
      <c r="A55" s="665"/>
      <c r="B55" s="669"/>
      <c r="C55" s="669"/>
      <c r="D55" s="669"/>
      <c r="E55" s="669"/>
      <c r="F55" s="248" t="s">
        <v>24</v>
      </c>
      <c r="G55" s="139">
        <f t="shared" si="19"/>
        <v>0</v>
      </c>
      <c r="H55" s="140">
        <f t="shared" ref="H55:AD55" si="23">H49+H43+H37+H31+H25+H19+H13</f>
        <v>0</v>
      </c>
      <c r="I55" s="139">
        <f t="shared" si="23"/>
        <v>0</v>
      </c>
      <c r="J55" s="140">
        <f t="shared" si="23"/>
        <v>0</v>
      </c>
      <c r="K55" s="141">
        <f t="shared" si="23"/>
        <v>0</v>
      </c>
      <c r="L55" s="139">
        <f t="shared" si="23"/>
        <v>0</v>
      </c>
      <c r="M55" s="140">
        <f t="shared" si="23"/>
        <v>0</v>
      </c>
      <c r="N55" s="139">
        <f t="shared" si="23"/>
        <v>0</v>
      </c>
      <c r="O55" s="140">
        <f t="shared" si="23"/>
        <v>0</v>
      </c>
      <c r="P55" s="141">
        <f t="shared" si="23"/>
        <v>0</v>
      </c>
      <c r="Q55" s="139">
        <f t="shared" si="23"/>
        <v>0</v>
      </c>
      <c r="R55" s="140">
        <f t="shared" si="23"/>
        <v>0</v>
      </c>
      <c r="S55" s="139">
        <f t="shared" si="23"/>
        <v>0</v>
      </c>
      <c r="T55" s="140">
        <f t="shared" si="23"/>
        <v>0</v>
      </c>
      <c r="U55" s="141">
        <f t="shared" si="1"/>
        <v>0</v>
      </c>
      <c r="V55" s="139">
        <f t="shared" si="23"/>
        <v>0</v>
      </c>
      <c r="W55" s="140">
        <f t="shared" si="23"/>
        <v>0</v>
      </c>
      <c r="X55" s="142">
        <f t="shared" si="23"/>
        <v>0</v>
      </c>
      <c r="Y55" s="140">
        <f t="shared" si="23"/>
        <v>0</v>
      </c>
      <c r="Z55" s="141">
        <f t="shared" si="23"/>
        <v>0</v>
      </c>
      <c r="AA55" s="139">
        <f t="shared" si="23"/>
        <v>0</v>
      </c>
      <c r="AB55" s="140">
        <f t="shared" si="23"/>
        <v>0</v>
      </c>
      <c r="AC55" s="139">
        <f t="shared" si="23"/>
        <v>0</v>
      </c>
      <c r="AD55" s="140">
        <f t="shared" si="23"/>
        <v>0</v>
      </c>
    </row>
    <row r="56" spans="1:30" s="246" customFormat="1" ht="24.95" customHeight="1" thickBot="1" x14ac:dyDescent="0.3">
      <c r="A56" s="666"/>
      <c r="B56" s="671" t="s">
        <v>25</v>
      </c>
      <c r="C56" s="672"/>
      <c r="D56" s="672"/>
      <c r="E56" s="672"/>
      <c r="F56" s="673"/>
      <c r="G56" s="144">
        <f>G51+G52+G53+G54+G55</f>
        <v>818</v>
      </c>
      <c r="H56" s="145">
        <f t="shared" ref="H56:AD56" si="24">H51+H52+H53+H54+H55</f>
        <v>115.93</v>
      </c>
      <c r="I56" s="145">
        <f t="shared" si="24"/>
        <v>10</v>
      </c>
      <c r="J56" s="145">
        <f t="shared" si="24"/>
        <v>1.65</v>
      </c>
      <c r="K56" s="145">
        <f t="shared" si="24"/>
        <v>117.57999999999998</v>
      </c>
      <c r="L56" s="145">
        <f t="shared" si="24"/>
        <v>560</v>
      </c>
      <c r="M56" s="145">
        <f t="shared" si="24"/>
        <v>217.51999999999998</v>
      </c>
      <c r="N56" s="145">
        <f t="shared" si="24"/>
        <v>5</v>
      </c>
      <c r="O56" s="145">
        <f t="shared" si="24"/>
        <v>1.87</v>
      </c>
      <c r="P56" s="145">
        <f t="shared" si="24"/>
        <v>219.39</v>
      </c>
      <c r="Q56" s="145">
        <f t="shared" si="24"/>
        <v>374</v>
      </c>
      <c r="R56" s="145">
        <f t="shared" si="24"/>
        <v>293.59999999999997</v>
      </c>
      <c r="S56" s="145">
        <f t="shared" si="24"/>
        <v>0</v>
      </c>
      <c r="T56" s="145">
        <f t="shared" si="24"/>
        <v>0</v>
      </c>
      <c r="U56" s="145">
        <f t="shared" si="1"/>
        <v>293.59999999999997</v>
      </c>
      <c r="V56" s="145">
        <f t="shared" si="24"/>
        <v>373</v>
      </c>
      <c r="W56" s="145">
        <f t="shared" si="24"/>
        <v>752.6</v>
      </c>
      <c r="X56" s="145">
        <f t="shared" si="24"/>
        <v>0</v>
      </c>
      <c r="Y56" s="145">
        <f t="shared" si="24"/>
        <v>0</v>
      </c>
      <c r="Z56" s="145">
        <f t="shared" si="24"/>
        <v>752.6</v>
      </c>
      <c r="AA56" s="145">
        <f t="shared" si="24"/>
        <v>2125</v>
      </c>
      <c r="AB56" s="145">
        <f t="shared" si="24"/>
        <v>1379.6499999999999</v>
      </c>
      <c r="AC56" s="145">
        <f t="shared" si="24"/>
        <v>15</v>
      </c>
      <c r="AD56" s="184">
        <f t="shared" si="24"/>
        <v>3.52</v>
      </c>
    </row>
    <row r="58" spans="1:30" ht="33.75" customHeight="1" x14ac:dyDescent="0.25">
      <c r="C58" s="663" t="s">
        <v>141</v>
      </c>
      <c r="D58" s="663"/>
      <c r="E58" s="663"/>
      <c r="F58" s="663"/>
      <c r="G58" s="663"/>
      <c r="H58" s="663"/>
      <c r="I58" s="663"/>
      <c r="J58" s="663"/>
      <c r="K58" s="663"/>
      <c r="L58" s="663"/>
      <c r="M58" s="663"/>
      <c r="N58" s="663"/>
      <c r="O58" s="663"/>
    </row>
    <row r="60" spans="1:30" x14ac:dyDescent="0.25">
      <c r="G60" s="229">
        <v>1232</v>
      </c>
      <c r="H60" s="229">
        <v>143.97</v>
      </c>
      <c r="I60" s="229">
        <v>0</v>
      </c>
      <c r="J60" s="229">
        <v>0</v>
      </c>
      <c r="K60" s="229">
        <v>143.97</v>
      </c>
      <c r="L60" s="229">
        <v>1183</v>
      </c>
      <c r="M60" s="229">
        <v>466.07000000000005</v>
      </c>
      <c r="N60" s="229">
        <v>0</v>
      </c>
      <c r="O60" s="229">
        <v>0</v>
      </c>
      <c r="P60" s="229">
        <v>466.07000000000005</v>
      </c>
      <c r="Q60" s="229">
        <v>716</v>
      </c>
      <c r="R60" s="229">
        <v>552.19999999999993</v>
      </c>
      <c r="S60" s="229">
        <v>0</v>
      </c>
      <c r="T60" s="229">
        <v>0</v>
      </c>
      <c r="U60" s="229">
        <v>552.19999999999993</v>
      </c>
      <c r="V60" s="229">
        <v>982</v>
      </c>
      <c r="W60" s="229">
        <v>2021.6</v>
      </c>
      <c r="X60" s="229">
        <v>0</v>
      </c>
      <c r="Y60" s="229">
        <v>0</v>
      </c>
      <c r="Z60" s="229">
        <v>2021.6</v>
      </c>
      <c r="AA60" s="229">
        <v>4113</v>
      </c>
      <c r="AB60" s="229">
        <v>3183.84</v>
      </c>
      <c r="AC60" s="229">
        <v>0</v>
      </c>
      <c r="AD60" s="229">
        <v>0</v>
      </c>
    </row>
    <row r="62" spans="1:30" x14ac:dyDescent="0.25">
      <c r="G62" s="229">
        <f>G60-G56</f>
        <v>414</v>
      </c>
      <c r="H62" s="229">
        <f t="shared" ref="H62:AD62" si="25">H60-H56</f>
        <v>28.039999999999992</v>
      </c>
      <c r="I62" s="229">
        <f t="shared" si="25"/>
        <v>-10</v>
      </c>
      <c r="J62" s="229">
        <f t="shared" si="25"/>
        <v>-1.65</v>
      </c>
      <c r="K62" s="229">
        <f t="shared" si="25"/>
        <v>26.390000000000015</v>
      </c>
      <c r="L62" s="229">
        <f t="shared" si="25"/>
        <v>623</v>
      </c>
      <c r="M62" s="229">
        <f t="shared" si="25"/>
        <v>248.55000000000007</v>
      </c>
      <c r="N62" s="229">
        <f t="shared" si="25"/>
        <v>-5</v>
      </c>
      <c r="O62" s="229">
        <f t="shared" si="25"/>
        <v>-1.87</v>
      </c>
      <c r="P62" s="229">
        <f t="shared" si="25"/>
        <v>246.68000000000006</v>
      </c>
      <c r="Q62" s="229">
        <f t="shared" si="25"/>
        <v>342</v>
      </c>
      <c r="R62" s="229">
        <f t="shared" si="25"/>
        <v>258.59999999999997</v>
      </c>
      <c r="S62" s="229">
        <f t="shared" si="25"/>
        <v>0</v>
      </c>
      <c r="T62" s="229">
        <f t="shared" si="25"/>
        <v>0</v>
      </c>
      <c r="U62" s="229">
        <f t="shared" si="25"/>
        <v>258.59999999999997</v>
      </c>
      <c r="V62" s="229">
        <f t="shared" si="25"/>
        <v>609</v>
      </c>
      <c r="W62" s="229">
        <f t="shared" si="25"/>
        <v>1269</v>
      </c>
      <c r="X62" s="229">
        <f t="shared" si="25"/>
        <v>0</v>
      </c>
      <c r="Y62" s="229">
        <f t="shared" si="25"/>
        <v>0</v>
      </c>
      <c r="Z62" s="229">
        <f t="shared" si="25"/>
        <v>1269</v>
      </c>
      <c r="AA62" s="229">
        <f t="shared" si="25"/>
        <v>1988</v>
      </c>
      <c r="AB62" s="229">
        <f t="shared" si="25"/>
        <v>1804.1900000000003</v>
      </c>
      <c r="AC62" s="229">
        <f t="shared" si="25"/>
        <v>-15</v>
      </c>
      <c r="AD62" s="229">
        <f t="shared" si="25"/>
        <v>-3.52</v>
      </c>
    </row>
  </sheetData>
  <mergeCells count="79">
    <mergeCell ref="AA5:AD5"/>
    <mergeCell ref="D6:D7"/>
    <mergeCell ref="E6:E7"/>
    <mergeCell ref="I6:J6"/>
    <mergeCell ref="L6:M6"/>
    <mergeCell ref="X6:Y6"/>
    <mergeCell ref="N6:O6"/>
    <mergeCell ref="P6:P7"/>
    <mergeCell ref="Q6:R6"/>
    <mergeCell ref="S6:T6"/>
    <mergeCell ref="U6:U7"/>
    <mergeCell ref="V6:W6"/>
    <mergeCell ref="G6:H6"/>
    <mergeCell ref="K6:K7"/>
    <mergeCell ref="A1:Z1"/>
    <mergeCell ref="Z6:Z7"/>
    <mergeCell ref="AB1:AC1"/>
    <mergeCell ref="A2:Z2"/>
    <mergeCell ref="A3:Z3"/>
    <mergeCell ref="A5:A7"/>
    <mergeCell ref="B5:B7"/>
    <mergeCell ref="C5:C7"/>
    <mergeCell ref="D5:E5"/>
    <mergeCell ref="F5:F7"/>
    <mergeCell ref="G5:K5"/>
    <mergeCell ref="L5:P5"/>
    <mergeCell ref="Q5:U5"/>
    <mergeCell ref="V5:Z5"/>
    <mergeCell ref="AA6:AB6"/>
    <mergeCell ref="AC6:AD6"/>
    <mergeCell ref="A9:A14"/>
    <mergeCell ref="B9:B13"/>
    <mergeCell ref="C9:C13"/>
    <mergeCell ref="D9:D13"/>
    <mergeCell ref="E9:E13"/>
    <mergeCell ref="B14:F14"/>
    <mergeCell ref="A15:A20"/>
    <mergeCell ref="B15:B19"/>
    <mergeCell ref="C15:C19"/>
    <mergeCell ref="D15:D19"/>
    <mergeCell ref="E15:E19"/>
    <mergeCell ref="B20:F20"/>
    <mergeCell ref="A21:A26"/>
    <mergeCell ref="B21:B25"/>
    <mergeCell ref="C21:C25"/>
    <mergeCell ref="D21:D25"/>
    <mergeCell ref="E21:E25"/>
    <mergeCell ref="B26:F26"/>
    <mergeCell ref="A27:A32"/>
    <mergeCell ref="B27:B31"/>
    <mergeCell ref="C27:C31"/>
    <mergeCell ref="D27:D31"/>
    <mergeCell ref="E27:E31"/>
    <mergeCell ref="B32:F32"/>
    <mergeCell ref="A33:A38"/>
    <mergeCell ref="B33:B37"/>
    <mergeCell ref="C33:C37"/>
    <mergeCell ref="D33:D37"/>
    <mergeCell ref="E33:E37"/>
    <mergeCell ref="B38:F38"/>
    <mergeCell ref="A39:A44"/>
    <mergeCell ref="B39:B43"/>
    <mergeCell ref="C39:C43"/>
    <mergeCell ref="D39:D43"/>
    <mergeCell ref="E39:E43"/>
    <mergeCell ref="B44:F44"/>
    <mergeCell ref="A45:A50"/>
    <mergeCell ref="B45:B49"/>
    <mergeCell ref="C45:C49"/>
    <mergeCell ref="D45:D49"/>
    <mergeCell ref="E45:E49"/>
    <mergeCell ref="B50:F50"/>
    <mergeCell ref="C58:O58"/>
    <mergeCell ref="A51:A56"/>
    <mergeCell ref="B51:B55"/>
    <mergeCell ref="C51:C55"/>
    <mergeCell ref="D51:D55"/>
    <mergeCell ref="E51:E55"/>
    <mergeCell ref="B56:F56"/>
  </mergeCells>
  <pageMargins left="0.2" right="0" top="0.31496062992125984" bottom="0.11811023622047245" header="3.937007874015748E-2" footer="3.937007874015748E-2"/>
  <pageSetup scale="65" orientation="landscape" r:id="rId1"/>
  <headerFooter alignWithMargins="0"/>
  <ignoredErrors>
    <ignoredError sqref="K20:T50 V20:AD50 U14:AD14 U20:U50 U51:U5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EC07-DFB1-433E-B4A9-70017BAC3FF0}">
  <sheetPr>
    <tabColor rgb="FFFFFF00"/>
  </sheetPr>
  <dimension ref="A1:AD43"/>
  <sheetViews>
    <sheetView topLeftCell="A25" zoomScale="96" zoomScaleNormal="96" workbookViewId="0">
      <selection activeCell="K5" sqref="K5:K6"/>
    </sheetView>
  </sheetViews>
  <sheetFormatPr defaultRowHeight="13.5" x14ac:dyDescent="0.25"/>
  <cols>
    <col min="1" max="1" width="3.42578125" style="230" customWidth="1"/>
    <col min="2" max="2" width="15" style="230" customWidth="1"/>
    <col min="3" max="3" width="16.28515625" style="230" customWidth="1"/>
    <col min="4" max="4" width="13.85546875" style="230" customWidth="1"/>
    <col min="5" max="5" width="13.140625" style="230" customWidth="1"/>
    <col min="6" max="6" width="13.7109375" style="230" customWidth="1"/>
    <col min="7" max="10" width="8.28515625" style="230" customWidth="1"/>
    <col min="11" max="11" width="11.7109375" style="230" customWidth="1"/>
    <col min="12" max="15" width="8.28515625" style="230" customWidth="1"/>
    <col min="16" max="16" width="11.7109375" style="230" customWidth="1"/>
    <col min="17" max="20" width="8.28515625" style="230" customWidth="1"/>
    <col min="21" max="21" width="11.7109375" style="230" customWidth="1"/>
    <col min="22" max="25" width="8.28515625" style="230" customWidth="1"/>
    <col min="26" max="26" width="11.7109375" style="230" customWidth="1"/>
    <col min="27" max="27" width="9.42578125" style="230" bestFit="1" customWidth="1"/>
    <col min="28" max="28" width="10.5703125" style="230" bestFit="1" customWidth="1"/>
    <col min="29" max="30" width="9.42578125" style="230" bestFit="1" customWidth="1"/>
    <col min="31" max="242" width="9.140625" style="230"/>
    <col min="243" max="243" width="3.42578125" style="230" customWidth="1"/>
    <col min="244" max="244" width="15" style="230" customWidth="1"/>
    <col min="245" max="245" width="16.28515625" style="230" customWidth="1"/>
    <col min="246" max="246" width="13.85546875" style="230" customWidth="1"/>
    <col min="247" max="247" width="13.140625" style="230" customWidth="1"/>
    <col min="248" max="248" width="13.7109375" style="230" customWidth="1"/>
    <col min="249" max="252" width="8.28515625" style="230" customWidth="1"/>
    <col min="253" max="253" width="11.7109375" style="230" customWidth="1"/>
    <col min="254" max="257" width="8.28515625" style="230" customWidth="1"/>
    <col min="258" max="258" width="11.7109375" style="230" customWidth="1"/>
    <col min="259" max="262" width="8.28515625" style="230" customWidth="1"/>
    <col min="263" max="263" width="11.7109375" style="230" customWidth="1"/>
    <col min="264" max="267" width="8.28515625" style="230" customWidth="1"/>
    <col min="268" max="268" width="11.7109375" style="230" customWidth="1"/>
    <col min="269" max="269" width="9.28515625" style="230" bestFit="1" customWidth="1"/>
    <col min="270" max="270" width="10" style="230" bestFit="1" customWidth="1"/>
    <col min="271" max="272" width="9.28515625" style="230" bestFit="1" customWidth="1"/>
    <col min="273" max="498" width="9.140625" style="230"/>
    <col min="499" max="499" width="3.42578125" style="230" customWidth="1"/>
    <col min="500" max="500" width="15" style="230" customWidth="1"/>
    <col min="501" max="501" width="16.28515625" style="230" customWidth="1"/>
    <col min="502" max="502" width="13.85546875" style="230" customWidth="1"/>
    <col min="503" max="503" width="13.140625" style="230" customWidth="1"/>
    <col min="504" max="504" width="13.7109375" style="230" customWidth="1"/>
    <col min="505" max="508" width="8.28515625" style="230" customWidth="1"/>
    <col min="509" max="509" width="11.7109375" style="230" customWidth="1"/>
    <col min="510" max="513" width="8.28515625" style="230" customWidth="1"/>
    <col min="514" max="514" width="11.7109375" style="230" customWidth="1"/>
    <col min="515" max="518" width="8.28515625" style="230" customWidth="1"/>
    <col min="519" max="519" width="11.7109375" style="230" customWidth="1"/>
    <col min="520" max="523" width="8.28515625" style="230" customWidth="1"/>
    <col min="524" max="524" width="11.7109375" style="230" customWidth="1"/>
    <col min="525" max="525" width="9.28515625" style="230" bestFit="1" customWidth="1"/>
    <col min="526" max="526" width="10" style="230" bestFit="1" customWidth="1"/>
    <col min="527" max="528" width="9.28515625" style="230" bestFit="1" customWidth="1"/>
    <col min="529" max="754" width="9.140625" style="230"/>
    <col min="755" max="755" width="3.42578125" style="230" customWidth="1"/>
    <col min="756" max="756" width="15" style="230" customWidth="1"/>
    <col min="757" max="757" width="16.28515625" style="230" customWidth="1"/>
    <col min="758" max="758" width="13.85546875" style="230" customWidth="1"/>
    <col min="759" max="759" width="13.140625" style="230" customWidth="1"/>
    <col min="760" max="760" width="13.7109375" style="230" customWidth="1"/>
    <col min="761" max="764" width="8.28515625" style="230" customWidth="1"/>
    <col min="765" max="765" width="11.7109375" style="230" customWidth="1"/>
    <col min="766" max="769" width="8.28515625" style="230" customWidth="1"/>
    <col min="770" max="770" width="11.7109375" style="230" customWidth="1"/>
    <col min="771" max="774" width="8.28515625" style="230" customWidth="1"/>
    <col min="775" max="775" width="11.7109375" style="230" customWidth="1"/>
    <col min="776" max="779" width="8.28515625" style="230" customWidth="1"/>
    <col min="780" max="780" width="11.7109375" style="230" customWidth="1"/>
    <col min="781" max="781" width="9.28515625" style="230" bestFit="1" customWidth="1"/>
    <col min="782" max="782" width="10" style="230" bestFit="1" customWidth="1"/>
    <col min="783" max="784" width="9.28515625" style="230" bestFit="1" customWidth="1"/>
    <col min="785" max="1010" width="9.140625" style="230"/>
    <col min="1011" max="1011" width="3.42578125" style="230" customWidth="1"/>
    <col min="1012" max="1012" width="15" style="230" customWidth="1"/>
    <col min="1013" max="1013" width="16.28515625" style="230" customWidth="1"/>
    <col min="1014" max="1014" width="13.85546875" style="230" customWidth="1"/>
    <col min="1015" max="1015" width="13.140625" style="230" customWidth="1"/>
    <col min="1016" max="1016" width="13.7109375" style="230" customWidth="1"/>
    <col min="1017" max="1020" width="8.28515625" style="230" customWidth="1"/>
    <col min="1021" max="1021" width="11.7109375" style="230" customWidth="1"/>
    <col min="1022" max="1025" width="8.28515625" style="230" customWidth="1"/>
    <col min="1026" max="1026" width="11.7109375" style="230" customWidth="1"/>
    <col min="1027" max="1030" width="8.28515625" style="230" customWidth="1"/>
    <col min="1031" max="1031" width="11.7109375" style="230" customWidth="1"/>
    <col min="1032" max="1035" width="8.28515625" style="230" customWidth="1"/>
    <col min="1036" max="1036" width="11.7109375" style="230" customWidth="1"/>
    <col min="1037" max="1037" width="9.28515625" style="230" bestFit="1" customWidth="1"/>
    <col min="1038" max="1038" width="10" style="230" bestFit="1" customWidth="1"/>
    <col min="1039" max="1040" width="9.28515625" style="230" bestFit="1" customWidth="1"/>
    <col min="1041" max="1266" width="9.140625" style="230"/>
    <col min="1267" max="1267" width="3.42578125" style="230" customWidth="1"/>
    <col min="1268" max="1268" width="15" style="230" customWidth="1"/>
    <col min="1269" max="1269" width="16.28515625" style="230" customWidth="1"/>
    <col min="1270" max="1270" width="13.85546875" style="230" customWidth="1"/>
    <col min="1271" max="1271" width="13.140625" style="230" customWidth="1"/>
    <col min="1272" max="1272" width="13.7109375" style="230" customWidth="1"/>
    <col min="1273" max="1276" width="8.28515625" style="230" customWidth="1"/>
    <col min="1277" max="1277" width="11.7109375" style="230" customWidth="1"/>
    <col min="1278" max="1281" width="8.28515625" style="230" customWidth="1"/>
    <col min="1282" max="1282" width="11.7109375" style="230" customWidth="1"/>
    <col min="1283" max="1286" width="8.28515625" style="230" customWidth="1"/>
    <col min="1287" max="1287" width="11.7109375" style="230" customWidth="1"/>
    <col min="1288" max="1291" width="8.28515625" style="230" customWidth="1"/>
    <col min="1292" max="1292" width="11.7109375" style="230" customWidth="1"/>
    <col min="1293" max="1293" width="9.28515625" style="230" bestFit="1" customWidth="1"/>
    <col min="1294" max="1294" width="10" style="230" bestFit="1" customWidth="1"/>
    <col min="1295" max="1296" width="9.28515625" style="230" bestFit="1" customWidth="1"/>
    <col min="1297" max="1522" width="9.140625" style="230"/>
    <col min="1523" max="1523" width="3.42578125" style="230" customWidth="1"/>
    <col min="1524" max="1524" width="15" style="230" customWidth="1"/>
    <col min="1525" max="1525" width="16.28515625" style="230" customWidth="1"/>
    <col min="1526" max="1526" width="13.85546875" style="230" customWidth="1"/>
    <col min="1527" max="1527" width="13.140625" style="230" customWidth="1"/>
    <col min="1528" max="1528" width="13.7109375" style="230" customWidth="1"/>
    <col min="1529" max="1532" width="8.28515625" style="230" customWidth="1"/>
    <col min="1533" max="1533" width="11.7109375" style="230" customWidth="1"/>
    <col min="1534" max="1537" width="8.28515625" style="230" customWidth="1"/>
    <col min="1538" max="1538" width="11.7109375" style="230" customWidth="1"/>
    <col min="1539" max="1542" width="8.28515625" style="230" customWidth="1"/>
    <col min="1543" max="1543" width="11.7109375" style="230" customWidth="1"/>
    <col min="1544" max="1547" width="8.28515625" style="230" customWidth="1"/>
    <col min="1548" max="1548" width="11.7109375" style="230" customWidth="1"/>
    <col min="1549" max="1549" width="9.28515625" style="230" bestFit="1" customWidth="1"/>
    <col min="1550" max="1550" width="10" style="230" bestFit="1" customWidth="1"/>
    <col min="1551" max="1552" width="9.28515625" style="230" bestFit="1" customWidth="1"/>
    <col min="1553" max="1778" width="9.140625" style="230"/>
    <col min="1779" max="1779" width="3.42578125" style="230" customWidth="1"/>
    <col min="1780" max="1780" width="15" style="230" customWidth="1"/>
    <col min="1781" max="1781" width="16.28515625" style="230" customWidth="1"/>
    <col min="1782" max="1782" width="13.85546875" style="230" customWidth="1"/>
    <col min="1783" max="1783" width="13.140625" style="230" customWidth="1"/>
    <col min="1784" max="1784" width="13.7109375" style="230" customWidth="1"/>
    <col min="1785" max="1788" width="8.28515625" style="230" customWidth="1"/>
    <col min="1789" max="1789" width="11.7109375" style="230" customWidth="1"/>
    <col min="1790" max="1793" width="8.28515625" style="230" customWidth="1"/>
    <col min="1794" max="1794" width="11.7109375" style="230" customWidth="1"/>
    <col min="1795" max="1798" width="8.28515625" style="230" customWidth="1"/>
    <col min="1799" max="1799" width="11.7109375" style="230" customWidth="1"/>
    <col min="1800" max="1803" width="8.28515625" style="230" customWidth="1"/>
    <col min="1804" max="1804" width="11.7109375" style="230" customWidth="1"/>
    <col min="1805" max="1805" width="9.28515625" style="230" bestFit="1" customWidth="1"/>
    <col min="1806" max="1806" width="10" style="230" bestFit="1" customWidth="1"/>
    <col min="1807" max="1808" width="9.28515625" style="230" bestFit="1" customWidth="1"/>
    <col min="1809" max="2034" width="9.140625" style="230"/>
    <col min="2035" max="2035" width="3.42578125" style="230" customWidth="1"/>
    <col min="2036" max="2036" width="15" style="230" customWidth="1"/>
    <col min="2037" max="2037" width="16.28515625" style="230" customWidth="1"/>
    <col min="2038" max="2038" width="13.85546875" style="230" customWidth="1"/>
    <col min="2039" max="2039" width="13.140625" style="230" customWidth="1"/>
    <col min="2040" max="2040" width="13.7109375" style="230" customWidth="1"/>
    <col min="2041" max="2044" width="8.28515625" style="230" customWidth="1"/>
    <col min="2045" max="2045" width="11.7109375" style="230" customWidth="1"/>
    <col min="2046" max="2049" width="8.28515625" style="230" customWidth="1"/>
    <col min="2050" max="2050" width="11.7109375" style="230" customWidth="1"/>
    <col min="2051" max="2054" width="8.28515625" style="230" customWidth="1"/>
    <col min="2055" max="2055" width="11.7109375" style="230" customWidth="1"/>
    <col min="2056" max="2059" width="8.28515625" style="230" customWidth="1"/>
    <col min="2060" max="2060" width="11.7109375" style="230" customWidth="1"/>
    <col min="2061" max="2061" width="9.28515625" style="230" bestFit="1" customWidth="1"/>
    <col min="2062" max="2062" width="10" style="230" bestFit="1" customWidth="1"/>
    <col min="2063" max="2064" width="9.28515625" style="230" bestFit="1" customWidth="1"/>
    <col min="2065" max="2290" width="9.140625" style="230"/>
    <col min="2291" max="2291" width="3.42578125" style="230" customWidth="1"/>
    <col min="2292" max="2292" width="15" style="230" customWidth="1"/>
    <col min="2293" max="2293" width="16.28515625" style="230" customWidth="1"/>
    <col min="2294" max="2294" width="13.85546875" style="230" customWidth="1"/>
    <col min="2295" max="2295" width="13.140625" style="230" customWidth="1"/>
    <col min="2296" max="2296" width="13.7109375" style="230" customWidth="1"/>
    <col min="2297" max="2300" width="8.28515625" style="230" customWidth="1"/>
    <col min="2301" max="2301" width="11.7109375" style="230" customWidth="1"/>
    <col min="2302" max="2305" width="8.28515625" style="230" customWidth="1"/>
    <col min="2306" max="2306" width="11.7109375" style="230" customWidth="1"/>
    <col min="2307" max="2310" width="8.28515625" style="230" customWidth="1"/>
    <col min="2311" max="2311" width="11.7109375" style="230" customWidth="1"/>
    <col min="2312" max="2315" width="8.28515625" style="230" customWidth="1"/>
    <col min="2316" max="2316" width="11.7109375" style="230" customWidth="1"/>
    <col min="2317" max="2317" width="9.28515625" style="230" bestFit="1" customWidth="1"/>
    <col min="2318" max="2318" width="10" style="230" bestFit="1" customWidth="1"/>
    <col min="2319" max="2320" width="9.28515625" style="230" bestFit="1" customWidth="1"/>
    <col min="2321" max="2546" width="9.140625" style="230"/>
    <col min="2547" max="2547" width="3.42578125" style="230" customWidth="1"/>
    <col min="2548" max="2548" width="15" style="230" customWidth="1"/>
    <col min="2549" max="2549" width="16.28515625" style="230" customWidth="1"/>
    <col min="2550" max="2550" width="13.85546875" style="230" customWidth="1"/>
    <col min="2551" max="2551" width="13.140625" style="230" customWidth="1"/>
    <col min="2552" max="2552" width="13.7109375" style="230" customWidth="1"/>
    <col min="2553" max="2556" width="8.28515625" style="230" customWidth="1"/>
    <col min="2557" max="2557" width="11.7109375" style="230" customWidth="1"/>
    <col min="2558" max="2561" width="8.28515625" style="230" customWidth="1"/>
    <col min="2562" max="2562" width="11.7109375" style="230" customWidth="1"/>
    <col min="2563" max="2566" width="8.28515625" style="230" customWidth="1"/>
    <col min="2567" max="2567" width="11.7109375" style="230" customWidth="1"/>
    <col min="2568" max="2571" width="8.28515625" style="230" customWidth="1"/>
    <col min="2572" max="2572" width="11.7109375" style="230" customWidth="1"/>
    <col min="2573" max="2573" width="9.28515625" style="230" bestFit="1" customWidth="1"/>
    <col min="2574" max="2574" width="10" style="230" bestFit="1" customWidth="1"/>
    <col min="2575" max="2576" width="9.28515625" style="230" bestFit="1" customWidth="1"/>
    <col min="2577" max="2802" width="9.140625" style="230"/>
    <col min="2803" max="2803" width="3.42578125" style="230" customWidth="1"/>
    <col min="2804" max="2804" width="15" style="230" customWidth="1"/>
    <col min="2805" max="2805" width="16.28515625" style="230" customWidth="1"/>
    <col min="2806" max="2806" width="13.85546875" style="230" customWidth="1"/>
    <col min="2807" max="2807" width="13.140625" style="230" customWidth="1"/>
    <col min="2808" max="2808" width="13.7109375" style="230" customWidth="1"/>
    <col min="2809" max="2812" width="8.28515625" style="230" customWidth="1"/>
    <col min="2813" max="2813" width="11.7109375" style="230" customWidth="1"/>
    <col min="2814" max="2817" width="8.28515625" style="230" customWidth="1"/>
    <col min="2818" max="2818" width="11.7109375" style="230" customWidth="1"/>
    <col min="2819" max="2822" width="8.28515625" style="230" customWidth="1"/>
    <col min="2823" max="2823" width="11.7109375" style="230" customWidth="1"/>
    <col min="2824" max="2827" width="8.28515625" style="230" customWidth="1"/>
    <col min="2828" max="2828" width="11.7109375" style="230" customWidth="1"/>
    <col min="2829" max="2829" width="9.28515625" style="230" bestFit="1" customWidth="1"/>
    <col min="2830" max="2830" width="10" style="230" bestFit="1" customWidth="1"/>
    <col min="2831" max="2832" width="9.28515625" style="230" bestFit="1" customWidth="1"/>
    <col min="2833" max="3058" width="9.140625" style="230"/>
    <col min="3059" max="3059" width="3.42578125" style="230" customWidth="1"/>
    <col min="3060" max="3060" width="15" style="230" customWidth="1"/>
    <col min="3061" max="3061" width="16.28515625" style="230" customWidth="1"/>
    <col min="3062" max="3062" width="13.85546875" style="230" customWidth="1"/>
    <col min="3063" max="3063" width="13.140625" style="230" customWidth="1"/>
    <col min="3064" max="3064" width="13.7109375" style="230" customWidth="1"/>
    <col min="3065" max="3068" width="8.28515625" style="230" customWidth="1"/>
    <col min="3069" max="3069" width="11.7109375" style="230" customWidth="1"/>
    <col min="3070" max="3073" width="8.28515625" style="230" customWidth="1"/>
    <col min="3074" max="3074" width="11.7109375" style="230" customWidth="1"/>
    <col min="3075" max="3078" width="8.28515625" style="230" customWidth="1"/>
    <col min="3079" max="3079" width="11.7109375" style="230" customWidth="1"/>
    <col min="3080" max="3083" width="8.28515625" style="230" customWidth="1"/>
    <col min="3084" max="3084" width="11.7109375" style="230" customWidth="1"/>
    <col min="3085" max="3085" width="9.28515625" style="230" bestFit="1" customWidth="1"/>
    <col min="3086" max="3086" width="10" style="230" bestFit="1" customWidth="1"/>
    <col min="3087" max="3088" width="9.28515625" style="230" bestFit="1" customWidth="1"/>
    <col min="3089" max="3314" width="9.140625" style="230"/>
    <col min="3315" max="3315" width="3.42578125" style="230" customWidth="1"/>
    <col min="3316" max="3316" width="15" style="230" customWidth="1"/>
    <col min="3317" max="3317" width="16.28515625" style="230" customWidth="1"/>
    <col min="3318" max="3318" width="13.85546875" style="230" customWidth="1"/>
    <col min="3319" max="3319" width="13.140625" style="230" customWidth="1"/>
    <col min="3320" max="3320" width="13.7109375" style="230" customWidth="1"/>
    <col min="3321" max="3324" width="8.28515625" style="230" customWidth="1"/>
    <col min="3325" max="3325" width="11.7109375" style="230" customWidth="1"/>
    <col min="3326" max="3329" width="8.28515625" style="230" customWidth="1"/>
    <col min="3330" max="3330" width="11.7109375" style="230" customWidth="1"/>
    <col min="3331" max="3334" width="8.28515625" style="230" customWidth="1"/>
    <col min="3335" max="3335" width="11.7109375" style="230" customWidth="1"/>
    <col min="3336" max="3339" width="8.28515625" style="230" customWidth="1"/>
    <col min="3340" max="3340" width="11.7109375" style="230" customWidth="1"/>
    <col min="3341" max="3341" width="9.28515625" style="230" bestFit="1" customWidth="1"/>
    <col min="3342" max="3342" width="10" style="230" bestFit="1" customWidth="1"/>
    <col min="3343" max="3344" width="9.28515625" style="230" bestFit="1" customWidth="1"/>
    <col min="3345" max="3570" width="9.140625" style="230"/>
    <col min="3571" max="3571" width="3.42578125" style="230" customWidth="1"/>
    <col min="3572" max="3572" width="15" style="230" customWidth="1"/>
    <col min="3573" max="3573" width="16.28515625" style="230" customWidth="1"/>
    <col min="3574" max="3574" width="13.85546875" style="230" customWidth="1"/>
    <col min="3575" max="3575" width="13.140625" style="230" customWidth="1"/>
    <col min="3576" max="3576" width="13.7109375" style="230" customWidth="1"/>
    <col min="3577" max="3580" width="8.28515625" style="230" customWidth="1"/>
    <col min="3581" max="3581" width="11.7109375" style="230" customWidth="1"/>
    <col min="3582" max="3585" width="8.28515625" style="230" customWidth="1"/>
    <col min="3586" max="3586" width="11.7109375" style="230" customWidth="1"/>
    <col min="3587" max="3590" width="8.28515625" style="230" customWidth="1"/>
    <col min="3591" max="3591" width="11.7109375" style="230" customWidth="1"/>
    <col min="3592" max="3595" width="8.28515625" style="230" customWidth="1"/>
    <col min="3596" max="3596" width="11.7109375" style="230" customWidth="1"/>
    <col min="3597" max="3597" width="9.28515625" style="230" bestFit="1" customWidth="1"/>
    <col min="3598" max="3598" width="10" style="230" bestFit="1" customWidth="1"/>
    <col min="3599" max="3600" width="9.28515625" style="230" bestFit="1" customWidth="1"/>
    <col min="3601" max="3826" width="9.140625" style="230"/>
    <col min="3827" max="3827" width="3.42578125" style="230" customWidth="1"/>
    <col min="3828" max="3828" width="15" style="230" customWidth="1"/>
    <col min="3829" max="3829" width="16.28515625" style="230" customWidth="1"/>
    <col min="3830" max="3830" width="13.85546875" style="230" customWidth="1"/>
    <col min="3831" max="3831" width="13.140625" style="230" customWidth="1"/>
    <col min="3832" max="3832" width="13.7109375" style="230" customWidth="1"/>
    <col min="3833" max="3836" width="8.28515625" style="230" customWidth="1"/>
    <col min="3837" max="3837" width="11.7109375" style="230" customWidth="1"/>
    <col min="3838" max="3841" width="8.28515625" style="230" customWidth="1"/>
    <col min="3842" max="3842" width="11.7109375" style="230" customWidth="1"/>
    <col min="3843" max="3846" width="8.28515625" style="230" customWidth="1"/>
    <col min="3847" max="3847" width="11.7109375" style="230" customWidth="1"/>
    <col min="3848" max="3851" width="8.28515625" style="230" customWidth="1"/>
    <col min="3852" max="3852" width="11.7109375" style="230" customWidth="1"/>
    <col min="3853" max="3853" width="9.28515625" style="230" bestFit="1" customWidth="1"/>
    <col min="3854" max="3854" width="10" style="230" bestFit="1" customWidth="1"/>
    <col min="3855" max="3856" width="9.28515625" style="230" bestFit="1" customWidth="1"/>
    <col min="3857" max="4082" width="9.140625" style="230"/>
    <col min="4083" max="4083" width="3.42578125" style="230" customWidth="1"/>
    <col min="4084" max="4084" width="15" style="230" customWidth="1"/>
    <col min="4085" max="4085" width="16.28515625" style="230" customWidth="1"/>
    <col min="4086" max="4086" width="13.85546875" style="230" customWidth="1"/>
    <col min="4087" max="4087" width="13.140625" style="230" customWidth="1"/>
    <col min="4088" max="4088" width="13.7109375" style="230" customWidth="1"/>
    <col min="4089" max="4092" width="8.28515625" style="230" customWidth="1"/>
    <col min="4093" max="4093" width="11.7109375" style="230" customWidth="1"/>
    <col min="4094" max="4097" width="8.28515625" style="230" customWidth="1"/>
    <col min="4098" max="4098" width="11.7109375" style="230" customWidth="1"/>
    <col min="4099" max="4102" width="8.28515625" style="230" customWidth="1"/>
    <col min="4103" max="4103" width="11.7109375" style="230" customWidth="1"/>
    <col min="4104" max="4107" width="8.28515625" style="230" customWidth="1"/>
    <col min="4108" max="4108" width="11.7109375" style="230" customWidth="1"/>
    <col min="4109" max="4109" width="9.28515625" style="230" bestFit="1" customWidth="1"/>
    <col min="4110" max="4110" width="10" style="230" bestFit="1" customWidth="1"/>
    <col min="4111" max="4112" width="9.28515625" style="230" bestFit="1" customWidth="1"/>
    <col min="4113" max="4338" width="9.140625" style="230"/>
    <col min="4339" max="4339" width="3.42578125" style="230" customWidth="1"/>
    <col min="4340" max="4340" width="15" style="230" customWidth="1"/>
    <col min="4341" max="4341" width="16.28515625" style="230" customWidth="1"/>
    <col min="4342" max="4342" width="13.85546875" style="230" customWidth="1"/>
    <col min="4343" max="4343" width="13.140625" style="230" customWidth="1"/>
    <col min="4344" max="4344" width="13.7109375" style="230" customWidth="1"/>
    <col min="4345" max="4348" width="8.28515625" style="230" customWidth="1"/>
    <col min="4349" max="4349" width="11.7109375" style="230" customWidth="1"/>
    <col min="4350" max="4353" width="8.28515625" style="230" customWidth="1"/>
    <col min="4354" max="4354" width="11.7109375" style="230" customWidth="1"/>
    <col min="4355" max="4358" width="8.28515625" style="230" customWidth="1"/>
    <col min="4359" max="4359" width="11.7109375" style="230" customWidth="1"/>
    <col min="4360" max="4363" width="8.28515625" style="230" customWidth="1"/>
    <col min="4364" max="4364" width="11.7109375" style="230" customWidth="1"/>
    <col min="4365" max="4365" width="9.28515625" style="230" bestFit="1" customWidth="1"/>
    <col min="4366" max="4366" width="10" style="230" bestFit="1" customWidth="1"/>
    <col min="4367" max="4368" width="9.28515625" style="230" bestFit="1" customWidth="1"/>
    <col min="4369" max="4594" width="9.140625" style="230"/>
    <col min="4595" max="4595" width="3.42578125" style="230" customWidth="1"/>
    <col min="4596" max="4596" width="15" style="230" customWidth="1"/>
    <col min="4597" max="4597" width="16.28515625" style="230" customWidth="1"/>
    <col min="4598" max="4598" width="13.85546875" style="230" customWidth="1"/>
    <col min="4599" max="4599" width="13.140625" style="230" customWidth="1"/>
    <col min="4600" max="4600" width="13.7109375" style="230" customWidth="1"/>
    <col min="4601" max="4604" width="8.28515625" style="230" customWidth="1"/>
    <col min="4605" max="4605" width="11.7109375" style="230" customWidth="1"/>
    <col min="4606" max="4609" width="8.28515625" style="230" customWidth="1"/>
    <col min="4610" max="4610" width="11.7109375" style="230" customWidth="1"/>
    <col min="4611" max="4614" width="8.28515625" style="230" customWidth="1"/>
    <col min="4615" max="4615" width="11.7109375" style="230" customWidth="1"/>
    <col min="4616" max="4619" width="8.28515625" style="230" customWidth="1"/>
    <col min="4620" max="4620" width="11.7109375" style="230" customWidth="1"/>
    <col min="4621" max="4621" width="9.28515625" style="230" bestFit="1" customWidth="1"/>
    <col min="4622" max="4622" width="10" style="230" bestFit="1" customWidth="1"/>
    <col min="4623" max="4624" width="9.28515625" style="230" bestFit="1" customWidth="1"/>
    <col min="4625" max="4850" width="9.140625" style="230"/>
    <col min="4851" max="4851" width="3.42578125" style="230" customWidth="1"/>
    <col min="4852" max="4852" width="15" style="230" customWidth="1"/>
    <col min="4853" max="4853" width="16.28515625" style="230" customWidth="1"/>
    <col min="4854" max="4854" width="13.85546875" style="230" customWidth="1"/>
    <col min="4855" max="4855" width="13.140625" style="230" customWidth="1"/>
    <col min="4856" max="4856" width="13.7109375" style="230" customWidth="1"/>
    <col min="4857" max="4860" width="8.28515625" style="230" customWidth="1"/>
    <col min="4861" max="4861" width="11.7109375" style="230" customWidth="1"/>
    <col min="4862" max="4865" width="8.28515625" style="230" customWidth="1"/>
    <col min="4866" max="4866" width="11.7109375" style="230" customWidth="1"/>
    <col min="4867" max="4870" width="8.28515625" style="230" customWidth="1"/>
    <col min="4871" max="4871" width="11.7109375" style="230" customWidth="1"/>
    <col min="4872" max="4875" width="8.28515625" style="230" customWidth="1"/>
    <col min="4876" max="4876" width="11.7109375" style="230" customWidth="1"/>
    <col min="4877" max="4877" width="9.28515625" style="230" bestFit="1" customWidth="1"/>
    <col min="4878" max="4878" width="10" style="230" bestFit="1" customWidth="1"/>
    <col min="4879" max="4880" width="9.28515625" style="230" bestFit="1" customWidth="1"/>
    <col min="4881" max="5106" width="9.140625" style="230"/>
    <col min="5107" max="5107" width="3.42578125" style="230" customWidth="1"/>
    <col min="5108" max="5108" width="15" style="230" customWidth="1"/>
    <col min="5109" max="5109" width="16.28515625" style="230" customWidth="1"/>
    <col min="5110" max="5110" width="13.85546875" style="230" customWidth="1"/>
    <col min="5111" max="5111" width="13.140625" style="230" customWidth="1"/>
    <col min="5112" max="5112" width="13.7109375" style="230" customWidth="1"/>
    <col min="5113" max="5116" width="8.28515625" style="230" customWidth="1"/>
    <col min="5117" max="5117" width="11.7109375" style="230" customWidth="1"/>
    <col min="5118" max="5121" width="8.28515625" style="230" customWidth="1"/>
    <col min="5122" max="5122" width="11.7109375" style="230" customWidth="1"/>
    <col min="5123" max="5126" width="8.28515625" style="230" customWidth="1"/>
    <col min="5127" max="5127" width="11.7109375" style="230" customWidth="1"/>
    <col min="5128" max="5131" width="8.28515625" style="230" customWidth="1"/>
    <col min="5132" max="5132" width="11.7109375" style="230" customWidth="1"/>
    <col min="5133" max="5133" width="9.28515625" style="230" bestFit="1" customWidth="1"/>
    <col min="5134" max="5134" width="10" style="230" bestFit="1" customWidth="1"/>
    <col min="5135" max="5136" width="9.28515625" style="230" bestFit="1" customWidth="1"/>
    <col min="5137" max="5362" width="9.140625" style="230"/>
    <col min="5363" max="5363" width="3.42578125" style="230" customWidth="1"/>
    <col min="5364" max="5364" width="15" style="230" customWidth="1"/>
    <col min="5365" max="5365" width="16.28515625" style="230" customWidth="1"/>
    <col min="5366" max="5366" width="13.85546875" style="230" customWidth="1"/>
    <col min="5367" max="5367" width="13.140625" style="230" customWidth="1"/>
    <col min="5368" max="5368" width="13.7109375" style="230" customWidth="1"/>
    <col min="5369" max="5372" width="8.28515625" style="230" customWidth="1"/>
    <col min="5373" max="5373" width="11.7109375" style="230" customWidth="1"/>
    <col min="5374" max="5377" width="8.28515625" style="230" customWidth="1"/>
    <col min="5378" max="5378" width="11.7109375" style="230" customWidth="1"/>
    <col min="5379" max="5382" width="8.28515625" style="230" customWidth="1"/>
    <col min="5383" max="5383" width="11.7109375" style="230" customWidth="1"/>
    <col min="5384" max="5387" width="8.28515625" style="230" customWidth="1"/>
    <col min="5388" max="5388" width="11.7109375" style="230" customWidth="1"/>
    <col min="5389" max="5389" width="9.28515625" style="230" bestFit="1" customWidth="1"/>
    <col min="5390" max="5390" width="10" style="230" bestFit="1" customWidth="1"/>
    <col min="5391" max="5392" width="9.28515625" style="230" bestFit="1" customWidth="1"/>
    <col min="5393" max="5618" width="9.140625" style="230"/>
    <col min="5619" max="5619" width="3.42578125" style="230" customWidth="1"/>
    <col min="5620" max="5620" width="15" style="230" customWidth="1"/>
    <col min="5621" max="5621" width="16.28515625" style="230" customWidth="1"/>
    <col min="5622" max="5622" width="13.85546875" style="230" customWidth="1"/>
    <col min="5623" max="5623" width="13.140625" style="230" customWidth="1"/>
    <col min="5624" max="5624" width="13.7109375" style="230" customWidth="1"/>
    <col min="5625" max="5628" width="8.28515625" style="230" customWidth="1"/>
    <col min="5629" max="5629" width="11.7109375" style="230" customWidth="1"/>
    <col min="5630" max="5633" width="8.28515625" style="230" customWidth="1"/>
    <col min="5634" max="5634" width="11.7109375" style="230" customWidth="1"/>
    <col min="5635" max="5638" width="8.28515625" style="230" customWidth="1"/>
    <col min="5639" max="5639" width="11.7109375" style="230" customWidth="1"/>
    <col min="5640" max="5643" width="8.28515625" style="230" customWidth="1"/>
    <col min="5644" max="5644" width="11.7109375" style="230" customWidth="1"/>
    <col min="5645" max="5645" width="9.28515625" style="230" bestFit="1" customWidth="1"/>
    <col min="5646" max="5646" width="10" style="230" bestFit="1" customWidth="1"/>
    <col min="5647" max="5648" width="9.28515625" style="230" bestFit="1" customWidth="1"/>
    <col min="5649" max="5874" width="9.140625" style="230"/>
    <col min="5875" max="5875" width="3.42578125" style="230" customWidth="1"/>
    <col min="5876" max="5876" width="15" style="230" customWidth="1"/>
    <col min="5877" max="5877" width="16.28515625" style="230" customWidth="1"/>
    <col min="5878" max="5878" width="13.85546875" style="230" customWidth="1"/>
    <col min="5879" max="5879" width="13.140625" style="230" customWidth="1"/>
    <col min="5880" max="5880" width="13.7109375" style="230" customWidth="1"/>
    <col min="5881" max="5884" width="8.28515625" style="230" customWidth="1"/>
    <col min="5885" max="5885" width="11.7109375" style="230" customWidth="1"/>
    <col min="5886" max="5889" width="8.28515625" style="230" customWidth="1"/>
    <col min="5890" max="5890" width="11.7109375" style="230" customWidth="1"/>
    <col min="5891" max="5894" width="8.28515625" style="230" customWidth="1"/>
    <col min="5895" max="5895" width="11.7109375" style="230" customWidth="1"/>
    <col min="5896" max="5899" width="8.28515625" style="230" customWidth="1"/>
    <col min="5900" max="5900" width="11.7109375" style="230" customWidth="1"/>
    <col min="5901" max="5901" width="9.28515625" style="230" bestFit="1" customWidth="1"/>
    <col min="5902" max="5902" width="10" style="230" bestFit="1" customWidth="1"/>
    <col min="5903" max="5904" width="9.28515625" style="230" bestFit="1" customWidth="1"/>
    <col min="5905" max="6130" width="9.140625" style="230"/>
    <col min="6131" max="6131" width="3.42578125" style="230" customWidth="1"/>
    <col min="6132" max="6132" width="15" style="230" customWidth="1"/>
    <col min="6133" max="6133" width="16.28515625" style="230" customWidth="1"/>
    <col min="6134" max="6134" width="13.85546875" style="230" customWidth="1"/>
    <col min="6135" max="6135" width="13.140625" style="230" customWidth="1"/>
    <col min="6136" max="6136" width="13.7109375" style="230" customWidth="1"/>
    <col min="6137" max="6140" width="8.28515625" style="230" customWidth="1"/>
    <col min="6141" max="6141" width="11.7109375" style="230" customWidth="1"/>
    <col min="6142" max="6145" width="8.28515625" style="230" customWidth="1"/>
    <col min="6146" max="6146" width="11.7109375" style="230" customWidth="1"/>
    <col min="6147" max="6150" width="8.28515625" style="230" customWidth="1"/>
    <col min="6151" max="6151" width="11.7109375" style="230" customWidth="1"/>
    <col min="6152" max="6155" width="8.28515625" style="230" customWidth="1"/>
    <col min="6156" max="6156" width="11.7109375" style="230" customWidth="1"/>
    <col min="6157" max="6157" width="9.28515625" style="230" bestFit="1" customWidth="1"/>
    <col min="6158" max="6158" width="10" style="230" bestFit="1" customWidth="1"/>
    <col min="6159" max="6160" width="9.28515625" style="230" bestFit="1" customWidth="1"/>
    <col min="6161" max="6386" width="9.140625" style="230"/>
    <col min="6387" max="6387" width="3.42578125" style="230" customWidth="1"/>
    <col min="6388" max="6388" width="15" style="230" customWidth="1"/>
    <col min="6389" max="6389" width="16.28515625" style="230" customWidth="1"/>
    <col min="6390" max="6390" width="13.85546875" style="230" customWidth="1"/>
    <col min="6391" max="6391" width="13.140625" style="230" customWidth="1"/>
    <col min="6392" max="6392" width="13.7109375" style="230" customWidth="1"/>
    <col min="6393" max="6396" width="8.28515625" style="230" customWidth="1"/>
    <col min="6397" max="6397" width="11.7109375" style="230" customWidth="1"/>
    <col min="6398" max="6401" width="8.28515625" style="230" customWidth="1"/>
    <col min="6402" max="6402" width="11.7109375" style="230" customWidth="1"/>
    <col min="6403" max="6406" width="8.28515625" style="230" customWidth="1"/>
    <col min="6407" max="6407" width="11.7109375" style="230" customWidth="1"/>
    <col min="6408" max="6411" width="8.28515625" style="230" customWidth="1"/>
    <col min="6412" max="6412" width="11.7109375" style="230" customWidth="1"/>
    <col min="6413" max="6413" width="9.28515625" style="230" bestFit="1" customWidth="1"/>
    <col min="6414" max="6414" width="10" style="230" bestFit="1" customWidth="1"/>
    <col min="6415" max="6416" width="9.28515625" style="230" bestFit="1" customWidth="1"/>
    <col min="6417" max="6642" width="9.140625" style="230"/>
    <col min="6643" max="6643" width="3.42578125" style="230" customWidth="1"/>
    <col min="6644" max="6644" width="15" style="230" customWidth="1"/>
    <col min="6645" max="6645" width="16.28515625" style="230" customWidth="1"/>
    <col min="6646" max="6646" width="13.85546875" style="230" customWidth="1"/>
    <col min="6647" max="6647" width="13.140625" style="230" customWidth="1"/>
    <col min="6648" max="6648" width="13.7109375" style="230" customWidth="1"/>
    <col min="6649" max="6652" width="8.28515625" style="230" customWidth="1"/>
    <col min="6653" max="6653" width="11.7109375" style="230" customWidth="1"/>
    <col min="6654" max="6657" width="8.28515625" style="230" customWidth="1"/>
    <col min="6658" max="6658" width="11.7109375" style="230" customWidth="1"/>
    <col min="6659" max="6662" width="8.28515625" style="230" customWidth="1"/>
    <col min="6663" max="6663" width="11.7109375" style="230" customWidth="1"/>
    <col min="6664" max="6667" width="8.28515625" style="230" customWidth="1"/>
    <col min="6668" max="6668" width="11.7109375" style="230" customWidth="1"/>
    <col min="6669" max="6669" width="9.28515625" style="230" bestFit="1" customWidth="1"/>
    <col min="6670" max="6670" width="10" style="230" bestFit="1" customWidth="1"/>
    <col min="6671" max="6672" width="9.28515625" style="230" bestFit="1" customWidth="1"/>
    <col min="6673" max="6898" width="9.140625" style="230"/>
    <col min="6899" max="6899" width="3.42578125" style="230" customWidth="1"/>
    <col min="6900" max="6900" width="15" style="230" customWidth="1"/>
    <col min="6901" max="6901" width="16.28515625" style="230" customWidth="1"/>
    <col min="6902" max="6902" width="13.85546875" style="230" customWidth="1"/>
    <col min="6903" max="6903" width="13.140625" style="230" customWidth="1"/>
    <col min="6904" max="6904" width="13.7109375" style="230" customWidth="1"/>
    <col min="6905" max="6908" width="8.28515625" style="230" customWidth="1"/>
    <col min="6909" max="6909" width="11.7109375" style="230" customWidth="1"/>
    <col min="6910" max="6913" width="8.28515625" style="230" customWidth="1"/>
    <col min="6914" max="6914" width="11.7109375" style="230" customWidth="1"/>
    <col min="6915" max="6918" width="8.28515625" style="230" customWidth="1"/>
    <col min="6919" max="6919" width="11.7109375" style="230" customWidth="1"/>
    <col min="6920" max="6923" width="8.28515625" style="230" customWidth="1"/>
    <col min="6924" max="6924" width="11.7109375" style="230" customWidth="1"/>
    <col min="6925" max="6925" width="9.28515625" style="230" bestFit="1" customWidth="1"/>
    <col min="6926" max="6926" width="10" style="230" bestFit="1" customWidth="1"/>
    <col min="6927" max="6928" width="9.28515625" style="230" bestFit="1" customWidth="1"/>
    <col min="6929" max="7154" width="9.140625" style="230"/>
    <col min="7155" max="7155" width="3.42578125" style="230" customWidth="1"/>
    <col min="7156" max="7156" width="15" style="230" customWidth="1"/>
    <col min="7157" max="7157" width="16.28515625" style="230" customWidth="1"/>
    <col min="7158" max="7158" width="13.85546875" style="230" customWidth="1"/>
    <col min="7159" max="7159" width="13.140625" style="230" customWidth="1"/>
    <col min="7160" max="7160" width="13.7109375" style="230" customWidth="1"/>
    <col min="7161" max="7164" width="8.28515625" style="230" customWidth="1"/>
    <col min="7165" max="7165" width="11.7109375" style="230" customWidth="1"/>
    <col min="7166" max="7169" width="8.28515625" style="230" customWidth="1"/>
    <col min="7170" max="7170" width="11.7109375" style="230" customWidth="1"/>
    <col min="7171" max="7174" width="8.28515625" style="230" customWidth="1"/>
    <col min="7175" max="7175" width="11.7109375" style="230" customWidth="1"/>
    <col min="7176" max="7179" width="8.28515625" style="230" customWidth="1"/>
    <col min="7180" max="7180" width="11.7109375" style="230" customWidth="1"/>
    <col min="7181" max="7181" width="9.28515625" style="230" bestFit="1" customWidth="1"/>
    <col min="7182" max="7182" width="10" style="230" bestFit="1" customWidth="1"/>
    <col min="7183" max="7184" width="9.28515625" style="230" bestFit="1" customWidth="1"/>
    <col min="7185" max="7410" width="9.140625" style="230"/>
    <col min="7411" max="7411" width="3.42578125" style="230" customWidth="1"/>
    <col min="7412" max="7412" width="15" style="230" customWidth="1"/>
    <col min="7413" max="7413" width="16.28515625" style="230" customWidth="1"/>
    <col min="7414" max="7414" width="13.85546875" style="230" customWidth="1"/>
    <col min="7415" max="7415" width="13.140625" style="230" customWidth="1"/>
    <col min="7416" max="7416" width="13.7109375" style="230" customWidth="1"/>
    <col min="7417" max="7420" width="8.28515625" style="230" customWidth="1"/>
    <col min="7421" max="7421" width="11.7109375" style="230" customWidth="1"/>
    <col min="7422" max="7425" width="8.28515625" style="230" customWidth="1"/>
    <col min="7426" max="7426" width="11.7109375" style="230" customWidth="1"/>
    <col min="7427" max="7430" width="8.28515625" style="230" customWidth="1"/>
    <col min="7431" max="7431" width="11.7109375" style="230" customWidth="1"/>
    <col min="7432" max="7435" width="8.28515625" style="230" customWidth="1"/>
    <col min="7436" max="7436" width="11.7109375" style="230" customWidth="1"/>
    <col min="7437" max="7437" width="9.28515625" style="230" bestFit="1" customWidth="1"/>
    <col min="7438" max="7438" width="10" style="230" bestFit="1" customWidth="1"/>
    <col min="7439" max="7440" width="9.28515625" style="230" bestFit="1" customWidth="1"/>
    <col min="7441" max="7666" width="9.140625" style="230"/>
    <col min="7667" max="7667" width="3.42578125" style="230" customWidth="1"/>
    <col min="7668" max="7668" width="15" style="230" customWidth="1"/>
    <col min="7669" max="7669" width="16.28515625" style="230" customWidth="1"/>
    <col min="7670" max="7670" width="13.85546875" style="230" customWidth="1"/>
    <col min="7671" max="7671" width="13.140625" style="230" customWidth="1"/>
    <col min="7672" max="7672" width="13.7109375" style="230" customWidth="1"/>
    <col min="7673" max="7676" width="8.28515625" style="230" customWidth="1"/>
    <col min="7677" max="7677" width="11.7109375" style="230" customWidth="1"/>
    <col min="7678" max="7681" width="8.28515625" style="230" customWidth="1"/>
    <col min="7682" max="7682" width="11.7109375" style="230" customWidth="1"/>
    <col min="7683" max="7686" width="8.28515625" style="230" customWidth="1"/>
    <col min="7687" max="7687" width="11.7109375" style="230" customWidth="1"/>
    <col min="7688" max="7691" width="8.28515625" style="230" customWidth="1"/>
    <col min="7692" max="7692" width="11.7109375" style="230" customWidth="1"/>
    <col min="7693" max="7693" width="9.28515625" style="230" bestFit="1" customWidth="1"/>
    <col min="7694" max="7694" width="10" style="230" bestFit="1" customWidth="1"/>
    <col min="7695" max="7696" width="9.28515625" style="230" bestFit="1" customWidth="1"/>
    <col min="7697" max="7922" width="9.140625" style="230"/>
    <col min="7923" max="7923" width="3.42578125" style="230" customWidth="1"/>
    <col min="7924" max="7924" width="15" style="230" customWidth="1"/>
    <col min="7925" max="7925" width="16.28515625" style="230" customWidth="1"/>
    <col min="7926" max="7926" width="13.85546875" style="230" customWidth="1"/>
    <col min="7927" max="7927" width="13.140625" style="230" customWidth="1"/>
    <col min="7928" max="7928" width="13.7109375" style="230" customWidth="1"/>
    <col min="7929" max="7932" width="8.28515625" style="230" customWidth="1"/>
    <col min="7933" max="7933" width="11.7109375" style="230" customWidth="1"/>
    <col min="7934" max="7937" width="8.28515625" style="230" customWidth="1"/>
    <col min="7938" max="7938" width="11.7109375" style="230" customWidth="1"/>
    <col min="7939" max="7942" width="8.28515625" style="230" customWidth="1"/>
    <col min="7943" max="7943" width="11.7109375" style="230" customWidth="1"/>
    <col min="7944" max="7947" width="8.28515625" style="230" customWidth="1"/>
    <col min="7948" max="7948" width="11.7109375" style="230" customWidth="1"/>
    <col min="7949" max="7949" width="9.28515625" style="230" bestFit="1" customWidth="1"/>
    <col min="7950" max="7950" width="10" style="230" bestFit="1" customWidth="1"/>
    <col min="7951" max="7952" width="9.28515625" style="230" bestFit="1" customWidth="1"/>
    <col min="7953" max="8178" width="9.140625" style="230"/>
    <col min="8179" max="8179" width="3.42578125" style="230" customWidth="1"/>
    <col min="8180" max="8180" width="15" style="230" customWidth="1"/>
    <col min="8181" max="8181" width="16.28515625" style="230" customWidth="1"/>
    <col min="8182" max="8182" width="13.85546875" style="230" customWidth="1"/>
    <col min="8183" max="8183" width="13.140625" style="230" customWidth="1"/>
    <col min="8184" max="8184" width="13.7109375" style="230" customWidth="1"/>
    <col min="8185" max="8188" width="8.28515625" style="230" customWidth="1"/>
    <col min="8189" max="8189" width="11.7109375" style="230" customWidth="1"/>
    <col min="8190" max="8193" width="8.28515625" style="230" customWidth="1"/>
    <col min="8194" max="8194" width="11.7109375" style="230" customWidth="1"/>
    <col min="8195" max="8198" width="8.28515625" style="230" customWidth="1"/>
    <col min="8199" max="8199" width="11.7109375" style="230" customWidth="1"/>
    <col min="8200" max="8203" width="8.28515625" style="230" customWidth="1"/>
    <col min="8204" max="8204" width="11.7109375" style="230" customWidth="1"/>
    <col min="8205" max="8205" width="9.28515625" style="230" bestFit="1" customWidth="1"/>
    <col min="8206" max="8206" width="10" style="230" bestFit="1" customWidth="1"/>
    <col min="8207" max="8208" width="9.28515625" style="230" bestFit="1" customWidth="1"/>
    <col min="8209" max="8434" width="9.140625" style="230"/>
    <col min="8435" max="8435" width="3.42578125" style="230" customWidth="1"/>
    <col min="8436" max="8436" width="15" style="230" customWidth="1"/>
    <col min="8437" max="8437" width="16.28515625" style="230" customWidth="1"/>
    <col min="8438" max="8438" width="13.85546875" style="230" customWidth="1"/>
    <col min="8439" max="8439" width="13.140625" style="230" customWidth="1"/>
    <col min="8440" max="8440" width="13.7109375" style="230" customWidth="1"/>
    <col min="8441" max="8444" width="8.28515625" style="230" customWidth="1"/>
    <col min="8445" max="8445" width="11.7109375" style="230" customWidth="1"/>
    <col min="8446" max="8449" width="8.28515625" style="230" customWidth="1"/>
    <col min="8450" max="8450" width="11.7109375" style="230" customWidth="1"/>
    <col min="8451" max="8454" width="8.28515625" style="230" customWidth="1"/>
    <col min="8455" max="8455" width="11.7109375" style="230" customWidth="1"/>
    <col min="8456" max="8459" width="8.28515625" style="230" customWidth="1"/>
    <col min="8460" max="8460" width="11.7109375" style="230" customWidth="1"/>
    <col min="8461" max="8461" width="9.28515625" style="230" bestFit="1" customWidth="1"/>
    <col min="8462" max="8462" width="10" style="230" bestFit="1" customWidth="1"/>
    <col min="8463" max="8464" width="9.28515625" style="230" bestFit="1" customWidth="1"/>
    <col min="8465" max="8690" width="9.140625" style="230"/>
    <col min="8691" max="8691" width="3.42578125" style="230" customWidth="1"/>
    <col min="8692" max="8692" width="15" style="230" customWidth="1"/>
    <col min="8693" max="8693" width="16.28515625" style="230" customWidth="1"/>
    <col min="8694" max="8694" width="13.85546875" style="230" customWidth="1"/>
    <col min="8695" max="8695" width="13.140625" style="230" customWidth="1"/>
    <col min="8696" max="8696" width="13.7109375" style="230" customWidth="1"/>
    <col min="8697" max="8700" width="8.28515625" style="230" customWidth="1"/>
    <col min="8701" max="8701" width="11.7109375" style="230" customWidth="1"/>
    <col min="8702" max="8705" width="8.28515625" style="230" customWidth="1"/>
    <col min="8706" max="8706" width="11.7109375" style="230" customWidth="1"/>
    <col min="8707" max="8710" width="8.28515625" style="230" customWidth="1"/>
    <col min="8711" max="8711" width="11.7109375" style="230" customWidth="1"/>
    <col min="8712" max="8715" width="8.28515625" style="230" customWidth="1"/>
    <col min="8716" max="8716" width="11.7109375" style="230" customWidth="1"/>
    <col min="8717" max="8717" width="9.28515625" style="230" bestFit="1" customWidth="1"/>
    <col min="8718" max="8718" width="10" style="230" bestFit="1" customWidth="1"/>
    <col min="8719" max="8720" width="9.28515625" style="230" bestFit="1" customWidth="1"/>
    <col min="8721" max="8946" width="9.140625" style="230"/>
    <col min="8947" max="8947" width="3.42578125" style="230" customWidth="1"/>
    <col min="8948" max="8948" width="15" style="230" customWidth="1"/>
    <col min="8949" max="8949" width="16.28515625" style="230" customWidth="1"/>
    <col min="8950" max="8950" width="13.85546875" style="230" customWidth="1"/>
    <col min="8951" max="8951" width="13.140625" style="230" customWidth="1"/>
    <col min="8952" max="8952" width="13.7109375" style="230" customWidth="1"/>
    <col min="8953" max="8956" width="8.28515625" style="230" customWidth="1"/>
    <col min="8957" max="8957" width="11.7109375" style="230" customWidth="1"/>
    <col min="8958" max="8961" width="8.28515625" style="230" customWidth="1"/>
    <col min="8962" max="8962" width="11.7109375" style="230" customWidth="1"/>
    <col min="8963" max="8966" width="8.28515625" style="230" customWidth="1"/>
    <col min="8967" max="8967" width="11.7109375" style="230" customWidth="1"/>
    <col min="8968" max="8971" width="8.28515625" style="230" customWidth="1"/>
    <col min="8972" max="8972" width="11.7109375" style="230" customWidth="1"/>
    <col min="8973" max="8973" width="9.28515625" style="230" bestFit="1" customWidth="1"/>
    <col min="8974" max="8974" width="10" style="230" bestFit="1" customWidth="1"/>
    <col min="8975" max="8976" width="9.28515625" style="230" bestFit="1" customWidth="1"/>
    <col min="8977" max="9202" width="9.140625" style="230"/>
    <col min="9203" max="9203" width="3.42578125" style="230" customWidth="1"/>
    <col min="9204" max="9204" width="15" style="230" customWidth="1"/>
    <col min="9205" max="9205" width="16.28515625" style="230" customWidth="1"/>
    <col min="9206" max="9206" width="13.85546875" style="230" customWidth="1"/>
    <col min="9207" max="9207" width="13.140625" style="230" customWidth="1"/>
    <col min="9208" max="9208" width="13.7109375" style="230" customWidth="1"/>
    <col min="9209" max="9212" width="8.28515625" style="230" customWidth="1"/>
    <col min="9213" max="9213" width="11.7109375" style="230" customWidth="1"/>
    <col min="9214" max="9217" width="8.28515625" style="230" customWidth="1"/>
    <col min="9218" max="9218" width="11.7109375" style="230" customWidth="1"/>
    <col min="9219" max="9222" width="8.28515625" style="230" customWidth="1"/>
    <col min="9223" max="9223" width="11.7109375" style="230" customWidth="1"/>
    <col min="9224" max="9227" width="8.28515625" style="230" customWidth="1"/>
    <col min="9228" max="9228" width="11.7109375" style="230" customWidth="1"/>
    <col min="9229" max="9229" width="9.28515625" style="230" bestFit="1" customWidth="1"/>
    <col min="9230" max="9230" width="10" style="230" bestFit="1" customWidth="1"/>
    <col min="9231" max="9232" width="9.28515625" style="230" bestFit="1" customWidth="1"/>
    <col min="9233" max="9458" width="9.140625" style="230"/>
    <col min="9459" max="9459" width="3.42578125" style="230" customWidth="1"/>
    <col min="9460" max="9460" width="15" style="230" customWidth="1"/>
    <col min="9461" max="9461" width="16.28515625" style="230" customWidth="1"/>
    <col min="9462" max="9462" width="13.85546875" style="230" customWidth="1"/>
    <col min="9463" max="9463" width="13.140625" style="230" customWidth="1"/>
    <col min="9464" max="9464" width="13.7109375" style="230" customWidth="1"/>
    <col min="9465" max="9468" width="8.28515625" style="230" customWidth="1"/>
    <col min="9469" max="9469" width="11.7109375" style="230" customWidth="1"/>
    <col min="9470" max="9473" width="8.28515625" style="230" customWidth="1"/>
    <col min="9474" max="9474" width="11.7109375" style="230" customWidth="1"/>
    <col min="9475" max="9478" width="8.28515625" style="230" customWidth="1"/>
    <col min="9479" max="9479" width="11.7109375" style="230" customWidth="1"/>
    <col min="9480" max="9483" width="8.28515625" style="230" customWidth="1"/>
    <col min="9484" max="9484" width="11.7109375" style="230" customWidth="1"/>
    <col min="9485" max="9485" width="9.28515625" style="230" bestFit="1" customWidth="1"/>
    <col min="9486" max="9486" width="10" style="230" bestFit="1" customWidth="1"/>
    <col min="9487" max="9488" width="9.28515625" style="230" bestFit="1" customWidth="1"/>
    <col min="9489" max="9714" width="9.140625" style="230"/>
    <col min="9715" max="9715" width="3.42578125" style="230" customWidth="1"/>
    <col min="9716" max="9716" width="15" style="230" customWidth="1"/>
    <col min="9717" max="9717" width="16.28515625" style="230" customWidth="1"/>
    <col min="9718" max="9718" width="13.85546875" style="230" customWidth="1"/>
    <col min="9719" max="9719" width="13.140625" style="230" customWidth="1"/>
    <col min="9720" max="9720" width="13.7109375" style="230" customWidth="1"/>
    <col min="9721" max="9724" width="8.28515625" style="230" customWidth="1"/>
    <col min="9725" max="9725" width="11.7109375" style="230" customWidth="1"/>
    <col min="9726" max="9729" width="8.28515625" style="230" customWidth="1"/>
    <col min="9730" max="9730" width="11.7109375" style="230" customWidth="1"/>
    <col min="9731" max="9734" width="8.28515625" style="230" customWidth="1"/>
    <col min="9735" max="9735" width="11.7109375" style="230" customWidth="1"/>
    <col min="9736" max="9739" width="8.28515625" style="230" customWidth="1"/>
    <col min="9740" max="9740" width="11.7109375" style="230" customWidth="1"/>
    <col min="9741" max="9741" width="9.28515625" style="230" bestFit="1" customWidth="1"/>
    <col min="9742" max="9742" width="10" style="230" bestFit="1" customWidth="1"/>
    <col min="9743" max="9744" width="9.28515625" style="230" bestFit="1" customWidth="1"/>
    <col min="9745" max="9970" width="9.140625" style="230"/>
    <col min="9971" max="9971" width="3.42578125" style="230" customWidth="1"/>
    <col min="9972" max="9972" width="15" style="230" customWidth="1"/>
    <col min="9973" max="9973" width="16.28515625" style="230" customWidth="1"/>
    <col min="9974" max="9974" width="13.85546875" style="230" customWidth="1"/>
    <col min="9975" max="9975" width="13.140625" style="230" customWidth="1"/>
    <col min="9976" max="9976" width="13.7109375" style="230" customWidth="1"/>
    <col min="9977" max="9980" width="8.28515625" style="230" customWidth="1"/>
    <col min="9981" max="9981" width="11.7109375" style="230" customWidth="1"/>
    <col min="9982" max="9985" width="8.28515625" style="230" customWidth="1"/>
    <col min="9986" max="9986" width="11.7109375" style="230" customWidth="1"/>
    <col min="9987" max="9990" width="8.28515625" style="230" customWidth="1"/>
    <col min="9991" max="9991" width="11.7109375" style="230" customWidth="1"/>
    <col min="9992" max="9995" width="8.28515625" style="230" customWidth="1"/>
    <col min="9996" max="9996" width="11.7109375" style="230" customWidth="1"/>
    <col min="9997" max="9997" width="9.28515625" style="230" bestFit="1" customWidth="1"/>
    <col min="9998" max="9998" width="10" style="230" bestFit="1" customWidth="1"/>
    <col min="9999" max="10000" width="9.28515625" style="230" bestFit="1" customWidth="1"/>
    <col min="10001" max="10226" width="9.140625" style="230"/>
    <col min="10227" max="10227" width="3.42578125" style="230" customWidth="1"/>
    <col min="10228" max="10228" width="15" style="230" customWidth="1"/>
    <col min="10229" max="10229" width="16.28515625" style="230" customWidth="1"/>
    <col min="10230" max="10230" width="13.85546875" style="230" customWidth="1"/>
    <col min="10231" max="10231" width="13.140625" style="230" customWidth="1"/>
    <col min="10232" max="10232" width="13.7109375" style="230" customWidth="1"/>
    <col min="10233" max="10236" width="8.28515625" style="230" customWidth="1"/>
    <col min="10237" max="10237" width="11.7109375" style="230" customWidth="1"/>
    <col min="10238" max="10241" width="8.28515625" style="230" customWidth="1"/>
    <col min="10242" max="10242" width="11.7109375" style="230" customWidth="1"/>
    <col min="10243" max="10246" width="8.28515625" style="230" customWidth="1"/>
    <col min="10247" max="10247" width="11.7109375" style="230" customWidth="1"/>
    <col min="10248" max="10251" width="8.28515625" style="230" customWidth="1"/>
    <col min="10252" max="10252" width="11.7109375" style="230" customWidth="1"/>
    <col min="10253" max="10253" width="9.28515625" style="230" bestFit="1" customWidth="1"/>
    <col min="10254" max="10254" width="10" style="230" bestFit="1" customWidth="1"/>
    <col min="10255" max="10256" width="9.28515625" style="230" bestFit="1" customWidth="1"/>
    <col min="10257" max="10482" width="9.140625" style="230"/>
    <col min="10483" max="10483" width="3.42578125" style="230" customWidth="1"/>
    <col min="10484" max="10484" width="15" style="230" customWidth="1"/>
    <col min="10485" max="10485" width="16.28515625" style="230" customWidth="1"/>
    <col min="10486" max="10486" width="13.85546875" style="230" customWidth="1"/>
    <col min="10487" max="10487" width="13.140625" style="230" customWidth="1"/>
    <col min="10488" max="10488" width="13.7109375" style="230" customWidth="1"/>
    <col min="10489" max="10492" width="8.28515625" style="230" customWidth="1"/>
    <col min="10493" max="10493" width="11.7109375" style="230" customWidth="1"/>
    <col min="10494" max="10497" width="8.28515625" style="230" customWidth="1"/>
    <col min="10498" max="10498" width="11.7109375" style="230" customWidth="1"/>
    <col min="10499" max="10502" width="8.28515625" style="230" customWidth="1"/>
    <col min="10503" max="10503" width="11.7109375" style="230" customWidth="1"/>
    <col min="10504" max="10507" width="8.28515625" style="230" customWidth="1"/>
    <col min="10508" max="10508" width="11.7109375" style="230" customWidth="1"/>
    <col min="10509" max="10509" width="9.28515625" style="230" bestFit="1" customWidth="1"/>
    <col min="10510" max="10510" width="10" style="230" bestFit="1" customWidth="1"/>
    <col min="10511" max="10512" width="9.28515625" style="230" bestFit="1" customWidth="1"/>
    <col min="10513" max="10738" width="9.140625" style="230"/>
    <col min="10739" max="10739" width="3.42578125" style="230" customWidth="1"/>
    <col min="10740" max="10740" width="15" style="230" customWidth="1"/>
    <col min="10741" max="10741" width="16.28515625" style="230" customWidth="1"/>
    <col min="10742" max="10742" width="13.85546875" style="230" customWidth="1"/>
    <col min="10743" max="10743" width="13.140625" style="230" customWidth="1"/>
    <col min="10744" max="10744" width="13.7109375" style="230" customWidth="1"/>
    <col min="10745" max="10748" width="8.28515625" style="230" customWidth="1"/>
    <col min="10749" max="10749" width="11.7109375" style="230" customWidth="1"/>
    <col min="10750" max="10753" width="8.28515625" style="230" customWidth="1"/>
    <col min="10754" max="10754" width="11.7109375" style="230" customWidth="1"/>
    <col min="10755" max="10758" width="8.28515625" style="230" customWidth="1"/>
    <col min="10759" max="10759" width="11.7109375" style="230" customWidth="1"/>
    <col min="10760" max="10763" width="8.28515625" style="230" customWidth="1"/>
    <col min="10764" max="10764" width="11.7109375" style="230" customWidth="1"/>
    <col min="10765" max="10765" width="9.28515625" style="230" bestFit="1" customWidth="1"/>
    <col min="10766" max="10766" width="10" style="230" bestFit="1" customWidth="1"/>
    <col min="10767" max="10768" width="9.28515625" style="230" bestFit="1" customWidth="1"/>
    <col min="10769" max="10994" width="9.140625" style="230"/>
    <col min="10995" max="10995" width="3.42578125" style="230" customWidth="1"/>
    <col min="10996" max="10996" width="15" style="230" customWidth="1"/>
    <col min="10997" max="10997" width="16.28515625" style="230" customWidth="1"/>
    <col min="10998" max="10998" width="13.85546875" style="230" customWidth="1"/>
    <col min="10999" max="10999" width="13.140625" style="230" customWidth="1"/>
    <col min="11000" max="11000" width="13.7109375" style="230" customWidth="1"/>
    <col min="11001" max="11004" width="8.28515625" style="230" customWidth="1"/>
    <col min="11005" max="11005" width="11.7109375" style="230" customWidth="1"/>
    <col min="11006" max="11009" width="8.28515625" style="230" customWidth="1"/>
    <col min="11010" max="11010" width="11.7109375" style="230" customWidth="1"/>
    <col min="11011" max="11014" width="8.28515625" style="230" customWidth="1"/>
    <col min="11015" max="11015" width="11.7109375" style="230" customWidth="1"/>
    <col min="11016" max="11019" width="8.28515625" style="230" customWidth="1"/>
    <col min="11020" max="11020" width="11.7109375" style="230" customWidth="1"/>
    <col min="11021" max="11021" width="9.28515625" style="230" bestFit="1" customWidth="1"/>
    <col min="11022" max="11022" width="10" style="230" bestFit="1" customWidth="1"/>
    <col min="11023" max="11024" width="9.28515625" style="230" bestFit="1" customWidth="1"/>
    <col min="11025" max="11250" width="9.140625" style="230"/>
    <col min="11251" max="11251" width="3.42578125" style="230" customWidth="1"/>
    <col min="11252" max="11252" width="15" style="230" customWidth="1"/>
    <col min="11253" max="11253" width="16.28515625" style="230" customWidth="1"/>
    <col min="11254" max="11254" width="13.85546875" style="230" customWidth="1"/>
    <col min="11255" max="11255" width="13.140625" style="230" customWidth="1"/>
    <col min="11256" max="11256" width="13.7109375" style="230" customWidth="1"/>
    <col min="11257" max="11260" width="8.28515625" style="230" customWidth="1"/>
    <col min="11261" max="11261" width="11.7109375" style="230" customWidth="1"/>
    <col min="11262" max="11265" width="8.28515625" style="230" customWidth="1"/>
    <col min="11266" max="11266" width="11.7109375" style="230" customWidth="1"/>
    <col min="11267" max="11270" width="8.28515625" style="230" customWidth="1"/>
    <col min="11271" max="11271" width="11.7109375" style="230" customWidth="1"/>
    <col min="11272" max="11275" width="8.28515625" style="230" customWidth="1"/>
    <col min="11276" max="11276" width="11.7109375" style="230" customWidth="1"/>
    <col min="11277" max="11277" width="9.28515625" style="230" bestFit="1" customWidth="1"/>
    <col min="11278" max="11278" width="10" style="230" bestFit="1" customWidth="1"/>
    <col min="11279" max="11280" width="9.28515625" style="230" bestFit="1" customWidth="1"/>
    <col min="11281" max="11506" width="9.140625" style="230"/>
    <col min="11507" max="11507" width="3.42578125" style="230" customWidth="1"/>
    <col min="11508" max="11508" width="15" style="230" customWidth="1"/>
    <col min="11509" max="11509" width="16.28515625" style="230" customWidth="1"/>
    <col min="11510" max="11510" width="13.85546875" style="230" customWidth="1"/>
    <col min="11511" max="11511" width="13.140625" style="230" customWidth="1"/>
    <col min="11512" max="11512" width="13.7109375" style="230" customWidth="1"/>
    <col min="11513" max="11516" width="8.28515625" style="230" customWidth="1"/>
    <col min="11517" max="11517" width="11.7109375" style="230" customWidth="1"/>
    <col min="11518" max="11521" width="8.28515625" style="230" customWidth="1"/>
    <col min="11522" max="11522" width="11.7109375" style="230" customWidth="1"/>
    <col min="11523" max="11526" width="8.28515625" style="230" customWidth="1"/>
    <col min="11527" max="11527" width="11.7109375" style="230" customWidth="1"/>
    <col min="11528" max="11531" width="8.28515625" style="230" customWidth="1"/>
    <col min="11532" max="11532" width="11.7109375" style="230" customWidth="1"/>
    <col min="11533" max="11533" width="9.28515625" style="230" bestFit="1" customWidth="1"/>
    <col min="11534" max="11534" width="10" style="230" bestFit="1" customWidth="1"/>
    <col min="11535" max="11536" width="9.28515625" style="230" bestFit="1" customWidth="1"/>
    <col min="11537" max="11762" width="9.140625" style="230"/>
    <col min="11763" max="11763" width="3.42578125" style="230" customWidth="1"/>
    <col min="11764" max="11764" width="15" style="230" customWidth="1"/>
    <col min="11765" max="11765" width="16.28515625" style="230" customWidth="1"/>
    <col min="11766" max="11766" width="13.85546875" style="230" customWidth="1"/>
    <col min="11767" max="11767" width="13.140625" style="230" customWidth="1"/>
    <col min="11768" max="11768" width="13.7109375" style="230" customWidth="1"/>
    <col min="11769" max="11772" width="8.28515625" style="230" customWidth="1"/>
    <col min="11773" max="11773" width="11.7109375" style="230" customWidth="1"/>
    <col min="11774" max="11777" width="8.28515625" style="230" customWidth="1"/>
    <col min="11778" max="11778" width="11.7109375" style="230" customWidth="1"/>
    <col min="11779" max="11782" width="8.28515625" style="230" customWidth="1"/>
    <col min="11783" max="11783" width="11.7109375" style="230" customWidth="1"/>
    <col min="11784" max="11787" width="8.28515625" style="230" customWidth="1"/>
    <col min="11788" max="11788" width="11.7109375" style="230" customWidth="1"/>
    <col min="11789" max="11789" width="9.28515625" style="230" bestFit="1" customWidth="1"/>
    <col min="11790" max="11790" width="10" style="230" bestFit="1" customWidth="1"/>
    <col min="11791" max="11792" width="9.28515625" style="230" bestFit="1" customWidth="1"/>
    <col min="11793" max="12018" width="9.140625" style="230"/>
    <col min="12019" max="12019" width="3.42578125" style="230" customWidth="1"/>
    <col min="12020" max="12020" width="15" style="230" customWidth="1"/>
    <col min="12021" max="12021" width="16.28515625" style="230" customWidth="1"/>
    <col min="12022" max="12022" width="13.85546875" style="230" customWidth="1"/>
    <col min="12023" max="12023" width="13.140625" style="230" customWidth="1"/>
    <col min="12024" max="12024" width="13.7109375" style="230" customWidth="1"/>
    <col min="12025" max="12028" width="8.28515625" style="230" customWidth="1"/>
    <col min="12029" max="12029" width="11.7109375" style="230" customWidth="1"/>
    <col min="12030" max="12033" width="8.28515625" style="230" customWidth="1"/>
    <col min="12034" max="12034" width="11.7109375" style="230" customWidth="1"/>
    <col min="12035" max="12038" width="8.28515625" style="230" customWidth="1"/>
    <col min="12039" max="12039" width="11.7109375" style="230" customWidth="1"/>
    <col min="12040" max="12043" width="8.28515625" style="230" customWidth="1"/>
    <col min="12044" max="12044" width="11.7109375" style="230" customWidth="1"/>
    <col min="12045" max="12045" width="9.28515625" style="230" bestFit="1" customWidth="1"/>
    <col min="12046" max="12046" width="10" style="230" bestFit="1" customWidth="1"/>
    <col min="12047" max="12048" width="9.28515625" style="230" bestFit="1" customWidth="1"/>
    <col min="12049" max="12274" width="9.140625" style="230"/>
    <col min="12275" max="12275" width="3.42578125" style="230" customWidth="1"/>
    <col min="12276" max="12276" width="15" style="230" customWidth="1"/>
    <col min="12277" max="12277" width="16.28515625" style="230" customWidth="1"/>
    <col min="12278" max="12278" width="13.85546875" style="230" customWidth="1"/>
    <col min="12279" max="12279" width="13.140625" style="230" customWidth="1"/>
    <col min="12280" max="12280" width="13.7109375" style="230" customWidth="1"/>
    <col min="12281" max="12284" width="8.28515625" style="230" customWidth="1"/>
    <col min="12285" max="12285" width="11.7109375" style="230" customWidth="1"/>
    <col min="12286" max="12289" width="8.28515625" style="230" customWidth="1"/>
    <col min="12290" max="12290" width="11.7109375" style="230" customWidth="1"/>
    <col min="12291" max="12294" width="8.28515625" style="230" customWidth="1"/>
    <col min="12295" max="12295" width="11.7109375" style="230" customWidth="1"/>
    <col min="12296" max="12299" width="8.28515625" style="230" customWidth="1"/>
    <col min="12300" max="12300" width="11.7109375" style="230" customWidth="1"/>
    <col min="12301" max="12301" width="9.28515625" style="230" bestFit="1" customWidth="1"/>
    <col min="12302" max="12302" width="10" style="230" bestFit="1" customWidth="1"/>
    <col min="12303" max="12304" width="9.28515625" style="230" bestFit="1" customWidth="1"/>
    <col min="12305" max="12530" width="9.140625" style="230"/>
    <col min="12531" max="12531" width="3.42578125" style="230" customWidth="1"/>
    <col min="12532" max="12532" width="15" style="230" customWidth="1"/>
    <col min="12533" max="12533" width="16.28515625" style="230" customWidth="1"/>
    <col min="12534" max="12534" width="13.85546875" style="230" customWidth="1"/>
    <col min="12535" max="12535" width="13.140625" style="230" customWidth="1"/>
    <col min="12536" max="12536" width="13.7109375" style="230" customWidth="1"/>
    <col min="12537" max="12540" width="8.28515625" style="230" customWidth="1"/>
    <col min="12541" max="12541" width="11.7109375" style="230" customWidth="1"/>
    <col min="12542" max="12545" width="8.28515625" style="230" customWidth="1"/>
    <col min="12546" max="12546" width="11.7109375" style="230" customWidth="1"/>
    <col min="12547" max="12550" width="8.28515625" style="230" customWidth="1"/>
    <col min="12551" max="12551" width="11.7109375" style="230" customWidth="1"/>
    <col min="12552" max="12555" width="8.28515625" style="230" customWidth="1"/>
    <col min="12556" max="12556" width="11.7109375" style="230" customWidth="1"/>
    <col min="12557" max="12557" width="9.28515625" style="230" bestFit="1" customWidth="1"/>
    <col min="12558" max="12558" width="10" style="230" bestFit="1" customWidth="1"/>
    <col min="12559" max="12560" width="9.28515625" style="230" bestFit="1" customWidth="1"/>
    <col min="12561" max="12786" width="9.140625" style="230"/>
    <col min="12787" max="12787" width="3.42578125" style="230" customWidth="1"/>
    <col min="12788" max="12788" width="15" style="230" customWidth="1"/>
    <col min="12789" max="12789" width="16.28515625" style="230" customWidth="1"/>
    <col min="12790" max="12790" width="13.85546875" style="230" customWidth="1"/>
    <col min="12791" max="12791" width="13.140625" style="230" customWidth="1"/>
    <col min="12792" max="12792" width="13.7109375" style="230" customWidth="1"/>
    <col min="12793" max="12796" width="8.28515625" style="230" customWidth="1"/>
    <col min="12797" max="12797" width="11.7109375" style="230" customWidth="1"/>
    <col min="12798" max="12801" width="8.28515625" style="230" customWidth="1"/>
    <col min="12802" max="12802" width="11.7109375" style="230" customWidth="1"/>
    <col min="12803" max="12806" width="8.28515625" style="230" customWidth="1"/>
    <col min="12807" max="12807" width="11.7109375" style="230" customWidth="1"/>
    <col min="12808" max="12811" width="8.28515625" style="230" customWidth="1"/>
    <col min="12812" max="12812" width="11.7109375" style="230" customWidth="1"/>
    <col min="12813" max="12813" width="9.28515625" style="230" bestFit="1" customWidth="1"/>
    <col min="12814" max="12814" width="10" style="230" bestFit="1" customWidth="1"/>
    <col min="12815" max="12816" width="9.28515625" style="230" bestFit="1" customWidth="1"/>
    <col min="12817" max="13042" width="9.140625" style="230"/>
    <col min="13043" max="13043" width="3.42578125" style="230" customWidth="1"/>
    <col min="13044" max="13044" width="15" style="230" customWidth="1"/>
    <col min="13045" max="13045" width="16.28515625" style="230" customWidth="1"/>
    <col min="13046" max="13046" width="13.85546875" style="230" customWidth="1"/>
    <col min="13047" max="13047" width="13.140625" style="230" customWidth="1"/>
    <col min="13048" max="13048" width="13.7109375" style="230" customWidth="1"/>
    <col min="13049" max="13052" width="8.28515625" style="230" customWidth="1"/>
    <col min="13053" max="13053" width="11.7109375" style="230" customWidth="1"/>
    <col min="13054" max="13057" width="8.28515625" style="230" customWidth="1"/>
    <col min="13058" max="13058" width="11.7109375" style="230" customWidth="1"/>
    <col min="13059" max="13062" width="8.28515625" style="230" customWidth="1"/>
    <col min="13063" max="13063" width="11.7109375" style="230" customWidth="1"/>
    <col min="13064" max="13067" width="8.28515625" style="230" customWidth="1"/>
    <col min="13068" max="13068" width="11.7109375" style="230" customWidth="1"/>
    <col min="13069" max="13069" width="9.28515625" style="230" bestFit="1" customWidth="1"/>
    <col min="13070" max="13070" width="10" style="230" bestFit="1" customWidth="1"/>
    <col min="13071" max="13072" width="9.28515625" style="230" bestFit="1" customWidth="1"/>
    <col min="13073" max="13298" width="9.140625" style="230"/>
    <col min="13299" max="13299" width="3.42578125" style="230" customWidth="1"/>
    <col min="13300" max="13300" width="15" style="230" customWidth="1"/>
    <col min="13301" max="13301" width="16.28515625" style="230" customWidth="1"/>
    <col min="13302" max="13302" width="13.85546875" style="230" customWidth="1"/>
    <col min="13303" max="13303" width="13.140625" style="230" customWidth="1"/>
    <col min="13304" max="13304" width="13.7109375" style="230" customWidth="1"/>
    <col min="13305" max="13308" width="8.28515625" style="230" customWidth="1"/>
    <col min="13309" max="13309" width="11.7109375" style="230" customWidth="1"/>
    <col min="13310" max="13313" width="8.28515625" style="230" customWidth="1"/>
    <col min="13314" max="13314" width="11.7109375" style="230" customWidth="1"/>
    <col min="13315" max="13318" width="8.28515625" style="230" customWidth="1"/>
    <col min="13319" max="13319" width="11.7109375" style="230" customWidth="1"/>
    <col min="13320" max="13323" width="8.28515625" style="230" customWidth="1"/>
    <col min="13324" max="13324" width="11.7109375" style="230" customWidth="1"/>
    <col min="13325" max="13325" width="9.28515625" style="230" bestFit="1" customWidth="1"/>
    <col min="13326" max="13326" width="10" style="230" bestFit="1" customWidth="1"/>
    <col min="13327" max="13328" width="9.28515625" style="230" bestFit="1" customWidth="1"/>
    <col min="13329" max="13554" width="9.140625" style="230"/>
    <col min="13555" max="13555" width="3.42578125" style="230" customWidth="1"/>
    <col min="13556" max="13556" width="15" style="230" customWidth="1"/>
    <col min="13557" max="13557" width="16.28515625" style="230" customWidth="1"/>
    <col min="13558" max="13558" width="13.85546875" style="230" customWidth="1"/>
    <col min="13559" max="13559" width="13.140625" style="230" customWidth="1"/>
    <col min="13560" max="13560" width="13.7109375" style="230" customWidth="1"/>
    <col min="13561" max="13564" width="8.28515625" style="230" customWidth="1"/>
    <col min="13565" max="13565" width="11.7109375" style="230" customWidth="1"/>
    <col min="13566" max="13569" width="8.28515625" style="230" customWidth="1"/>
    <col min="13570" max="13570" width="11.7109375" style="230" customWidth="1"/>
    <col min="13571" max="13574" width="8.28515625" style="230" customWidth="1"/>
    <col min="13575" max="13575" width="11.7109375" style="230" customWidth="1"/>
    <col min="13576" max="13579" width="8.28515625" style="230" customWidth="1"/>
    <col min="13580" max="13580" width="11.7109375" style="230" customWidth="1"/>
    <col min="13581" max="13581" width="9.28515625" style="230" bestFit="1" customWidth="1"/>
    <col min="13582" max="13582" width="10" style="230" bestFit="1" customWidth="1"/>
    <col min="13583" max="13584" width="9.28515625" style="230" bestFit="1" customWidth="1"/>
    <col min="13585" max="13810" width="9.140625" style="230"/>
    <col min="13811" max="13811" width="3.42578125" style="230" customWidth="1"/>
    <col min="13812" max="13812" width="15" style="230" customWidth="1"/>
    <col min="13813" max="13813" width="16.28515625" style="230" customWidth="1"/>
    <col min="13814" max="13814" width="13.85546875" style="230" customWidth="1"/>
    <col min="13815" max="13815" width="13.140625" style="230" customWidth="1"/>
    <col min="13816" max="13816" width="13.7109375" style="230" customWidth="1"/>
    <col min="13817" max="13820" width="8.28515625" style="230" customWidth="1"/>
    <col min="13821" max="13821" width="11.7109375" style="230" customWidth="1"/>
    <col min="13822" max="13825" width="8.28515625" style="230" customWidth="1"/>
    <col min="13826" max="13826" width="11.7109375" style="230" customWidth="1"/>
    <col min="13827" max="13830" width="8.28515625" style="230" customWidth="1"/>
    <col min="13831" max="13831" width="11.7109375" style="230" customWidth="1"/>
    <col min="13832" max="13835" width="8.28515625" style="230" customWidth="1"/>
    <col min="13836" max="13836" width="11.7109375" style="230" customWidth="1"/>
    <col min="13837" max="13837" width="9.28515625" style="230" bestFit="1" customWidth="1"/>
    <col min="13838" max="13838" width="10" style="230" bestFit="1" customWidth="1"/>
    <col min="13839" max="13840" width="9.28515625" style="230" bestFit="1" customWidth="1"/>
    <col min="13841" max="14066" width="9.140625" style="230"/>
    <col min="14067" max="14067" width="3.42578125" style="230" customWidth="1"/>
    <col min="14068" max="14068" width="15" style="230" customWidth="1"/>
    <col min="14069" max="14069" width="16.28515625" style="230" customWidth="1"/>
    <col min="14070" max="14070" width="13.85546875" style="230" customWidth="1"/>
    <col min="14071" max="14071" width="13.140625" style="230" customWidth="1"/>
    <col min="14072" max="14072" width="13.7109375" style="230" customWidth="1"/>
    <col min="14073" max="14076" width="8.28515625" style="230" customWidth="1"/>
    <col min="14077" max="14077" width="11.7109375" style="230" customWidth="1"/>
    <col min="14078" max="14081" width="8.28515625" style="230" customWidth="1"/>
    <col min="14082" max="14082" width="11.7109375" style="230" customWidth="1"/>
    <col min="14083" max="14086" width="8.28515625" style="230" customWidth="1"/>
    <col min="14087" max="14087" width="11.7109375" style="230" customWidth="1"/>
    <col min="14088" max="14091" width="8.28515625" style="230" customWidth="1"/>
    <col min="14092" max="14092" width="11.7109375" style="230" customWidth="1"/>
    <col min="14093" max="14093" width="9.28515625" style="230" bestFit="1" customWidth="1"/>
    <col min="14094" max="14094" width="10" style="230" bestFit="1" customWidth="1"/>
    <col min="14095" max="14096" width="9.28515625" style="230" bestFit="1" customWidth="1"/>
    <col min="14097" max="14322" width="9.140625" style="230"/>
    <col min="14323" max="14323" width="3.42578125" style="230" customWidth="1"/>
    <col min="14324" max="14324" width="15" style="230" customWidth="1"/>
    <col min="14325" max="14325" width="16.28515625" style="230" customWidth="1"/>
    <col min="14326" max="14326" width="13.85546875" style="230" customWidth="1"/>
    <col min="14327" max="14327" width="13.140625" style="230" customWidth="1"/>
    <col min="14328" max="14328" width="13.7109375" style="230" customWidth="1"/>
    <col min="14329" max="14332" width="8.28515625" style="230" customWidth="1"/>
    <col min="14333" max="14333" width="11.7109375" style="230" customWidth="1"/>
    <col min="14334" max="14337" width="8.28515625" style="230" customWidth="1"/>
    <col min="14338" max="14338" width="11.7109375" style="230" customWidth="1"/>
    <col min="14339" max="14342" width="8.28515625" style="230" customWidth="1"/>
    <col min="14343" max="14343" width="11.7109375" style="230" customWidth="1"/>
    <col min="14344" max="14347" width="8.28515625" style="230" customWidth="1"/>
    <col min="14348" max="14348" width="11.7109375" style="230" customWidth="1"/>
    <col min="14349" max="14349" width="9.28515625" style="230" bestFit="1" customWidth="1"/>
    <col min="14350" max="14350" width="10" style="230" bestFit="1" customWidth="1"/>
    <col min="14351" max="14352" width="9.28515625" style="230" bestFit="1" customWidth="1"/>
    <col min="14353" max="14578" width="9.140625" style="230"/>
    <col min="14579" max="14579" width="3.42578125" style="230" customWidth="1"/>
    <col min="14580" max="14580" width="15" style="230" customWidth="1"/>
    <col min="14581" max="14581" width="16.28515625" style="230" customWidth="1"/>
    <col min="14582" max="14582" width="13.85546875" style="230" customWidth="1"/>
    <col min="14583" max="14583" width="13.140625" style="230" customWidth="1"/>
    <col min="14584" max="14584" width="13.7109375" style="230" customWidth="1"/>
    <col min="14585" max="14588" width="8.28515625" style="230" customWidth="1"/>
    <col min="14589" max="14589" width="11.7109375" style="230" customWidth="1"/>
    <col min="14590" max="14593" width="8.28515625" style="230" customWidth="1"/>
    <col min="14594" max="14594" width="11.7109375" style="230" customWidth="1"/>
    <col min="14595" max="14598" width="8.28515625" style="230" customWidth="1"/>
    <col min="14599" max="14599" width="11.7109375" style="230" customWidth="1"/>
    <col min="14600" max="14603" width="8.28515625" style="230" customWidth="1"/>
    <col min="14604" max="14604" width="11.7109375" style="230" customWidth="1"/>
    <col min="14605" max="14605" width="9.28515625" style="230" bestFit="1" customWidth="1"/>
    <col min="14606" max="14606" width="10" style="230" bestFit="1" customWidth="1"/>
    <col min="14607" max="14608" width="9.28515625" style="230" bestFit="1" customWidth="1"/>
    <col min="14609" max="14834" width="9.140625" style="230"/>
    <col min="14835" max="14835" width="3.42578125" style="230" customWidth="1"/>
    <col min="14836" max="14836" width="15" style="230" customWidth="1"/>
    <col min="14837" max="14837" width="16.28515625" style="230" customWidth="1"/>
    <col min="14838" max="14838" width="13.85546875" style="230" customWidth="1"/>
    <col min="14839" max="14839" width="13.140625" style="230" customWidth="1"/>
    <col min="14840" max="14840" width="13.7109375" style="230" customWidth="1"/>
    <col min="14841" max="14844" width="8.28515625" style="230" customWidth="1"/>
    <col min="14845" max="14845" width="11.7109375" style="230" customWidth="1"/>
    <col min="14846" max="14849" width="8.28515625" style="230" customWidth="1"/>
    <col min="14850" max="14850" width="11.7109375" style="230" customWidth="1"/>
    <col min="14851" max="14854" width="8.28515625" style="230" customWidth="1"/>
    <col min="14855" max="14855" width="11.7109375" style="230" customWidth="1"/>
    <col min="14856" max="14859" width="8.28515625" style="230" customWidth="1"/>
    <col min="14860" max="14860" width="11.7109375" style="230" customWidth="1"/>
    <col min="14861" max="14861" width="9.28515625" style="230" bestFit="1" customWidth="1"/>
    <col min="14862" max="14862" width="10" style="230" bestFit="1" customWidth="1"/>
    <col min="14863" max="14864" width="9.28515625" style="230" bestFit="1" customWidth="1"/>
    <col min="14865" max="15090" width="9.140625" style="230"/>
    <col min="15091" max="15091" width="3.42578125" style="230" customWidth="1"/>
    <col min="15092" max="15092" width="15" style="230" customWidth="1"/>
    <col min="15093" max="15093" width="16.28515625" style="230" customWidth="1"/>
    <col min="15094" max="15094" width="13.85546875" style="230" customWidth="1"/>
    <col min="15095" max="15095" width="13.140625" style="230" customWidth="1"/>
    <col min="15096" max="15096" width="13.7109375" style="230" customWidth="1"/>
    <col min="15097" max="15100" width="8.28515625" style="230" customWidth="1"/>
    <col min="15101" max="15101" width="11.7109375" style="230" customWidth="1"/>
    <col min="15102" max="15105" width="8.28515625" style="230" customWidth="1"/>
    <col min="15106" max="15106" width="11.7109375" style="230" customWidth="1"/>
    <col min="15107" max="15110" width="8.28515625" style="230" customWidth="1"/>
    <col min="15111" max="15111" width="11.7109375" style="230" customWidth="1"/>
    <col min="15112" max="15115" width="8.28515625" style="230" customWidth="1"/>
    <col min="15116" max="15116" width="11.7109375" style="230" customWidth="1"/>
    <col min="15117" max="15117" width="9.28515625" style="230" bestFit="1" customWidth="1"/>
    <col min="15118" max="15118" width="10" style="230" bestFit="1" customWidth="1"/>
    <col min="15119" max="15120" width="9.28515625" style="230" bestFit="1" customWidth="1"/>
    <col min="15121" max="15346" width="9.140625" style="230"/>
    <col min="15347" max="15347" width="3.42578125" style="230" customWidth="1"/>
    <col min="15348" max="15348" width="15" style="230" customWidth="1"/>
    <col min="15349" max="15349" width="16.28515625" style="230" customWidth="1"/>
    <col min="15350" max="15350" width="13.85546875" style="230" customWidth="1"/>
    <col min="15351" max="15351" width="13.140625" style="230" customWidth="1"/>
    <col min="15352" max="15352" width="13.7109375" style="230" customWidth="1"/>
    <col min="15353" max="15356" width="8.28515625" style="230" customWidth="1"/>
    <col min="15357" max="15357" width="11.7109375" style="230" customWidth="1"/>
    <col min="15358" max="15361" width="8.28515625" style="230" customWidth="1"/>
    <col min="15362" max="15362" width="11.7109375" style="230" customWidth="1"/>
    <col min="15363" max="15366" width="8.28515625" style="230" customWidth="1"/>
    <col min="15367" max="15367" width="11.7109375" style="230" customWidth="1"/>
    <col min="15368" max="15371" width="8.28515625" style="230" customWidth="1"/>
    <col min="15372" max="15372" width="11.7109375" style="230" customWidth="1"/>
    <col min="15373" max="15373" width="9.28515625" style="230" bestFit="1" customWidth="1"/>
    <col min="15374" max="15374" width="10" style="230" bestFit="1" customWidth="1"/>
    <col min="15375" max="15376" width="9.28515625" style="230" bestFit="1" customWidth="1"/>
    <col min="15377" max="15602" width="9.140625" style="230"/>
    <col min="15603" max="15603" width="3.42578125" style="230" customWidth="1"/>
    <col min="15604" max="15604" width="15" style="230" customWidth="1"/>
    <col min="15605" max="15605" width="16.28515625" style="230" customWidth="1"/>
    <col min="15606" max="15606" width="13.85546875" style="230" customWidth="1"/>
    <col min="15607" max="15607" width="13.140625" style="230" customWidth="1"/>
    <col min="15608" max="15608" width="13.7109375" style="230" customWidth="1"/>
    <col min="15609" max="15612" width="8.28515625" style="230" customWidth="1"/>
    <col min="15613" max="15613" width="11.7109375" style="230" customWidth="1"/>
    <col min="15614" max="15617" width="8.28515625" style="230" customWidth="1"/>
    <col min="15618" max="15618" width="11.7109375" style="230" customWidth="1"/>
    <col min="15619" max="15622" width="8.28515625" style="230" customWidth="1"/>
    <col min="15623" max="15623" width="11.7109375" style="230" customWidth="1"/>
    <col min="15624" max="15627" width="8.28515625" style="230" customWidth="1"/>
    <col min="15628" max="15628" width="11.7109375" style="230" customWidth="1"/>
    <col min="15629" max="15629" width="9.28515625" style="230" bestFit="1" customWidth="1"/>
    <col min="15630" max="15630" width="10" style="230" bestFit="1" customWidth="1"/>
    <col min="15631" max="15632" width="9.28515625" style="230" bestFit="1" customWidth="1"/>
    <col min="15633" max="15858" width="9.140625" style="230"/>
    <col min="15859" max="15859" width="3.42578125" style="230" customWidth="1"/>
    <col min="15860" max="15860" width="15" style="230" customWidth="1"/>
    <col min="15861" max="15861" width="16.28515625" style="230" customWidth="1"/>
    <col min="15862" max="15862" width="13.85546875" style="230" customWidth="1"/>
    <col min="15863" max="15863" width="13.140625" style="230" customWidth="1"/>
    <col min="15864" max="15864" width="13.7109375" style="230" customWidth="1"/>
    <col min="15865" max="15868" width="8.28515625" style="230" customWidth="1"/>
    <col min="15869" max="15869" width="11.7109375" style="230" customWidth="1"/>
    <col min="15870" max="15873" width="8.28515625" style="230" customWidth="1"/>
    <col min="15874" max="15874" width="11.7109375" style="230" customWidth="1"/>
    <col min="15875" max="15878" width="8.28515625" style="230" customWidth="1"/>
    <col min="15879" max="15879" width="11.7109375" style="230" customWidth="1"/>
    <col min="15880" max="15883" width="8.28515625" style="230" customWidth="1"/>
    <col min="15884" max="15884" width="11.7109375" style="230" customWidth="1"/>
    <col min="15885" max="15885" width="9.28515625" style="230" bestFit="1" customWidth="1"/>
    <col min="15886" max="15886" width="10" style="230" bestFit="1" customWidth="1"/>
    <col min="15887" max="15888" width="9.28515625" style="230" bestFit="1" customWidth="1"/>
    <col min="15889" max="16114" width="9.140625" style="230"/>
    <col min="16115" max="16115" width="3.42578125" style="230" customWidth="1"/>
    <col min="16116" max="16116" width="15" style="230" customWidth="1"/>
    <col min="16117" max="16117" width="16.28515625" style="230" customWidth="1"/>
    <col min="16118" max="16118" width="13.85546875" style="230" customWidth="1"/>
    <col min="16119" max="16119" width="13.140625" style="230" customWidth="1"/>
    <col min="16120" max="16120" width="13.7109375" style="230" customWidth="1"/>
    <col min="16121" max="16124" width="8.28515625" style="230" customWidth="1"/>
    <col min="16125" max="16125" width="11.7109375" style="230" customWidth="1"/>
    <col min="16126" max="16129" width="8.28515625" style="230" customWidth="1"/>
    <col min="16130" max="16130" width="11.7109375" style="230" customWidth="1"/>
    <col min="16131" max="16134" width="8.28515625" style="230" customWidth="1"/>
    <col min="16135" max="16135" width="11.7109375" style="230" customWidth="1"/>
    <col min="16136" max="16139" width="8.28515625" style="230" customWidth="1"/>
    <col min="16140" max="16140" width="11.7109375" style="230" customWidth="1"/>
    <col min="16141" max="16141" width="9.28515625" style="230" bestFit="1" customWidth="1"/>
    <col min="16142" max="16142" width="10" style="230" bestFit="1" customWidth="1"/>
    <col min="16143" max="16144" width="9.28515625" style="230" bestFit="1" customWidth="1"/>
    <col min="16145" max="16384" width="9.140625" style="230"/>
  </cols>
  <sheetData>
    <row r="1" spans="1:30" ht="28.5" customHeight="1" x14ac:dyDescent="0.25">
      <c r="A1" s="702" t="s">
        <v>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33" t="s">
        <v>1</v>
      </c>
      <c r="AB1" s="734"/>
      <c r="AC1" s="734"/>
      <c r="AD1" s="734"/>
    </row>
    <row r="2" spans="1:30" ht="47.25" customHeight="1" x14ac:dyDescent="0.25">
      <c r="A2" s="705" t="s">
        <v>152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</row>
    <row r="3" spans="1:30" ht="30.75" customHeight="1" thickBot="1" x14ac:dyDescent="0.3">
      <c r="A3" s="735" t="s">
        <v>2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</row>
    <row r="4" spans="1:30" ht="41.25" customHeight="1" thickBot="1" x14ac:dyDescent="0.3">
      <c r="A4" s="707" t="s">
        <v>3</v>
      </c>
      <c r="B4" s="710" t="s">
        <v>4</v>
      </c>
      <c r="C4" s="712" t="s">
        <v>5</v>
      </c>
      <c r="D4" s="714" t="s">
        <v>6</v>
      </c>
      <c r="E4" s="715"/>
      <c r="F4" s="716" t="s">
        <v>7</v>
      </c>
      <c r="G4" s="737" t="s">
        <v>8</v>
      </c>
      <c r="H4" s="738"/>
      <c r="I4" s="738"/>
      <c r="J4" s="738"/>
      <c r="K4" s="739"/>
      <c r="L4" s="737" t="s">
        <v>9</v>
      </c>
      <c r="M4" s="738"/>
      <c r="N4" s="738"/>
      <c r="O4" s="738"/>
      <c r="P4" s="739"/>
      <c r="Q4" s="737" t="s">
        <v>10</v>
      </c>
      <c r="R4" s="738"/>
      <c r="S4" s="738"/>
      <c r="T4" s="738"/>
      <c r="U4" s="739"/>
      <c r="V4" s="740" t="s">
        <v>11</v>
      </c>
      <c r="W4" s="740"/>
      <c r="X4" s="740"/>
      <c r="Y4" s="740"/>
      <c r="Z4" s="737"/>
      <c r="AA4" s="724" t="s">
        <v>12</v>
      </c>
      <c r="AB4" s="724"/>
      <c r="AC4" s="724"/>
      <c r="AD4" s="725"/>
    </row>
    <row r="5" spans="1:30" ht="31.5" customHeight="1" x14ac:dyDescent="0.25">
      <c r="A5" s="708"/>
      <c r="B5" s="711"/>
      <c r="C5" s="713"/>
      <c r="D5" s="718" t="s">
        <v>13</v>
      </c>
      <c r="E5" s="720" t="s">
        <v>14</v>
      </c>
      <c r="F5" s="736"/>
      <c r="G5" s="731" t="s">
        <v>15</v>
      </c>
      <c r="H5" s="729"/>
      <c r="I5" s="728" t="s">
        <v>16</v>
      </c>
      <c r="J5" s="729"/>
      <c r="K5" s="730" t="s">
        <v>17</v>
      </c>
      <c r="L5" s="728" t="s">
        <v>15</v>
      </c>
      <c r="M5" s="729"/>
      <c r="N5" s="728" t="s">
        <v>16</v>
      </c>
      <c r="O5" s="729"/>
      <c r="P5" s="730" t="s">
        <v>17</v>
      </c>
      <c r="Q5" s="728" t="s">
        <v>15</v>
      </c>
      <c r="R5" s="729"/>
      <c r="S5" s="728" t="s">
        <v>16</v>
      </c>
      <c r="T5" s="729"/>
      <c r="U5" s="730" t="s">
        <v>17</v>
      </c>
      <c r="V5" s="728" t="s">
        <v>15</v>
      </c>
      <c r="W5" s="729"/>
      <c r="X5" s="728" t="s">
        <v>16</v>
      </c>
      <c r="Y5" s="729"/>
      <c r="Z5" s="732" t="s">
        <v>17</v>
      </c>
      <c r="AA5" s="741" t="s">
        <v>15</v>
      </c>
      <c r="AB5" s="741"/>
      <c r="AC5" s="741" t="s">
        <v>16</v>
      </c>
      <c r="AD5" s="742"/>
    </row>
    <row r="6" spans="1:30" ht="62.25" customHeight="1" thickBot="1" x14ac:dyDescent="0.3">
      <c r="A6" s="709"/>
      <c r="B6" s="711"/>
      <c r="C6" s="713"/>
      <c r="D6" s="726"/>
      <c r="E6" s="727"/>
      <c r="F6" s="736"/>
      <c r="G6" s="254" t="s">
        <v>18</v>
      </c>
      <c r="H6" s="232" t="s">
        <v>19</v>
      </c>
      <c r="I6" s="231" t="s">
        <v>18</v>
      </c>
      <c r="J6" s="232" t="s">
        <v>19</v>
      </c>
      <c r="K6" s="412"/>
      <c r="L6" s="231" t="s">
        <v>18</v>
      </c>
      <c r="M6" s="232" t="s">
        <v>19</v>
      </c>
      <c r="N6" s="231" t="s">
        <v>18</v>
      </c>
      <c r="O6" s="232" t="s">
        <v>19</v>
      </c>
      <c r="P6" s="412"/>
      <c r="Q6" s="231" t="s">
        <v>18</v>
      </c>
      <c r="R6" s="232" t="s">
        <v>19</v>
      </c>
      <c r="S6" s="231" t="s">
        <v>18</v>
      </c>
      <c r="T6" s="232" t="s">
        <v>19</v>
      </c>
      <c r="U6" s="412"/>
      <c r="V6" s="231" t="s">
        <v>18</v>
      </c>
      <c r="W6" s="232" t="s">
        <v>19</v>
      </c>
      <c r="X6" s="231" t="s">
        <v>18</v>
      </c>
      <c r="Y6" s="232" t="s">
        <v>19</v>
      </c>
      <c r="Z6" s="704"/>
      <c r="AA6" s="255" t="s">
        <v>18</v>
      </c>
      <c r="AB6" s="256" t="s">
        <v>19</v>
      </c>
      <c r="AC6" s="255" t="s">
        <v>18</v>
      </c>
      <c r="AD6" s="257" t="s">
        <v>19</v>
      </c>
    </row>
    <row r="7" spans="1:30" ht="15" customHeight="1" thickBot="1" x14ac:dyDescent="0.3">
      <c r="A7" s="235">
        <v>1</v>
      </c>
      <c r="B7" s="236">
        <v>2</v>
      </c>
      <c r="C7" s="235">
        <v>3</v>
      </c>
      <c r="D7" s="258">
        <v>4</v>
      </c>
      <c r="E7" s="259">
        <v>5</v>
      </c>
      <c r="F7" s="260">
        <v>6</v>
      </c>
      <c r="G7" s="261">
        <v>7</v>
      </c>
      <c r="H7" s="262">
        <v>8</v>
      </c>
      <c r="I7" s="261">
        <v>9</v>
      </c>
      <c r="J7" s="262">
        <v>10</v>
      </c>
      <c r="K7" s="263">
        <v>11</v>
      </c>
      <c r="L7" s="262">
        <v>12</v>
      </c>
      <c r="M7" s="261">
        <v>13</v>
      </c>
      <c r="N7" s="262">
        <v>14</v>
      </c>
      <c r="O7" s="261">
        <v>15</v>
      </c>
      <c r="P7" s="264">
        <v>16</v>
      </c>
      <c r="Q7" s="261">
        <v>17</v>
      </c>
      <c r="R7" s="262">
        <v>18</v>
      </c>
      <c r="S7" s="261">
        <v>19</v>
      </c>
      <c r="T7" s="262">
        <v>20</v>
      </c>
      <c r="U7" s="263">
        <v>21</v>
      </c>
      <c r="V7" s="262">
        <v>22</v>
      </c>
      <c r="W7" s="261">
        <v>23</v>
      </c>
      <c r="X7" s="262">
        <v>24</v>
      </c>
      <c r="Y7" s="261">
        <v>25</v>
      </c>
      <c r="Z7" s="265">
        <v>26</v>
      </c>
      <c r="AA7" s="266">
        <v>27</v>
      </c>
      <c r="AB7" s="266">
        <v>28</v>
      </c>
      <c r="AC7" s="266">
        <v>29</v>
      </c>
      <c r="AD7" s="267">
        <v>30</v>
      </c>
    </row>
    <row r="8" spans="1:30" ht="20.100000000000001" customHeight="1" x14ac:dyDescent="0.25">
      <c r="A8" s="743">
        <v>1</v>
      </c>
      <c r="B8" s="746" t="s">
        <v>147</v>
      </c>
      <c r="C8" s="743">
        <f>D8+E8</f>
        <v>1998.2139999999999</v>
      </c>
      <c r="D8" s="748">
        <v>1895.8</v>
      </c>
      <c r="E8" s="750">
        <v>102.414</v>
      </c>
      <c r="F8" s="268" t="s">
        <v>20</v>
      </c>
      <c r="G8" s="269">
        <v>669</v>
      </c>
      <c r="H8" s="270">
        <v>227.8</v>
      </c>
      <c r="I8" s="270">
        <v>0</v>
      </c>
      <c r="J8" s="270">
        <v>0</v>
      </c>
      <c r="K8" s="271">
        <f>H8+J8</f>
        <v>227.8</v>
      </c>
      <c r="L8" s="270">
        <v>1483</v>
      </c>
      <c r="M8" s="270">
        <v>701.5</v>
      </c>
      <c r="N8" s="270">
        <v>0</v>
      </c>
      <c r="O8" s="270">
        <v>0</v>
      </c>
      <c r="P8" s="271">
        <f>M8+O8</f>
        <v>701.5</v>
      </c>
      <c r="Q8" s="270">
        <v>115</v>
      </c>
      <c r="R8" s="270">
        <v>65.19</v>
      </c>
      <c r="S8" s="270">
        <v>0</v>
      </c>
      <c r="T8" s="270">
        <v>0</v>
      </c>
      <c r="U8" s="271">
        <f>R8+T8</f>
        <v>65.19</v>
      </c>
      <c r="V8" s="270">
        <v>11</v>
      </c>
      <c r="W8" s="270">
        <v>26.2</v>
      </c>
      <c r="X8" s="270">
        <v>1</v>
      </c>
      <c r="Y8" s="270">
        <v>55</v>
      </c>
      <c r="Z8" s="271">
        <f>W8+Y8</f>
        <v>81.2</v>
      </c>
      <c r="AA8" s="272">
        <f t="shared" ref="AA8:AD12" si="0">G8+L8+Q8+V8</f>
        <v>2278</v>
      </c>
      <c r="AB8" s="272">
        <f t="shared" si="0"/>
        <v>1020.69</v>
      </c>
      <c r="AC8" s="272">
        <f t="shared" si="0"/>
        <v>1</v>
      </c>
      <c r="AD8" s="294">
        <f t="shared" si="0"/>
        <v>55</v>
      </c>
    </row>
    <row r="9" spans="1:30" ht="20.100000000000001" customHeight="1" x14ac:dyDescent="0.25">
      <c r="A9" s="744"/>
      <c r="B9" s="747"/>
      <c r="C9" s="744"/>
      <c r="D9" s="749"/>
      <c r="E9" s="751"/>
      <c r="F9" s="273" t="s">
        <v>21</v>
      </c>
      <c r="G9" s="274">
        <v>202</v>
      </c>
      <c r="H9" s="275">
        <v>25.57</v>
      </c>
      <c r="I9" s="275">
        <v>0</v>
      </c>
      <c r="J9" s="275">
        <v>0</v>
      </c>
      <c r="K9" s="276">
        <f t="shared" ref="K9:K42" si="1">H9+J9</f>
        <v>25.57</v>
      </c>
      <c r="L9" s="275">
        <v>142</v>
      </c>
      <c r="M9" s="275">
        <v>46.6</v>
      </c>
      <c r="N9" s="275">
        <v>0</v>
      </c>
      <c r="O9" s="275">
        <v>0</v>
      </c>
      <c r="P9" s="276">
        <f t="shared" ref="P9:P42" si="2">M9+O9</f>
        <v>46.6</v>
      </c>
      <c r="Q9" s="275">
        <v>3</v>
      </c>
      <c r="R9" s="275">
        <v>2.83</v>
      </c>
      <c r="S9" s="275">
        <v>0</v>
      </c>
      <c r="T9" s="275">
        <v>0</v>
      </c>
      <c r="U9" s="276">
        <f t="shared" ref="U9:U42" si="3">R9+T9</f>
        <v>2.83</v>
      </c>
      <c r="V9" s="275">
        <v>2</v>
      </c>
      <c r="W9" s="275">
        <v>8.1999999999999993</v>
      </c>
      <c r="X9" s="275">
        <v>2</v>
      </c>
      <c r="Y9" s="275">
        <v>14</v>
      </c>
      <c r="Z9" s="276">
        <f t="shared" ref="Z9:Z42" si="4">W9+Y9</f>
        <v>22.2</v>
      </c>
      <c r="AA9" s="277">
        <f t="shared" si="0"/>
        <v>349</v>
      </c>
      <c r="AB9" s="277">
        <f t="shared" si="0"/>
        <v>83.2</v>
      </c>
      <c r="AC9" s="277">
        <f t="shared" si="0"/>
        <v>2</v>
      </c>
      <c r="AD9" s="295">
        <f t="shared" si="0"/>
        <v>14</v>
      </c>
    </row>
    <row r="10" spans="1:30" ht="20.100000000000001" customHeight="1" x14ac:dyDescent="0.25">
      <c r="A10" s="744"/>
      <c r="B10" s="747"/>
      <c r="C10" s="744"/>
      <c r="D10" s="749"/>
      <c r="E10" s="751"/>
      <c r="F10" s="273" t="s">
        <v>22</v>
      </c>
      <c r="G10" s="274">
        <v>0</v>
      </c>
      <c r="H10" s="275">
        <v>0</v>
      </c>
      <c r="I10" s="275">
        <v>0</v>
      </c>
      <c r="J10" s="275">
        <v>0</v>
      </c>
      <c r="K10" s="276">
        <f t="shared" si="1"/>
        <v>0</v>
      </c>
      <c r="L10" s="275">
        <v>0</v>
      </c>
      <c r="M10" s="275">
        <v>0</v>
      </c>
      <c r="N10" s="275">
        <v>0</v>
      </c>
      <c r="O10" s="275">
        <v>0</v>
      </c>
      <c r="P10" s="276">
        <f t="shared" si="2"/>
        <v>0</v>
      </c>
      <c r="Q10" s="275">
        <v>0</v>
      </c>
      <c r="R10" s="275">
        <v>0</v>
      </c>
      <c r="S10" s="275">
        <v>0</v>
      </c>
      <c r="T10" s="275">
        <v>0</v>
      </c>
      <c r="U10" s="276">
        <f t="shared" si="3"/>
        <v>0</v>
      </c>
      <c r="V10" s="275">
        <v>0</v>
      </c>
      <c r="W10" s="275">
        <v>0</v>
      </c>
      <c r="X10" s="275">
        <v>0</v>
      </c>
      <c r="Y10" s="275">
        <v>0</v>
      </c>
      <c r="Z10" s="276">
        <f t="shared" si="4"/>
        <v>0</v>
      </c>
      <c r="AA10" s="277">
        <f t="shared" si="0"/>
        <v>0</v>
      </c>
      <c r="AB10" s="277">
        <f t="shared" si="0"/>
        <v>0</v>
      </c>
      <c r="AC10" s="277">
        <f t="shared" si="0"/>
        <v>0</v>
      </c>
      <c r="AD10" s="295">
        <f t="shared" si="0"/>
        <v>0</v>
      </c>
    </row>
    <row r="11" spans="1:30" ht="20.100000000000001" customHeight="1" x14ac:dyDescent="0.25">
      <c r="A11" s="744"/>
      <c r="B11" s="747"/>
      <c r="C11" s="744"/>
      <c r="D11" s="749"/>
      <c r="E11" s="751"/>
      <c r="F11" s="273" t="s">
        <v>23</v>
      </c>
      <c r="G11" s="274">
        <v>0</v>
      </c>
      <c r="H11" s="275">
        <v>0</v>
      </c>
      <c r="I11" s="275">
        <v>0</v>
      </c>
      <c r="J11" s="275">
        <v>0</v>
      </c>
      <c r="K11" s="276">
        <f t="shared" si="1"/>
        <v>0</v>
      </c>
      <c r="L11" s="275">
        <v>0</v>
      </c>
      <c r="M11" s="275">
        <v>0</v>
      </c>
      <c r="N11" s="275">
        <v>0</v>
      </c>
      <c r="O11" s="275">
        <v>0</v>
      </c>
      <c r="P11" s="276">
        <f t="shared" si="2"/>
        <v>0</v>
      </c>
      <c r="Q11" s="275">
        <v>0</v>
      </c>
      <c r="R11" s="275">
        <v>0</v>
      </c>
      <c r="S11" s="275">
        <v>0</v>
      </c>
      <c r="T11" s="275">
        <v>0</v>
      </c>
      <c r="U11" s="276">
        <f t="shared" si="3"/>
        <v>0</v>
      </c>
      <c r="V11" s="275">
        <v>0</v>
      </c>
      <c r="W11" s="275">
        <v>0</v>
      </c>
      <c r="X11" s="275">
        <v>0</v>
      </c>
      <c r="Y11" s="275">
        <v>0</v>
      </c>
      <c r="Z11" s="276">
        <f t="shared" si="4"/>
        <v>0</v>
      </c>
      <c r="AA11" s="277">
        <f t="shared" si="0"/>
        <v>0</v>
      </c>
      <c r="AB11" s="277">
        <f t="shared" si="0"/>
        <v>0</v>
      </c>
      <c r="AC11" s="277">
        <f t="shared" si="0"/>
        <v>0</v>
      </c>
      <c r="AD11" s="295">
        <f t="shared" si="0"/>
        <v>0</v>
      </c>
    </row>
    <row r="12" spans="1:30" ht="20.100000000000001" customHeight="1" thickBot="1" x14ac:dyDescent="0.3">
      <c r="A12" s="744"/>
      <c r="B12" s="747"/>
      <c r="C12" s="744"/>
      <c r="D12" s="749"/>
      <c r="E12" s="751"/>
      <c r="F12" s="278" t="s">
        <v>24</v>
      </c>
      <c r="G12" s="279">
        <v>0</v>
      </c>
      <c r="H12" s="280">
        <v>0</v>
      </c>
      <c r="I12" s="280">
        <v>0</v>
      </c>
      <c r="J12" s="280">
        <v>0</v>
      </c>
      <c r="K12" s="281">
        <f t="shared" si="1"/>
        <v>0</v>
      </c>
      <c r="L12" s="280">
        <v>0</v>
      </c>
      <c r="M12" s="280">
        <v>0</v>
      </c>
      <c r="N12" s="280">
        <v>0</v>
      </c>
      <c r="O12" s="280">
        <v>0</v>
      </c>
      <c r="P12" s="281">
        <f t="shared" si="2"/>
        <v>0</v>
      </c>
      <c r="Q12" s="280">
        <v>0</v>
      </c>
      <c r="R12" s="280">
        <v>0</v>
      </c>
      <c r="S12" s="280">
        <v>0</v>
      </c>
      <c r="T12" s="280">
        <v>0</v>
      </c>
      <c r="U12" s="281">
        <f t="shared" si="3"/>
        <v>0</v>
      </c>
      <c r="V12" s="280">
        <v>0</v>
      </c>
      <c r="W12" s="280">
        <v>0</v>
      </c>
      <c r="X12" s="280">
        <v>0</v>
      </c>
      <c r="Y12" s="280">
        <v>0</v>
      </c>
      <c r="Z12" s="281">
        <f t="shared" si="4"/>
        <v>0</v>
      </c>
      <c r="AA12" s="282">
        <f t="shared" si="0"/>
        <v>0</v>
      </c>
      <c r="AB12" s="282">
        <f t="shared" si="0"/>
        <v>0</v>
      </c>
      <c r="AC12" s="282">
        <f t="shared" si="0"/>
        <v>0</v>
      </c>
      <c r="AD12" s="296">
        <f t="shared" si="0"/>
        <v>0</v>
      </c>
    </row>
    <row r="13" spans="1:30" ht="20.100000000000001" customHeight="1" thickBot="1" x14ac:dyDescent="0.3">
      <c r="A13" s="745"/>
      <c r="B13" s="752" t="s">
        <v>12</v>
      </c>
      <c r="C13" s="753"/>
      <c r="D13" s="753"/>
      <c r="E13" s="753"/>
      <c r="F13" s="754"/>
      <c r="G13" s="283">
        <f>G8+G9+G10+G11+G12</f>
        <v>871</v>
      </c>
      <c r="H13" s="284">
        <f t="shared" ref="H13:AD13" si="5">H8+H9+H10+H11+H12</f>
        <v>253.37</v>
      </c>
      <c r="I13" s="284">
        <f t="shared" si="5"/>
        <v>0</v>
      </c>
      <c r="J13" s="284">
        <f t="shared" si="5"/>
        <v>0</v>
      </c>
      <c r="K13" s="284">
        <f t="shared" si="5"/>
        <v>253.37</v>
      </c>
      <c r="L13" s="284">
        <f t="shared" si="5"/>
        <v>1625</v>
      </c>
      <c r="M13" s="284">
        <f t="shared" si="5"/>
        <v>748.1</v>
      </c>
      <c r="N13" s="284">
        <f t="shared" si="5"/>
        <v>0</v>
      </c>
      <c r="O13" s="284">
        <f t="shared" si="5"/>
        <v>0</v>
      </c>
      <c r="P13" s="284">
        <f t="shared" si="5"/>
        <v>748.1</v>
      </c>
      <c r="Q13" s="284">
        <f t="shared" si="5"/>
        <v>118</v>
      </c>
      <c r="R13" s="284">
        <f t="shared" si="5"/>
        <v>68.02</v>
      </c>
      <c r="S13" s="284">
        <f t="shared" si="5"/>
        <v>0</v>
      </c>
      <c r="T13" s="284">
        <f t="shared" si="5"/>
        <v>0</v>
      </c>
      <c r="U13" s="284">
        <f t="shared" si="5"/>
        <v>68.02</v>
      </c>
      <c r="V13" s="284">
        <f t="shared" si="5"/>
        <v>13</v>
      </c>
      <c r="W13" s="284">
        <f t="shared" si="5"/>
        <v>34.4</v>
      </c>
      <c r="X13" s="284">
        <f t="shared" si="5"/>
        <v>3</v>
      </c>
      <c r="Y13" s="284">
        <f t="shared" si="5"/>
        <v>69</v>
      </c>
      <c r="Z13" s="284">
        <f t="shared" si="5"/>
        <v>103.4</v>
      </c>
      <c r="AA13" s="284">
        <f t="shared" si="5"/>
        <v>2627</v>
      </c>
      <c r="AB13" s="284">
        <f t="shared" si="5"/>
        <v>1103.8900000000001</v>
      </c>
      <c r="AC13" s="284">
        <f t="shared" si="5"/>
        <v>3</v>
      </c>
      <c r="AD13" s="297">
        <f t="shared" si="5"/>
        <v>69</v>
      </c>
    </row>
    <row r="14" spans="1:30" ht="20.100000000000001" customHeight="1" x14ac:dyDescent="0.25">
      <c r="A14" s="743">
        <v>2</v>
      </c>
      <c r="B14" s="746" t="s">
        <v>149</v>
      </c>
      <c r="C14" s="743">
        <f>D14+E14</f>
        <v>1651.55</v>
      </c>
      <c r="D14" s="748">
        <v>1599.48</v>
      </c>
      <c r="E14" s="750">
        <v>52.07</v>
      </c>
      <c r="F14" s="268" t="s">
        <v>20</v>
      </c>
      <c r="G14" s="269"/>
      <c r="H14" s="270"/>
      <c r="I14" s="270"/>
      <c r="J14" s="270"/>
      <c r="K14" s="271">
        <f t="shared" si="1"/>
        <v>0</v>
      </c>
      <c r="L14" s="270"/>
      <c r="M14" s="270"/>
      <c r="N14" s="270"/>
      <c r="O14" s="270"/>
      <c r="P14" s="271">
        <f t="shared" si="2"/>
        <v>0</v>
      </c>
      <c r="Q14" s="270">
        <v>36</v>
      </c>
      <c r="R14" s="270">
        <v>28.4</v>
      </c>
      <c r="S14" s="270"/>
      <c r="T14" s="270"/>
      <c r="U14" s="271">
        <f t="shared" si="3"/>
        <v>28.4</v>
      </c>
      <c r="V14" s="270">
        <v>206</v>
      </c>
      <c r="W14" s="270">
        <v>213.7</v>
      </c>
      <c r="X14" s="270"/>
      <c r="Y14" s="270"/>
      <c r="Z14" s="271">
        <f t="shared" si="4"/>
        <v>213.7</v>
      </c>
      <c r="AA14" s="272">
        <f t="shared" ref="AA14:AD29" si="6">G14+L14+Q14+V14</f>
        <v>242</v>
      </c>
      <c r="AB14" s="272">
        <f t="shared" si="6"/>
        <v>242.1</v>
      </c>
      <c r="AC14" s="272">
        <f t="shared" si="6"/>
        <v>0</v>
      </c>
      <c r="AD14" s="294">
        <f t="shared" si="6"/>
        <v>0</v>
      </c>
    </row>
    <row r="15" spans="1:30" ht="20.100000000000001" customHeight="1" x14ac:dyDescent="0.25">
      <c r="A15" s="744"/>
      <c r="B15" s="747"/>
      <c r="C15" s="744"/>
      <c r="D15" s="749"/>
      <c r="E15" s="751"/>
      <c r="F15" s="273" t="s">
        <v>21</v>
      </c>
      <c r="G15" s="274"/>
      <c r="H15" s="275"/>
      <c r="I15" s="275"/>
      <c r="J15" s="275"/>
      <c r="K15" s="276">
        <f t="shared" si="1"/>
        <v>0</v>
      </c>
      <c r="L15" s="275"/>
      <c r="M15" s="275"/>
      <c r="N15" s="275"/>
      <c r="O15" s="275"/>
      <c r="P15" s="276">
        <f t="shared" si="2"/>
        <v>0</v>
      </c>
      <c r="Q15" s="275"/>
      <c r="R15" s="275"/>
      <c r="S15" s="275"/>
      <c r="T15" s="275"/>
      <c r="U15" s="276">
        <f t="shared" si="3"/>
        <v>0</v>
      </c>
      <c r="V15" s="275"/>
      <c r="W15" s="275"/>
      <c r="X15" s="275"/>
      <c r="Y15" s="275"/>
      <c r="Z15" s="276">
        <f t="shared" si="4"/>
        <v>0</v>
      </c>
      <c r="AA15" s="277">
        <f t="shared" si="6"/>
        <v>0</v>
      </c>
      <c r="AB15" s="277">
        <f t="shared" si="6"/>
        <v>0</v>
      </c>
      <c r="AC15" s="277">
        <f t="shared" si="6"/>
        <v>0</v>
      </c>
      <c r="AD15" s="295">
        <f t="shared" si="6"/>
        <v>0</v>
      </c>
    </row>
    <row r="16" spans="1:30" ht="20.100000000000001" customHeight="1" x14ac:dyDescent="0.25">
      <c r="A16" s="744"/>
      <c r="B16" s="747"/>
      <c r="C16" s="744"/>
      <c r="D16" s="749"/>
      <c r="E16" s="751"/>
      <c r="F16" s="273" t="s">
        <v>22</v>
      </c>
      <c r="G16" s="274"/>
      <c r="H16" s="275"/>
      <c r="I16" s="275"/>
      <c r="J16" s="275"/>
      <c r="K16" s="276">
        <f t="shared" si="1"/>
        <v>0</v>
      </c>
      <c r="L16" s="275"/>
      <c r="M16" s="275"/>
      <c r="N16" s="275"/>
      <c r="O16" s="275"/>
      <c r="P16" s="276">
        <f t="shared" si="2"/>
        <v>0</v>
      </c>
      <c r="Q16" s="275">
        <v>18</v>
      </c>
      <c r="R16" s="275">
        <v>10</v>
      </c>
      <c r="S16" s="275"/>
      <c r="T16" s="275"/>
      <c r="U16" s="276">
        <f t="shared" si="3"/>
        <v>10</v>
      </c>
      <c r="V16" s="275">
        <v>9</v>
      </c>
      <c r="W16" s="275">
        <v>10</v>
      </c>
      <c r="X16" s="275"/>
      <c r="Y16" s="275"/>
      <c r="Z16" s="276">
        <f t="shared" si="4"/>
        <v>10</v>
      </c>
      <c r="AA16" s="277">
        <f t="shared" si="6"/>
        <v>27</v>
      </c>
      <c r="AB16" s="277">
        <f t="shared" si="6"/>
        <v>20</v>
      </c>
      <c r="AC16" s="277">
        <f t="shared" si="6"/>
        <v>0</v>
      </c>
      <c r="AD16" s="295">
        <f t="shared" si="6"/>
        <v>0</v>
      </c>
    </row>
    <row r="17" spans="1:30" ht="20.100000000000001" customHeight="1" x14ac:dyDescent="0.25">
      <c r="A17" s="744"/>
      <c r="B17" s="747"/>
      <c r="C17" s="744"/>
      <c r="D17" s="749"/>
      <c r="E17" s="751"/>
      <c r="F17" s="273" t="s">
        <v>23</v>
      </c>
      <c r="G17" s="274"/>
      <c r="H17" s="275"/>
      <c r="I17" s="275"/>
      <c r="J17" s="275"/>
      <c r="K17" s="276">
        <f t="shared" si="1"/>
        <v>0</v>
      </c>
      <c r="L17" s="275"/>
      <c r="M17" s="275"/>
      <c r="N17" s="275"/>
      <c r="O17" s="275"/>
      <c r="P17" s="276">
        <f t="shared" si="2"/>
        <v>0</v>
      </c>
      <c r="Q17" s="275"/>
      <c r="R17" s="275"/>
      <c r="S17" s="275"/>
      <c r="T17" s="275"/>
      <c r="U17" s="276">
        <f t="shared" si="3"/>
        <v>0</v>
      </c>
      <c r="V17" s="275"/>
      <c r="W17" s="275"/>
      <c r="X17" s="275"/>
      <c r="Y17" s="275"/>
      <c r="Z17" s="276">
        <f t="shared" si="4"/>
        <v>0</v>
      </c>
      <c r="AA17" s="277">
        <f t="shared" si="6"/>
        <v>0</v>
      </c>
      <c r="AB17" s="277">
        <f t="shared" si="6"/>
        <v>0</v>
      </c>
      <c r="AC17" s="277">
        <f t="shared" si="6"/>
        <v>0</v>
      </c>
      <c r="AD17" s="295">
        <f t="shared" si="6"/>
        <v>0</v>
      </c>
    </row>
    <row r="18" spans="1:30" ht="20.100000000000001" customHeight="1" thickBot="1" x14ac:dyDescent="0.3">
      <c r="A18" s="744"/>
      <c r="B18" s="747"/>
      <c r="C18" s="744"/>
      <c r="D18" s="749"/>
      <c r="E18" s="751"/>
      <c r="F18" s="278" t="s">
        <v>24</v>
      </c>
      <c r="G18" s="279"/>
      <c r="H18" s="280"/>
      <c r="I18" s="280"/>
      <c r="J18" s="280"/>
      <c r="K18" s="281">
        <f t="shared" si="1"/>
        <v>0</v>
      </c>
      <c r="L18" s="280"/>
      <c r="M18" s="280"/>
      <c r="N18" s="280"/>
      <c r="O18" s="280"/>
      <c r="P18" s="281">
        <f t="shared" si="2"/>
        <v>0</v>
      </c>
      <c r="Q18" s="280">
        <v>3</v>
      </c>
      <c r="R18" s="280">
        <v>2.2000000000000002</v>
      </c>
      <c r="S18" s="280"/>
      <c r="T18" s="280"/>
      <c r="U18" s="281">
        <f t="shared" si="3"/>
        <v>2.2000000000000002</v>
      </c>
      <c r="V18" s="280">
        <v>2</v>
      </c>
      <c r="W18" s="280">
        <v>3.9</v>
      </c>
      <c r="X18" s="280"/>
      <c r="Y18" s="280"/>
      <c r="Z18" s="281">
        <f t="shared" si="4"/>
        <v>3.9</v>
      </c>
      <c r="AA18" s="282">
        <f t="shared" si="6"/>
        <v>5</v>
      </c>
      <c r="AB18" s="282">
        <f t="shared" si="6"/>
        <v>6.1</v>
      </c>
      <c r="AC18" s="282">
        <f t="shared" si="6"/>
        <v>0</v>
      </c>
      <c r="AD18" s="296">
        <f t="shared" si="6"/>
        <v>0</v>
      </c>
    </row>
    <row r="19" spans="1:30" ht="20.100000000000001" customHeight="1" thickBot="1" x14ac:dyDescent="0.3">
      <c r="A19" s="745"/>
      <c r="B19" s="752" t="s">
        <v>12</v>
      </c>
      <c r="C19" s="753"/>
      <c r="D19" s="753"/>
      <c r="E19" s="753"/>
      <c r="F19" s="754"/>
      <c r="G19" s="283">
        <f t="shared" ref="G19:AD19" si="7">G14+G15+G16+G17+G18</f>
        <v>0</v>
      </c>
      <c r="H19" s="284">
        <f t="shared" si="7"/>
        <v>0</v>
      </c>
      <c r="I19" s="284">
        <f t="shared" si="7"/>
        <v>0</v>
      </c>
      <c r="J19" s="284">
        <f t="shared" si="7"/>
        <v>0</v>
      </c>
      <c r="K19" s="284">
        <f t="shared" si="7"/>
        <v>0</v>
      </c>
      <c r="L19" s="284">
        <f t="shared" si="7"/>
        <v>0</v>
      </c>
      <c r="M19" s="284">
        <f t="shared" si="7"/>
        <v>0</v>
      </c>
      <c r="N19" s="284">
        <f t="shared" si="7"/>
        <v>0</v>
      </c>
      <c r="O19" s="284">
        <f t="shared" si="7"/>
        <v>0</v>
      </c>
      <c r="P19" s="284">
        <f t="shared" si="7"/>
        <v>0</v>
      </c>
      <c r="Q19" s="284">
        <f t="shared" si="7"/>
        <v>57</v>
      </c>
      <c r="R19" s="284">
        <f t="shared" si="7"/>
        <v>40.6</v>
      </c>
      <c r="S19" s="284">
        <f t="shared" si="7"/>
        <v>0</v>
      </c>
      <c r="T19" s="284">
        <f t="shared" si="7"/>
        <v>0</v>
      </c>
      <c r="U19" s="284">
        <f t="shared" si="7"/>
        <v>40.6</v>
      </c>
      <c r="V19" s="284">
        <f t="shared" si="7"/>
        <v>217</v>
      </c>
      <c r="W19" s="284">
        <f t="shared" si="7"/>
        <v>227.6</v>
      </c>
      <c r="X19" s="284">
        <f t="shared" si="7"/>
        <v>0</v>
      </c>
      <c r="Y19" s="284">
        <f t="shared" si="7"/>
        <v>0</v>
      </c>
      <c r="Z19" s="284">
        <f t="shared" si="7"/>
        <v>227.6</v>
      </c>
      <c r="AA19" s="284">
        <f t="shared" si="7"/>
        <v>274</v>
      </c>
      <c r="AB19" s="284">
        <f t="shared" si="7"/>
        <v>268.20000000000005</v>
      </c>
      <c r="AC19" s="284">
        <f t="shared" si="7"/>
        <v>0</v>
      </c>
      <c r="AD19" s="297">
        <f t="shared" si="7"/>
        <v>0</v>
      </c>
    </row>
    <row r="20" spans="1:30" ht="20.100000000000001" customHeight="1" x14ac:dyDescent="0.25">
      <c r="A20" s="743">
        <v>3</v>
      </c>
      <c r="B20" s="746" t="s">
        <v>150</v>
      </c>
      <c r="C20" s="743">
        <f>D20+E20</f>
        <v>5744.45</v>
      </c>
      <c r="D20" s="748">
        <v>5643.75</v>
      </c>
      <c r="E20" s="750">
        <v>100.7</v>
      </c>
      <c r="F20" s="268" t="s">
        <v>20</v>
      </c>
      <c r="G20" s="269">
        <v>130</v>
      </c>
      <c r="H20" s="270">
        <v>28</v>
      </c>
      <c r="I20" s="270"/>
      <c r="J20" s="270"/>
      <c r="K20" s="271">
        <f t="shared" si="1"/>
        <v>28</v>
      </c>
      <c r="L20" s="270">
        <v>235</v>
      </c>
      <c r="M20" s="270">
        <v>115</v>
      </c>
      <c r="N20" s="270"/>
      <c r="O20" s="270"/>
      <c r="P20" s="271">
        <f t="shared" si="2"/>
        <v>115</v>
      </c>
      <c r="Q20" s="270">
        <v>55</v>
      </c>
      <c r="R20" s="270">
        <v>55</v>
      </c>
      <c r="S20" s="270"/>
      <c r="T20" s="270"/>
      <c r="U20" s="271">
        <f t="shared" si="3"/>
        <v>55</v>
      </c>
      <c r="V20" s="270"/>
      <c r="W20" s="270"/>
      <c r="X20" s="270"/>
      <c r="Y20" s="270"/>
      <c r="Z20" s="271">
        <f t="shared" si="4"/>
        <v>0</v>
      </c>
      <c r="AA20" s="272">
        <f t="shared" ref="AA20:AD30" si="8">G20+L20+Q20+V20</f>
        <v>420</v>
      </c>
      <c r="AB20" s="272">
        <f t="shared" si="8"/>
        <v>198</v>
      </c>
      <c r="AC20" s="272">
        <f t="shared" si="6"/>
        <v>0</v>
      </c>
      <c r="AD20" s="294">
        <f t="shared" si="6"/>
        <v>0</v>
      </c>
    </row>
    <row r="21" spans="1:30" ht="20.100000000000001" customHeight="1" x14ac:dyDescent="0.25">
      <c r="A21" s="744"/>
      <c r="B21" s="747"/>
      <c r="C21" s="744"/>
      <c r="D21" s="749"/>
      <c r="E21" s="751"/>
      <c r="F21" s="273" t="s">
        <v>21</v>
      </c>
      <c r="G21" s="274"/>
      <c r="H21" s="275"/>
      <c r="I21" s="275"/>
      <c r="J21" s="275"/>
      <c r="K21" s="276">
        <f t="shared" si="1"/>
        <v>0</v>
      </c>
      <c r="L21" s="275"/>
      <c r="M21" s="275"/>
      <c r="N21" s="275"/>
      <c r="O21" s="275"/>
      <c r="P21" s="276">
        <f t="shared" si="2"/>
        <v>0</v>
      </c>
      <c r="Q21" s="275"/>
      <c r="R21" s="275"/>
      <c r="S21" s="275"/>
      <c r="T21" s="275"/>
      <c r="U21" s="276">
        <f t="shared" si="3"/>
        <v>0</v>
      </c>
      <c r="V21" s="275"/>
      <c r="W21" s="275"/>
      <c r="X21" s="275"/>
      <c r="Y21" s="275"/>
      <c r="Z21" s="276">
        <f t="shared" si="4"/>
        <v>0</v>
      </c>
      <c r="AA21" s="277">
        <f t="shared" si="8"/>
        <v>0</v>
      </c>
      <c r="AB21" s="277">
        <f t="shared" si="8"/>
        <v>0</v>
      </c>
      <c r="AC21" s="277">
        <f t="shared" si="6"/>
        <v>0</v>
      </c>
      <c r="AD21" s="295">
        <f t="shared" si="6"/>
        <v>0</v>
      </c>
    </row>
    <row r="22" spans="1:30" ht="20.100000000000001" customHeight="1" x14ac:dyDescent="0.25">
      <c r="A22" s="744"/>
      <c r="B22" s="747"/>
      <c r="C22" s="744"/>
      <c r="D22" s="749"/>
      <c r="E22" s="751"/>
      <c r="F22" s="273" t="s">
        <v>22</v>
      </c>
      <c r="G22" s="274"/>
      <c r="H22" s="275"/>
      <c r="I22" s="275"/>
      <c r="J22" s="275"/>
      <c r="K22" s="276">
        <f t="shared" si="1"/>
        <v>0</v>
      </c>
      <c r="L22" s="275"/>
      <c r="M22" s="275"/>
      <c r="N22" s="275"/>
      <c r="O22" s="275"/>
      <c r="P22" s="276">
        <f t="shared" si="2"/>
        <v>0</v>
      </c>
      <c r="Q22" s="275">
        <v>41</v>
      </c>
      <c r="R22" s="275">
        <v>23</v>
      </c>
      <c r="S22" s="275"/>
      <c r="T22" s="275"/>
      <c r="U22" s="276">
        <f t="shared" si="3"/>
        <v>23</v>
      </c>
      <c r="V22" s="275">
        <v>12</v>
      </c>
      <c r="W22" s="275">
        <v>11</v>
      </c>
      <c r="X22" s="275"/>
      <c r="Y22" s="275"/>
      <c r="Z22" s="276">
        <f t="shared" si="4"/>
        <v>11</v>
      </c>
      <c r="AA22" s="277">
        <f t="shared" si="8"/>
        <v>53</v>
      </c>
      <c r="AB22" s="277">
        <f t="shared" si="8"/>
        <v>34</v>
      </c>
      <c r="AC22" s="277">
        <f t="shared" si="6"/>
        <v>0</v>
      </c>
      <c r="AD22" s="295">
        <f t="shared" si="6"/>
        <v>0</v>
      </c>
    </row>
    <row r="23" spans="1:30" ht="20.100000000000001" customHeight="1" x14ac:dyDescent="0.25">
      <c r="A23" s="744"/>
      <c r="B23" s="747"/>
      <c r="C23" s="744"/>
      <c r="D23" s="749"/>
      <c r="E23" s="751"/>
      <c r="F23" s="273" t="s">
        <v>23</v>
      </c>
      <c r="G23" s="274"/>
      <c r="H23" s="275"/>
      <c r="I23" s="275"/>
      <c r="J23" s="275"/>
      <c r="K23" s="276">
        <f t="shared" si="1"/>
        <v>0</v>
      </c>
      <c r="L23" s="275"/>
      <c r="M23" s="275"/>
      <c r="N23" s="275"/>
      <c r="O23" s="275"/>
      <c r="P23" s="276">
        <f t="shared" si="2"/>
        <v>0</v>
      </c>
      <c r="Q23" s="275"/>
      <c r="R23" s="275"/>
      <c r="S23" s="275"/>
      <c r="T23" s="275"/>
      <c r="U23" s="276">
        <f t="shared" si="3"/>
        <v>0</v>
      </c>
      <c r="V23" s="275">
        <v>63</v>
      </c>
      <c r="W23" s="275">
        <v>70</v>
      </c>
      <c r="X23" s="275"/>
      <c r="Y23" s="275"/>
      <c r="Z23" s="276">
        <f t="shared" si="4"/>
        <v>70</v>
      </c>
      <c r="AA23" s="277">
        <f t="shared" si="8"/>
        <v>63</v>
      </c>
      <c r="AB23" s="277">
        <f t="shared" si="8"/>
        <v>70</v>
      </c>
      <c r="AC23" s="277">
        <f t="shared" si="6"/>
        <v>0</v>
      </c>
      <c r="AD23" s="295">
        <f t="shared" si="6"/>
        <v>0</v>
      </c>
    </row>
    <row r="24" spans="1:30" ht="20.100000000000001" customHeight="1" thickBot="1" x14ac:dyDescent="0.3">
      <c r="A24" s="744"/>
      <c r="B24" s="747"/>
      <c r="C24" s="744"/>
      <c r="D24" s="749"/>
      <c r="E24" s="751"/>
      <c r="F24" s="278" t="s">
        <v>24</v>
      </c>
      <c r="G24" s="279"/>
      <c r="H24" s="280"/>
      <c r="I24" s="280"/>
      <c r="J24" s="280"/>
      <c r="K24" s="281">
        <f t="shared" si="1"/>
        <v>0</v>
      </c>
      <c r="L24" s="280"/>
      <c r="M24" s="280"/>
      <c r="N24" s="280"/>
      <c r="O24" s="280"/>
      <c r="P24" s="281">
        <f t="shared" si="2"/>
        <v>0</v>
      </c>
      <c r="Q24" s="280"/>
      <c r="R24" s="280"/>
      <c r="S24" s="280"/>
      <c r="T24" s="280"/>
      <c r="U24" s="281">
        <f t="shared" si="3"/>
        <v>0</v>
      </c>
      <c r="V24" s="280"/>
      <c r="W24" s="280"/>
      <c r="X24" s="280"/>
      <c r="Y24" s="280"/>
      <c r="Z24" s="281">
        <f t="shared" si="4"/>
        <v>0</v>
      </c>
      <c r="AA24" s="282">
        <f t="shared" si="8"/>
        <v>0</v>
      </c>
      <c r="AB24" s="282">
        <f t="shared" si="8"/>
        <v>0</v>
      </c>
      <c r="AC24" s="282">
        <f t="shared" si="6"/>
        <v>0</v>
      </c>
      <c r="AD24" s="296">
        <f t="shared" si="6"/>
        <v>0</v>
      </c>
    </row>
    <row r="25" spans="1:30" ht="20.100000000000001" customHeight="1" thickBot="1" x14ac:dyDescent="0.3">
      <c r="A25" s="745"/>
      <c r="B25" s="752" t="s">
        <v>12</v>
      </c>
      <c r="C25" s="753"/>
      <c r="D25" s="753"/>
      <c r="E25" s="753"/>
      <c r="F25" s="754"/>
      <c r="G25" s="283">
        <f t="shared" ref="G25:AD25" si="9">G20+G21+G22+G23+G24</f>
        <v>130</v>
      </c>
      <c r="H25" s="284">
        <f t="shared" si="9"/>
        <v>28</v>
      </c>
      <c r="I25" s="284">
        <f t="shared" si="9"/>
        <v>0</v>
      </c>
      <c r="J25" s="284">
        <f t="shared" si="9"/>
        <v>0</v>
      </c>
      <c r="K25" s="284">
        <f t="shared" si="9"/>
        <v>28</v>
      </c>
      <c r="L25" s="284">
        <f t="shared" si="9"/>
        <v>235</v>
      </c>
      <c r="M25" s="284">
        <f t="shared" si="9"/>
        <v>115</v>
      </c>
      <c r="N25" s="284">
        <f t="shared" si="9"/>
        <v>0</v>
      </c>
      <c r="O25" s="284">
        <f t="shared" si="9"/>
        <v>0</v>
      </c>
      <c r="P25" s="284">
        <f t="shared" si="9"/>
        <v>115</v>
      </c>
      <c r="Q25" s="284">
        <f t="shared" si="9"/>
        <v>96</v>
      </c>
      <c r="R25" s="284">
        <f t="shared" si="9"/>
        <v>78</v>
      </c>
      <c r="S25" s="284">
        <f t="shared" si="9"/>
        <v>0</v>
      </c>
      <c r="T25" s="284">
        <f t="shared" si="9"/>
        <v>0</v>
      </c>
      <c r="U25" s="284">
        <f t="shared" si="9"/>
        <v>78</v>
      </c>
      <c r="V25" s="284">
        <f t="shared" si="9"/>
        <v>75</v>
      </c>
      <c r="W25" s="284">
        <f t="shared" si="9"/>
        <v>81</v>
      </c>
      <c r="X25" s="284">
        <f t="shared" si="9"/>
        <v>0</v>
      </c>
      <c r="Y25" s="284">
        <f t="shared" si="9"/>
        <v>0</v>
      </c>
      <c r="Z25" s="284">
        <f t="shared" si="9"/>
        <v>81</v>
      </c>
      <c r="AA25" s="284">
        <f t="shared" si="9"/>
        <v>536</v>
      </c>
      <c r="AB25" s="284">
        <f t="shared" si="9"/>
        <v>302</v>
      </c>
      <c r="AC25" s="284">
        <f t="shared" si="9"/>
        <v>0</v>
      </c>
      <c r="AD25" s="297">
        <f t="shared" si="9"/>
        <v>0</v>
      </c>
    </row>
    <row r="26" spans="1:30" ht="20.100000000000001" customHeight="1" x14ac:dyDescent="0.25">
      <c r="A26" s="743">
        <v>4</v>
      </c>
      <c r="B26" s="746" t="s">
        <v>148</v>
      </c>
      <c r="C26" s="743">
        <f>D26+E26</f>
        <v>4883.3100000000004</v>
      </c>
      <c r="D26" s="748">
        <v>4580.2700000000004</v>
      </c>
      <c r="E26" s="750">
        <v>303.04000000000002</v>
      </c>
      <c r="F26" s="268" t="s">
        <v>20</v>
      </c>
      <c r="G26" s="269">
        <v>492</v>
      </c>
      <c r="H26" s="270">
        <v>81</v>
      </c>
      <c r="I26" s="270">
        <v>0</v>
      </c>
      <c r="J26" s="270">
        <v>0</v>
      </c>
      <c r="K26" s="271">
        <f t="shared" ref="K26:K30" si="10">H26+J26</f>
        <v>81</v>
      </c>
      <c r="L26" s="270"/>
      <c r="M26" s="270"/>
      <c r="N26" s="270">
        <v>0</v>
      </c>
      <c r="O26" s="270">
        <v>0</v>
      </c>
      <c r="P26" s="271">
        <f t="shared" ref="P26:P30" si="11">M26+O26</f>
        <v>0</v>
      </c>
      <c r="Q26" s="270"/>
      <c r="R26" s="270"/>
      <c r="S26" s="270"/>
      <c r="T26" s="270"/>
      <c r="U26" s="271">
        <f t="shared" ref="U26:U30" si="12">R26+T26</f>
        <v>0</v>
      </c>
      <c r="V26" s="270"/>
      <c r="W26" s="270"/>
      <c r="X26" s="270"/>
      <c r="Y26" s="270"/>
      <c r="Z26" s="271">
        <f t="shared" si="4"/>
        <v>0</v>
      </c>
      <c r="AA26" s="272">
        <f t="shared" si="8"/>
        <v>492</v>
      </c>
      <c r="AB26" s="272">
        <f t="shared" si="8"/>
        <v>81</v>
      </c>
      <c r="AC26" s="272">
        <f t="shared" si="6"/>
        <v>0</v>
      </c>
      <c r="AD26" s="294">
        <f t="shared" si="6"/>
        <v>0</v>
      </c>
    </row>
    <row r="27" spans="1:30" ht="20.100000000000001" customHeight="1" x14ac:dyDescent="0.25">
      <c r="A27" s="744"/>
      <c r="B27" s="747"/>
      <c r="C27" s="744"/>
      <c r="D27" s="749"/>
      <c r="E27" s="751"/>
      <c r="F27" s="273" t="s">
        <v>21</v>
      </c>
      <c r="G27" s="274"/>
      <c r="H27" s="275"/>
      <c r="I27" s="275">
        <v>0</v>
      </c>
      <c r="J27" s="275">
        <v>0</v>
      </c>
      <c r="K27" s="276">
        <f t="shared" si="10"/>
        <v>0</v>
      </c>
      <c r="L27" s="275"/>
      <c r="M27" s="275"/>
      <c r="N27" s="275">
        <v>0</v>
      </c>
      <c r="O27" s="275">
        <v>0</v>
      </c>
      <c r="P27" s="276">
        <f t="shared" si="11"/>
        <v>0</v>
      </c>
      <c r="Q27" s="275"/>
      <c r="R27" s="275"/>
      <c r="S27" s="275"/>
      <c r="T27" s="275"/>
      <c r="U27" s="276">
        <f t="shared" si="12"/>
        <v>0</v>
      </c>
      <c r="V27" s="275"/>
      <c r="W27" s="275"/>
      <c r="X27" s="275"/>
      <c r="Y27" s="275"/>
      <c r="Z27" s="276">
        <f t="shared" si="4"/>
        <v>0</v>
      </c>
      <c r="AA27" s="277">
        <f t="shared" si="8"/>
        <v>0</v>
      </c>
      <c r="AB27" s="277">
        <f t="shared" si="8"/>
        <v>0</v>
      </c>
      <c r="AC27" s="277">
        <f t="shared" si="6"/>
        <v>0</v>
      </c>
      <c r="AD27" s="295">
        <f t="shared" si="6"/>
        <v>0</v>
      </c>
    </row>
    <row r="28" spans="1:30" ht="20.100000000000001" customHeight="1" x14ac:dyDescent="0.25">
      <c r="A28" s="744"/>
      <c r="B28" s="747"/>
      <c r="C28" s="744"/>
      <c r="D28" s="749"/>
      <c r="E28" s="751"/>
      <c r="F28" s="273" t="s">
        <v>22</v>
      </c>
      <c r="G28" s="274">
        <v>917</v>
      </c>
      <c r="H28" s="275">
        <v>93.9</v>
      </c>
      <c r="I28" s="275">
        <v>0</v>
      </c>
      <c r="J28" s="275">
        <v>0</v>
      </c>
      <c r="K28" s="276">
        <f t="shared" si="10"/>
        <v>93.9</v>
      </c>
      <c r="L28" s="275"/>
      <c r="M28" s="275"/>
      <c r="N28" s="275">
        <v>0</v>
      </c>
      <c r="O28" s="275">
        <v>0</v>
      </c>
      <c r="P28" s="276">
        <f t="shared" si="11"/>
        <v>0</v>
      </c>
      <c r="Q28" s="275">
        <v>80</v>
      </c>
      <c r="R28" s="275">
        <v>51.5</v>
      </c>
      <c r="S28" s="275">
        <v>0</v>
      </c>
      <c r="T28" s="275">
        <v>0</v>
      </c>
      <c r="U28" s="276">
        <f t="shared" si="12"/>
        <v>51.5</v>
      </c>
      <c r="V28" s="275"/>
      <c r="W28" s="275"/>
      <c r="X28" s="275"/>
      <c r="Y28" s="275"/>
      <c r="Z28" s="276">
        <f t="shared" si="4"/>
        <v>0</v>
      </c>
      <c r="AA28" s="277">
        <f t="shared" si="8"/>
        <v>997</v>
      </c>
      <c r="AB28" s="277">
        <f t="shared" si="8"/>
        <v>145.4</v>
      </c>
      <c r="AC28" s="277">
        <f t="shared" si="6"/>
        <v>0</v>
      </c>
      <c r="AD28" s="295">
        <f t="shared" si="6"/>
        <v>0</v>
      </c>
    </row>
    <row r="29" spans="1:30" ht="20.100000000000001" customHeight="1" x14ac:dyDescent="0.25">
      <c r="A29" s="744"/>
      <c r="B29" s="747"/>
      <c r="C29" s="744"/>
      <c r="D29" s="749"/>
      <c r="E29" s="751"/>
      <c r="F29" s="273" t="s">
        <v>23</v>
      </c>
      <c r="G29" s="274"/>
      <c r="H29" s="275"/>
      <c r="I29" s="275">
        <v>0</v>
      </c>
      <c r="J29" s="275">
        <v>0</v>
      </c>
      <c r="K29" s="276">
        <f t="shared" si="10"/>
        <v>0</v>
      </c>
      <c r="L29" s="275"/>
      <c r="M29" s="275"/>
      <c r="N29" s="275">
        <v>0</v>
      </c>
      <c r="O29" s="275">
        <v>0</v>
      </c>
      <c r="P29" s="276">
        <f t="shared" si="11"/>
        <v>0</v>
      </c>
      <c r="Q29" s="275">
        <v>14</v>
      </c>
      <c r="R29" s="275">
        <v>7.8</v>
      </c>
      <c r="S29" s="275"/>
      <c r="T29" s="275"/>
      <c r="U29" s="276">
        <f t="shared" si="12"/>
        <v>7.8</v>
      </c>
      <c r="V29" s="275">
        <v>80</v>
      </c>
      <c r="W29" s="275">
        <v>226</v>
      </c>
      <c r="X29" s="275"/>
      <c r="Y29" s="275"/>
      <c r="Z29" s="276">
        <f t="shared" si="4"/>
        <v>226</v>
      </c>
      <c r="AA29" s="277">
        <f t="shared" si="8"/>
        <v>94</v>
      </c>
      <c r="AB29" s="277">
        <f t="shared" si="8"/>
        <v>233.8</v>
      </c>
      <c r="AC29" s="277">
        <f t="shared" si="6"/>
        <v>0</v>
      </c>
      <c r="AD29" s="295">
        <f t="shared" si="6"/>
        <v>0</v>
      </c>
    </row>
    <row r="30" spans="1:30" ht="20.100000000000001" customHeight="1" thickBot="1" x14ac:dyDescent="0.3">
      <c r="A30" s="744"/>
      <c r="B30" s="747"/>
      <c r="C30" s="744"/>
      <c r="D30" s="749"/>
      <c r="E30" s="751"/>
      <c r="F30" s="278" t="s">
        <v>24</v>
      </c>
      <c r="G30" s="279"/>
      <c r="H30" s="280"/>
      <c r="I30" s="280">
        <v>0</v>
      </c>
      <c r="J30" s="280">
        <v>0</v>
      </c>
      <c r="K30" s="281">
        <f t="shared" si="10"/>
        <v>0</v>
      </c>
      <c r="L30" s="280">
        <v>0</v>
      </c>
      <c r="M30" s="280">
        <v>0</v>
      </c>
      <c r="N30" s="280">
        <v>0</v>
      </c>
      <c r="O30" s="280">
        <v>0</v>
      </c>
      <c r="P30" s="281">
        <f t="shared" si="11"/>
        <v>0</v>
      </c>
      <c r="Q30" s="280">
        <v>0</v>
      </c>
      <c r="R30" s="280">
        <v>0</v>
      </c>
      <c r="S30" s="280">
        <v>0</v>
      </c>
      <c r="T30" s="280">
        <v>0</v>
      </c>
      <c r="U30" s="281">
        <f t="shared" si="12"/>
        <v>0</v>
      </c>
      <c r="V30" s="280">
        <v>0</v>
      </c>
      <c r="W30" s="280">
        <v>0</v>
      </c>
      <c r="X30" s="280"/>
      <c r="Y30" s="280"/>
      <c r="Z30" s="281">
        <f t="shared" si="4"/>
        <v>0</v>
      </c>
      <c r="AA30" s="282">
        <f t="shared" si="8"/>
        <v>0</v>
      </c>
      <c r="AB30" s="282">
        <f t="shared" si="8"/>
        <v>0</v>
      </c>
      <c r="AC30" s="282">
        <f t="shared" si="8"/>
        <v>0</v>
      </c>
      <c r="AD30" s="296">
        <f t="shared" si="8"/>
        <v>0</v>
      </c>
    </row>
    <row r="31" spans="1:30" ht="20.100000000000001" customHeight="1" thickBot="1" x14ac:dyDescent="0.3">
      <c r="A31" s="745"/>
      <c r="B31" s="752" t="s">
        <v>12</v>
      </c>
      <c r="C31" s="753"/>
      <c r="D31" s="753"/>
      <c r="E31" s="753"/>
      <c r="F31" s="754"/>
      <c r="G31" s="283">
        <f t="shared" ref="G31:AD31" si="13">G26+G27+G28+G29+G30</f>
        <v>1409</v>
      </c>
      <c r="H31" s="284">
        <f t="shared" si="13"/>
        <v>174.9</v>
      </c>
      <c r="I31" s="284">
        <f t="shared" si="13"/>
        <v>0</v>
      </c>
      <c r="J31" s="284">
        <f t="shared" si="13"/>
        <v>0</v>
      </c>
      <c r="K31" s="284">
        <f t="shared" si="13"/>
        <v>174.9</v>
      </c>
      <c r="L31" s="284">
        <f t="shared" si="13"/>
        <v>0</v>
      </c>
      <c r="M31" s="284">
        <f t="shared" si="13"/>
        <v>0</v>
      </c>
      <c r="N31" s="284">
        <f t="shared" si="13"/>
        <v>0</v>
      </c>
      <c r="O31" s="284">
        <f t="shared" si="13"/>
        <v>0</v>
      </c>
      <c r="P31" s="284">
        <f t="shared" si="13"/>
        <v>0</v>
      </c>
      <c r="Q31" s="284">
        <f t="shared" si="13"/>
        <v>94</v>
      </c>
      <c r="R31" s="284">
        <f t="shared" si="13"/>
        <v>59.3</v>
      </c>
      <c r="S31" s="284">
        <f t="shared" si="13"/>
        <v>0</v>
      </c>
      <c r="T31" s="284">
        <f t="shared" si="13"/>
        <v>0</v>
      </c>
      <c r="U31" s="284">
        <f t="shared" si="13"/>
        <v>59.3</v>
      </c>
      <c r="V31" s="284">
        <f t="shared" si="13"/>
        <v>80</v>
      </c>
      <c r="W31" s="284">
        <f t="shared" si="13"/>
        <v>226</v>
      </c>
      <c r="X31" s="284">
        <f t="shared" si="13"/>
        <v>0</v>
      </c>
      <c r="Y31" s="284">
        <f t="shared" si="13"/>
        <v>0</v>
      </c>
      <c r="Z31" s="284">
        <f t="shared" si="13"/>
        <v>226</v>
      </c>
      <c r="AA31" s="284">
        <f t="shared" si="13"/>
        <v>1583</v>
      </c>
      <c r="AB31" s="284">
        <f t="shared" si="13"/>
        <v>460.20000000000005</v>
      </c>
      <c r="AC31" s="284">
        <f t="shared" si="13"/>
        <v>0</v>
      </c>
      <c r="AD31" s="297">
        <f t="shared" si="13"/>
        <v>0</v>
      </c>
    </row>
    <row r="32" spans="1:30" ht="20.100000000000001" customHeight="1" x14ac:dyDescent="0.25">
      <c r="A32" s="743">
        <v>5</v>
      </c>
      <c r="B32" s="746" t="s">
        <v>151</v>
      </c>
      <c r="C32" s="743">
        <v>2308.37</v>
      </c>
      <c r="D32" s="748">
        <v>2269.08</v>
      </c>
      <c r="E32" s="750">
        <v>39.29</v>
      </c>
      <c r="F32" s="268" t="s">
        <v>20</v>
      </c>
      <c r="G32" s="269">
        <v>640</v>
      </c>
      <c r="H32" s="270">
        <v>160</v>
      </c>
      <c r="I32" s="270"/>
      <c r="J32" s="270">
        <v>0</v>
      </c>
      <c r="K32" s="271">
        <f t="shared" si="1"/>
        <v>160</v>
      </c>
      <c r="L32" s="270">
        <v>318</v>
      </c>
      <c r="M32" s="270">
        <v>159</v>
      </c>
      <c r="N32" s="270"/>
      <c r="O32" s="270"/>
      <c r="P32" s="271">
        <f t="shared" si="2"/>
        <v>159</v>
      </c>
      <c r="Q32" s="270">
        <v>39</v>
      </c>
      <c r="R32" s="270">
        <v>39</v>
      </c>
      <c r="S32" s="270">
        <v>0</v>
      </c>
      <c r="T32" s="270">
        <v>0</v>
      </c>
      <c r="U32" s="271">
        <f t="shared" si="3"/>
        <v>39</v>
      </c>
      <c r="V32" s="270">
        <v>0</v>
      </c>
      <c r="W32" s="270">
        <v>0</v>
      </c>
      <c r="X32" s="270">
        <v>0</v>
      </c>
      <c r="Y32" s="270">
        <v>0</v>
      </c>
      <c r="Z32" s="271">
        <f t="shared" si="4"/>
        <v>0</v>
      </c>
      <c r="AA32" s="272">
        <f t="shared" ref="AA32:AD36" si="14">G32+L32+Q32+V32</f>
        <v>997</v>
      </c>
      <c r="AB32" s="272">
        <f t="shared" si="14"/>
        <v>358</v>
      </c>
      <c r="AC32" s="272">
        <f t="shared" si="14"/>
        <v>0</v>
      </c>
      <c r="AD32" s="294">
        <f t="shared" si="14"/>
        <v>0</v>
      </c>
    </row>
    <row r="33" spans="1:30" ht="20.100000000000001" customHeight="1" x14ac:dyDescent="0.25">
      <c r="A33" s="744"/>
      <c r="B33" s="747"/>
      <c r="C33" s="744"/>
      <c r="D33" s="749"/>
      <c r="E33" s="751"/>
      <c r="F33" s="273" t="s">
        <v>21</v>
      </c>
      <c r="G33" s="274">
        <v>0</v>
      </c>
      <c r="H33" s="275">
        <v>0</v>
      </c>
      <c r="I33" s="275">
        <v>0</v>
      </c>
      <c r="J33" s="275">
        <v>0</v>
      </c>
      <c r="K33" s="276">
        <f t="shared" si="1"/>
        <v>0</v>
      </c>
      <c r="L33" s="275">
        <v>0</v>
      </c>
      <c r="M33" s="275">
        <v>0</v>
      </c>
      <c r="N33" s="275">
        <v>0</v>
      </c>
      <c r="O33" s="275">
        <v>0</v>
      </c>
      <c r="P33" s="276">
        <f t="shared" si="2"/>
        <v>0</v>
      </c>
      <c r="Q33" s="275">
        <v>0</v>
      </c>
      <c r="R33" s="275">
        <v>0</v>
      </c>
      <c r="S33" s="275">
        <v>0</v>
      </c>
      <c r="T33" s="275">
        <v>0</v>
      </c>
      <c r="U33" s="276">
        <f t="shared" si="3"/>
        <v>0</v>
      </c>
      <c r="V33" s="275">
        <v>0</v>
      </c>
      <c r="W33" s="275">
        <v>0</v>
      </c>
      <c r="X33" s="275">
        <v>0</v>
      </c>
      <c r="Y33" s="275">
        <v>0</v>
      </c>
      <c r="Z33" s="276">
        <f t="shared" si="4"/>
        <v>0</v>
      </c>
      <c r="AA33" s="277">
        <f t="shared" si="14"/>
        <v>0</v>
      </c>
      <c r="AB33" s="277">
        <f t="shared" si="14"/>
        <v>0</v>
      </c>
      <c r="AC33" s="277">
        <f t="shared" si="14"/>
        <v>0</v>
      </c>
      <c r="AD33" s="295">
        <f t="shared" si="14"/>
        <v>0</v>
      </c>
    </row>
    <row r="34" spans="1:30" ht="20.100000000000001" customHeight="1" x14ac:dyDescent="0.25">
      <c r="A34" s="744"/>
      <c r="B34" s="747"/>
      <c r="C34" s="744"/>
      <c r="D34" s="749"/>
      <c r="E34" s="751"/>
      <c r="F34" s="273" t="s">
        <v>22</v>
      </c>
      <c r="G34" s="274">
        <v>575</v>
      </c>
      <c r="H34" s="275">
        <v>115</v>
      </c>
      <c r="I34" s="275">
        <v>0</v>
      </c>
      <c r="J34" s="275">
        <v>0</v>
      </c>
      <c r="K34" s="276">
        <f t="shared" si="1"/>
        <v>115</v>
      </c>
      <c r="L34" s="275">
        <v>200</v>
      </c>
      <c r="M34" s="275">
        <v>100</v>
      </c>
      <c r="N34" s="275">
        <v>0</v>
      </c>
      <c r="O34" s="275">
        <v>0</v>
      </c>
      <c r="P34" s="276">
        <f t="shared" si="2"/>
        <v>100</v>
      </c>
      <c r="Q34" s="275">
        <v>0</v>
      </c>
      <c r="R34" s="275">
        <v>18</v>
      </c>
      <c r="S34" s="275">
        <v>0</v>
      </c>
      <c r="T34" s="275">
        <v>0</v>
      </c>
      <c r="U34" s="276">
        <f t="shared" si="3"/>
        <v>18</v>
      </c>
      <c r="V34" s="275">
        <v>0</v>
      </c>
      <c r="W34" s="275">
        <v>0</v>
      </c>
      <c r="X34" s="275">
        <v>0</v>
      </c>
      <c r="Y34" s="275">
        <v>0</v>
      </c>
      <c r="Z34" s="276">
        <f t="shared" si="4"/>
        <v>0</v>
      </c>
      <c r="AA34" s="277">
        <f t="shared" si="14"/>
        <v>775</v>
      </c>
      <c r="AB34" s="277">
        <f t="shared" si="14"/>
        <v>233</v>
      </c>
      <c r="AC34" s="277">
        <f t="shared" si="14"/>
        <v>0</v>
      </c>
      <c r="AD34" s="295">
        <f t="shared" si="14"/>
        <v>0</v>
      </c>
    </row>
    <row r="35" spans="1:30" ht="20.100000000000001" customHeight="1" x14ac:dyDescent="0.25">
      <c r="A35" s="744"/>
      <c r="B35" s="747"/>
      <c r="C35" s="744"/>
      <c r="D35" s="749"/>
      <c r="E35" s="751"/>
      <c r="F35" s="273" t="s">
        <v>23</v>
      </c>
      <c r="G35" s="274">
        <v>103</v>
      </c>
      <c r="H35" s="275">
        <v>35</v>
      </c>
      <c r="I35" s="275">
        <v>0</v>
      </c>
      <c r="J35" s="275">
        <v>0</v>
      </c>
      <c r="K35" s="276">
        <f t="shared" si="1"/>
        <v>35</v>
      </c>
      <c r="L35" s="275">
        <v>80</v>
      </c>
      <c r="M35" s="275">
        <v>40</v>
      </c>
      <c r="N35" s="275">
        <v>0</v>
      </c>
      <c r="O35" s="275">
        <v>0</v>
      </c>
      <c r="P35" s="276">
        <f t="shared" si="2"/>
        <v>40</v>
      </c>
      <c r="Q35" s="275">
        <v>0</v>
      </c>
      <c r="R35" s="275">
        <v>0</v>
      </c>
      <c r="S35" s="275">
        <v>0</v>
      </c>
      <c r="T35" s="275">
        <v>0</v>
      </c>
      <c r="U35" s="276">
        <f t="shared" si="3"/>
        <v>0</v>
      </c>
      <c r="V35" s="275">
        <v>0</v>
      </c>
      <c r="W35" s="275">
        <v>0</v>
      </c>
      <c r="X35" s="275">
        <v>0</v>
      </c>
      <c r="Y35" s="275">
        <v>0</v>
      </c>
      <c r="Z35" s="276">
        <f t="shared" si="4"/>
        <v>0</v>
      </c>
      <c r="AA35" s="277">
        <f t="shared" si="14"/>
        <v>183</v>
      </c>
      <c r="AB35" s="277">
        <f t="shared" si="14"/>
        <v>75</v>
      </c>
      <c r="AC35" s="277">
        <f t="shared" si="14"/>
        <v>0</v>
      </c>
      <c r="AD35" s="295">
        <f t="shared" si="14"/>
        <v>0</v>
      </c>
    </row>
    <row r="36" spans="1:30" ht="20.100000000000001" customHeight="1" thickBot="1" x14ac:dyDescent="0.3">
      <c r="A36" s="744"/>
      <c r="B36" s="747"/>
      <c r="C36" s="744"/>
      <c r="D36" s="749"/>
      <c r="E36" s="751"/>
      <c r="F36" s="278" t="s">
        <v>24</v>
      </c>
      <c r="G36" s="279">
        <v>60</v>
      </c>
      <c r="H36" s="280">
        <v>15</v>
      </c>
      <c r="I36" s="280">
        <v>0</v>
      </c>
      <c r="J36" s="280">
        <v>0</v>
      </c>
      <c r="K36" s="281">
        <f t="shared" si="1"/>
        <v>15</v>
      </c>
      <c r="L36" s="280">
        <v>22</v>
      </c>
      <c r="M36" s="280">
        <v>11</v>
      </c>
      <c r="N36" s="280">
        <v>0</v>
      </c>
      <c r="O36" s="280">
        <v>0</v>
      </c>
      <c r="P36" s="281">
        <f t="shared" si="2"/>
        <v>11</v>
      </c>
      <c r="Q36" s="280">
        <v>0</v>
      </c>
      <c r="R36" s="280">
        <v>0</v>
      </c>
      <c r="S36" s="280">
        <v>0</v>
      </c>
      <c r="T36" s="280">
        <v>0</v>
      </c>
      <c r="U36" s="281">
        <f t="shared" si="3"/>
        <v>0</v>
      </c>
      <c r="V36" s="280">
        <v>0</v>
      </c>
      <c r="W36" s="280">
        <v>0</v>
      </c>
      <c r="X36" s="280">
        <v>0</v>
      </c>
      <c r="Y36" s="280">
        <v>0</v>
      </c>
      <c r="Z36" s="281">
        <f t="shared" si="4"/>
        <v>0</v>
      </c>
      <c r="AA36" s="282">
        <f t="shared" si="14"/>
        <v>82</v>
      </c>
      <c r="AB36" s="282">
        <f t="shared" si="14"/>
        <v>26</v>
      </c>
      <c r="AC36" s="282">
        <f t="shared" si="14"/>
        <v>0</v>
      </c>
      <c r="AD36" s="296">
        <f t="shared" si="14"/>
        <v>0</v>
      </c>
    </row>
    <row r="37" spans="1:30" ht="20.100000000000001" customHeight="1" thickBot="1" x14ac:dyDescent="0.3">
      <c r="A37" s="745" t="s">
        <v>12</v>
      </c>
      <c r="B37" s="752"/>
      <c r="C37" s="753"/>
      <c r="D37" s="753"/>
      <c r="E37" s="753"/>
      <c r="F37" s="754"/>
      <c r="G37" s="283">
        <f>G32+G33+G34+G35+G36</f>
        <v>1378</v>
      </c>
      <c r="H37" s="284">
        <f t="shared" ref="H37:AD37" si="15">H32+H33+H34+H35+H36</f>
        <v>325</v>
      </c>
      <c r="I37" s="284">
        <f t="shared" si="15"/>
        <v>0</v>
      </c>
      <c r="J37" s="284">
        <f t="shared" si="15"/>
        <v>0</v>
      </c>
      <c r="K37" s="284">
        <f t="shared" si="15"/>
        <v>325</v>
      </c>
      <c r="L37" s="284">
        <f t="shared" si="15"/>
        <v>620</v>
      </c>
      <c r="M37" s="284">
        <f t="shared" si="15"/>
        <v>310</v>
      </c>
      <c r="N37" s="284">
        <f t="shared" si="15"/>
        <v>0</v>
      </c>
      <c r="O37" s="284">
        <f t="shared" si="15"/>
        <v>0</v>
      </c>
      <c r="P37" s="284">
        <f t="shared" si="15"/>
        <v>310</v>
      </c>
      <c r="Q37" s="284">
        <f t="shared" si="15"/>
        <v>39</v>
      </c>
      <c r="R37" s="284">
        <f t="shared" si="15"/>
        <v>57</v>
      </c>
      <c r="S37" s="284">
        <f t="shared" si="15"/>
        <v>0</v>
      </c>
      <c r="T37" s="284">
        <f t="shared" si="15"/>
        <v>0</v>
      </c>
      <c r="U37" s="284">
        <f t="shared" si="15"/>
        <v>57</v>
      </c>
      <c r="V37" s="284">
        <f t="shared" si="15"/>
        <v>0</v>
      </c>
      <c r="W37" s="284">
        <f t="shared" si="15"/>
        <v>0</v>
      </c>
      <c r="X37" s="284">
        <f t="shared" si="15"/>
        <v>0</v>
      </c>
      <c r="Y37" s="284">
        <f t="shared" si="15"/>
        <v>0</v>
      </c>
      <c r="Z37" s="284">
        <f t="shared" si="15"/>
        <v>0</v>
      </c>
      <c r="AA37" s="284">
        <f t="shared" si="15"/>
        <v>2037</v>
      </c>
      <c r="AB37" s="284">
        <f t="shared" si="15"/>
        <v>692</v>
      </c>
      <c r="AC37" s="284">
        <f t="shared" si="15"/>
        <v>0</v>
      </c>
      <c r="AD37" s="297">
        <f t="shared" si="15"/>
        <v>0</v>
      </c>
    </row>
    <row r="38" spans="1:30" ht="20.100000000000001" customHeight="1" x14ac:dyDescent="0.25">
      <c r="A38" s="743"/>
      <c r="B38" s="746"/>
      <c r="C38" s="743">
        <f>C8+C14+C20+C26+C32</f>
        <v>16585.894</v>
      </c>
      <c r="D38" s="748">
        <f>D8+D14+D20+D26+D32</f>
        <v>15988.38</v>
      </c>
      <c r="E38" s="750">
        <f>E8+E14+E20+E26+E32</f>
        <v>597.51400000000001</v>
      </c>
      <c r="F38" s="268" t="s">
        <v>20</v>
      </c>
      <c r="G38" s="269">
        <f t="shared" ref="G38:AD43" si="16">G8+G14+G20+G26+G32</f>
        <v>1931</v>
      </c>
      <c r="H38" s="270">
        <f t="shared" si="16"/>
        <v>496.8</v>
      </c>
      <c r="I38" s="270">
        <f t="shared" si="16"/>
        <v>0</v>
      </c>
      <c r="J38" s="270">
        <f t="shared" si="16"/>
        <v>0</v>
      </c>
      <c r="K38" s="271">
        <f t="shared" si="1"/>
        <v>496.8</v>
      </c>
      <c r="L38" s="270">
        <f t="shared" si="16"/>
        <v>2036</v>
      </c>
      <c r="M38" s="270">
        <f t="shared" si="16"/>
        <v>975.5</v>
      </c>
      <c r="N38" s="270">
        <f t="shared" si="16"/>
        <v>0</v>
      </c>
      <c r="O38" s="270">
        <f t="shared" si="16"/>
        <v>0</v>
      </c>
      <c r="P38" s="271">
        <f t="shared" si="2"/>
        <v>975.5</v>
      </c>
      <c r="Q38" s="270">
        <f t="shared" si="16"/>
        <v>245</v>
      </c>
      <c r="R38" s="270">
        <f t="shared" si="16"/>
        <v>187.59</v>
      </c>
      <c r="S38" s="270">
        <f t="shared" si="16"/>
        <v>0</v>
      </c>
      <c r="T38" s="270">
        <f t="shared" si="16"/>
        <v>0</v>
      </c>
      <c r="U38" s="271">
        <f t="shared" si="3"/>
        <v>187.59</v>
      </c>
      <c r="V38" s="270">
        <f t="shared" si="16"/>
        <v>217</v>
      </c>
      <c r="W38" s="270">
        <f t="shared" si="16"/>
        <v>239.89999999999998</v>
      </c>
      <c r="X38" s="270">
        <f t="shared" si="16"/>
        <v>1</v>
      </c>
      <c r="Y38" s="270">
        <f t="shared" si="16"/>
        <v>55</v>
      </c>
      <c r="Z38" s="271">
        <f t="shared" si="4"/>
        <v>294.89999999999998</v>
      </c>
      <c r="AA38" s="272">
        <f t="shared" si="16"/>
        <v>4429</v>
      </c>
      <c r="AB38" s="272">
        <f t="shared" si="16"/>
        <v>1899.79</v>
      </c>
      <c r="AC38" s="272">
        <f t="shared" si="16"/>
        <v>1</v>
      </c>
      <c r="AD38" s="294">
        <f t="shared" si="16"/>
        <v>55</v>
      </c>
    </row>
    <row r="39" spans="1:30" ht="20.100000000000001" customHeight="1" x14ac:dyDescent="0.25">
      <c r="A39" s="744"/>
      <c r="B39" s="747"/>
      <c r="C39" s="744"/>
      <c r="D39" s="749"/>
      <c r="E39" s="751"/>
      <c r="F39" s="273" t="s">
        <v>21</v>
      </c>
      <c r="G39" s="274">
        <f t="shared" si="16"/>
        <v>202</v>
      </c>
      <c r="H39" s="275">
        <f t="shared" si="16"/>
        <v>25.57</v>
      </c>
      <c r="I39" s="275">
        <f t="shared" si="16"/>
        <v>0</v>
      </c>
      <c r="J39" s="275">
        <f t="shared" si="16"/>
        <v>0</v>
      </c>
      <c r="K39" s="276">
        <f t="shared" si="1"/>
        <v>25.57</v>
      </c>
      <c r="L39" s="275">
        <f t="shared" si="16"/>
        <v>142</v>
      </c>
      <c r="M39" s="275">
        <f t="shared" si="16"/>
        <v>46.6</v>
      </c>
      <c r="N39" s="275">
        <f t="shared" si="16"/>
        <v>0</v>
      </c>
      <c r="O39" s="275">
        <f t="shared" si="16"/>
        <v>0</v>
      </c>
      <c r="P39" s="276">
        <f t="shared" si="2"/>
        <v>46.6</v>
      </c>
      <c r="Q39" s="275">
        <f t="shared" si="16"/>
        <v>3</v>
      </c>
      <c r="R39" s="275">
        <f t="shared" si="16"/>
        <v>2.83</v>
      </c>
      <c r="S39" s="275">
        <f t="shared" si="16"/>
        <v>0</v>
      </c>
      <c r="T39" s="275">
        <f t="shared" si="16"/>
        <v>0</v>
      </c>
      <c r="U39" s="276">
        <f t="shared" si="3"/>
        <v>2.83</v>
      </c>
      <c r="V39" s="275">
        <f t="shared" si="16"/>
        <v>2</v>
      </c>
      <c r="W39" s="275">
        <f t="shared" si="16"/>
        <v>8.1999999999999993</v>
      </c>
      <c r="X39" s="275">
        <f t="shared" si="16"/>
        <v>2</v>
      </c>
      <c r="Y39" s="275">
        <f t="shared" si="16"/>
        <v>14</v>
      </c>
      <c r="Z39" s="276">
        <f t="shared" si="4"/>
        <v>22.2</v>
      </c>
      <c r="AA39" s="277">
        <f t="shared" si="16"/>
        <v>349</v>
      </c>
      <c r="AB39" s="277">
        <f t="shared" si="16"/>
        <v>83.2</v>
      </c>
      <c r="AC39" s="277">
        <f t="shared" si="16"/>
        <v>2</v>
      </c>
      <c r="AD39" s="295">
        <f t="shared" si="16"/>
        <v>14</v>
      </c>
    </row>
    <row r="40" spans="1:30" ht="20.100000000000001" customHeight="1" x14ac:dyDescent="0.25">
      <c r="A40" s="744"/>
      <c r="B40" s="747"/>
      <c r="C40" s="744"/>
      <c r="D40" s="749"/>
      <c r="E40" s="751"/>
      <c r="F40" s="273" t="s">
        <v>22</v>
      </c>
      <c r="G40" s="274">
        <f t="shared" si="16"/>
        <v>1492</v>
      </c>
      <c r="H40" s="275">
        <f t="shared" si="16"/>
        <v>208.9</v>
      </c>
      <c r="I40" s="275">
        <f t="shared" si="16"/>
        <v>0</v>
      </c>
      <c r="J40" s="275">
        <f t="shared" si="16"/>
        <v>0</v>
      </c>
      <c r="K40" s="276">
        <f t="shared" si="1"/>
        <v>208.9</v>
      </c>
      <c r="L40" s="275">
        <f t="shared" si="16"/>
        <v>200</v>
      </c>
      <c r="M40" s="275">
        <f t="shared" si="16"/>
        <v>100</v>
      </c>
      <c r="N40" s="275">
        <f t="shared" si="16"/>
        <v>0</v>
      </c>
      <c r="O40" s="275">
        <f t="shared" si="16"/>
        <v>0</v>
      </c>
      <c r="P40" s="276">
        <f t="shared" si="2"/>
        <v>100</v>
      </c>
      <c r="Q40" s="275">
        <f t="shared" si="16"/>
        <v>139</v>
      </c>
      <c r="R40" s="275">
        <f t="shared" si="16"/>
        <v>102.5</v>
      </c>
      <c r="S40" s="275">
        <f t="shared" si="16"/>
        <v>0</v>
      </c>
      <c r="T40" s="275">
        <f t="shared" si="16"/>
        <v>0</v>
      </c>
      <c r="U40" s="276">
        <f t="shared" si="3"/>
        <v>102.5</v>
      </c>
      <c r="V40" s="275">
        <f t="shared" si="16"/>
        <v>21</v>
      </c>
      <c r="W40" s="275">
        <f t="shared" si="16"/>
        <v>21</v>
      </c>
      <c r="X40" s="275">
        <f t="shared" si="16"/>
        <v>0</v>
      </c>
      <c r="Y40" s="275">
        <f t="shared" si="16"/>
        <v>0</v>
      </c>
      <c r="Z40" s="276">
        <f t="shared" si="4"/>
        <v>21</v>
      </c>
      <c r="AA40" s="277">
        <f t="shared" si="16"/>
        <v>1852</v>
      </c>
      <c r="AB40" s="277">
        <f t="shared" si="16"/>
        <v>432.4</v>
      </c>
      <c r="AC40" s="277">
        <f t="shared" si="16"/>
        <v>0</v>
      </c>
      <c r="AD40" s="295">
        <f t="shared" si="16"/>
        <v>0</v>
      </c>
    </row>
    <row r="41" spans="1:30" ht="20.100000000000001" customHeight="1" x14ac:dyDescent="0.25">
      <c r="A41" s="744"/>
      <c r="B41" s="747"/>
      <c r="C41" s="744"/>
      <c r="D41" s="749"/>
      <c r="E41" s="751"/>
      <c r="F41" s="273" t="s">
        <v>23</v>
      </c>
      <c r="G41" s="274">
        <f t="shared" si="16"/>
        <v>103</v>
      </c>
      <c r="H41" s="275">
        <f t="shared" si="16"/>
        <v>35</v>
      </c>
      <c r="I41" s="275">
        <f t="shared" si="16"/>
        <v>0</v>
      </c>
      <c r="J41" s="275">
        <f t="shared" si="16"/>
        <v>0</v>
      </c>
      <c r="K41" s="276">
        <f t="shared" si="1"/>
        <v>35</v>
      </c>
      <c r="L41" s="275">
        <f t="shared" si="16"/>
        <v>80</v>
      </c>
      <c r="M41" s="275">
        <f t="shared" si="16"/>
        <v>40</v>
      </c>
      <c r="N41" s="275">
        <f t="shared" si="16"/>
        <v>0</v>
      </c>
      <c r="O41" s="275">
        <f t="shared" si="16"/>
        <v>0</v>
      </c>
      <c r="P41" s="276">
        <f t="shared" si="2"/>
        <v>40</v>
      </c>
      <c r="Q41" s="275">
        <f t="shared" si="16"/>
        <v>14</v>
      </c>
      <c r="R41" s="275">
        <f t="shared" si="16"/>
        <v>7.8</v>
      </c>
      <c r="S41" s="275">
        <f t="shared" si="16"/>
        <v>0</v>
      </c>
      <c r="T41" s="275">
        <f t="shared" si="16"/>
        <v>0</v>
      </c>
      <c r="U41" s="276">
        <f t="shared" si="3"/>
        <v>7.8</v>
      </c>
      <c r="V41" s="275">
        <f t="shared" si="16"/>
        <v>143</v>
      </c>
      <c r="W41" s="275">
        <f t="shared" si="16"/>
        <v>296</v>
      </c>
      <c r="X41" s="275">
        <f t="shared" si="16"/>
        <v>0</v>
      </c>
      <c r="Y41" s="275">
        <f t="shared" si="16"/>
        <v>0</v>
      </c>
      <c r="Z41" s="276">
        <f t="shared" si="4"/>
        <v>296</v>
      </c>
      <c r="AA41" s="277">
        <f t="shared" si="16"/>
        <v>340</v>
      </c>
      <c r="AB41" s="277">
        <f t="shared" si="16"/>
        <v>378.8</v>
      </c>
      <c r="AC41" s="277">
        <f t="shared" si="16"/>
        <v>0</v>
      </c>
      <c r="AD41" s="295">
        <f t="shared" si="16"/>
        <v>0</v>
      </c>
    </row>
    <row r="42" spans="1:30" ht="20.100000000000001" customHeight="1" thickBot="1" x14ac:dyDescent="0.3">
      <c r="A42" s="744"/>
      <c r="B42" s="747"/>
      <c r="C42" s="744"/>
      <c r="D42" s="749"/>
      <c r="E42" s="751"/>
      <c r="F42" s="278" t="s">
        <v>24</v>
      </c>
      <c r="G42" s="279">
        <f t="shared" si="16"/>
        <v>60</v>
      </c>
      <c r="H42" s="280">
        <f t="shared" si="16"/>
        <v>15</v>
      </c>
      <c r="I42" s="280">
        <f t="shared" si="16"/>
        <v>0</v>
      </c>
      <c r="J42" s="280">
        <f t="shared" si="16"/>
        <v>0</v>
      </c>
      <c r="K42" s="281">
        <f t="shared" si="1"/>
        <v>15</v>
      </c>
      <c r="L42" s="280">
        <f t="shared" si="16"/>
        <v>22</v>
      </c>
      <c r="M42" s="280">
        <f t="shared" si="16"/>
        <v>11</v>
      </c>
      <c r="N42" s="280">
        <f t="shared" si="16"/>
        <v>0</v>
      </c>
      <c r="O42" s="280">
        <f t="shared" si="16"/>
        <v>0</v>
      </c>
      <c r="P42" s="281">
        <f t="shared" si="2"/>
        <v>11</v>
      </c>
      <c r="Q42" s="280">
        <f t="shared" si="16"/>
        <v>3</v>
      </c>
      <c r="R42" s="280">
        <f t="shared" si="16"/>
        <v>2.2000000000000002</v>
      </c>
      <c r="S42" s="280">
        <f t="shared" si="16"/>
        <v>0</v>
      </c>
      <c r="T42" s="280">
        <f t="shared" si="16"/>
        <v>0</v>
      </c>
      <c r="U42" s="281">
        <f t="shared" si="3"/>
        <v>2.2000000000000002</v>
      </c>
      <c r="V42" s="280">
        <f t="shared" si="16"/>
        <v>2</v>
      </c>
      <c r="W42" s="280">
        <f t="shared" si="16"/>
        <v>3.9</v>
      </c>
      <c r="X42" s="280">
        <f t="shared" si="16"/>
        <v>0</v>
      </c>
      <c r="Y42" s="280">
        <f t="shared" si="16"/>
        <v>0</v>
      </c>
      <c r="Z42" s="281">
        <f t="shared" si="4"/>
        <v>3.9</v>
      </c>
      <c r="AA42" s="282">
        <f t="shared" si="16"/>
        <v>87</v>
      </c>
      <c r="AB42" s="282">
        <f t="shared" si="16"/>
        <v>32.1</v>
      </c>
      <c r="AC42" s="282">
        <f t="shared" si="16"/>
        <v>0</v>
      </c>
      <c r="AD42" s="296">
        <f t="shared" si="16"/>
        <v>0</v>
      </c>
    </row>
    <row r="43" spans="1:30" ht="36.75" customHeight="1" thickBot="1" x14ac:dyDescent="0.3">
      <c r="A43" s="745"/>
      <c r="B43" s="752" t="s">
        <v>25</v>
      </c>
      <c r="C43" s="753"/>
      <c r="D43" s="753"/>
      <c r="E43" s="753"/>
      <c r="F43" s="754"/>
      <c r="G43" s="286">
        <f t="shared" si="16"/>
        <v>3788</v>
      </c>
      <c r="H43" s="287">
        <f t="shared" si="16"/>
        <v>781.27</v>
      </c>
      <c r="I43" s="287">
        <f t="shared" si="16"/>
        <v>0</v>
      </c>
      <c r="J43" s="287">
        <f t="shared" si="16"/>
        <v>0</v>
      </c>
      <c r="K43" s="287">
        <f t="shared" si="16"/>
        <v>781.27</v>
      </c>
      <c r="L43" s="287">
        <f t="shared" si="16"/>
        <v>2480</v>
      </c>
      <c r="M43" s="287">
        <f t="shared" si="16"/>
        <v>1173.0999999999999</v>
      </c>
      <c r="N43" s="287">
        <f t="shared" si="16"/>
        <v>0</v>
      </c>
      <c r="O43" s="287">
        <f t="shared" si="16"/>
        <v>0</v>
      </c>
      <c r="P43" s="287">
        <f t="shared" si="16"/>
        <v>1173.0999999999999</v>
      </c>
      <c r="Q43" s="287">
        <f t="shared" si="16"/>
        <v>404</v>
      </c>
      <c r="R43" s="287">
        <f t="shared" si="16"/>
        <v>302.92</v>
      </c>
      <c r="S43" s="287">
        <f t="shared" si="16"/>
        <v>0</v>
      </c>
      <c r="T43" s="287">
        <f t="shared" si="16"/>
        <v>0</v>
      </c>
      <c r="U43" s="287">
        <f t="shared" si="16"/>
        <v>302.92</v>
      </c>
      <c r="V43" s="287">
        <f t="shared" si="16"/>
        <v>385</v>
      </c>
      <c r="W43" s="287">
        <f t="shared" si="16"/>
        <v>569</v>
      </c>
      <c r="X43" s="287">
        <f t="shared" si="16"/>
        <v>3</v>
      </c>
      <c r="Y43" s="287">
        <f t="shared" si="16"/>
        <v>69</v>
      </c>
      <c r="Z43" s="287">
        <f t="shared" si="16"/>
        <v>638</v>
      </c>
      <c r="AA43" s="287">
        <f t="shared" si="16"/>
        <v>7057</v>
      </c>
      <c r="AB43" s="287">
        <f t="shared" si="16"/>
        <v>2826.29</v>
      </c>
      <c r="AC43" s="287">
        <f t="shared" si="16"/>
        <v>3</v>
      </c>
      <c r="AD43" s="298">
        <f t="shared" si="16"/>
        <v>69</v>
      </c>
    </row>
  </sheetData>
  <mergeCells count="66">
    <mergeCell ref="A38:A43"/>
    <mergeCell ref="B38:B42"/>
    <mergeCell ref="C38:C42"/>
    <mergeCell ref="D38:D42"/>
    <mergeCell ref="E38:E42"/>
    <mergeCell ref="B43:F43"/>
    <mergeCell ref="A32:A37"/>
    <mergeCell ref="B32:B36"/>
    <mergeCell ref="C32:C36"/>
    <mergeCell ref="D32:D36"/>
    <mergeCell ref="E32:E36"/>
    <mergeCell ref="B37:F37"/>
    <mergeCell ref="A26:A31"/>
    <mergeCell ref="B26:B30"/>
    <mergeCell ref="C26:C30"/>
    <mergeCell ref="D26:D30"/>
    <mergeCell ref="E26:E30"/>
    <mergeCell ref="B31:F31"/>
    <mergeCell ref="A20:A25"/>
    <mergeCell ref="B20:B24"/>
    <mergeCell ref="C20:C24"/>
    <mergeCell ref="D20:D24"/>
    <mergeCell ref="E20:E24"/>
    <mergeCell ref="B25:F25"/>
    <mergeCell ref="A14:A19"/>
    <mergeCell ref="B14:B18"/>
    <mergeCell ref="C14:C18"/>
    <mergeCell ref="D14:D18"/>
    <mergeCell ref="E14:E18"/>
    <mergeCell ref="B19:F19"/>
    <mergeCell ref="A8:A13"/>
    <mergeCell ref="B8:B12"/>
    <mergeCell ref="C8:C12"/>
    <mergeCell ref="D8:D12"/>
    <mergeCell ref="E8:E12"/>
    <mergeCell ref="B13:F13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K19:K25 P19:P25 U25 Z25:AD42 Z13:AD19 K13:W13 K31:K43 P31:P42 U31:U4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57E3-1E36-4E34-A56C-B95A984230D5}">
  <sheetPr>
    <tabColor rgb="FF00B0F0"/>
  </sheetPr>
  <dimension ref="A1:AD37"/>
  <sheetViews>
    <sheetView topLeftCell="A26" workbookViewId="0">
      <selection activeCell="Q56" sqref="Q56"/>
    </sheetView>
  </sheetViews>
  <sheetFormatPr defaultRowHeight="13.5" x14ac:dyDescent="0.25"/>
  <cols>
    <col min="1" max="1" width="3.42578125" style="1" customWidth="1"/>
    <col min="2" max="2" width="15" style="1" customWidth="1"/>
    <col min="3" max="3" width="16.28515625" style="1" customWidth="1"/>
    <col min="4" max="4" width="15.42578125" style="1" customWidth="1"/>
    <col min="5" max="5" width="14.5703125" style="1" customWidth="1"/>
    <col min="6" max="6" width="12.85546875" style="1" customWidth="1"/>
    <col min="7" max="10" width="8.28515625" style="1" customWidth="1"/>
    <col min="11" max="11" width="11.7109375" style="1" customWidth="1"/>
    <col min="12" max="15" width="8.28515625" style="1" customWidth="1"/>
    <col min="16" max="16" width="11.7109375" style="1" customWidth="1"/>
    <col min="17" max="20" width="8.28515625" style="1" customWidth="1"/>
    <col min="21" max="21" width="11.7109375" style="1" customWidth="1"/>
    <col min="22" max="25" width="8.28515625" style="1" customWidth="1"/>
    <col min="26" max="26" width="11.7109375" style="1" customWidth="1"/>
    <col min="27" max="256" width="9.140625" style="1"/>
    <col min="257" max="257" width="3.42578125" style="1" customWidth="1"/>
    <col min="258" max="258" width="15" style="1" customWidth="1"/>
    <col min="259" max="259" width="16.28515625" style="1" customWidth="1"/>
    <col min="260" max="260" width="15.42578125" style="1" customWidth="1"/>
    <col min="261" max="261" width="14.5703125" style="1" customWidth="1"/>
    <col min="262" max="262" width="12.85546875" style="1" customWidth="1"/>
    <col min="263" max="266" width="8.28515625" style="1" customWidth="1"/>
    <col min="267" max="267" width="11.7109375" style="1" customWidth="1"/>
    <col min="268" max="271" width="8.28515625" style="1" customWidth="1"/>
    <col min="272" max="272" width="11.7109375" style="1" customWidth="1"/>
    <col min="273" max="276" width="8.28515625" style="1" customWidth="1"/>
    <col min="277" max="277" width="11.7109375" style="1" customWidth="1"/>
    <col min="278" max="281" width="8.28515625" style="1" customWidth="1"/>
    <col min="282" max="282" width="11.7109375" style="1" customWidth="1"/>
    <col min="283" max="512" width="9.140625" style="1"/>
    <col min="513" max="513" width="3.42578125" style="1" customWidth="1"/>
    <col min="514" max="514" width="15" style="1" customWidth="1"/>
    <col min="515" max="515" width="16.28515625" style="1" customWidth="1"/>
    <col min="516" max="516" width="15.42578125" style="1" customWidth="1"/>
    <col min="517" max="517" width="14.5703125" style="1" customWidth="1"/>
    <col min="518" max="518" width="12.85546875" style="1" customWidth="1"/>
    <col min="519" max="522" width="8.28515625" style="1" customWidth="1"/>
    <col min="523" max="523" width="11.7109375" style="1" customWidth="1"/>
    <col min="524" max="527" width="8.28515625" style="1" customWidth="1"/>
    <col min="528" max="528" width="11.7109375" style="1" customWidth="1"/>
    <col min="529" max="532" width="8.28515625" style="1" customWidth="1"/>
    <col min="533" max="533" width="11.7109375" style="1" customWidth="1"/>
    <col min="534" max="537" width="8.28515625" style="1" customWidth="1"/>
    <col min="538" max="538" width="11.7109375" style="1" customWidth="1"/>
    <col min="539" max="768" width="9.140625" style="1"/>
    <col min="769" max="769" width="3.42578125" style="1" customWidth="1"/>
    <col min="770" max="770" width="15" style="1" customWidth="1"/>
    <col min="771" max="771" width="16.28515625" style="1" customWidth="1"/>
    <col min="772" max="772" width="15.42578125" style="1" customWidth="1"/>
    <col min="773" max="773" width="14.5703125" style="1" customWidth="1"/>
    <col min="774" max="774" width="12.85546875" style="1" customWidth="1"/>
    <col min="775" max="778" width="8.28515625" style="1" customWidth="1"/>
    <col min="779" max="779" width="11.7109375" style="1" customWidth="1"/>
    <col min="780" max="783" width="8.28515625" style="1" customWidth="1"/>
    <col min="784" max="784" width="11.7109375" style="1" customWidth="1"/>
    <col min="785" max="788" width="8.28515625" style="1" customWidth="1"/>
    <col min="789" max="789" width="11.7109375" style="1" customWidth="1"/>
    <col min="790" max="793" width="8.28515625" style="1" customWidth="1"/>
    <col min="794" max="794" width="11.7109375" style="1" customWidth="1"/>
    <col min="795" max="1024" width="9.140625" style="1"/>
    <col min="1025" max="1025" width="3.42578125" style="1" customWidth="1"/>
    <col min="1026" max="1026" width="15" style="1" customWidth="1"/>
    <col min="1027" max="1027" width="16.28515625" style="1" customWidth="1"/>
    <col min="1028" max="1028" width="15.42578125" style="1" customWidth="1"/>
    <col min="1029" max="1029" width="14.5703125" style="1" customWidth="1"/>
    <col min="1030" max="1030" width="12.85546875" style="1" customWidth="1"/>
    <col min="1031" max="1034" width="8.28515625" style="1" customWidth="1"/>
    <col min="1035" max="1035" width="11.7109375" style="1" customWidth="1"/>
    <col min="1036" max="1039" width="8.28515625" style="1" customWidth="1"/>
    <col min="1040" max="1040" width="11.7109375" style="1" customWidth="1"/>
    <col min="1041" max="1044" width="8.28515625" style="1" customWidth="1"/>
    <col min="1045" max="1045" width="11.7109375" style="1" customWidth="1"/>
    <col min="1046" max="1049" width="8.28515625" style="1" customWidth="1"/>
    <col min="1050" max="1050" width="11.7109375" style="1" customWidth="1"/>
    <col min="1051" max="1280" width="9.140625" style="1"/>
    <col min="1281" max="1281" width="3.42578125" style="1" customWidth="1"/>
    <col min="1282" max="1282" width="15" style="1" customWidth="1"/>
    <col min="1283" max="1283" width="16.28515625" style="1" customWidth="1"/>
    <col min="1284" max="1284" width="15.42578125" style="1" customWidth="1"/>
    <col min="1285" max="1285" width="14.5703125" style="1" customWidth="1"/>
    <col min="1286" max="1286" width="12.85546875" style="1" customWidth="1"/>
    <col min="1287" max="1290" width="8.28515625" style="1" customWidth="1"/>
    <col min="1291" max="1291" width="11.7109375" style="1" customWidth="1"/>
    <col min="1292" max="1295" width="8.28515625" style="1" customWidth="1"/>
    <col min="1296" max="1296" width="11.7109375" style="1" customWidth="1"/>
    <col min="1297" max="1300" width="8.28515625" style="1" customWidth="1"/>
    <col min="1301" max="1301" width="11.7109375" style="1" customWidth="1"/>
    <col min="1302" max="1305" width="8.28515625" style="1" customWidth="1"/>
    <col min="1306" max="1306" width="11.7109375" style="1" customWidth="1"/>
    <col min="1307" max="1536" width="9.140625" style="1"/>
    <col min="1537" max="1537" width="3.42578125" style="1" customWidth="1"/>
    <col min="1538" max="1538" width="15" style="1" customWidth="1"/>
    <col min="1539" max="1539" width="16.28515625" style="1" customWidth="1"/>
    <col min="1540" max="1540" width="15.42578125" style="1" customWidth="1"/>
    <col min="1541" max="1541" width="14.5703125" style="1" customWidth="1"/>
    <col min="1542" max="1542" width="12.85546875" style="1" customWidth="1"/>
    <col min="1543" max="1546" width="8.28515625" style="1" customWidth="1"/>
    <col min="1547" max="1547" width="11.7109375" style="1" customWidth="1"/>
    <col min="1548" max="1551" width="8.28515625" style="1" customWidth="1"/>
    <col min="1552" max="1552" width="11.7109375" style="1" customWidth="1"/>
    <col min="1553" max="1556" width="8.28515625" style="1" customWidth="1"/>
    <col min="1557" max="1557" width="11.7109375" style="1" customWidth="1"/>
    <col min="1558" max="1561" width="8.28515625" style="1" customWidth="1"/>
    <col min="1562" max="1562" width="11.7109375" style="1" customWidth="1"/>
    <col min="1563" max="1792" width="9.140625" style="1"/>
    <col min="1793" max="1793" width="3.42578125" style="1" customWidth="1"/>
    <col min="1794" max="1794" width="15" style="1" customWidth="1"/>
    <col min="1795" max="1795" width="16.28515625" style="1" customWidth="1"/>
    <col min="1796" max="1796" width="15.42578125" style="1" customWidth="1"/>
    <col min="1797" max="1797" width="14.5703125" style="1" customWidth="1"/>
    <col min="1798" max="1798" width="12.85546875" style="1" customWidth="1"/>
    <col min="1799" max="1802" width="8.28515625" style="1" customWidth="1"/>
    <col min="1803" max="1803" width="11.7109375" style="1" customWidth="1"/>
    <col min="1804" max="1807" width="8.28515625" style="1" customWidth="1"/>
    <col min="1808" max="1808" width="11.7109375" style="1" customWidth="1"/>
    <col min="1809" max="1812" width="8.28515625" style="1" customWidth="1"/>
    <col min="1813" max="1813" width="11.7109375" style="1" customWidth="1"/>
    <col min="1814" max="1817" width="8.28515625" style="1" customWidth="1"/>
    <col min="1818" max="1818" width="11.7109375" style="1" customWidth="1"/>
    <col min="1819" max="2048" width="9.140625" style="1"/>
    <col min="2049" max="2049" width="3.42578125" style="1" customWidth="1"/>
    <col min="2050" max="2050" width="15" style="1" customWidth="1"/>
    <col min="2051" max="2051" width="16.28515625" style="1" customWidth="1"/>
    <col min="2052" max="2052" width="15.42578125" style="1" customWidth="1"/>
    <col min="2053" max="2053" width="14.5703125" style="1" customWidth="1"/>
    <col min="2054" max="2054" width="12.85546875" style="1" customWidth="1"/>
    <col min="2055" max="2058" width="8.28515625" style="1" customWidth="1"/>
    <col min="2059" max="2059" width="11.7109375" style="1" customWidth="1"/>
    <col min="2060" max="2063" width="8.28515625" style="1" customWidth="1"/>
    <col min="2064" max="2064" width="11.7109375" style="1" customWidth="1"/>
    <col min="2065" max="2068" width="8.28515625" style="1" customWidth="1"/>
    <col min="2069" max="2069" width="11.7109375" style="1" customWidth="1"/>
    <col min="2070" max="2073" width="8.28515625" style="1" customWidth="1"/>
    <col min="2074" max="2074" width="11.7109375" style="1" customWidth="1"/>
    <col min="2075" max="2304" width="9.140625" style="1"/>
    <col min="2305" max="2305" width="3.42578125" style="1" customWidth="1"/>
    <col min="2306" max="2306" width="15" style="1" customWidth="1"/>
    <col min="2307" max="2307" width="16.28515625" style="1" customWidth="1"/>
    <col min="2308" max="2308" width="15.42578125" style="1" customWidth="1"/>
    <col min="2309" max="2309" width="14.5703125" style="1" customWidth="1"/>
    <col min="2310" max="2310" width="12.85546875" style="1" customWidth="1"/>
    <col min="2311" max="2314" width="8.28515625" style="1" customWidth="1"/>
    <col min="2315" max="2315" width="11.7109375" style="1" customWidth="1"/>
    <col min="2316" max="2319" width="8.28515625" style="1" customWidth="1"/>
    <col min="2320" max="2320" width="11.7109375" style="1" customWidth="1"/>
    <col min="2321" max="2324" width="8.28515625" style="1" customWidth="1"/>
    <col min="2325" max="2325" width="11.7109375" style="1" customWidth="1"/>
    <col min="2326" max="2329" width="8.28515625" style="1" customWidth="1"/>
    <col min="2330" max="2330" width="11.7109375" style="1" customWidth="1"/>
    <col min="2331" max="2560" width="9.140625" style="1"/>
    <col min="2561" max="2561" width="3.42578125" style="1" customWidth="1"/>
    <col min="2562" max="2562" width="15" style="1" customWidth="1"/>
    <col min="2563" max="2563" width="16.28515625" style="1" customWidth="1"/>
    <col min="2564" max="2564" width="15.42578125" style="1" customWidth="1"/>
    <col min="2565" max="2565" width="14.5703125" style="1" customWidth="1"/>
    <col min="2566" max="2566" width="12.85546875" style="1" customWidth="1"/>
    <col min="2567" max="2570" width="8.28515625" style="1" customWidth="1"/>
    <col min="2571" max="2571" width="11.7109375" style="1" customWidth="1"/>
    <col min="2572" max="2575" width="8.28515625" style="1" customWidth="1"/>
    <col min="2576" max="2576" width="11.7109375" style="1" customWidth="1"/>
    <col min="2577" max="2580" width="8.28515625" style="1" customWidth="1"/>
    <col min="2581" max="2581" width="11.7109375" style="1" customWidth="1"/>
    <col min="2582" max="2585" width="8.28515625" style="1" customWidth="1"/>
    <col min="2586" max="2586" width="11.7109375" style="1" customWidth="1"/>
    <col min="2587" max="2816" width="9.140625" style="1"/>
    <col min="2817" max="2817" width="3.42578125" style="1" customWidth="1"/>
    <col min="2818" max="2818" width="15" style="1" customWidth="1"/>
    <col min="2819" max="2819" width="16.28515625" style="1" customWidth="1"/>
    <col min="2820" max="2820" width="15.42578125" style="1" customWidth="1"/>
    <col min="2821" max="2821" width="14.5703125" style="1" customWidth="1"/>
    <col min="2822" max="2822" width="12.85546875" style="1" customWidth="1"/>
    <col min="2823" max="2826" width="8.28515625" style="1" customWidth="1"/>
    <col min="2827" max="2827" width="11.7109375" style="1" customWidth="1"/>
    <col min="2828" max="2831" width="8.28515625" style="1" customWidth="1"/>
    <col min="2832" max="2832" width="11.7109375" style="1" customWidth="1"/>
    <col min="2833" max="2836" width="8.28515625" style="1" customWidth="1"/>
    <col min="2837" max="2837" width="11.7109375" style="1" customWidth="1"/>
    <col min="2838" max="2841" width="8.28515625" style="1" customWidth="1"/>
    <col min="2842" max="2842" width="11.7109375" style="1" customWidth="1"/>
    <col min="2843" max="3072" width="9.140625" style="1"/>
    <col min="3073" max="3073" width="3.42578125" style="1" customWidth="1"/>
    <col min="3074" max="3074" width="15" style="1" customWidth="1"/>
    <col min="3075" max="3075" width="16.28515625" style="1" customWidth="1"/>
    <col min="3076" max="3076" width="15.42578125" style="1" customWidth="1"/>
    <col min="3077" max="3077" width="14.5703125" style="1" customWidth="1"/>
    <col min="3078" max="3078" width="12.85546875" style="1" customWidth="1"/>
    <col min="3079" max="3082" width="8.28515625" style="1" customWidth="1"/>
    <col min="3083" max="3083" width="11.7109375" style="1" customWidth="1"/>
    <col min="3084" max="3087" width="8.28515625" style="1" customWidth="1"/>
    <col min="3088" max="3088" width="11.7109375" style="1" customWidth="1"/>
    <col min="3089" max="3092" width="8.28515625" style="1" customWidth="1"/>
    <col min="3093" max="3093" width="11.7109375" style="1" customWidth="1"/>
    <col min="3094" max="3097" width="8.28515625" style="1" customWidth="1"/>
    <col min="3098" max="3098" width="11.7109375" style="1" customWidth="1"/>
    <col min="3099" max="3328" width="9.140625" style="1"/>
    <col min="3329" max="3329" width="3.42578125" style="1" customWidth="1"/>
    <col min="3330" max="3330" width="15" style="1" customWidth="1"/>
    <col min="3331" max="3331" width="16.28515625" style="1" customWidth="1"/>
    <col min="3332" max="3332" width="15.42578125" style="1" customWidth="1"/>
    <col min="3333" max="3333" width="14.5703125" style="1" customWidth="1"/>
    <col min="3334" max="3334" width="12.85546875" style="1" customWidth="1"/>
    <col min="3335" max="3338" width="8.28515625" style="1" customWidth="1"/>
    <col min="3339" max="3339" width="11.7109375" style="1" customWidth="1"/>
    <col min="3340" max="3343" width="8.28515625" style="1" customWidth="1"/>
    <col min="3344" max="3344" width="11.7109375" style="1" customWidth="1"/>
    <col min="3345" max="3348" width="8.28515625" style="1" customWidth="1"/>
    <col min="3349" max="3349" width="11.7109375" style="1" customWidth="1"/>
    <col min="3350" max="3353" width="8.28515625" style="1" customWidth="1"/>
    <col min="3354" max="3354" width="11.7109375" style="1" customWidth="1"/>
    <col min="3355" max="3584" width="9.140625" style="1"/>
    <col min="3585" max="3585" width="3.42578125" style="1" customWidth="1"/>
    <col min="3586" max="3586" width="15" style="1" customWidth="1"/>
    <col min="3587" max="3587" width="16.28515625" style="1" customWidth="1"/>
    <col min="3588" max="3588" width="15.42578125" style="1" customWidth="1"/>
    <col min="3589" max="3589" width="14.5703125" style="1" customWidth="1"/>
    <col min="3590" max="3590" width="12.85546875" style="1" customWidth="1"/>
    <col min="3591" max="3594" width="8.28515625" style="1" customWidth="1"/>
    <col min="3595" max="3595" width="11.7109375" style="1" customWidth="1"/>
    <col min="3596" max="3599" width="8.28515625" style="1" customWidth="1"/>
    <col min="3600" max="3600" width="11.7109375" style="1" customWidth="1"/>
    <col min="3601" max="3604" width="8.28515625" style="1" customWidth="1"/>
    <col min="3605" max="3605" width="11.7109375" style="1" customWidth="1"/>
    <col min="3606" max="3609" width="8.28515625" style="1" customWidth="1"/>
    <col min="3610" max="3610" width="11.7109375" style="1" customWidth="1"/>
    <col min="3611" max="3840" width="9.140625" style="1"/>
    <col min="3841" max="3841" width="3.42578125" style="1" customWidth="1"/>
    <col min="3842" max="3842" width="15" style="1" customWidth="1"/>
    <col min="3843" max="3843" width="16.28515625" style="1" customWidth="1"/>
    <col min="3844" max="3844" width="15.42578125" style="1" customWidth="1"/>
    <col min="3845" max="3845" width="14.5703125" style="1" customWidth="1"/>
    <col min="3846" max="3846" width="12.85546875" style="1" customWidth="1"/>
    <col min="3847" max="3850" width="8.28515625" style="1" customWidth="1"/>
    <col min="3851" max="3851" width="11.7109375" style="1" customWidth="1"/>
    <col min="3852" max="3855" width="8.28515625" style="1" customWidth="1"/>
    <col min="3856" max="3856" width="11.7109375" style="1" customWidth="1"/>
    <col min="3857" max="3860" width="8.28515625" style="1" customWidth="1"/>
    <col min="3861" max="3861" width="11.7109375" style="1" customWidth="1"/>
    <col min="3862" max="3865" width="8.28515625" style="1" customWidth="1"/>
    <col min="3866" max="3866" width="11.7109375" style="1" customWidth="1"/>
    <col min="3867" max="4096" width="9.140625" style="1"/>
    <col min="4097" max="4097" width="3.42578125" style="1" customWidth="1"/>
    <col min="4098" max="4098" width="15" style="1" customWidth="1"/>
    <col min="4099" max="4099" width="16.28515625" style="1" customWidth="1"/>
    <col min="4100" max="4100" width="15.42578125" style="1" customWidth="1"/>
    <col min="4101" max="4101" width="14.5703125" style="1" customWidth="1"/>
    <col min="4102" max="4102" width="12.85546875" style="1" customWidth="1"/>
    <col min="4103" max="4106" width="8.28515625" style="1" customWidth="1"/>
    <col min="4107" max="4107" width="11.7109375" style="1" customWidth="1"/>
    <col min="4108" max="4111" width="8.28515625" style="1" customWidth="1"/>
    <col min="4112" max="4112" width="11.7109375" style="1" customWidth="1"/>
    <col min="4113" max="4116" width="8.28515625" style="1" customWidth="1"/>
    <col min="4117" max="4117" width="11.7109375" style="1" customWidth="1"/>
    <col min="4118" max="4121" width="8.28515625" style="1" customWidth="1"/>
    <col min="4122" max="4122" width="11.7109375" style="1" customWidth="1"/>
    <col min="4123" max="4352" width="9.140625" style="1"/>
    <col min="4353" max="4353" width="3.42578125" style="1" customWidth="1"/>
    <col min="4354" max="4354" width="15" style="1" customWidth="1"/>
    <col min="4355" max="4355" width="16.28515625" style="1" customWidth="1"/>
    <col min="4356" max="4356" width="15.42578125" style="1" customWidth="1"/>
    <col min="4357" max="4357" width="14.5703125" style="1" customWidth="1"/>
    <col min="4358" max="4358" width="12.85546875" style="1" customWidth="1"/>
    <col min="4359" max="4362" width="8.28515625" style="1" customWidth="1"/>
    <col min="4363" max="4363" width="11.7109375" style="1" customWidth="1"/>
    <col min="4364" max="4367" width="8.28515625" style="1" customWidth="1"/>
    <col min="4368" max="4368" width="11.7109375" style="1" customWidth="1"/>
    <col min="4369" max="4372" width="8.28515625" style="1" customWidth="1"/>
    <col min="4373" max="4373" width="11.7109375" style="1" customWidth="1"/>
    <col min="4374" max="4377" width="8.28515625" style="1" customWidth="1"/>
    <col min="4378" max="4378" width="11.7109375" style="1" customWidth="1"/>
    <col min="4379" max="4608" width="9.140625" style="1"/>
    <col min="4609" max="4609" width="3.42578125" style="1" customWidth="1"/>
    <col min="4610" max="4610" width="15" style="1" customWidth="1"/>
    <col min="4611" max="4611" width="16.28515625" style="1" customWidth="1"/>
    <col min="4612" max="4612" width="15.42578125" style="1" customWidth="1"/>
    <col min="4613" max="4613" width="14.5703125" style="1" customWidth="1"/>
    <col min="4614" max="4614" width="12.85546875" style="1" customWidth="1"/>
    <col min="4615" max="4618" width="8.28515625" style="1" customWidth="1"/>
    <col min="4619" max="4619" width="11.7109375" style="1" customWidth="1"/>
    <col min="4620" max="4623" width="8.28515625" style="1" customWidth="1"/>
    <col min="4624" max="4624" width="11.7109375" style="1" customWidth="1"/>
    <col min="4625" max="4628" width="8.28515625" style="1" customWidth="1"/>
    <col min="4629" max="4629" width="11.7109375" style="1" customWidth="1"/>
    <col min="4630" max="4633" width="8.28515625" style="1" customWidth="1"/>
    <col min="4634" max="4634" width="11.7109375" style="1" customWidth="1"/>
    <col min="4635" max="4864" width="9.140625" style="1"/>
    <col min="4865" max="4865" width="3.42578125" style="1" customWidth="1"/>
    <col min="4866" max="4866" width="15" style="1" customWidth="1"/>
    <col min="4867" max="4867" width="16.28515625" style="1" customWidth="1"/>
    <col min="4868" max="4868" width="15.42578125" style="1" customWidth="1"/>
    <col min="4869" max="4869" width="14.5703125" style="1" customWidth="1"/>
    <col min="4870" max="4870" width="12.85546875" style="1" customWidth="1"/>
    <col min="4871" max="4874" width="8.28515625" style="1" customWidth="1"/>
    <col min="4875" max="4875" width="11.7109375" style="1" customWidth="1"/>
    <col min="4876" max="4879" width="8.28515625" style="1" customWidth="1"/>
    <col min="4880" max="4880" width="11.7109375" style="1" customWidth="1"/>
    <col min="4881" max="4884" width="8.28515625" style="1" customWidth="1"/>
    <col min="4885" max="4885" width="11.7109375" style="1" customWidth="1"/>
    <col min="4886" max="4889" width="8.28515625" style="1" customWidth="1"/>
    <col min="4890" max="4890" width="11.7109375" style="1" customWidth="1"/>
    <col min="4891" max="5120" width="9.140625" style="1"/>
    <col min="5121" max="5121" width="3.42578125" style="1" customWidth="1"/>
    <col min="5122" max="5122" width="15" style="1" customWidth="1"/>
    <col min="5123" max="5123" width="16.28515625" style="1" customWidth="1"/>
    <col min="5124" max="5124" width="15.42578125" style="1" customWidth="1"/>
    <col min="5125" max="5125" width="14.5703125" style="1" customWidth="1"/>
    <col min="5126" max="5126" width="12.85546875" style="1" customWidth="1"/>
    <col min="5127" max="5130" width="8.28515625" style="1" customWidth="1"/>
    <col min="5131" max="5131" width="11.7109375" style="1" customWidth="1"/>
    <col min="5132" max="5135" width="8.28515625" style="1" customWidth="1"/>
    <col min="5136" max="5136" width="11.7109375" style="1" customWidth="1"/>
    <col min="5137" max="5140" width="8.28515625" style="1" customWidth="1"/>
    <col min="5141" max="5141" width="11.7109375" style="1" customWidth="1"/>
    <col min="5142" max="5145" width="8.28515625" style="1" customWidth="1"/>
    <col min="5146" max="5146" width="11.7109375" style="1" customWidth="1"/>
    <col min="5147" max="5376" width="9.140625" style="1"/>
    <col min="5377" max="5377" width="3.42578125" style="1" customWidth="1"/>
    <col min="5378" max="5378" width="15" style="1" customWidth="1"/>
    <col min="5379" max="5379" width="16.28515625" style="1" customWidth="1"/>
    <col min="5380" max="5380" width="15.42578125" style="1" customWidth="1"/>
    <col min="5381" max="5381" width="14.5703125" style="1" customWidth="1"/>
    <col min="5382" max="5382" width="12.85546875" style="1" customWidth="1"/>
    <col min="5383" max="5386" width="8.28515625" style="1" customWidth="1"/>
    <col min="5387" max="5387" width="11.7109375" style="1" customWidth="1"/>
    <col min="5388" max="5391" width="8.28515625" style="1" customWidth="1"/>
    <col min="5392" max="5392" width="11.7109375" style="1" customWidth="1"/>
    <col min="5393" max="5396" width="8.28515625" style="1" customWidth="1"/>
    <col min="5397" max="5397" width="11.7109375" style="1" customWidth="1"/>
    <col min="5398" max="5401" width="8.28515625" style="1" customWidth="1"/>
    <col min="5402" max="5402" width="11.7109375" style="1" customWidth="1"/>
    <col min="5403" max="5632" width="9.140625" style="1"/>
    <col min="5633" max="5633" width="3.42578125" style="1" customWidth="1"/>
    <col min="5634" max="5634" width="15" style="1" customWidth="1"/>
    <col min="5635" max="5635" width="16.28515625" style="1" customWidth="1"/>
    <col min="5636" max="5636" width="15.42578125" style="1" customWidth="1"/>
    <col min="5637" max="5637" width="14.5703125" style="1" customWidth="1"/>
    <col min="5638" max="5638" width="12.85546875" style="1" customWidth="1"/>
    <col min="5639" max="5642" width="8.28515625" style="1" customWidth="1"/>
    <col min="5643" max="5643" width="11.7109375" style="1" customWidth="1"/>
    <col min="5644" max="5647" width="8.28515625" style="1" customWidth="1"/>
    <col min="5648" max="5648" width="11.7109375" style="1" customWidth="1"/>
    <col min="5649" max="5652" width="8.28515625" style="1" customWidth="1"/>
    <col min="5653" max="5653" width="11.7109375" style="1" customWidth="1"/>
    <col min="5654" max="5657" width="8.28515625" style="1" customWidth="1"/>
    <col min="5658" max="5658" width="11.7109375" style="1" customWidth="1"/>
    <col min="5659" max="5888" width="9.140625" style="1"/>
    <col min="5889" max="5889" width="3.42578125" style="1" customWidth="1"/>
    <col min="5890" max="5890" width="15" style="1" customWidth="1"/>
    <col min="5891" max="5891" width="16.28515625" style="1" customWidth="1"/>
    <col min="5892" max="5892" width="15.42578125" style="1" customWidth="1"/>
    <col min="5893" max="5893" width="14.5703125" style="1" customWidth="1"/>
    <col min="5894" max="5894" width="12.85546875" style="1" customWidth="1"/>
    <col min="5895" max="5898" width="8.28515625" style="1" customWidth="1"/>
    <col min="5899" max="5899" width="11.7109375" style="1" customWidth="1"/>
    <col min="5900" max="5903" width="8.28515625" style="1" customWidth="1"/>
    <col min="5904" max="5904" width="11.7109375" style="1" customWidth="1"/>
    <col min="5905" max="5908" width="8.28515625" style="1" customWidth="1"/>
    <col min="5909" max="5909" width="11.7109375" style="1" customWidth="1"/>
    <col min="5910" max="5913" width="8.28515625" style="1" customWidth="1"/>
    <col min="5914" max="5914" width="11.7109375" style="1" customWidth="1"/>
    <col min="5915" max="6144" width="9.140625" style="1"/>
    <col min="6145" max="6145" width="3.42578125" style="1" customWidth="1"/>
    <col min="6146" max="6146" width="15" style="1" customWidth="1"/>
    <col min="6147" max="6147" width="16.28515625" style="1" customWidth="1"/>
    <col min="6148" max="6148" width="15.42578125" style="1" customWidth="1"/>
    <col min="6149" max="6149" width="14.5703125" style="1" customWidth="1"/>
    <col min="6150" max="6150" width="12.85546875" style="1" customWidth="1"/>
    <col min="6151" max="6154" width="8.28515625" style="1" customWidth="1"/>
    <col min="6155" max="6155" width="11.7109375" style="1" customWidth="1"/>
    <col min="6156" max="6159" width="8.28515625" style="1" customWidth="1"/>
    <col min="6160" max="6160" width="11.7109375" style="1" customWidth="1"/>
    <col min="6161" max="6164" width="8.28515625" style="1" customWidth="1"/>
    <col min="6165" max="6165" width="11.7109375" style="1" customWidth="1"/>
    <col min="6166" max="6169" width="8.28515625" style="1" customWidth="1"/>
    <col min="6170" max="6170" width="11.7109375" style="1" customWidth="1"/>
    <col min="6171" max="6400" width="9.140625" style="1"/>
    <col min="6401" max="6401" width="3.42578125" style="1" customWidth="1"/>
    <col min="6402" max="6402" width="15" style="1" customWidth="1"/>
    <col min="6403" max="6403" width="16.28515625" style="1" customWidth="1"/>
    <col min="6404" max="6404" width="15.42578125" style="1" customWidth="1"/>
    <col min="6405" max="6405" width="14.5703125" style="1" customWidth="1"/>
    <col min="6406" max="6406" width="12.85546875" style="1" customWidth="1"/>
    <col min="6407" max="6410" width="8.28515625" style="1" customWidth="1"/>
    <col min="6411" max="6411" width="11.7109375" style="1" customWidth="1"/>
    <col min="6412" max="6415" width="8.28515625" style="1" customWidth="1"/>
    <col min="6416" max="6416" width="11.7109375" style="1" customWidth="1"/>
    <col min="6417" max="6420" width="8.28515625" style="1" customWidth="1"/>
    <col min="6421" max="6421" width="11.7109375" style="1" customWidth="1"/>
    <col min="6422" max="6425" width="8.28515625" style="1" customWidth="1"/>
    <col min="6426" max="6426" width="11.7109375" style="1" customWidth="1"/>
    <col min="6427" max="6656" width="9.140625" style="1"/>
    <col min="6657" max="6657" width="3.42578125" style="1" customWidth="1"/>
    <col min="6658" max="6658" width="15" style="1" customWidth="1"/>
    <col min="6659" max="6659" width="16.28515625" style="1" customWidth="1"/>
    <col min="6660" max="6660" width="15.42578125" style="1" customWidth="1"/>
    <col min="6661" max="6661" width="14.5703125" style="1" customWidth="1"/>
    <col min="6662" max="6662" width="12.85546875" style="1" customWidth="1"/>
    <col min="6663" max="6666" width="8.28515625" style="1" customWidth="1"/>
    <col min="6667" max="6667" width="11.7109375" style="1" customWidth="1"/>
    <col min="6668" max="6671" width="8.28515625" style="1" customWidth="1"/>
    <col min="6672" max="6672" width="11.7109375" style="1" customWidth="1"/>
    <col min="6673" max="6676" width="8.28515625" style="1" customWidth="1"/>
    <col min="6677" max="6677" width="11.7109375" style="1" customWidth="1"/>
    <col min="6678" max="6681" width="8.28515625" style="1" customWidth="1"/>
    <col min="6682" max="6682" width="11.7109375" style="1" customWidth="1"/>
    <col min="6683" max="6912" width="9.140625" style="1"/>
    <col min="6913" max="6913" width="3.42578125" style="1" customWidth="1"/>
    <col min="6914" max="6914" width="15" style="1" customWidth="1"/>
    <col min="6915" max="6915" width="16.28515625" style="1" customWidth="1"/>
    <col min="6916" max="6916" width="15.42578125" style="1" customWidth="1"/>
    <col min="6917" max="6917" width="14.5703125" style="1" customWidth="1"/>
    <col min="6918" max="6918" width="12.85546875" style="1" customWidth="1"/>
    <col min="6919" max="6922" width="8.28515625" style="1" customWidth="1"/>
    <col min="6923" max="6923" width="11.7109375" style="1" customWidth="1"/>
    <col min="6924" max="6927" width="8.28515625" style="1" customWidth="1"/>
    <col min="6928" max="6928" width="11.7109375" style="1" customWidth="1"/>
    <col min="6929" max="6932" width="8.28515625" style="1" customWidth="1"/>
    <col min="6933" max="6933" width="11.7109375" style="1" customWidth="1"/>
    <col min="6934" max="6937" width="8.28515625" style="1" customWidth="1"/>
    <col min="6938" max="6938" width="11.7109375" style="1" customWidth="1"/>
    <col min="6939" max="7168" width="9.140625" style="1"/>
    <col min="7169" max="7169" width="3.42578125" style="1" customWidth="1"/>
    <col min="7170" max="7170" width="15" style="1" customWidth="1"/>
    <col min="7171" max="7171" width="16.28515625" style="1" customWidth="1"/>
    <col min="7172" max="7172" width="15.42578125" style="1" customWidth="1"/>
    <col min="7173" max="7173" width="14.5703125" style="1" customWidth="1"/>
    <col min="7174" max="7174" width="12.85546875" style="1" customWidth="1"/>
    <col min="7175" max="7178" width="8.28515625" style="1" customWidth="1"/>
    <col min="7179" max="7179" width="11.7109375" style="1" customWidth="1"/>
    <col min="7180" max="7183" width="8.28515625" style="1" customWidth="1"/>
    <col min="7184" max="7184" width="11.7109375" style="1" customWidth="1"/>
    <col min="7185" max="7188" width="8.28515625" style="1" customWidth="1"/>
    <col min="7189" max="7189" width="11.7109375" style="1" customWidth="1"/>
    <col min="7190" max="7193" width="8.28515625" style="1" customWidth="1"/>
    <col min="7194" max="7194" width="11.7109375" style="1" customWidth="1"/>
    <col min="7195" max="7424" width="9.140625" style="1"/>
    <col min="7425" max="7425" width="3.42578125" style="1" customWidth="1"/>
    <col min="7426" max="7426" width="15" style="1" customWidth="1"/>
    <col min="7427" max="7427" width="16.28515625" style="1" customWidth="1"/>
    <col min="7428" max="7428" width="15.42578125" style="1" customWidth="1"/>
    <col min="7429" max="7429" width="14.5703125" style="1" customWidth="1"/>
    <col min="7430" max="7430" width="12.85546875" style="1" customWidth="1"/>
    <col min="7431" max="7434" width="8.28515625" style="1" customWidth="1"/>
    <col min="7435" max="7435" width="11.7109375" style="1" customWidth="1"/>
    <col min="7436" max="7439" width="8.28515625" style="1" customWidth="1"/>
    <col min="7440" max="7440" width="11.7109375" style="1" customWidth="1"/>
    <col min="7441" max="7444" width="8.28515625" style="1" customWidth="1"/>
    <col min="7445" max="7445" width="11.7109375" style="1" customWidth="1"/>
    <col min="7446" max="7449" width="8.28515625" style="1" customWidth="1"/>
    <col min="7450" max="7450" width="11.7109375" style="1" customWidth="1"/>
    <col min="7451" max="7680" width="9.140625" style="1"/>
    <col min="7681" max="7681" width="3.42578125" style="1" customWidth="1"/>
    <col min="7682" max="7682" width="15" style="1" customWidth="1"/>
    <col min="7683" max="7683" width="16.28515625" style="1" customWidth="1"/>
    <col min="7684" max="7684" width="15.42578125" style="1" customWidth="1"/>
    <col min="7685" max="7685" width="14.5703125" style="1" customWidth="1"/>
    <col min="7686" max="7686" width="12.85546875" style="1" customWidth="1"/>
    <col min="7687" max="7690" width="8.28515625" style="1" customWidth="1"/>
    <col min="7691" max="7691" width="11.7109375" style="1" customWidth="1"/>
    <col min="7692" max="7695" width="8.28515625" style="1" customWidth="1"/>
    <col min="7696" max="7696" width="11.7109375" style="1" customWidth="1"/>
    <col min="7697" max="7700" width="8.28515625" style="1" customWidth="1"/>
    <col min="7701" max="7701" width="11.7109375" style="1" customWidth="1"/>
    <col min="7702" max="7705" width="8.28515625" style="1" customWidth="1"/>
    <col min="7706" max="7706" width="11.7109375" style="1" customWidth="1"/>
    <col min="7707" max="7936" width="9.140625" style="1"/>
    <col min="7937" max="7937" width="3.42578125" style="1" customWidth="1"/>
    <col min="7938" max="7938" width="15" style="1" customWidth="1"/>
    <col min="7939" max="7939" width="16.28515625" style="1" customWidth="1"/>
    <col min="7940" max="7940" width="15.42578125" style="1" customWidth="1"/>
    <col min="7941" max="7941" width="14.5703125" style="1" customWidth="1"/>
    <col min="7942" max="7942" width="12.85546875" style="1" customWidth="1"/>
    <col min="7943" max="7946" width="8.28515625" style="1" customWidth="1"/>
    <col min="7947" max="7947" width="11.7109375" style="1" customWidth="1"/>
    <col min="7948" max="7951" width="8.28515625" style="1" customWidth="1"/>
    <col min="7952" max="7952" width="11.7109375" style="1" customWidth="1"/>
    <col min="7953" max="7956" width="8.28515625" style="1" customWidth="1"/>
    <col min="7957" max="7957" width="11.7109375" style="1" customWidth="1"/>
    <col min="7958" max="7961" width="8.28515625" style="1" customWidth="1"/>
    <col min="7962" max="7962" width="11.7109375" style="1" customWidth="1"/>
    <col min="7963" max="8192" width="9.140625" style="1"/>
    <col min="8193" max="8193" width="3.42578125" style="1" customWidth="1"/>
    <col min="8194" max="8194" width="15" style="1" customWidth="1"/>
    <col min="8195" max="8195" width="16.28515625" style="1" customWidth="1"/>
    <col min="8196" max="8196" width="15.42578125" style="1" customWidth="1"/>
    <col min="8197" max="8197" width="14.5703125" style="1" customWidth="1"/>
    <col min="8198" max="8198" width="12.85546875" style="1" customWidth="1"/>
    <col min="8199" max="8202" width="8.28515625" style="1" customWidth="1"/>
    <col min="8203" max="8203" width="11.7109375" style="1" customWidth="1"/>
    <col min="8204" max="8207" width="8.28515625" style="1" customWidth="1"/>
    <col min="8208" max="8208" width="11.7109375" style="1" customWidth="1"/>
    <col min="8209" max="8212" width="8.28515625" style="1" customWidth="1"/>
    <col min="8213" max="8213" width="11.7109375" style="1" customWidth="1"/>
    <col min="8214" max="8217" width="8.28515625" style="1" customWidth="1"/>
    <col min="8218" max="8218" width="11.7109375" style="1" customWidth="1"/>
    <col min="8219" max="8448" width="9.140625" style="1"/>
    <col min="8449" max="8449" width="3.42578125" style="1" customWidth="1"/>
    <col min="8450" max="8450" width="15" style="1" customWidth="1"/>
    <col min="8451" max="8451" width="16.28515625" style="1" customWidth="1"/>
    <col min="8452" max="8452" width="15.42578125" style="1" customWidth="1"/>
    <col min="8453" max="8453" width="14.5703125" style="1" customWidth="1"/>
    <col min="8454" max="8454" width="12.85546875" style="1" customWidth="1"/>
    <col min="8455" max="8458" width="8.28515625" style="1" customWidth="1"/>
    <col min="8459" max="8459" width="11.7109375" style="1" customWidth="1"/>
    <col min="8460" max="8463" width="8.28515625" style="1" customWidth="1"/>
    <col min="8464" max="8464" width="11.7109375" style="1" customWidth="1"/>
    <col min="8465" max="8468" width="8.28515625" style="1" customWidth="1"/>
    <col min="8469" max="8469" width="11.7109375" style="1" customWidth="1"/>
    <col min="8470" max="8473" width="8.28515625" style="1" customWidth="1"/>
    <col min="8474" max="8474" width="11.7109375" style="1" customWidth="1"/>
    <col min="8475" max="8704" width="9.140625" style="1"/>
    <col min="8705" max="8705" width="3.42578125" style="1" customWidth="1"/>
    <col min="8706" max="8706" width="15" style="1" customWidth="1"/>
    <col min="8707" max="8707" width="16.28515625" style="1" customWidth="1"/>
    <col min="8708" max="8708" width="15.42578125" style="1" customWidth="1"/>
    <col min="8709" max="8709" width="14.5703125" style="1" customWidth="1"/>
    <col min="8710" max="8710" width="12.85546875" style="1" customWidth="1"/>
    <col min="8711" max="8714" width="8.28515625" style="1" customWidth="1"/>
    <col min="8715" max="8715" width="11.7109375" style="1" customWidth="1"/>
    <col min="8716" max="8719" width="8.28515625" style="1" customWidth="1"/>
    <col min="8720" max="8720" width="11.7109375" style="1" customWidth="1"/>
    <col min="8721" max="8724" width="8.28515625" style="1" customWidth="1"/>
    <col min="8725" max="8725" width="11.7109375" style="1" customWidth="1"/>
    <col min="8726" max="8729" width="8.28515625" style="1" customWidth="1"/>
    <col min="8730" max="8730" width="11.7109375" style="1" customWidth="1"/>
    <col min="8731" max="8960" width="9.140625" style="1"/>
    <col min="8961" max="8961" width="3.42578125" style="1" customWidth="1"/>
    <col min="8962" max="8962" width="15" style="1" customWidth="1"/>
    <col min="8963" max="8963" width="16.28515625" style="1" customWidth="1"/>
    <col min="8964" max="8964" width="15.42578125" style="1" customWidth="1"/>
    <col min="8965" max="8965" width="14.5703125" style="1" customWidth="1"/>
    <col min="8966" max="8966" width="12.85546875" style="1" customWidth="1"/>
    <col min="8967" max="8970" width="8.28515625" style="1" customWidth="1"/>
    <col min="8971" max="8971" width="11.7109375" style="1" customWidth="1"/>
    <col min="8972" max="8975" width="8.28515625" style="1" customWidth="1"/>
    <col min="8976" max="8976" width="11.7109375" style="1" customWidth="1"/>
    <col min="8977" max="8980" width="8.28515625" style="1" customWidth="1"/>
    <col min="8981" max="8981" width="11.7109375" style="1" customWidth="1"/>
    <col min="8982" max="8985" width="8.28515625" style="1" customWidth="1"/>
    <col min="8986" max="8986" width="11.7109375" style="1" customWidth="1"/>
    <col min="8987" max="9216" width="9.140625" style="1"/>
    <col min="9217" max="9217" width="3.42578125" style="1" customWidth="1"/>
    <col min="9218" max="9218" width="15" style="1" customWidth="1"/>
    <col min="9219" max="9219" width="16.28515625" style="1" customWidth="1"/>
    <col min="9220" max="9220" width="15.42578125" style="1" customWidth="1"/>
    <col min="9221" max="9221" width="14.5703125" style="1" customWidth="1"/>
    <col min="9222" max="9222" width="12.85546875" style="1" customWidth="1"/>
    <col min="9223" max="9226" width="8.28515625" style="1" customWidth="1"/>
    <col min="9227" max="9227" width="11.7109375" style="1" customWidth="1"/>
    <col min="9228" max="9231" width="8.28515625" style="1" customWidth="1"/>
    <col min="9232" max="9232" width="11.7109375" style="1" customWidth="1"/>
    <col min="9233" max="9236" width="8.28515625" style="1" customWidth="1"/>
    <col min="9237" max="9237" width="11.7109375" style="1" customWidth="1"/>
    <col min="9238" max="9241" width="8.28515625" style="1" customWidth="1"/>
    <col min="9242" max="9242" width="11.7109375" style="1" customWidth="1"/>
    <col min="9243" max="9472" width="9.140625" style="1"/>
    <col min="9473" max="9473" width="3.42578125" style="1" customWidth="1"/>
    <col min="9474" max="9474" width="15" style="1" customWidth="1"/>
    <col min="9475" max="9475" width="16.28515625" style="1" customWidth="1"/>
    <col min="9476" max="9476" width="15.42578125" style="1" customWidth="1"/>
    <col min="9477" max="9477" width="14.5703125" style="1" customWidth="1"/>
    <col min="9478" max="9478" width="12.85546875" style="1" customWidth="1"/>
    <col min="9479" max="9482" width="8.28515625" style="1" customWidth="1"/>
    <col min="9483" max="9483" width="11.7109375" style="1" customWidth="1"/>
    <col min="9484" max="9487" width="8.28515625" style="1" customWidth="1"/>
    <col min="9488" max="9488" width="11.7109375" style="1" customWidth="1"/>
    <col min="9489" max="9492" width="8.28515625" style="1" customWidth="1"/>
    <col min="9493" max="9493" width="11.7109375" style="1" customWidth="1"/>
    <col min="9494" max="9497" width="8.28515625" style="1" customWidth="1"/>
    <col min="9498" max="9498" width="11.7109375" style="1" customWidth="1"/>
    <col min="9499" max="9728" width="9.140625" style="1"/>
    <col min="9729" max="9729" width="3.42578125" style="1" customWidth="1"/>
    <col min="9730" max="9730" width="15" style="1" customWidth="1"/>
    <col min="9731" max="9731" width="16.28515625" style="1" customWidth="1"/>
    <col min="9732" max="9732" width="15.42578125" style="1" customWidth="1"/>
    <col min="9733" max="9733" width="14.5703125" style="1" customWidth="1"/>
    <col min="9734" max="9734" width="12.85546875" style="1" customWidth="1"/>
    <col min="9735" max="9738" width="8.28515625" style="1" customWidth="1"/>
    <col min="9739" max="9739" width="11.7109375" style="1" customWidth="1"/>
    <col min="9740" max="9743" width="8.28515625" style="1" customWidth="1"/>
    <col min="9744" max="9744" width="11.7109375" style="1" customWidth="1"/>
    <col min="9745" max="9748" width="8.28515625" style="1" customWidth="1"/>
    <col min="9749" max="9749" width="11.7109375" style="1" customWidth="1"/>
    <col min="9750" max="9753" width="8.28515625" style="1" customWidth="1"/>
    <col min="9754" max="9754" width="11.7109375" style="1" customWidth="1"/>
    <col min="9755" max="9984" width="9.140625" style="1"/>
    <col min="9985" max="9985" width="3.42578125" style="1" customWidth="1"/>
    <col min="9986" max="9986" width="15" style="1" customWidth="1"/>
    <col min="9987" max="9987" width="16.28515625" style="1" customWidth="1"/>
    <col min="9988" max="9988" width="15.42578125" style="1" customWidth="1"/>
    <col min="9989" max="9989" width="14.5703125" style="1" customWidth="1"/>
    <col min="9990" max="9990" width="12.85546875" style="1" customWidth="1"/>
    <col min="9991" max="9994" width="8.28515625" style="1" customWidth="1"/>
    <col min="9995" max="9995" width="11.7109375" style="1" customWidth="1"/>
    <col min="9996" max="9999" width="8.28515625" style="1" customWidth="1"/>
    <col min="10000" max="10000" width="11.7109375" style="1" customWidth="1"/>
    <col min="10001" max="10004" width="8.28515625" style="1" customWidth="1"/>
    <col min="10005" max="10005" width="11.7109375" style="1" customWidth="1"/>
    <col min="10006" max="10009" width="8.28515625" style="1" customWidth="1"/>
    <col min="10010" max="10010" width="11.7109375" style="1" customWidth="1"/>
    <col min="10011" max="10240" width="9.140625" style="1"/>
    <col min="10241" max="10241" width="3.42578125" style="1" customWidth="1"/>
    <col min="10242" max="10242" width="15" style="1" customWidth="1"/>
    <col min="10243" max="10243" width="16.28515625" style="1" customWidth="1"/>
    <col min="10244" max="10244" width="15.42578125" style="1" customWidth="1"/>
    <col min="10245" max="10245" width="14.5703125" style="1" customWidth="1"/>
    <col min="10246" max="10246" width="12.85546875" style="1" customWidth="1"/>
    <col min="10247" max="10250" width="8.28515625" style="1" customWidth="1"/>
    <col min="10251" max="10251" width="11.7109375" style="1" customWidth="1"/>
    <col min="10252" max="10255" width="8.28515625" style="1" customWidth="1"/>
    <col min="10256" max="10256" width="11.7109375" style="1" customWidth="1"/>
    <col min="10257" max="10260" width="8.28515625" style="1" customWidth="1"/>
    <col min="10261" max="10261" width="11.7109375" style="1" customWidth="1"/>
    <col min="10262" max="10265" width="8.28515625" style="1" customWidth="1"/>
    <col min="10266" max="10266" width="11.7109375" style="1" customWidth="1"/>
    <col min="10267" max="10496" width="9.140625" style="1"/>
    <col min="10497" max="10497" width="3.42578125" style="1" customWidth="1"/>
    <col min="10498" max="10498" width="15" style="1" customWidth="1"/>
    <col min="10499" max="10499" width="16.28515625" style="1" customWidth="1"/>
    <col min="10500" max="10500" width="15.42578125" style="1" customWidth="1"/>
    <col min="10501" max="10501" width="14.5703125" style="1" customWidth="1"/>
    <col min="10502" max="10502" width="12.85546875" style="1" customWidth="1"/>
    <col min="10503" max="10506" width="8.28515625" style="1" customWidth="1"/>
    <col min="10507" max="10507" width="11.7109375" style="1" customWidth="1"/>
    <col min="10508" max="10511" width="8.28515625" style="1" customWidth="1"/>
    <col min="10512" max="10512" width="11.7109375" style="1" customWidth="1"/>
    <col min="10513" max="10516" width="8.28515625" style="1" customWidth="1"/>
    <col min="10517" max="10517" width="11.7109375" style="1" customWidth="1"/>
    <col min="10518" max="10521" width="8.28515625" style="1" customWidth="1"/>
    <col min="10522" max="10522" width="11.7109375" style="1" customWidth="1"/>
    <col min="10523" max="10752" width="9.140625" style="1"/>
    <col min="10753" max="10753" width="3.42578125" style="1" customWidth="1"/>
    <col min="10754" max="10754" width="15" style="1" customWidth="1"/>
    <col min="10755" max="10755" width="16.28515625" style="1" customWidth="1"/>
    <col min="10756" max="10756" width="15.42578125" style="1" customWidth="1"/>
    <col min="10757" max="10757" width="14.5703125" style="1" customWidth="1"/>
    <col min="10758" max="10758" width="12.85546875" style="1" customWidth="1"/>
    <col min="10759" max="10762" width="8.28515625" style="1" customWidth="1"/>
    <col min="10763" max="10763" width="11.7109375" style="1" customWidth="1"/>
    <col min="10764" max="10767" width="8.28515625" style="1" customWidth="1"/>
    <col min="10768" max="10768" width="11.7109375" style="1" customWidth="1"/>
    <col min="10769" max="10772" width="8.28515625" style="1" customWidth="1"/>
    <col min="10773" max="10773" width="11.7109375" style="1" customWidth="1"/>
    <col min="10774" max="10777" width="8.28515625" style="1" customWidth="1"/>
    <col min="10778" max="10778" width="11.7109375" style="1" customWidth="1"/>
    <col min="10779" max="11008" width="9.140625" style="1"/>
    <col min="11009" max="11009" width="3.42578125" style="1" customWidth="1"/>
    <col min="11010" max="11010" width="15" style="1" customWidth="1"/>
    <col min="11011" max="11011" width="16.28515625" style="1" customWidth="1"/>
    <col min="11012" max="11012" width="15.42578125" style="1" customWidth="1"/>
    <col min="11013" max="11013" width="14.5703125" style="1" customWidth="1"/>
    <col min="11014" max="11014" width="12.85546875" style="1" customWidth="1"/>
    <col min="11015" max="11018" width="8.28515625" style="1" customWidth="1"/>
    <col min="11019" max="11019" width="11.7109375" style="1" customWidth="1"/>
    <col min="11020" max="11023" width="8.28515625" style="1" customWidth="1"/>
    <col min="11024" max="11024" width="11.7109375" style="1" customWidth="1"/>
    <col min="11025" max="11028" width="8.28515625" style="1" customWidth="1"/>
    <col min="11029" max="11029" width="11.7109375" style="1" customWidth="1"/>
    <col min="11030" max="11033" width="8.28515625" style="1" customWidth="1"/>
    <col min="11034" max="11034" width="11.7109375" style="1" customWidth="1"/>
    <col min="11035" max="11264" width="9.140625" style="1"/>
    <col min="11265" max="11265" width="3.42578125" style="1" customWidth="1"/>
    <col min="11266" max="11266" width="15" style="1" customWidth="1"/>
    <col min="11267" max="11267" width="16.28515625" style="1" customWidth="1"/>
    <col min="11268" max="11268" width="15.42578125" style="1" customWidth="1"/>
    <col min="11269" max="11269" width="14.5703125" style="1" customWidth="1"/>
    <col min="11270" max="11270" width="12.85546875" style="1" customWidth="1"/>
    <col min="11271" max="11274" width="8.28515625" style="1" customWidth="1"/>
    <col min="11275" max="11275" width="11.7109375" style="1" customWidth="1"/>
    <col min="11276" max="11279" width="8.28515625" style="1" customWidth="1"/>
    <col min="11280" max="11280" width="11.7109375" style="1" customWidth="1"/>
    <col min="11281" max="11284" width="8.28515625" style="1" customWidth="1"/>
    <col min="11285" max="11285" width="11.7109375" style="1" customWidth="1"/>
    <col min="11286" max="11289" width="8.28515625" style="1" customWidth="1"/>
    <col min="11290" max="11290" width="11.7109375" style="1" customWidth="1"/>
    <col min="11291" max="11520" width="9.140625" style="1"/>
    <col min="11521" max="11521" width="3.42578125" style="1" customWidth="1"/>
    <col min="11522" max="11522" width="15" style="1" customWidth="1"/>
    <col min="11523" max="11523" width="16.28515625" style="1" customWidth="1"/>
    <col min="11524" max="11524" width="15.42578125" style="1" customWidth="1"/>
    <col min="11525" max="11525" width="14.5703125" style="1" customWidth="1"/>
    <col min="11526" max="11526" width="12.85546875" style="1" customWidth="1"/>
    <col min="11527" max="11530" width="8.28515625" style="1" customWidth="1"/>
    <col min="11531" max="11531" width="11.7109375" style="1" customWidth="1"/>
    <col min="11532" max="11535" width="8.28515625" style="1" customWidth="1"/>
    <col min="11536" max="11536" width="11.7109375" style="1" customWidth="1"/>
    <col min="11537" max="11540" width="8.28515625" style="1" customWidth="1"/>
    <col min="11541" max="11541" width="11.7109375" style="1" customWidth="1"/>
    <col min="11542" max="11545" width="8.28515625" style="1" customWidth="1"/>
    <col min="11546" max="11546" width="11.7109375" style="1" customWidth="1"/>
    <col min="11547" max="11776" width="9.140625" style="1"/>
    <col min="11777" max="11777" width="3.42578125" style="1" customWidth="1"/>
    <col min="11778" max="11778" width="15" style="1" customWidth="1"/>
    <col min="11779" max="11779" width="16.28515625" style="1" customWidth="1"/>
    <col min="11780" max="11780" width="15.42578125" style="1" customWidth="1"/>
    <col min="11781" max="11781" width="14.5703125" style="1" customWidth="1"/>
    <col min="11782" max="11782" width="12.85546875" style="1" customWidth="1"/>
    <col min="11783" max="11786" width="8.28515625" style="1" customWidth="1"/>
    <col min="11787" max="11787" width="11.7109375" style="1" customWidth="1"/>
    <col min="11788" max="11791" width="8.28515625" style="1" customWidth="1"/>
    <col min="11792" max="11792" width="11.7109375" style="1" customWidth="1"/>
    <col min="11793" max="11796" width="8.28515625" style="1" customWidth="1"/>
    <col min="11797" max="11797" width="11.7109375" style="1" customWidth="1"/>
    <col min="11798" max="11801" width="8.28515625" style="1" customWidth="1"/>
    <col min="11802" max="11802" width="11.7109375" style="1" customWidth="1"/>
    <col min="11803" max="12032" width="9.140625" style="1"/>
    <col min="12033" max="12033" width="3.42578125" style="1" customWidth="1"/>
    <col min="12034" max="12034" width="15" style="1" customWidth="1"/>
    <col min="12035" max="12035" width="16.28515625" style="1" customWidth="1"/>
    <col min="12036" max="12036" width="15.42578125" style="1" customWidth="1"/>
    <col min="12037" max="12037" width="14.5703125" style="1" customWidth="1"/>
    <col min="12038" max="12038" width="12.85546875" style="1" customWidth="1"/>
    <col min="12039" max="12042" width="8.28515625" style="1" customWidth="1"/>
    <col min="12043" max="12043" width="11.7109375" style="1" customWidth="1"/>
    <col min="12044" max="12047" width="8.28515625" style="1" customWidth="1"/>
    <col min="12048" max="12048" width="11.7109375" style="1" customWidth="1"/>
    <col min="12049" max="12052" width="8.28515625" style="1" customWidth="1"/>
    <col min="12053" max="12053" width="11.7109375" style="1" customWidth="1"/>
    <col min="12054" max="12057" width="8.28515625" style="1" customWidth="1"/>
    <col min="12058" max="12058" width="11.7109375" style="1" customWidth="1"/>
    <col min="12059" max="12288" width="9.140625" style="1"/>
    <col min="12289" max="12289" width="3.42578125" style="1" customWidth="1"/>
    <col min="12290" max="12290" width="15" style="1" customWidth="1"/>
    <col min="12291" max="12291" width="16.28515625" style="1" customWidth="1"/>
    <col min="12292" max="12292" width="15.42578125" style="1" customWidth="1"/>
    <col min="12293" max="12293" width="14.5703125" style="1" customWidth="1"/>
    <col min="12294" max="12294" width="12.85546875" style="1" customWidth="1"/>
    <col min="12295" max="12298" width="8.28515625" style="1" customWidth="1"/>
    <col min="12299" max="12299" width="11.7109375" style="1" customWidth="1"/>
    <col min="12300" max="12303" width="8.28515625" style="1" customWidth="1"/>
    <col min="12304" max="12304" width="11.7109375" style="1" customWidth="1"/>
    <col min="12305" max="12308" width="8.28515625" style="1" customWidth="1"/>
    <col min="12309" max="12309" width="11.7109375" style="1" customWidth="1"/>
    <col min="12310" max="12313" width="8.28515625" style="1" customWidth="1"/>
    <col min="12314" max="12314" width="11.7109375" style="1" customWidth="1"/>
    <col min="12315" max="12544" width="9.140625" style="1"/>
    <col min="12545" max="12545" width="3.42578125" style="1" customWidth="1"/>
    <col min="12546" max="12546" width="15" style="1" customWidth="1"/>
    <col min="12547" max="12547" width="16.28515625" style="1" customWidth="1"/>
    <col min="12548" max="12548" width="15.42578125" style="1" customWidth="1"/>
    <col min="12549" max="12549" width="14.5703125" style="1" customWidth="1"/>
    <col min="12550" max="12550" width="12.85546875" style="1" customWidth="1"/>
    <col min="12551" max="12554" width="8.28515625" style="1" customWidth="1"/>
    <col min="12555" max="12555" width="11.7109375" style="1" customWidth="1"/>
    <col min="12556" max="12559" width="8.28515625" style="1" customWidth="1"/>
    <col min="12560" max="12560" width="11.7109375" style="1" customWidth="1"/>
    <col min="12561" max="12564" width="8.28515625" style="1" customWidth="1"/>
    <col min="12565" max="12565" width="11.7109375" style="1" customWidth="1"/>
    <col min="12566" max="12569" width="8.28515625" style="1" customWidth="1"/>
    <col min="12570" max="12570" width="11.7109375" style="1" customWidth="1"/>
    <col min="12571" max="12800" width="9.140625" style="1"/>
    <col min="12801" max="12801" width="3.42578125" style="1" customWidth="1"/>
    <col min="12802" max="12802" width="15" style="1" customWidth="1"/>
    <col min="12803" max="12803" width="16.28515625" style="1" customWidth="1"/>
    <col min="12804" max="12804" width="15.42578125" style="1" customWidth="1"/>
    <col min="12805" max="12805" width="14.5703125" style="1" customWidth="1"/>
    <col min="12806" max="12806" width="12.85546875" style="1" customWidth="1"/>
    <col min="12807" max="12810" width="8.28515625" style="1" customWidth="1"/>
    <col min="12811" max="12811" width="11.7109375" style="1" customWidth="1"/>
    <col min="12812" max="12815" width="8.28515625" style="1" customWidth="1"/>
    <col min="12816" max="12816" width="11.7109375" style="1" customWidth="1"/>
    <col min="12817" max="12820" width="8.28515625" style="1" customWidth="1"/>
    <col min="12821" max="12821" width="11.7109375" style="1" customWidth="1"/>
    <col min="12822" max="12825" width="8.28515625" style="1" customWidth="1"/>
    <col min="12826" max="12826" width="11.7109375" style="1" customWidth="1"/>
    <col min="12827" max="13056" width="9.140625" style="1"/>
    <col min="13057" max="13057" width="3.42578125" style="1" customWidth="1"/>
    <col min="13058" max="13058" width="15" style="1" customWidth="1"/>
    <col min="13059" max="13059" width="16.28515625" style="1" customWidth="1"/>
    <col min="13060" max="13060" width="15.42578125" style="1" customWidth="1"/>
    <col min="13061" max="13061" width="14.5703125" style="1" customWidth="1"/>
    <col min="13062" max="13062" width="12.85546875" style="1" customWidth="1"/>
    <col min="13063" max="13066" width="8.28515625" style="1" customWidth="1"/>
    <col min="13067" max="13067" width="11.7109375" style="1" customWidth="1"/>
    <col min="13068" max="13071" width="8.28515625" style="1" customWidth="1"/>
    <col min="13072" max="13072" width="11.7109375" style="1" customWidth="1"/>
    <col min="13073" max="13076" width="8.28515625" style="1" customWidth="1"/>
    <col min="13077" max="13077" width="11.7109375" style="1" customWidth="1"/>
    <col min="13078" max="13081" width="8.28515625" style="1" customWidth="1"/>
    <col min="13082" max="13082" width="11.7109375" style="1" customWidth="1"/>
    <col min="13083" max="13312" width="9.140625" style="1"/>
    <col min="13313" max="13313" width="3.42578125" style="1" customWidth="1"/>
    <col min="13314" max="13314" width="15" style="1" customWidth="1"/>
    <col min="13315" max="13315" width="16.28515625" style="1" customWidth="1"/>
    <col min="13316" max="13316" width="15.42578125" style="1" customWidth="1"/>
    <col min="13317" max="13317" width="14.5703125" style="1" customWidth="1"/>
    <col min="13318" max="13318" width="12.85546875" style="1" customWidth="1"/>
    <col min="13319" max="13322" width="8.28515625" style="1" customWidth="1"/>
    <col min="13323" max="13323" width="11.7109375" style="1" customWidth="1"/>
    <col min="13324" max="13327" width="8.28515625" style="1" customWidth="1"/>
    <col min="13328" max="13328" width="11.7109375" style="1" customWidth="1"/>
    <col min="13329" max="13332" width="8.28515625" style="1" customWidth="1"/>
    <col min="13333" max="13333" width="11.7109375" style="1" customWidth="1"/>
    <col min="13334" max="13337" width="8.28515625" style="1" customWidth="1"/>
    <col min="13338" max="13338" width="11.7109375" style="1" customWidth="1"/>
    <col min="13339" max="13568" width="9.140625" style="1"/>
    <col min="13569" max="13569" width="3.42578125" style="1" customWidth="1"/>
    <col min="13570" max="13570" width="15" style="1" customWidth="1"/>
    <col min="13571" max="13571" width="16.28515625" style="1" customWidth="1"/>
    <col min="13572" max="13572" width="15.42578125" style="1" customWidth="1"/>
    <col min="13573" max="13573" width="14.5703125" style="1" customWidth="1"/>
    <col min="13574" max="13574" width="12.85546875" style="1" customWidth="1"/>
    <col min="13575" max="13578" width="8.28515625" style="1" customWidth="1"/>
    <col min="13579" max="13579" width="11.7109375" style="1" customWidth="1"/>
    <col min="13580" max="13583" width="8.28515625" style="1" customWidth="1"/>
    <col min="13584" max="13584" width="11.7109375" style="1" customWidth="1"/>
    <col min="13585" max="13588" width="8.28515625" style="1" customWidth="1"/>
    <col min="13589" max="13589" width="11.7109375" style="1" customWidth="1"/>
    <col min="13590" max="13593" width="8.28515625" style="1" customWidth="1"/>
    <col min="13594" max="13594" width="11.7109375" style="1" customWidth="1"/>
    <col min="13595" max="13824" width="9.140625" style="1"/>
    <col min="13825" max="13825" width="3.42578125" style="1" customWidth="1"/>
    <col min="13826" max="13826" width="15" style="1" customWidth="1"/>
    <col min="13827" max="13827" width="16.28515625" style="1" customWidth="1"/>
    <col min="13828" max="13828" width="15.42578125" style="1" customWidth="1"/>
    <col min="13829" max="13829" width="14.5703125" style="1" customWidth="1"/>
    <col min="13830" max="13830" width="12.85546875" style="1" customWidth="1"/>
    <col min="13831" max="13834" width="8.28515625" style="1" customWidth="1"/>
    <col min="13835" max="13835" width="11.7109375" style="1" customWidth="1"/>
    <col min="13836" max="13839" width="8.28515625" style="1" customWidth="1"/>
    <col min="13840" max="13840" width="11.7109375" style="1" customWidth="1"/>
    <col min="13841" max="13844" width="8.28515625" style="1" customWidth="1"/>
    <col min="13845" max="13845" width="11.7109375" style="1" customWidth="1"/>
    <col min="13846" max="13849" width="8.28515625" style="1" customWidth="1"/>
    <col min="13850" max="13850" width="11.7109375" style="1" customWidth="1"/>
    <col min="13851" max="14080" width="9.140625" style="1"/>
    <col min="14081" max="14081" width="3.42578125" style="1" customWidth="1"/>
    <col min="14082" max="14082" width="15" style="1" customWidth="1"/>
    <col min="14083" max="14083" width="16.28515625" style="1" customWidth="1"/>
    <col min="14084" max="14084" width="15.42578125" style="1" customWidth="1"/>
    <col min="14085" max="14085" width="14.5703125" style="1" customWidth="1"/>
    <col min="14086" max="14086" width="12.85546875" style="1" customWidth="1"/>
    <col min="14087" max="14090" width="8.28515625" style="1" customWidth="1"/>
    <col min="14091" max="14091" width="11.7109375" style="1" customWidth="1"/>
    <col min="14092" max="14095" width="8.28515625" style="1" customWidth="1"/>
    <col min="14096" max="14096" width="11.7109375" style="1" customWidth="1"/>
    <col min="14097" max="14100" width="8.28515625" style="1" customWidth="1"/>
    <col min="14101" max="14101" width="11.7109375" style="1" customWidth="1"/>
    <col min="14102" max="14105" width="8.28515625" style="1" customWidth="1"/>
    <col min="14106" max="14106" width="11.7109375" style="1" customWidth="1"/>
    <col min="14107" max="14336" width="9.140625" style="1"/>
    <col min="14337" max="14337" width="3.42578125" style="1" customWidth="1"/>
    <col min="14338" max="14338" width="15" style="1" customWidth="1"/>
    <col min="14339" max="14339" width="16.28515625" style="1" customWidth="1"/>
    <col min="14340" max="14340" width="15.42578125" style="1" customWidth="1"/>
    <col min="14341" max="14341" width="14.5703125" style="1" customWidth="1"/>
    <col min="14342" max="14342" width="12.85546875" style="1" customWidth="1"/>
    <col min="14343" max="14346" width="8.28515625" style="1" customWidth="1"/>
    <col min="14347" max="14347" width="11.7109375" style="1" customWidth="1"/>
    <col min="14348" max="14351" width="8.28515625" style="1" customWidth="1"/>
    <col min="14352" max="14352" width="11.7109375" style="1" customWidth="1"/>
    <col min="14353" max="14356" width="8.28515625" style="1" customWidth="1"/>
    <col min="14357" max="14357" width="11.7109375" style="1" customWidth="1"/>
    <col min="14358" max="14361" width="8.28515625" style="1" customWidth="1"/>
    <col min="14362" max="14362" width="11.7109375" style="1" customWidth="1"/>
    <col min="14363" max="14592" width="9.140625" style="1"/>
    <col min="14593" max="14593" width="3.42578125" style="1" customWidth="1"/>
    <col min="14594" max="14594" width="15" style="1" customWidth="1"/>
    <col min="14595" max="14595" width="16.28515625" style="1" customWidth="1"/>
    <col min="14596" max="14596" width="15.42578125" style="1" customWidth="1"/>
    <col min="14597" max="14597" width="14.5703125" style="1" customWidth="1"/>
    <col min="14598" max="14598" width="12.85546875" style="1" customWidth="1"/>
    <col min="14599" max="14602" width="8.28515625" style="1" customWidth="1"/>
    <col min="14603" max="14603" width="11.7109375" style="1" customWidth="1"/>
    <col min="14604" max="14607" width="8.28515625" style="1" customWidth="1"/>
    <col min="14608" max="14608" width="11.7109375" style="1" customWidth="1"/>
    <col min="14609" max="14612" width="8.28515625" style="1" customWidth="1"/>
    <col min="14613" max="14613" width="11.7109375" style="1" customWidth="1"/>
    <col min="14614" max="14617" width="8.28515625" style="1" customWidth="1"/>
    <col min="14618" max="14618" width="11.7109375" style="1" customWidth="1"/>
    <col min="14619" max="14848" width="9.140625" style="1"/>
    <col min="14849" max="14849" width="3.42578125" style="1" customWidth="1"/>
    <col min="14850" max="14850" width="15" style="1" customWidth="1"/>
    <col min="14851" max="14851" width="16.28515625" style="1" customWidth="1"/>
    <col min="14852" max="14852" width="15.42578125" style="1" customWidth="1"/>
    <col min="14853" max="14853" width="14.5703125" style="1" customWidth="1"/>
    <col min="14854" max="14854" width="12.85546875" style="1" customWidth="1"/>
    <col min="14855" max="14858" width="8.28515625" style="1" customWidth="1"/>
    <col min="14859" max="14859" width="11.7109375" style="1" customWidth="1"/>
    <col min="14860" max="14863" width="8.28515625" style="1" customWidth="1"/>
    <col min="14864" max="14864" width="11.7109375" style="1" customWidth="1"/>
    <col min="14865" max="14868" width="8.28515625" style="1" customWidth="1"/>
    <col min="14869" max="14869" width="11.7109375" style="1" customWidth="1"/>
    <col min="14870" max="14873" width="8.28515625" style="1" customWidth="1"/>
    <col min="14874" max="14874" width="11.7109375" style="1" customWidth="1"/>
    <col min="14875" max="15104" width="9.140625" style="1"/>
    <col min="15105" max="15105" width="3.42578125" style="1" customWidth="1"/>
    <col min="15106" max="15106" width="15" style="1" customWidth="1"/>
    <col min="15107" max="15107" width="16.28515625" style="1" customWidth="1"/>
    <col min="15108" max="15108" width="15.42578125" style="1" customWidth="1"/>
    <col min="15109" max="15109" width="14.5703125" style="1" customWidth="1"/>
    <col min="15110" max="15110" width="12.85546875" style="1" customWidth="1"/>
    <col min="15111" max="15114" width="8.28515625" style="1" customWidth="1"/>
    <col min="15115" max="15115" width="11.7109375" style="1" customWidth="1"/>
    <col min="15116" max="15119" width="8.28515625" style="1" customWidth="1"/>
    <col min="15120" max="15120" width="11.7109375" style="1" customWidth="1"/>
    <col min="15121" max="15124" width="8.28515625" style="1" customWidth="1"/>
    <col min="15125" max="15125" width="11.7109375" style="1" customWidth="1"/>
    <col min="15126" max="15129" width="8.28515625" style="1" customWidth="1"/>
    <col min="15130" max="15130" width="11.7109375" style="1" customWidth="1"/>
    <col min="15131" max="15360" width="9.140625" style="1"/>
    <col min="15361" max="15361" width="3.42578125" style="1" customWidth="1"/>
    <col min="15362" max="15362" width="15" style="1" customWidth="1"/>
    <col min="15363" max="15363" width="16.28515625" style="1" customWidth="1"/>
    <col min="15364" max="15364" width="15.42578125" style="1" customWidth="1"/>
    <col min="15365" max="15365" width="14.5703125" style="1" customWidth="1"/>
    <col min="15366" max="15366" width="12.85546875" style="1" customWidth="1"/>
    <col min="15367" max="15370" width="8.28515625" style="1" customWidth="1"/>
    <col min="15371" max="15371" width="11.7109375" style="1" customWidth="1"/>
    <col min="15372" max="15375" width="8.28515625" style="1" customWidth="1"/>
    <col min="15376" max="15376" width="11.7109375" style="1" customWidth="1"/>
    <col min="15377" max="15380" width="8.28515625" style="1" customWidth="1"/>
    <col min="15381" max="15381" width="11.7109375" style="1" customWidth="1"/>
    <col min="15382" max="15385" width="8.28515625" style="1" customWidth="1"/>
    <col min="15386" max="15386" width="11.7109375" style="1" customWidth="1"/>
    <col min="15387" max="15616" width="9.140625" style="1"/>
    <col min="15617" max="15617" width="3.42578125" style="1" customWidth="1"/>
    <col min="15618" max="15618" width="15" style="1" customWidth="1"/>
    <col min="15619" max="15619" width="16.28515625" style="1" customWidth="1"/>
    <col min="15620" max="15620" width="15.42578125" style="1" customWidth="1"/>
    <col min="15621" max="15621" width="14.5703125" style="1" customWidth="1"/>
    <col min="15622" max="15622" width="12.85546875" style="1" customWidth="1"/>
    <col min="15623" max="15626" width="8.28515625" style="1" customWidth="1"/>
    <col min="15627" max="15627" width="11.7109375" style="1" customWidth="1"/>
    <col min="15628" max="15631" width="8.28515625" style="1" customWidth="1"/>
    <col min="15632" max="15632" width="11.7109375" style="1" customWidth="1"/>
    <col min="15633" max="15636" width="8.28515625" style="1" customWidth="1"/>
    <col min="15637" max="15637" width="11.7109375" style="1" customWidth="1"/>
    <col min="15638" max="15641" width="8.28515625" style="1" customWidth="1"/>
    <col min="15642" max="15642" width="11.7109375" style="1" customWidth="1"/>
    <col min="15643" max="15872" width="9.140625" style="1"/>
    <col min="15873" max="15873" width="3.42578125" style="1" customWidth="1"/>
    <col min="15874" max="15874" width="15" style="1" customWidth="1"/>
    <col min="15875" max="15875" width="16.28515625" style="1" customWidth="1"/>
    <col min="15876" max="15876" width="15.42578125" style="1" customWidth="1"/>
    <col min="15877" max="15877" width="14.5703125" style="1" customWidth="1"/>
    <col min="15878" max="15878" width="12.85546875" style="1" customWidth="1"/>
    <col min="15879" max="15882" width="8.28515625" style="1" customWidth="1"/>
    <col min="15883" max="15883" width="11.7109375" style="1" customWidth="1"/>
    <col min="15884" max="15887" width="8.28515625" style="1" customWidth="1"/>
    <col min="15888" max="15888" width="11.7109375" style="1" customWidth="1"/>
    <col min="15889" max="15892" width="8.28515625" style="1" customWidth="1"/>
    <col min="15893" max="15893" width="11.7109375" style="1" customWidth="1"/>
    <col min="15894" max="15897" width="8.28515625" style="1" customWidth="1"/>
    <col min="15898" max="15898" width="11.7109375" style="1" customWidth="1"/>
    <col min="15899" max="16128" width="9.140625" style="1"/>
    <col min="16129" max="16129" width="3.42578125" style="1" customWidth="1"/>
    <col min="16130" max="16130" width="15" style="1" customWidth="1"/>
    <col min="16131" max="16131" width="16.28515625" style="1" customWidth="1"/>
    <col min="16132" max="16132" width="15.42578125" style="1" customWidth="1"/>
    <col min="16133" max="16133" width="14.5703125" style="1" customWidth="1"/>
    <col min="16134" max="16134" width="12.85546875" style="1" customWidth="1"/>
    <col min="16135" max="16138" width="8.28515625" style="1" customWidth="1"/>
    <col min="16139" max="16139" width="11.7109375" style="1" customWidth="1"/>
    <col min="16140" max="16143" width="8.28515625" style="1" customWidth="1"/>
    <col min="16144" max="16144" width="11.7109375" style="1" customWidth="1"/>
    <col min="16145" max="16148" width="8.28515625" style="1" customWidth="1"/>
    <col min="16149" max="16149" width="11.7109375" style="1" customWidth="1"/>
    <col min="16150" max="16153" width="8.28515625" style="1" customWidth="1"/>
    <col min="16154" max="16154" width="11.7109375" style="1" customWidth="1"/>
    <col min="16155" max="16384" width="9.140625" style="1"/>
  </cols>
  <sheetData>
    <row r="1" spans="1:30" ht="28.5" customHeight="1" x14ac:dyDescent="0.25">
      <c r="A1" s="764" t="s">
        <v>0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  <c r="W1" s="764"/>
      <c r="X1" s="764"/>
      <c r="Y1" s="764"/>
      <c r="Z1" s="764"/>
      <c r="AA1" s="767" t="s">
        <v>1</v>
      </c>
      <c r="AB1" s="768"/>
      <c r="AC1" s="768"/>
      <c r="AD1" s="768"/>
    </row>
    <row r="2" spans="1:30" ht="47.25" customHeight="1" x14ac:dyDescent="0.25">
      <c r="A2" s="769" t="s">
        <v>142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  <c r="V2" s="769"/>
      <c r="W2" s="769"/>
      <c r="X2" s="769"/>
      <c r="Y2" s="769"/>
      <c r="Z2" s="769"/>
    </row>
    <row r="3" spans="1:30" ht="30.75" customHeight="1" thickBot="1" x14ac:dyDescent="0.3">
      <c r="A3" s="770" t="s">
        <v>2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0"/>
      <c r="Y3" s="770"/>
      <c r="Z3" s="770"/>
    </row>
    <row r="4" spans="1:30" ht="36" customHeight="1" thickBot="1" x14ac:dyDescent="0.3">
      <c r="A4" s="771" t="s">
        <v>3</v>
      </c>
      <c r="B4" s="774" t="s">
        <v>4</v>
      </c>
      <c r="C4" s="776" t="s">
        <v>5</v>
      </c>
      <c r="D4" s="778" t="s">
        <v>6</v>
      </c>
      <c r="E4" s="779"/>
      <c r="F4" s="780" t="s">
        <v>7</v>
      </c>
      <c r="G4" s="782" t="s">
        <v>8</v>
      </c>
      <c r="H4" s="783"/>
      <c r="I4" s="783"/>
      <c r="J4" s="783"/>
      <c r="K4" s="784"/>
      <c r="L4" s="782" t="s">
        <v>9</v>
      </c>
      <c r="M4" s="783"/>
      <c r="N4" s="783"/>
      <c r="O4" s="783"/>
      <c r="P4" s="784"/>
      <c r="Q4" s="782" t="s">
        <v>10</v>
      </c>
      <c r="R4" s="783"/>
      <c r="S4" s="783"/>
      <c r="T4" s="783"/>
      <c r="U4" s="784"/>
      <c r="V4" s="785" t="s">
        <v>11</v>
      </c>
      <c r="W4" s="785"/>
      <c r="X4" s="785"/>
      <c r="Y4" s="785"/>
      <c r="Z4" s="782"/>
      <c r="AA4" s="755" t="s">
        <v>12</v>
      </c>
      <c r="AB4" s="755"/>
      <c r="AC4" s="755"/>
      <c r="AD4" s="755"/>
    </row>
    <row r="5" spans="1:30" ht="31.5" customHeight="1" x14ac:dyDescent="0.25">
      <c r="A5" s="772"/>
      <c r="B5" s="775"/>
      <c r="C5" s="777"/>
      <c r="D5" s="756" t="s">
        <v>13</v>
      </c>
      <c r="E5" s="758" t="s">
        <v>14</v>
      </c>
      <c r="F5" s="781"/>
      <c r="G5" s="760" t="s">
        <v>15</v>
      </c>
      <c r="H5" s="761"/>
      <c r="I5" s="760" t="s">
        <v>16</v>
      </c>
      <c r="J5" s="761"/>
      <c r="K5" s="762" t="s">
        <v>17</v>
      </c>
      <c r="L5" s="760" t="s">
        <v>15</v>
      </c>
      <c r="M5" s="761"/>
      <c r="N5" s="760" t="s">
        <v>16</v>
      </c>
      <c r="O5" s="761"/>
      <c r="P5" s="762" t="s">
        <v>17</v>
      </c>
      <c r="Q5" s="760" t="s">
        <v>15</v>
      </c>
      <c r="R5" s="761"/>
      <c r="S5" s="760" t="s">
        <v>16</v>
      </c>
      <c r="T5" s="761"/>
      <c r="U5" s="762" t="s">
        <v>17</v>
      </c>
      <c r="V5" s="760" t="s">
        <v>15</v>
      </c>
      <c r="W5" s="761"/>
      <c r="X5" s="760" t="s">
        <v>16</v>
      </c>
      <c r="Y5" s="761"/>
      <c r="Z5" s="765" t="s">
        <v>17</v>
      </c>
      <c r="AA5" s="786" t="s">
        <v>15</v>
      </c>
      <c r="AB5" s="786"/>
      <c r="AC5" s="786" t="s">
        <v>16</v>
      </c>
      <c r="AD5" s="786"/>
    </row>
    <row r="6" spans="1:30" ht="52.5" customHeight="1" thickBot="1" x14ac:dyDescent="0.3">
      <c r="A6" s="773"/>
      <c r="B6" s="775"/>
      <c r="C6" s="777"/>
      <c r="D6" s="757"/>
      <c r="E6" s="759"/>
      <c r="F6" s="781"/>
      <c r="G6" s="2" t="s">
        <v>18</v>
      </c>
      <c r="H6" s="3" t="s">
        <v>19</v>
      </c>
      <c r="I6" s="2" t="s">
        <v>18</v>
      </c>
      <c r="J6" s="3" t="s">
        <v>19</v>
      </c>
      <c r="K6" s="763"/>
      <c r="L6" s="2" t="s">
        <v>18</v>
      </c>
      <c r="M6" s="3" t="s">
        <v>19</v>
      </c>
      <c r="N6" s="2" t="s">
        <v>18</v>
      </c>
      <c r="O6" s="3" t="s">
        <v>19</v>
      </c>
      <c r="P6" s="763"/>
      <c r="Q6" s="2" t="s">
        <v>18</v>
      </c>
      <c r="R6" s="3" t="s">
        <v>19</v>
      </c>
      <c r="S6" s="2" t="s">
        <v>18</v>
      </c>
      <c r="T6" s="3" t="s">
        <v>19</v>
      </c>
      <c r="U6" s="763"/>
      <c r="V6" s="2" t="s">
        <v>18</v>
      </c>
      <c r="W6" s="3" t="s">
        <v>19</v>
      </c>
      <c r="X6" s="2" t="s">
        <v>18</v>
      </c>
      <c r="Y6" s="3" t="s">
        <v>19</v>
      </c>
      <c r="Z6" s="766"/>
      <c r="AA6" s="4" t="s">
        <v>18</v>
      </c>
      <c r="AB6" s="5" t="s">
        <v>19</v>
      </c>
      <c r="AC6" s="4" t="s">
        <v>18</v>
      </c>
      <c r="AD6" s="5" t="s">
        <v>19</v>
      </c>
    </row>
    <row r="7" spans="1:30" ht="15" customHeight="1" thickBot="1" x14ac:dyDescent="0.3">
      <c r="A7" s="6">
        <v>1</v>
      </c>
      <c r="B7" s="7">
        <v>2</v>
      </c>
      <c r="C7" s="6">
        <v>3</v>
      </c>
      <c r="D7" s="8">
        <v>4</v>
      </c>
      <c r="E7" s="9">
        <v>5</v>
      </c>
      <c r="F7" s="7">
        <v>6</v>
      </c>
      <c r="G7" s="6">
        <v>7</v>
      </c>
      <c r="H7" s="7">
        <v>8</v>
      </c>
      <c r="I7" s="6">
        <v>9</v>
      </c>
      <c r="J7" s="7">
        <v>10</v>
      </c>
      <c r="K7" s="6">
        <v>11</v>
      </c>
      <c r="L7" s="7">
        <v>12</v>
      </c>
      <c r="M7" s="6">
        <v>13</v>
      </c>
      <c r="N7" s="7">
        <v>14</v>
      </c>
      <c r="O7" s="6">
        <v>15</v>
      </c>
      <c r="P7" s="7">
        <v>16</v>
      </c>
      <c r="Q7" s="6">
        <v>17</v>
      </c>
      <c r="R7" s="7">
        <v>18</v>
      </c>
      <c r="S7" s="6">
        <v>19</v>
      </c>
      <c r="T7" s="7">
        <v>20</v>
      </c>
      <c r="U7" s="6">
        <v>21</v>
      </c>
      <c r="V7" s="7">
        <v>22</v>
      </c>
      <c r="W7" s="6">
        <v>23</v>
      </c>
      <c r="X7" s="7">
        <v>24</v>
      </c>
      <c r="Y7" s="6">
        <v>25</v>
      </c>
      <c r="Z7" s="10">
        <v>26</v>
      </c>
      <c r="AA7" s="11">
        <v>27</v>
      </c>
      <c r="AB7" s="11">
        <v>28</v>
      </c>
      <c r="AC7" s="11">
        <v>29</v>
      </c>
      <c r="AD7" s="11">
        <v>30</v>
      </c>
    </row>
    <row r="8" spans="1:30" ht="20.100000000000001" customHeight="1" x14ac:dyDescent="0.25">
      <c r="A8" s="526">
        <v>1</v>
      </c>
      <c r="B8" s="520" t="s">
        <v>143</v>
      </c>
      <c r="C8" s="526">
        <f>D8+E8</f>
        <v>8697.262999999999</v>
      </c>
      <c r="D8" s="697">
        <v>8493.9069999999992</v>
      </c>
      <c r="E8" s="523">
        <v>203.35599999999999</v>
      </c>
      <c r="F8" s="12" t="s">
        <v>20</v>
      </c>
      <c r="G8" s="193">
        <v>458</v>
      </c>
      <c r="H8" s="194">
        <v>43.79</v>
      </c>
      <c r="I8" s="193">
        <v>0</v>
      </c>
      <c r="J8" s="194">
        <v>0</v>
      </c>
      <c r="K8" s="195">
        <f>H8+J8</f>
        <v>43.79</v>
      </c>
      <c r="L8" s="193">
        <v>649</v>
      </c>
      <c r="M8" s="194">
        <v>240.8</v>
      </c>
      <c r="N8" s="193">
        <v>0</v>
      </c>
      <c r="O8" s="194">
        <v>0</v>
      </c>
      <c r="P8" s="195">
        <f>M8+O8</f>
        <v>240.8</v>
      </c>
      <c r="Q8" s="193">
        <v>1145</v>
      </c>
      <c r="R8" s="194">
        <v>885.4</v>
      </c>
      <c r="S8" s="193">
        <v>2</v>
      </c>
      <c r="T8" s="194">
        <v>24</v>
      </c>
      <c r="U8" s="138">
        <f>R8+T8</f>
        <v>909.4</v>
      </c>
      <c r="V8" s="193">
        <v>927</v>
      </c>
      <c r="W8" s="194">
        <v>1673.91</v>
      </c>
      <c r="X8" s="193">
        <v>2</v>
      </c>
      <c r="Y8" s="194">
        <v>7</v>
      </c>
      <c r="Z8" s="195">
        <f>W8+Y8</f>
        <v>1680.91</v>
      </c>
      <c r="AA8" s="193">
        <f t="shared" ref="AA8:AD12" si="0">G8+L8+Q8+V8</f>
        <v>3179</v>
      </c>
      <c r="AB8" s="194">
        <f t="shared" si="0"/>
        <v>2843.9</v>
      </c>
      <c r="AC8" s="193">
        <f>I8+N8+S8+X8</f>
        <v>4</v>
      </c>
      <c r="AD8" s="196">
        <f>J8+O8+T8+Y8</f>
        <v>31</v>
      </c>
    </row>
    <row r="9" spans="1:30" ht="20.100000000000001" customHeight="1" x14ac:dyDescent="0.25">
      <c r="A9" s="527"/>
      <c r="B9" s="520"/>
      <c r="C9" s="527"/>
      <c r="D9" s="698"/>
      <c r="E9" s="524"/>
      <c r="F9" s="12" t="s">
        <v>21</v>
      </c>
      <c r="G9" s="136">
        <v>25</v>
      </c>
      <c r="H9" s="137">
        <v>6.21</v>
      </c>
      <c r="I9" s="136">
        <v>0</v>
      </c>
      <c r="J9" s="137">
        <v>0</v>
      </c>
      <c r="K9" s="138">
        <f>H9+J9</f>
        <v>6.21</v>
      </c>
      <c r="L9" s="136">
        <v>0</v>
      </c>
      <c r="M9" s="137">
        <v>0</v>
      </c>
      <c r="N9" s="136">
        <v>0</v>
      </c>
      <c r="O9" s="137">
        <v>0</v>
      </c>
      <c r="P9" s="135">
        <f>M9+O9</f>
        <v>0</v>
      </c>
      <c r="Q9" s="136">
        <v>0</v>
      </c>
      <c r="R9" s="137">
        <v>0</v>
      </c>
      <c r="S9" s="136">
        <v>0</v>
      </c>
      <c r="T9" s="137">
        <v>0</v>
      </c>
      <c r="U9" s="138">
        <f>R9+T9</f>
        <v>0</v>
      </c>
      <c r="V9" s="136">
        <v>0</v>
      </c>
      <c r="W9" s="137">
        <v>0</v>
      </c>
      <c r="X9" s="136">
        <v>0</v>
      </c>
      <c r="Y9" s="137">
        <v>0</v>
      </c>
      <c r="Z9" s="135">
        <f>W9+Y9</f>
        <v>0</v>
      </c>
      <c r="AA9" s="133">
        <f t="shared" si="0"/>
        <v>25</v>
      </c>
      <c r="AB9" s="134">
        <f t="shared" si="0"/>
        <v>6.21</v>
      </c>
      <c r="AC9" s="133">
        <f t="shared" si="0"/>
        <v>0</v>
      </c>
      <c r="AD9" s="197">
        <f t="shared" si="0"/>
        <v>0</v>
      </c>
    </row>
    <row r="10" spans="1:30" ht="20.100000000000001" customHeight="1" x14ac:dyDescent="0.25">
      <c r="A10" s="527"/>
      <c r="B10" s="520"/>
      <c r="C10" s="527"/>
      <c r="D10" s="698"/>
      <c r="E10" s="524"/>
      <c r="F10" s="12" t="s">
        <v>22</v>
      </c>
      <c r="G10" s="136">
        <v>40</v>
      </c>
      <c r="H10" s="137">
        <v>5.2</v>
      </c>
      <c r="I10" s="136">
        <v>0</v>
      </c>
      <c r="J10" s="137">
        <v>0</v>
      </c>
      <c r="K10" s="138">
        <f>H10+J10</f>
        <v>5.2</v>
      </c>
      <c r="L10" s="136">
        <v>110</v>
      </c>
      <c r="M10" s="137">
        <v>26.3</v>
      </c>
      <c r="N10" s="136">
        <v>0</v>
      </c>
      <c r="O10" s="137">
        <v>0</v>
      </c>
      <c r="P10" s="135">
        <f>M10+O10</f>
        <v>26.3</v>
      </c>
      <c r="Q10" s="136">
        <v>0</v>
      </c>
      <c r="R10" s="137">
        <v>0</v>
      </c>
      <c r="S10" s="136">
        <v>0</v>
      </c>
      <c r="T10" s="137">
        <v>0</v>
      </c>
      <c r="U10" s="138">
        <f>R10+T10</f>
        <v>0</v>
      </c>
      <c r="V10" s="136">
        <v>0</v>
      </c>
      <c r="W10" s="137">
        <v>0</v>
      </c>
      <c r="X10" s="136">
        <v>0</v>
      </c>
      <c r="Y10" s="137">
        <v>0</v>
      </c>
      <c r="Z10" s="135">
        <f>W10+Y10</f>
        <v>0</v>
      </c>
      <c r="AA10" s="133">
        <f t="shared" si="0"/>
        <v>150</v>
      </c>
      <c r="AB10" s="134">
        <f t="shared" si="0"/>
        <v>31.5</v>
      </c>
      <c r="AC10" s="133">
        <f t="shared" si="0"/>
        <v>0</v>
      </c>
      <c r="AD10" s="197">
        <f t="shared" si="0"/>
        <v>0</v>
      </c>
    </row>
    <row r="11" spans="1:30" ht="20.100000000000001" customHeight="1" x14ac:dyDescent="0.25">
      <c r="A11" s="527"/>
      <c r="B11" s="520"/>
      <c r="C11" s="527"/>
      <c r="D11" s="698"/>
      <c r="E11" s="524"/>
      <c r="F11" s="12" t="s">
        <v>23</v>
      </c>
      <c r="G11" s="136">
        <v>0</v>
      </c>
      <c r="H11" s="137">
        <v>0</v>
      </c>
      <c r="I11" s="136">
        <v>0</v>
      </c>
      <c r="J11" s="137">
        <v>0</v>
      </c>
      <c r="K11" s="138">
        <f>H11+J11</f>
        <v>0</v>
      </c>
      <c r="L11" s="136">
        <v>0</v>
      </c>
      <c r="M11" s="137">
        <v>0</v>
      </c>
      <c r="N11" s="136">
        <v>0</v>
      </c>
      <c r="O11" s="137">
        <v>0</v>
      </c>
      <c r="P11" s="135">
        <f>M11+O11</f>
        <v>0</v>
      </c>
      <c r="Q11" s="136">
        <v>0</v>
      </c>
      <c r="R11" s="137">
        <v>0</v>
      </c>
      <c r="S11" s="136">
        <v>0</v>
      </c>
      <c r="T11" s="137">
        <v>0</v>
      </c>
      <c r="U11" s="138">
        <f>R11+T11</f>
        <v>0</v>
      </c>
      <c r="V11" s="136">
        <v>0</v>
      </c>
      <c r="W11" s="137">
        <v>0</v>
      </c>
      <c r="X11" s="136">
        <v>0</v>
      </c>
      <c r="Y11" s="137">
        <v>0</v>
      </c>
      <c r="Z11" s="135">
        <f>W11+Y11</f>
        <v>0</v>
      </c>
      <c r="AA11" s="133">
        <f t="shared" si="0"/>
        <v>0</v>
      </c>
      <c r="AB11" s="134">
        <f t="shared" si="0"/>
        <v>0</v>
      </c>
      <c r="AC11" s="133">
        <f t="shared" si="0"/>
        <v>0</v>
      </c>
      <c r="AD11" s="197">
        <f t="shared" si="0"/>
        <v>0</v>
      </c>
    </row>
    <row r="12" spans="1:30" ht="20.100000000000001" customHeight="1" thickBot="1" x14ac:dyDescent="0.3">
      <c r="A12" s="527"/>
      <c r="B12" s="520"/>
      <c r="C12" s="527"/>
      <c r="D12" s="698"/>
      <c r="E12" s="524"/>
      <c r="F12" s="13" t="s">
        <v>24</v>
      </c>
      <c r="G12" s="139">
        <v>0</v>
      </c>
      <c r="H12" s="140">
        <v>0</v>
      </c>
      <c r="I12" s="139">
        <v>0</v>
      </c>
      <c r="J12" s="140">
        <v>0</v>
      </c>
      <c r="K12" s="141">
        <f>H12+J12</f>
        <v>0</v>
      </c>
      <c r="L12" s="139">
        <v>0</v>
      </c>
      <c r="M12" s="140">
        <v>0</v>
      </c>
      <c r="N12" s="139">
        <v>0</v>
      </c>
      <c r="O12" s="140">
        <v>0</v>
      </c>
      <c r="P12" s="181">
        <f>M12+O12</f>
        <v>0</v>
      </c>
      <c r="Q12" s="139">
        <v>0</v>
      </c>
      <c r="R12" s="140">
        <v>0</v>
      </c>
      <c r="S12" s="139">
        <v>0</v>
      </c>
      <c r="T12" s="140">
        <v>0</v>
      </c>
      <c r="U12" s="141">
        <f>R12+T12</f>
        <v>0</v>
      </c>
      <c r="V12" s="139">
        <v>0</v>
      </c>
      <c r="W12" s="140">
        <v>0</v>
      </c>
      <c r="X12" s="142">
        <v>0</v>
      </c>
      <c r="Y12" s="140">
        <v>0</v>
      </c>
      <c r="Z12" s="181">
        <f>W12+Y12</f>
        <v>0</v>
      </c>
      <c r="AA12" s="182">
        <f t="shared" si="0"/>
        <v>0</v>
      </c>
      <c r="AB12" s="183">
        <f t="shared" si="0"/>
        <v>0</v>
      </c>
      <c r="AC12" s="182">
        <f>I12+N12+S12+X12</f>
        <v>0</v>
      </c>
      <c r="AD12" s="198">
        <f>J12+O12+T12+Y12</f>
        <v>0</v>
      </c>
    </row>
    <row r="13" spans="1:30" s="253" customFormat="1" ht="20.100000000000001" customHeight="1" thickBot="1" x14ac:dyDescent="0.3">
      <c r="A13" s="528"/>
      <c r="B13" s="787" t="s">
        <v>12</v>
      </c>
      <c r="C13" s="788"/>
      <c r="D13" s="788"/>
      <c r="E13" s="788"/>
      <c r="F13" s="788"/>
      <c r="G13" s="144">
        <f>G8+G9+G10+G11+G12</f>
        <v>523</v>
      </c>
      <c r="H13" s="145">
        <f t="shared" ref="H13:AD13" si="1">H8+H9+H10+H11+H12</f>
        <v>55.2</v>
      </c>
      <c r="I13" s="145">
        <f t="shared" si="1"/>
        <v>0</v>
      </c>
      <c r="J13" s="145">
        <f t="shared" si="1"/>
        <v>0</v>
      </c>
      <c r="K13" s="146">
        <f t="shared" si="1"/>
        <v>55.2</v>
      </c>
      <c r="L13" s="145">
        <f t="shared" si="1"/>
        <v>759</v>
      </c>
      <c r="M13" s="145">
        <f t="shared" si="1"/>
        <v>267.10000000000002</v>
      </c>
      <c r="N13" s="145">
        <f>N8+N9+N10+N11+N12</f>
        <v>0</v>
      </c>
      <c r="O13" s="145">
        <f>O8+O9+O10+O11+O12</f>
        <v>0</v>
      </c>
      <c r="P13" s="146">
        <f t="shared" si="1"/>
        <v>267.10000000000002</v>
      </c>
      <c r="Q13" s="145">
        <f t="shared" si="1"/>
        <v>1145</v>
      </c>
      <c r="R13" s="145">
        <f t="shared" si="1"/>
        <v>885.4</v>
      </c>
      <c r="S13" s="145">
        <f t="shared" si="1"/>
        <v>2</v>
      </c>
      <c r="T13" s="145">
        <f t="shared" si="1"/>
        <v>24</v>
      </c>
      <c r="U13" s="145">
        <f t="shared" si="1"/>
        <v>909.4</v>
      </c>
      <c r="V13" s="145">
        <f t="shared" si="1"/>
        <v>927</v>
      </c>
      <c r="W13" s="145">
        <f t="shared" si="1"/>
        <v>1673.91</v>
      </c>
      <c r="X13" s="145">
        <f t="shared" si="1"/>
        <v>2</v>
      </c>
      <c r="Y13" s="145">
        <f t="shared" si="1"/>
        <v>7</v>
      </c>
      <c r="Z13" s="145">
        <f t="shared" si="1"/>
        <v>1680.91</v>
      </c>
      <c r="AA13" s="145">
        <f t="shared" si="1"/>
        <v>3354</v>
      </c>
      <c r="AB13" s="145">
        <f t="shared" si="1"/>
        <v>2881.61</v>
      </c>
      <c r="AC13" s="145">
        <f t="shared" si="1"/>
        <v>4</v>
      </c>
      <c r="AD13" s="184">
        <f t="shared" si="1"/>
        <v>31</v>
      </c>
    </row>
    <row r="14" spans="1:30" ht="20.100000000000001" customHeight="1" x14ac:dyDescent="0.25">
      <c r="A14" s="526">
        <v>2</v>
      </c>
      <c r="B14" s="520" t="s">
        <v>144</v>
      </c>
      <c r="C14" s="526">
        <f>D14+E14</f>
        <v>7670.0999999999995</v>
      </c>
      <c r="D14" s="697">
        <v>7666.12</v>
      </c>
      <c r="E14" s="523">
        <v>3.98</v>
      </c>
      <c r="F14" s="12" t="s">
        <v>20</v>
      </c>
      <c r="G14" s="193">
        <v>2293</v>
      </c>
      <c r="H14" s="194">
        <v>437</v>
      </c>
      <c r="I14" s="193">
        <v>0</v>
      </c>
      <c r="J14" s="194">
        <v>0</v>
      </c>
      <c r="K14" s="195">
        <f>H14+J14</f>
        <v>437</v>
      </c>
      <c r="L14" s="193">
        <v>1529</v>
      </c>
      <c r="M14" s="194">
        <v>689</v>
      </c>
      <c r="N14" s="193">
        <v>0</v>
      </c>
      <c r="O14" s="194">
        <v>0</v>
      </c>
      <c r="P14" s="195">
        <f>M14+O14</f>
        <v>689</v>
      </c>
      <c r="Q14" s="193">
        <v>702</v>
      </c>
      <c r="R14" s="194">
        <v>697</v>
      </c>
      <c r="S14" s="193">
        <v>0</v>
      </c>
      <c r="T14" s="194">
        <v>0</v>
      </c>
      <c r="U14" s="138">
        <f>R14+T14</f>
        <v>697</v>
      </c>
      <c r="V14" s="193">
        <v>421</v>
      </c>
      <c r="W14" s="194">
        <v>678</v>
      </c>
      <c r="X14" s="193">
        <v>0</v>
      </c>
      <c r="Y14" s="194">
        <v>0</v>
      </c>
      <c r="Z14" s="195">
        <f>W14+Y14</f>
        <v>678</v>
      </c>
      <c r="AA14" s="193">
        <f t="shared" ref="AA14:AD30" si="2">G14+L14+Q14+V14</f>
        <v>4945</v>
      </c>
      <c r="AB14" s="194">
        <f t="shared" si="2"/>
        <v>2501</v>
      </c>
      <c r="AC14" s="193">
        <f t="shared" si="2"/>
        <v>0</v>
      </c>
      <c r="AD14" s="196">
        <f t="shared" si="2"/>
        <v>0</v>
      </c>
    </row>
    <row r="15" spans="1:30" ht="20.100000000000001" customHeight="1" x14ac:dyDescent="0.25">
      <c r="A15" s="527"/>
      <c r="B15" s="520"/>
      <c r="C15" s="527"/>
      <c r="D15" s="698"/>
      <c r="E15" s="524"/>
      <c r="F15" s="12" t="s">
        <v>21</v>
      </c>
      <c r="G15" s="136">
        <v>385</v>
      </c>
      <c r="H15" s="137">
        <v>61</v>
      </c>
      <c r="I15" s="136">
        <v>0</v>
      </c>
      <c r="J15" s="137">
        <v>0</v>
      </c>
      <c r="K15" s="138">
        <f>H15+J15</f>
        <v>61</v>
      </c>
      <c r="L15" s="136">
        <v>29</v>
      </c>
      <c r="M15" s="137">
        <v>13</v>
      </c>
      <c r="N15" s="136">
        <v>0</v>
      </c>
      <c r="O15" s="137">
        <v>0</v>
      </c>
      <c r="P15" s="135">
        <f>M15+O15</f>
        <v>13</v>
      </c>
      <c r="Q15" s="136">
        <v>46</v>
      </c>
      <c r="R15" s="137">
        <v>38</v>
      </c>
      <c r="S15" s="136">
        <v>0</v>
      </c>
      <c r="T15" s="137">
        <v>0</v>
      </c>
      <c r="U15" s="138">
        <f>R15+T15</f>
        <v>38</v>
      </c>
      <c r="V15" s="136">
        <v>68</v>
      </c>
      <c r="W15" s="137">
        <v>91</v>
      </c>
      <c r="X15" s="136">
        <v>0</v>
      </c>
      <c r="Y15" s="137">
        <v>0</v>
      </c>
      <c r="Z15" s="135">
        <f>W15+Y15</f>
        <v>91</v>
      </c>
      <c r="AA15" s="133">
        <f t="shared" si="2"/>
        <v>528</v>
      </c>
      <c r="AB15" s="134">
        <f t="shared" si="2"/>
        <v>203</v>
      </c>
      <c r="AC15" s="133">
        <f t="shared" si="2"/>
        <v>0</v>
      </c>
      <c r="AD15" s="197">
        <f t="shared" si="2"/>
        <v>0</v>
      </c>
    </row>
    <row r="16" spans="1:30" ht="20.100000000000001" customHeight="1" x14ac:dyDescent="0.25">
      <c r="A16" s="527"/>
      <c r="B16" s="520"/>
      <c r="C16" s="527"/>
      <c r="D16" s="698"/>
      <c r="E16" s="524"/>
      <c r="F16" s="12" t="s">
        <v>22</v>
      </c>
      <c r="G16" s="136">
        <v>283</v>
      </c>
      <c r="H16" s="137">
        <v>56</v>
      </c>
      <c r="I16" s="136">
        <v>0</v>
      </c>
      <c r="J16" s="137">
        <v>0</v>
      </c>
      <c r="K16" s="138">
        <f>H16+J16</f>
        <v>56</v>
      </c>
      <c r="L16" s="136">
        <v>159</v>
      </c>
      <c r="M16" s="137">
        <v>78</v>
      </c>
      <c r="N16" s="136">
        <v>0</v>
      </c>
      <c r="O16" s="137">
        <v>0</v>
      </c>
      <c r="P16" s="135">
        <f>M16+O16</f>
        <v>78</v>
      </c>
      <c r="Q16" s="136">
        <v>47</v>
      </c>
      <c r="R16" s="137">
        <v>37</v>
      </c>
      <c r="S16" s="136">
        <v>0</v>
      </c>
      <c r="T16" s="137">
        <v>0</v>
      </c>
      <c r="U16" s="138">
        <f>R16+T16</f>
        <v>37</v>
      </c>
      <c r="V16" s="136">
        <v>9</v>
      </c>
      <c r="W16" s="137">
        <v>12</v>
      </c>
      <c r="X16" s="136">
        <v>0</v>
      </c>
      <c r="Y16" s="137">
        <v>0</v>
      </c>
      <c r="Z16" s="135">
        <f>W16+Y16</f>
        <v>12</v>
      </c>
      <c r="AA16" s="133">
        <f t="shared" si="2"/>
        <v>498</v>
      </c>
      <c r="AB16" s="134">
        <f t="shared" si="2"/>
        <v>183</v>
      </c>
      <c r="AC16" s="133">
        <f t="shared" si="2"/>
        <v>0</v>
      </c>
      <c r="AD16" s="197">
        <f t="shared" si="2"/>
        <v>0</v>
      </c>
    </row>
    <row r="17" spans="1:30" ht="20.100000000000001" customHeight="1" x14ac:dyDescent="0.25">
      <c r="A17" s="527"/>
      <c r="B17" s="520"/>
      <c r="C17" s="527"/>
      <c r="D17" s="698"/>
      <c r="E17" s="524"/>
      <c r="F17" s="12" t="s">
        <v>23</v>
      </c>
      <c r="G17" s="136">
        <v>0</v>
      </c>
      <c r="H17" s="137">
        <v>0</v>
      </c>
      <c r="I17" s="136">
        <v>0</v>
      </c>
      <c r="J17" s="137">
        <v>0</v>
      </c>
      <c r="K17" s="138">
        <v>0</v>
      </c>
      <c r="L17" s="136">
        <v>0</v>
      </c>
      <c r="M17" s="137">
        <v>0</v>
      </c>
      <c r="N17" s="136">
        <v>0</v>
      </c>
      <c r="O17" s="137">
        <v>0</v>
      </c>
      <c r="P17" s="135">
        <v>0</v>
      </c>
      <c r="Q17" s="136">
        <v>0</v>
      </c>
      <c r="R17" s="137">
        <v>0</v>
      </c>
      <c r="S17" s="136">
        <v>0</v>
      </c>
      <c r="T17" s="137">
        <v>0</v>
      </c>
      <c r="U17" s="138">
        <v>0</v>
      </c>
      <c r="V17" s="136">
        <v>0</v>
      </c>
      <c r="W17" s="137">
        <v>0</v>
      </c>
      <c r="X17" s="136">
        <v>0</v>
      </c>
      <c r="Y17" s="137">
        <v>0</v>
      </c>
      <c r="Z17" s="135">
        <v>0</v>
      </c>
      <c r="AA17" s="133">
        <f t="shared" si="2"/>
        <v>0</v>
      </c>
      <c r="AB17" s="134">
        <f t="shared" si="2"/>
        <v>0</v>
      </c>
      <c r="AC17" s="133">
        <f t="shared" si="2"/>
        <v>0</v>
      </c>
      <c r="AD17" s="197">
        <f t="shared" si="2"/>
        <v>0</v>
      </c>
    </row>
    <row r="18" spans="1:30" ht="20.100000000000001" customHeight="1" thickBot="1" x14ac:dyDescent="0.3">
      <c r="A18" s="527"/>
      <c r="B18" s="520"/>
      <c r="C18" s="527"/>
      <c r="D18" s="698"/>
      <c r="E18" s="524"/>
      <c r="F18" s="13" t="s">
        <v>24</v>
      </c>
      <c r="G18" s="139">
        <v>0</v>
      </c>
      <c r="H18" s="140">
        <v>0</v>
      </c>
      <c r="I18" s="139">
        <v>0</v>
      </c>
      <c r="J18" s="140">
        <v>0</v>
      </c>
      <c r="K18" s="141">
        <v>0</v>
      </c>
      <c r="L18" s="139">
        <v>0</v>
      </c>
      <c r="M18" s="140">
        <v>0</v>
      </c>
      <c r="N18" s="139">
        <v>0</v>
      </c>
      <c r="O18" s="140">
        <v>0</v>
      </c>
      <c r="P18" s="181">
        <v>0</v>
      </c>
      <c r="Q18" s="139">
        <v>0</v>
      </c>
      <c r="R18" s="140">
        <v>0</v>
      </c>
      <c r="S18" s="139">
        <v>0</v>
      </c>
      <c r="T18" s="140">
        <v>0</v>
      </c>
      <c r="U18" s="141">
        <v>0</v>
      </c>
      <c r="V18" s="139">
        <v>0</v>
      </c>
      <c r="W18" s="140">
        <v>0</v>
      </c>
      <c r="X18" s="142">
        <v>0</v>
      </c>
      <c r="Y18" s="140">
        <v>0</v>
      </c>
      <c r="Z18" s="181">
        <v>0</v>
      </c>
      <c r="AA18" s="182">
        <f t="shared" si="2"/>
        <v>0</v>
      </c>
      <c r="AB18" s="183">
        <f t="shared" si="2"/>
        <v>0</v>
      </c>
      <c r="AC18" s="182">
        <f t="shared" si="2"/>
        <v>0</v>
      </c>
      <c r="AD18" s="198">
        <f t="shared" si="2"/>
        <v>0</v>
      </c>
    </row>
    <row r="19" spans="1:30" s="253" customFormat="1" ht="20.100000000000001" customHeight="1" thickBot="1" x14ac:dyDescent="0.3">
      <c r="A19" s="528"/>
      <c r="B19" s="787" t="s">
        <v>12</v>
      </c>
      <c r="C19" s="788"/>
      <c r="D19" s="788"/>
      <c r="E19" s="788"/>
      <c r="F19" s="788"/>
      <c r="G19" s="144">
        <f t="shared" ref="G19:AD19" si="3">G14+G15+G16+G17+G18</f>
        <v>2961</v>
      </c>
      <c r="H19" s="145">
        <f t="shared" si="3"/>
        <v>554</v>
      </c>
      <c r="I19" s="145">
        <f t="shared" si="3"/>
        <v>0</v>
      </c>
      <c r="J19" s="145">
        <f t="shared" si="3"/>
        <v>0</v>
      </c>
      <c r="K19" s="146">
        <f t="shared" si="3"/>
        <v>554</v>
      </c>
      <c r="L19" s="145">
        <f t="shared" si="3"/>
        <v>1717</v>
      </c>
      <c r="M19" s="145">
        <f t="shared" si="3"/>
        <v>780</v>
      </c>
      <c r="N19" s="145">
        <f t="shared" si="3"/>
        <v>0</v>
      </c>
      <c r="O19" s="145">
        <f t="shared" si="3"/>
        <v>0</v>
      </c>
      <c r="P19" s="146">
        <f t="shared" si="3"/>
        <v>780</v>
      </c>
      <c r="Q19" s="145">
        <f t="shared" si="3"/>
        <v>795</v>
      </c>
      <c r="R19" s="145">
        <f t="shared" si="3"/>
        <v>772</v>
      </c>
      <c r="S19" s="145">
        <f t="shared" si="3"/>
        <v>0</v>
      </c>
      <c r="T19" s="145">
        <f t="shared" si="3"/>
        <v>0</v>
      </c>
      <c r="U19" s="145">
        <f t="shared" si="3"/>
        <v>772</v>
      </c>
      <c r="V19" s="145">
        <f t="shared" si="3"/>
        <v>498</v>
      </c>
      <c r="W19" s="145">
        <f t="shared" si="3"/>
        <v>781</v>
      </c>
      <c r="X19" s="145">
        <f t="shared" si="3"/>
        <v>0</v>
      </c>
      <c r="Y19" s="145">
        <f t="shared" si="3"/>
        <v>0</v>
      </c>
      <c r="Z19" s="145">
        <f t="shared" si="3"/>
        <v>781</v>
      </c>
      <c r="AA19" s="145">
        <f t="shared" si="3"/>
        <v>5971</v>
      </c>
      <c r="AB19" s="145">
        <f t="shared" si="3"/>
        <v>2887</v>
      </c>
      <c r="AC19" s="145">
        <f t="shared" si="3"/>
        <v>0</v>
      </c>
      <c r="AD19" s="184">
        <f t="shared" si="3"/>
        <v>0</v>
      </c>
    </row>
    <row r="20" spans="1:30" ht="20.100000000000001" customHeight="1" x14ac:dyDescent="0.25">
      <c r="A20" s="526">
        <v>3</v>
      </c>
      <c r="B20" s="520" t="s">
        <v>145</v>
      </c>
      <c r="C20" s="526">
        <f>D20+E20</f>
        <v>7734.62</v>
      </c>
      <c r="D20" s="697">
        <v>7594.44</v>
      </c>
      <c r="E20" s="523">
        <v>140.18</v>
      </c>
      <c r="F20" s="12" t="s">
        <v>20</v>
      </c>
      <c r="G20" s="193">
        <v>179</v>
      </c>
      <c r="H20" s="194">
        <v>26.22</v>
      </c>
      <c r="I20" s="193">
        <v>0</v>
      </c>
      <c r="J20" s="194">
        <v>0</v>
      </c>
      <c r="K20" s="195">
        <f>H20+J20</f>
        <v>26.22</v>
      </c>
      <c r="L20" s="193">
        <v>219</v>
      </c>
      <c r="M20" s="194">
        <v>96.53</v>
      </c>
      <c r="N20" s="193">
        <v>0</v>
      </c>
      <c r="O20" s="194">
        <v>0</v>
      </c>
      <c r="P20" s="195">
        <f>M20+O20</f>
        <v>96.53</v>
      </c>
      <c r="Q20" s="193">
        <v>304</v>
      </c>
      <c r="R20" s="194">
        <v>363.6</v>
      </c>
      <c r="S20" s="193">
        <v>0</v>
      </c>
      <c r="T20" s="194">
        <v>0</v>
      </c>
      <c r="U20" s="138">
        <f>R20+T20</f>
        <v>363.6</v>
      </c>
      <c r="V20" s="193">
        <v>246</v>
      </c>
      <c r="W20" s="194">
        <v>274.5</v>
      </c>
      <c r="X20" s="193">
        <v>0</v>
      </c>
      <c r="Y20" s="194">
        <v>0</v>
      </c>
      <c r="Z20" s="195">
        <f>W20+Y20</f>
        <v>274.5</v>
      </c>
      <c r="AA20" s="193">
        <f>G20+L20+Q20+V20</f>
        <v>948</v>
      </c>
      <c r="AB20" s="194">
        <f>H20+M20+R20+W20</f>
        <v>760.85</v>
      </c>
      <c r="AC20" s="193">
        <f>I20+N20+S20+X20</f>
        <v>0</v>
      </c>
      <c r="AD20" s="196">
        <f>J20+O20+T20+Y20</f>
        <v>0</v>
      </c>
    </row>
    <row r="21" spans="1:30" ht="20.100000000000001" customHeight="1" x14ac:dyDescent="0.25">
      <c r="A21" s="527"/>
      <c r="B21" s="520"/>
      <c r="C21" s="527"/>
      <c r="D21" s="698"/>
      <c r="E21" s="524"/>
      <c r="F21" s="12" t="s">
        <v>21</v>
      </c>
      <c r="G21" s="136">
        <v>0</v>
      </c>
      <c r="H21" s="137">
        <v>0</v>
      </c>
      <c r="I21" s="136">
        <v>0</v>
      </c>
      <c r="J21" s="137">
        <v>0</v>
      </c>
      <c r="K21" s="138">
        <f>H21+J21</f>
        <v>0</v>
      </c>
      <c r="L21" s="136">
        <v>0</v>
      </c>
      <c r="M21" s="137">
        <v>0</v>
      </c>
      <c r="N21" s="136">
        <v>0</v>
      </c>
      <c r="O21" s="137">
        <v>0</v>
      </c>
      <c r="P21" s="135">
        <f>M21+O21</f>
        <v>0</v>
      </c>
      <c r="Q21" s="136">
        <v>0</v>
      </c>
      <c r="R21" s="137">
        <v>0</v>
      </c>
      <c r="S21" s="136">
        <v>0</v>
      </c>
      <c r="T21" s="137">
        <v>0</v>
      </c>
      <c r="U21" s="138">
        <f>R21+T21</f>
        <v>0</v>
      </c>
      <c r="V21" s="136">
        <v>0</v>
      </c>
      <c r="W21" s="137">
        <v>0</v>
      </c>
      <c r="X21" s="136">
        <v>0</v>
      </c>
      <c r="Y21" s="137">
        <v>0</v>
      </c>
      <c r="Z21" s="135">
        <f>W21+Y21</f>
        <v>0</v>
      </c>
      <c r="AA21" s="133">
        <f t="shared" si="2"/>
        <v>0</v>
      </c>
      <c r="AB21" s="134">
        <f t="shared" si="2"/>
        <v>0</v>
      </c>
      <c r="AC21" s="133">
        <f t="shared" si="2"/>
        <v>0</v>
      </c>
      <c r="AD21" s="197">
        <f t="shared" si="2"/>
        <v>0</v>
      </c>
    </row>
    <row r="22" spans="1:30" ht="20.100000000000001" customHeight="1" x14ac:dyDescent="0.25">
      <c r="A22" s="527"/>
      <c r="B22" s="520"/>
      <c r="C22" s="527"/>
      <c r="D22" s="698"/>
      <c r="E22" s="524"/>
      <c r="F22" s="12" t="s">
        <v>22</v>
      </c>
      <c r="G22" s="136">
        <v>0</v>
      </c>
      <c r="H22" s="137">
        <v>0</v>
      </c>
      <c r="I22" s="136">
        <v>0</v>
      </c>
      <c r="J22" s="137">
        <v>0</v>
      </c>
      <c r="K22" s="138">
        <f>H22+J22</f>
        <v>0</v>
      </c>
      <c r="L22" s="136">
        <v>105</v>
      </c>
      <c r="M22" s="137">
        <v>32.700000000000003</v>
      </c>
      <c r="N22" s="136">
        <v>0</v>
      </c>
      <c r="O22" s="137">
        <v>0</v>
      </c>
      <c r="P22" s="135">
        <f>M22+O22</f>
        <v>32.700000000000003</v>
      </c>
      <c r="Q22" s="136">
        <v>64</v>
      </c>
      <c r="R22" s="137">
        <v>106.4</v>
      </c>
      <c r="S22" s="136">
        <v>0</v>
      </c>
      <c r="T22" s="137">
        <v>0</v>
      </c>
      <c r="U22" s="138">
        <f>R22+T22</f>
        <v>106.4</v>
      </c>
      <c r="V22" s="136">
        <v>110</v>
      </c>
      <c r="W22" s="137">
        <v>129</v>
      </c>
      <c r="X22" s="136">
        <v>0</v>
      </c>
      <c r="Y22" s="137">
        <v>0</v>
      </c>
      <c r="Z22" s="135">
        <f>W22+Y22</f>
        <v>129</v>
      </c>
      <c r="AA22" s="133">
        <f t="shared" si="2"/>
        <v>279</v>
      </c>
      <c r="AB22" s="134">
        <f t="shared" si="2"/>
        <v>268.10000000000002</v>
      </c>
      <c r="AC22" s="133">
        <f t="shared" si="2"/>
        <v>0</v>
      </c>
      <c r="AD22" s="197">
        <f t="shared" si="2"/>
        <v>0</v>
      </c>
    </row>
    <row r="23" spans="1:30" ht="20.100000000000001" customHeight="1" x14ac:dyDescent="0.25">
      <c r="A23" s="527"/>
      <c r="B23" s="520"/>
      <c r="C23" s="527"/>
      <c r="D23" s="698"/>
      <c r="E23" s="524"/>
      <c r="F23" s="12" t="s">
        <v>23</v>
      </c>
      <c r="G23" s="136">
        <v>0</v>
      </c>
      <c r="H23" s="137">
        <v>0</v>
      </c>
      <c r="I23" s="136">
        <v>0</v>
      </c>
      <c r="J23" s="137">
        <v>0</v>
      </c>
      <c r="K23" s="138">
        <f>H23+J23</f>
        <v>0</v>
      </c>
      <c r="L23" s="136">
        <v>0</v>
      </c>
      <c r="M23" s="137">
        <v>0</v>
      </c>
      <c r="N23" s="136">
        <v>0</v>
      </c>
      <c r="O23" s="137">
        <v>0</v>
      </c>
      <c r="P23" s="135">
        <f>M23+O23</f>
        <v>0</v>
      </c>
      <c r="Q23" s="136">
        <v>0</v>
      </c>
      <c r="R23" s="137">
        <v>0</v>
      </c>
      <c r="S23" s="136">
        <v>0</v>
      </c>
      <c r="T23" s="137">
        <v>0</v>
      </c>
      <c r="U23" s="138">
        <f>R23+T23</f>
        <v>0</v>
      </c>
      <c r="V23" s="136">
        <v>0</v>
      </c>
      <c r="W23" s="137">
        <v>0</v>
      </c>
      <c r="X23" s="136">
        <v>0</v>
      </c>
      <c r="Y23" s="137">
        <v>0</v>
      </c>
      <c r="Z23" s="135">
        <f>W23+Y23</f>
        <v>0</v>
      </c>
      <c r="AA23" s="133">
        <f t="shared" si="2"/>
        <v>0</v>
      </c>
      <c r="AB23" s="134">
        <f t="shared" si="2"/>
        <v>0</v>
      </c>
      <c r="AC23" s="133">
        <f t="shared" si="2"/>
        <v>0</v>
      </c>
      <c r="AD23" s="197">
        <f t="shared" si="2"/>
        <v>0</v>
      </c>
    </row>
    <row r="24" spans="1:30" ht="20.100000000000001" customHeight="1" thickBot="1" x14ac:dyDescent="0.3">
      <c r="A24" s="527"/>
      <c r="B24" s="520"/>
      <c r="C24" s="527"/>
      <c r="D24" s="698"/>
      <c r="E24" s="524"/>
      <c r="F24" s="13" t="s">
        <v>24</v>
      </c>
      <c r="G24" s="139">
        <v>0</v>
      </c>
      <c r="H24" s="140">
        <v>0</v>
      </c>
      <c r="I24" s="139">
        <v>0</v>
      </c>
      <c r="J24" s="140">
        <v>0</v>
      </c>
      <c r="K24" s="141">
        <f>H24+J24</f>
        <v>0</v>
      </c>
      <c r="L24" s="139">
        <v>0</v>
      </c>
      <c r="M24" s="140">
        <v>0</v>
      </c>
      <c r="N24" s="139">
        <v>0</v>
      </c>
      <c r="O24" s="140">
        <v>0</v>
      </c>
      <c r="P24" s="181">
        <f>M24+O24</f>
        <v>0</v>
      </c>
      <c r="Q24" s="139">
        <v>0</v>
      </c>
      <c r="R24" s="140">
        <v>0</v>
      </c>
      <c r="S24" s="139">
        <v>0</v>
      </c>
      <c r="T24" s="140">
        <v>0</v>
      </c>
      <c r="U24" s="141">
        <f>R24+T24</f>
        <v>0</v>
      </c>
      <c r="V24" s="139">
        <v>0</v>
      </c>
      <c r="W24" s="140">
        <v>0</v>
      </c>
      <c r="X24" s="142">
        <v>0</v>
      </c>
      <c r="Y24" s="140">
        <v>0</v>
      </c>
      <c r="Z24" s="181">
        <f>W24+Y24</f>
        <v>0</v>
      </c>
      <c r="AA24" s="182">
        <f t="shared" si="2"/>
        <v>0</v>
      </c>
      <c r="AB24" s="183">
        <f t="shared" si="2"/>
        <v>0</v>
      </c>
      <c r="AC24" s="182">
        <f t="shared" si="2"/>
        <v>0</v>
      </c>
      <c r="AD24" s="198">
        <f t="shared" si="2"/>
        <v>0</v>
      </c>
    </row>
    <row r="25" spans="1:30" s="253" customFormat="1" ht="20.100000000000001" customHeight="1" thickBot="1" x14ac:dyDescent="0.3">
      <c r="A25" s="528"/>
      <c r="B25" s="787" t="s">
        <v>12</v>
      </c>
      <c r="C25" s="788"/>
      <c r="D25" s="788"/>
      <c r="E25" s="788"/>
      <c r="F25" s="788"/>
      <c r="G25" s="144">
        <f t="shared" ref="G25:AD25" si="4">G20+G21+G22+G23+G24</f>
        <v>179</v>
      </c>
      <c r="H25" s="145">
        <f t="shared" si="4"/>
        <v>26.22</v>
      </c>
      <c r="I25" s="145">
        <f t="shared" si="4"/>
        <v>0</v>
      </c>
      <c r="J25" s="145">
        <f t="shared" si="4"/>
        <v>0</v>
      </c>
      <c r="K25" s="146">
        <f t="shared" si="4"/>
        <v>26.22</v>
      </c>
      <c r="L25" s="145">
        <f t="shared" si="4"/>
        <v>324</v>
      </c>
      <c r="M25" s="145">
        <f t="shared" si="4"/>
        <v>129.23000000000002</v>
      </c>
      <c r="N25" s="145">
        <f t="shared" si="4"/>
        <v>0</v>
      </c>
      <c r="O25" s="145">
        <f t="shared" si="4"/>
        <v>0</v>
      </c>
      <c r="P25" s="146">
        <f t="shared" si="4"/>
        <v>129.23000000000002</v>
      </c>
      <c r="Q25" s="145">
        <f t="shared" si="4"/>
        <v>368</v>
      </c>
      <c r="R25" s="145">
        <f t="shared" si="4"/>
        <v>470</v>
      </c>
      <c r="S25" s="145">
        <f t="shared" si="4"/>
        <v>0</v>
      </c>
      <c r="T25" s="145">
        <f t="shared" si="4"/>
        <v>0</v>
      </c>
      <c r="U25" s="145">
        <f t="shared" si="4"/>
        <v>470</v>
      </c>
      <c r="V25" s="145">
        <f t="shared" si="4"/>
        <v>356</v>
      </c>
      <c r="W25" s="145">
        <f t="shared" si="4"/>
        <v>403.5</v>
      </c>
      <c r="X25" s="145">
        <f t="shared" si="4"/>
        <v>0</v>
      </c>
      <c r="Y25" s="145">
        <f t="shared" si="4"/>
        <v>0</v>
      </c>
      <c r="Z25" s="145">
        <f t="shared" si="4"/>
        <v>403.5</v>
      </c>
      <c r="AA25" s="145">
        <f t="shared" si="4"/>
        <v>1227</v>
      </c>
      <c r="AB25" s="145">
        <f t="shared" si="4"/>
        <v>1028.95</v>
      </c>
      <c r="AC25" s="145">
        <f t="shared" si="4"/>
        <v>0</v>
      </c>
      <c r="AD25" s="184">
        <f t="shared" si="4"/>
        <v>0</v>
      </c>
    </row>
    <row r="26" spans="1:30" ht="20.100000000000001" customHeight="1" x14ac:dyDescent="0.25">
      <c r="A26" s="526">
        <v>4</v>
      </c>
      <c r="B26" s="520" t="s">
        <v>146</v>
      </c>
      <c r="C26" s="526">
        <f>D26+E26</f>
        <v>687.15000000000009</v>
      </c>
      <c r="D26" s="697">
        <v>680.57</v>
      </c>
      <c r="E26" s="523">
        <v>6.58</v>
      </c>
      <c r="F26" s="12" t="s">
        <v>20</v>
      </c>
      <c r="G26" s="193">
        <v>31</v>
      </c>
      <c r="H26" s="194">
        <v>3.72</v>
      </c>
      <c r="I26" s="193">
        <v>0</v>
      </c>
      <c r="J26" s="194">
        <v>0</v>
      </c>
      <c r="K26" s="195">
        <f>H26+J26</f>
        <v>3.72</v>
      </c>
      <c r="L26" s="193">
        <v>30</v>
      </c>
      <c r="M26" s="194">
        <v>11.5</v>
      </c>
      <c r="N26" s="193">
        <v>0</v>
      </c>
      <c r="O26" s="194">
        <v>0</v>
      </c>
      <c r="P26" s="195">
        <f>M26+O26</f>
        <v>11.5</v>
      </c>
      <c r="Q26" s="193">
        <v>41</v>
      </c>
      <c r="R26" s="194">
        <v>33</v>
      </c>
      <c r="S26" s="193">
        <v>0</v>
      </c>
      <c r="T26" s="194">
        <v>0</v>
      </c>
      <c r="U26" s="138">
        <f>R26+T26</f>
        <v>33</v>
      </c>
      <c r="V26" s="193">
        <v>16</v>
      </c>
      <c r="W26" s="194">
        <v>19.2</v>
      </c>
      <c r="X26" s="193">
        <v>0</v>
      </c>
      <c r="Y26" s="194">
        <v>0</v>
      </c>
      <c r="Z26" s="195">
        <f>W26+Y26</f>
        <v>19.2</v>
      </c>
      <c r="AA26" s="193">
        <f>G26+L26+Q26+V26</f>
        <v>118</v>
      </c>
      <c r="AB26" s="194">
        <f>H26+M26+R26+W26</f>
        <v>67.42</v>
      </c>
      <c r="AC26" s="193">
        <f>I26+N26+S26+X26</f>
        <v>0</v>
      </c>
      <c r="AD26" s="196">
        <f>J26+O26+T26+Y26</f>
        <v>0</v>
      </c>
    </row>
    <row r="27" spans="1:30" ht="20.100000000000001" customHeight="1" x14ac:dyDescent="0.25">
      <c r="A27" s="527"/>
      <c r="B27" s="520"/>
      <c r="C27" s="527"/>
      <c r="D27" s="698"/>
      <c r="E27" s="524"/>
      <c r="F27" s="12" t="s">
        <v>21</v>
      </c>
      <c r="G27" s="136">
        <v>0</v>
      </c>
      <c r="H27" s="137">
        <v>0</v>
      </c>
      <c r="I27" s="136">
        <v>0</v>
      </c>
      <c r="J27" s="137">
        <v>0</v>
      </c>
      <c r="K27" s="138">
        <f>H27+J27</f>
        <v>0</v>
      </c>
      <c r="L27" s="136">
        <v>0</v>
      </c>
      <c r="M27" s="137">
        <v>0</v>
      </c>
      <c r="N27" s="136">
        <v>0</v>
      </c>
      <c r="O27" s="137">
        <v>0</v>
      </c>
      <c r="P27" s="135">
        <f>M27+O27</f>
        <v>0</v>
      </c>
      <c r="Q27" s="136">
        <v>0</v>
      </c>
      <c r="R27" s="137">
        <v>0</v>
      </c>
      <c r="S27" s="136">
        <v>0</v>
      </c>
      <c r="T27" s="137">
        <v>0</v>
      </c>
      <c r="U27" s="138">
        <f>R27+T27</f>
        <v>0</v>
      </c>
      <c r="V27" s="136">
        <v>0</v>
      </c>
      <c r="W27" s="137">
        <v>0</v>
      </c>
      <c r="X27" s="136">
        <v>0</v>
      </c>
      <c r="Y27" s="137">
        <v>0</v>
      </c>
      <c r="Z27" s="135">
        <f>W27+Y27</f>
        <v>0</v>
      </c>
      <c r="AA27" s="133">
        <f t="shared" si="2"/>
        <v>0</v>
      </c>
      <c r="AB27" s="134">
        <f t="shared" si="2"/>
        <v>0</v>
      </c>
      <c r="AC27" s="133">
        <f t="shared" si="2"/>
        <v>0</v>
      </c>
      <c r="AD27" s="197">
        <f t="shared" si="2"/>
        <v>0</v>
      </c>
    </row>
    <row r="28" spans="1:30" ht="20.100000000000001" customHeight="1" x14ac:dyDescent="0.25">
      <c r="A28" s="527"/>
      <c r="B28" s="520"/>
      <c r="C28" s="527"/>
      <c r="D28" s="698"/>
      <c r="E28" s="524"/>
      <c r="F28" s="12" t="s">
        <v>22</v>
      </c>
      <c r="G28" s="136">
        <v>1</v>
      </c>
      <c r="H28" s="137">
        <v>0.15</v>
      </c>
      <c r="I28" s="136">
        <v>0</v>
      </c>
      <c r="J28" s="137">
        <v>0</v>
      </c>
      <c r="K28" s="138">
        <f>H28+J28</f>
        <v>0.15</v>
      </c>
      <c r="L28" s="136">
        <v>16</v>
      </c>
      <c r="M28" s="137">
        <v>7.49</v>
      </c>
      <c r="N28" s="136">
        <v>0</v>
      </c>
      <c r="O28" s="137">
        <v>0</v>
      </c>
      <c r="P28" s="135">
        <f>M28+O28</f>
        <v>7.49</v>
      </c>
      <c r="Q28" s="136">
        <v>15</v>
      </c>
      <c r="R28" s="137">
        <v>13.52</v>
      </c>
      <c r="S28" s="136">
        <v>0</v>
      </c>
      <c r="T28" s="137">
        <v>0</v>
      </c>
      <c r="U28" s="138">
        <f>R28+T28</f>
        <v>13.52</v>
      </c>
      <c r="V28" s="136">
        <v>14</v>
      </c>
      <c r="W28" s="137">
        <v>21.2</v>
      </c>
      <c r="X28" s="136">
        <v>0</v>
      </c>
      <c r="Y28" s="137">
        <v>0</v>
      </c>
      <c r="Z28" s="135">
        <f>W28+Y28</f>
        <v>21.2</v>
      </c>
      <c r="AA28" s="133">
        <f t="shared" si="2"/>
        <v>46</v>
      </c>
      <c r="AB28" s="134">
        <f t="shared" si="2"/>
        <v>42.36</v>
      </c>
      <c r="AC28" s="133">
        <f t="shared" si="2"/>
        <v>0</v>
      </c>
      <c r="AD28" s="197">
        <f t="shared" si="2"/>
        <v>0</v>
      </c>
    </row>
    <row r="29" spans="1:30" ht="20.100000000000001" customHeight="1" x14ac:dyDescent="0.25">
      <c r="A29" s="527"/>
      <c r="B29" s="520"/>
      <c r="C29" s="527"/>
      <c r="D29" s="698"/>
      <c r="E29" s="524"/>
      <c r="F29" s="12" t="s">
        <v>23</v>
      </c>
      <c r="G29" s="136">
        <v>0</v>
      </c>
      <c r="H29" s="137">
        <v>0</v>
      </c>
      <c r="I29" s="136">
        <v>0</v>
      </c>
      <c r="J29" s="137">
        <v>0</v>
      </c>
      <c r="K29" s="138">
        <f>H29+J29</f>
        <v>0</v>
      </c>
      <c r="L29" s="136">
        <v>1</v>
      </c>
      <c r="M29" s="137">
        <v>0.38</v>
      </c>
      <c r="N29" s="136">
        <v>0</v>
      </c>
      <c r="O29" s="137">
        <v>0</v>
      </c>
      <c r="P29" s="135">
        <f>M29+O29</f>
        <v>0.38</v>
      </c>
      <c r="Q29" s="136">
        <v>0</v>
      </c>
      <c r="R29" s="137">
        <v>0</v>
      </c>
      <c r="S29" s="136">
        <v>0</v>
      </c>
      <c r="T29" s="137">
        <v>0</v>
      </c>
      <c r="U29" s="138">
        <f>R29+T29</f>
        <v>0</v>
      </c>
      <c r="V29" s="136">
        <v>0</v>
      </c>
      <c r="W29" s="137">
        <v>0</v>
      </c>
      <c r="X29" s="136">
        <v>0</v>
      </c>
      <c r="Y29" s="137">
        <v>0</v>
      </c>
      <c r="Z29" s="135">
        <f>W29+Y29</f>
        <v>0</v>
      </c>
      <c r="AA29" s="133">
        <f t="shared" si="2"/>
        <v>1</v>
      </c>
      <c r="AB29" s="134">
        <f t="shared" si="2"/>
        <v>0.38</v>
      </c>
      <c r="AC29" s="133">
        <f t="shared" si="2"/>
        <v>0</v>
      </c>
      <c r="AD29" s="197">
        <f t="shared" si="2"/>
        <v>0</v>
      </c>
    </row>
    <row r="30" spans="1:30" ht="20.100000000000001" customHeight="1" thickBot="1" x14ac:dyDescent="0.3">
      <c r="A30" s="527"/>
      <c r="B30" s="520"/>
      <c r="C30" s="527"/>
      <c r="D30" s="698"/>
      <c r="E30" s="524"/>
      <c r="F30" s="13" t="s">
        <v>24</v>
      </c>
      <c r="G30" s="139">
        <v>0</v>
      </c>
      <c r="H30" s="140">
        <v>0</v>
      </c>
      <c r="I30" s="139">
        <v>0</v>
      </c>
      <c r="J30" s="140">
        <v>0</v>
      </c>
      <c r="K30" s="141">
        <f>H30+J30</f>
        <v>0</v>
      </c>
      <c r="L30" s="139">
        <v>0</v>
      </c>
      <c r="M30" s="140">
        <v>0</v>
      </c>
      <c r="N30" s="139">
        <v>0</v>
      </c>
      <c r="O30" s="140">
        <v>0</v>
      </c>
      <c r="P30" s="181">
        <f>M30+O30</f>
        <v>0</v>
      </c>
      <c r="Q30" s="139">
        <v>0</v>
      </c>
      <c r="R30" s="140">
        <v>0</v>
      </c>
      <c r="S30" s="139">
        <v>0</v>
      </c>
      <c r="T30" s="140">
        <v>0</v>
      </c>
      <c r="U30" s="141">
        <f>R30+T30</f>
        <v>0</v>
      </c>
      <c r="V30" s="139">
        <v>0</v>
      </c>
      <c r="W30" s="140">
        <v>0</v>
      </c>
      <c r="X30" s="142">
        <v>0</v>
      </c>
      <c r="Y30" s="140">
        <v>0</v>
      </c>
      <c r="Z30" s="181">
        <f>W30+Y30</f>
        <v>0</v>
      </c>
      <c r="AA30" s="182">
        <f t="shared" si="2"/>
        <v>0</v>
      </c>
      <c r="AB30" s="183">
        <f t="shared" si="2"/>
        <v>0</v>
      </c>
      <c r="AC30" s="182">
        <f t="shared" si="2"/>
        <v>0</v>
      </c>
      <c r="AD30" s="198">
        <f t="shared" si="2"/>
        <v>0</v>
      </c>
    </row>
    <row r="31" spans="1:30" s="253" customFormat="1" ht="20.100000000000001" customHeight="1" thickBot="1" x14ac:dyDescent="0.3">
      <c r="A31" s="528"/>
      <c r="B31" s="787" t="s">
        <v>12</v>
      </c>
      <c r="C31" s="788"/>
      <c r="D31" s="788"/>
      <c r="E31" s="788"/>
      <c r="F31" s="788"/>
      <c r="G31" s="144">
        <f t="shared" ref="G31:AD31" si="5">G26+G27+G28+G29+G30</f>
        <v>32</v>
      </c>
      <c r="H31" s="145">
        <f t="shared" si="5"/>
        <v>3.87</v>
      </c>
      <c r="I31" s="145">
        <f t="shared" si="5"/>
        <v>0</v>
      </c>
      <c r="J31" s="145">
        <f t="shared" si="5"/>
        <v>0</v>
      </c>
      <c r="K31" s="146">
        <f t="shared" si="5"/>
        <v>3.87</v>
      </c>
      <c r="L31" s="145">
        <f t="shared" si="5"/>
        <v>47</v>
      </c>
      <c r="M31" s="145">
        <f t="shared" si="5"/>
        <v>19.37</v>
      </c>
      <c r="N31" s="145">
        <f t="shared" si="5"/>
        <v>0</v>
      </c>
      <c r="O31" s="145">
        <f t="shared" si="5"/>
        <v>0</v>
      </c>
      <c r="P31" s="146">
        <f t="shared" si="5"/>
        <v>19.37</v>
      </c>
      <c r="Q31" s="145">
        <f t="shared" si="5"/>
        <v>56</v>
      </c>
      <c r="R31" s="145">
        <f t="shared" si="5"/>
        <v>46.519999999999996</v>
      </c>
      <c r="S31" s="145">
        <f t="shared" si="5"/>
        <v>0</v>
      </c>
      <c r="T31" s="145">
        <f t="shared" si="5"/>
        <v>0</v>
      </c>
      <c r="U31" s="145">
        <f t="shared" si="5"/>
        <v>46.519999999999996</v>
      </c>
      <c r="V31" s="145">
        <f t="shared" si="5"/>
        <v>30</v>
      </c>
      <c r="W31" s="145">
        <f t="shared" si="5"/>
        <v>40.4</v>
      </c>
      <c r="X31" s="145">
        <f t="shared" si="5"/>
        <v>0</v>
      </c>
      <c r="Y31" s="145">
        <f t="shared" si="5"/>
        <v>0</v>
      </c>
      <c r="Z31" s="145">
        <f t="shared" si="5"/>
        <v>40.4</v>
      </c>
      <c r="AA31" s="145">
        <f t="shared" si="5"/>
        <v>165</v>
      </c>
      <c r="AB31" s="145">
        <f t="shared" si="5"/>
        <v>110.16</v>
      </c>
      <c r="AC31" s="145">
        <f t="shared" si="5"/>
        <v>0</v>
      </c>
      <c r="AD31" s="184">
        <f t="shared" si="5"/>
        <v>0</v>
      </c>
    </row>
    <row r="32" spans="1:30" ht="20.100000000000001" customHeight="1" x14ac:dyDescent="0.25">
      <c r="A32" s="789"/>
      <c r="B32" s="792" t="s">
        <v>12</v>
      </c>
      <c r="C32" s="789">
        <f>D32+E32</f>
        <v>24789.133000000002</v>
      </c>
      <c r="D32" s="789">
        <f>D26+D20+D14+D8</f>
        <v>24435.037</v>
      </c>
      <c r="E32" s="789">
        <f>E26+E20+E14+E8</f>
        <v>354.096</v>
      </c>
      <c r="F32" s="14" t="s">
        <v>20</v>
      </c>
      <c r="G32" s="193">
        <f>G26+G20+G14+G8</f>
        <v>2961</v>
      </c>
      <c r="H32" s="194">
        <f t="shared" ref="H32:AD37" si="6">H26+H20+H14+H8</f>
        <v>510.73</v>
      </c>
      <c r="I32" s="193">
        <f t="shared" si="6"/>
        <v>0</v>
      </c>
      <c r="J32" s="194">
        <f t="shared" si="6"/>
        <v>0</v>
      </c>
      <c r="K32" s="195">
        <f t="shared" si="6"/>
        <v>510.73</v>
      </c>
      <c r="L32" s="193">
        <f t="shared" si="6"/>
        <v>2427</v>
      </c>
      <c r="M32" s="194">
        <f t="shared" si="6"/>
        <v>1037.83</v>
      </c>
      <c r="N32" s="193">
        <f t="shared" si="6"/>
        <v>0</v>
      </c>
      <c r="O32" s="194">
        <f t="shared" si="6"/>
        <v>0</v>
      </c>
      <c r="P32" s="195">
        <f t="shared" si="6"/>
        <v>1037.83</v>
      </c>
      <c r="Q32" s="193">
        <f t="shared" si="6"/>
        <v>2192</v>
      </c>
      <c r="R32" s="194">
        <f t="shared" si="6"/>
        <v>1979</v>
      </c>
      <c r="S32" s="193">
        <f t="shared" si="6"/>
        <v>2</v>
      </c>
      <c r="T32" s="194">
        <f t="shared" si="6"/>
        <v>24</v>
      </c>
      <c r="U32" s="138">
        <f t="shared" si="6"/>
        <v>2003</v>
      </c>
      <c r="V32" s="193">
        <f t="shared" si="6"/>
        <v>1610</v>
      </c>
      <c r="W32" s="194">
        <f t="shared" si="6"/>
        <v>2645.61</v>
      </c>
      <c r="X32" s="193">
        <f t="shared" si="6"/>
        <v>2</v>
      </c>
      <c r="Y32" s="194">
        <f t="shared" si="6"/>
        <v>7</v>
      </c>
      <c r="Z32" s="195">
        <f t="shared" si="6"/>
        <v>2652.61</v>
      </c>
      <c r="AA32" s="193">
        <f t="shared" si="6"/>
        <v>9190</v>
      </c>
      <c r="AB32" s="194">
        <f t="shared" si="6"/>
        <v>6173.17</v>
      </c>
      <c r="AC32" s="193">
        <f t="shared" si="6"/>
        <v>4</v>
      </c>
      <c r="AD32" s="196">
        <f t="shared" si="6"/>
        <v>31</v>
      </c>
    </row>
    <row r="33" spans="1:30" ht="20.100000000000001" customHeight="1" x14ac:dyDescent="0.25">
      <c r="A33" s="790"/>
      <c r="B33" s="792"/>
      <c r="C33" s="790"/>
      <c r="D33" s="790"/>
      <c r="E33" s="790"/>
      <c r="F33" s="14" t="s">
        <v>21</v>
      </c>
      <c r="G33" s="136">
        <f t="shared" ref="G33:V37" si="7">G27+G21+G15+G9</f>
        <v>410</v>
      </c>
      <c r="H33" s="137">
        <f t="shared" si="7"/>
        <v>67.209999999999994</v>
      </c>
      <c r="I33" s="136">
        <f t="shared" si="7"/>
        <v>0</v>
      </c>
      <c r="J33" s="137">
        <f t="shared" si="7"/>
        <v>0</v>
      </c>
      <c r="K33" s="138">
        <f t="shared" si="7"/>
        <v>67.209999999999994</v>
      </c>
      <c r="L33" s="136">
        <f t="shared" si="7"/>
        <v>29</v>
      </c>
      <c r="M33" s="137">
        <f t="shared" si="7"/>
        <v>13</v>
      </c>
      <c r="N33" s="136">
        <f t="shared" si="7"/>
        <v>0</v>
      </c>
      <c r="O33" s="137">
        <f t="shared" si="7"/>
        <v>0</v>
      </c>
      <c r="P33" s="135">
        <f t="shared" si="7"/>
        <v>13</v>
      </c>
      <c r="Q33" s="136">
        <f t="shared" si="7"/>
        <v>46</v>
      </c>
      <c r="R33" s="137">
        <f t="shared" si="7"/>
        <v>38</v>
      </c>
      <c r="S33" s="136">
        <f t="shared" si="7"/>
        <v>0</v>
      </c>
      <c r="T33" s="137">
        <f t="shared" si="7"/>
        <v>0</v>
      </c>
      <c r="U33" s="138">
        <f t="shared" si="7"/>
        <v>38</v>
      </c>
      <c r="V33" s="136">
        <f t="shared" si="7"/>
        <v>68</v>
      </c>
      <c r="W33" s="137">
        <f t="shared" si="6"/>
        <v>91</v>
      </c>
      <c r="X33" s="136">
        <f t="shared" si="6"/>
        <v>0</v>
      </c>
      <c r="Y33" s="137">
        <f t="shared" si="6"/>
        <v>0</v>
      </c>
      <c r="Z33" s="135">
        <f t="shared" si="6"/>
        <v>91</v>
      </c>
      <c r="AA33" s="133">
        <f t="shared" si="6"/>
        <v>553</v>
      </c>
      <c r="AB33" s="134">
        <f t="shared" si="6"/>
        <v>209.21</v>
      </c>
      <c r="AC33" s="133">
        <f t="shared" si="6"/>
        <v>0</v>
      </c>
      <c r="AD33" s="197">
        <f t="shared" si="6"/>
        <v>0</v>
      </c>
    </row>
    <row r="34" spans="1:30" ht="20.100000000000001" customHeight="1" x14ac:dyDescent="0.25">
      <c r="A34" s="790"/>
      <c r="B34" s="792"/>
      <c r="C34" s="790"/>
      <c r="D34" s="790"/>
      <c r="E34" s="790"/>
      <c r="F34" s="14" t="s">
        <v>22</v>
      </c>
      <c r="G34" s="136">
        <f t="shared" si="7"/>
        <v>324</v>
      </c>
      <c r="H34" s="137">
        <f t="shared" si="6"/>
        <v>61.35</v>
      </c>
      <c r="I34" s="136">
        <f t="shared" si="6"/>
        <v>0</v>
      </c>
      <c r="J34" s="137">
        <f t="shared" si="6"/>
        <v>0</v>
      </c>
      <c r="K34" s="138">
        <f t="shared" si="6"/>
        <v>61.35</v>
      </c>
      <c r="L34" s="136">
        <f t="shared" si="6"/>
        <v>390</v>
      </c>
      <c r="M34" s="137">
        <f t="shared" si="6"/>
        <v>144.49</v>
      </c>
      <c r="N34" s="136">
        <f t="shared" si="6"/>
        <v>0</v>
      </c>
      <c r="O34" s="137">
        <f t="shared" si="6"/>
        <v>0</v>
      </c>
      <c r="P34" s="135">
        <f t="shared" si="6"/>
        <v>144.49</v>
      </c>
      <c r="Q34" s="136">
        <f t="shared" si="6"/>
        <v>126</v>
      </c>
      <c r="R34" s="137">
        <f t="shared" si="6"/>
        <v>156.92000000000002</v>
      </c>
      <c r="S34" s="136">
        <f t="shared" si="6"/>
        <v>0</v>
      </c>
      <c r="T34" s="137">
        <f t="shared" si="6"/>
        <v>0</v>
      </c>
      <c r="U34" s="138">
        <f t="shared" si="6"/>
        <v>156.92000000000002</v>
      </c>
      <c r="V34" s="136">
        <f t="shared" si="6"/>
        <v>133</v>
      </c>
      <c r="W34" s="137">
        <f t="shared" si="6"/>
        <v>162.19999999999999</v>
      </c>
      <c r="X34" s="136">
        <f t="shared" si="6"/>
        <v>0</v>
      </c>
      <c r="Y34" s="137">
        <f t="shared" si="6"/>
        <v>0</v>
      </c>
      <c r="Z34" s="135">
        <f t="shared" si="6"/>
        <v>162.19999999999999</v>
      </c>
      <c r="AA34" s="133">
        <f t="shared" si="6"/>
        <v>973</v>
      </c>
      <c r="AB34" s="134">
        <f t="shared" si="6"/>
        <v>524.96</v>
      </c>
      <c r="AC34" s="133">
        <f t="shared" si="6"/>
        <v>0</v>
      </c>
      <c r="AD34" s="197">
        <f t="shared" si="6"/>
        <v>0</v>
      </c>
    </row>
    <row r="35" spans="1:30" ht="20.100000000000001" customHeight="1" x14ac:dyDescent="0.25">
      <c r="A35" s="790"/>
      <c r="B35" s="792"/>
      <c r="C35" s="790"/>
      <c r="D35" s="790"/>
      <c r="E35" s="790"/>
      <c r="F35" s="14" t="s">
        <v>23</v>
      </c>
      <c r="G35" s="136">
        <f t="shared" si="7"/>
        <v>0</v>
      </c>
      <c r="H35" s="137">
        <f t="shared" si="6"/>
        <v>0</v>
      </c>
      <c r="I35" s="136">
        <f t="shared" si="6"/>
        <v>0</v>
      </c>
      <c r="J35" s="137">
        <f t="shared" si="6"/>
        <v>0</v>
      </c>
      <c r="K35" s="138">
        <f t="shared" si="6"/>
        <v>0</v>
      </c>
      <c r="L35" s="136">
        <f t="shared" si="6"/>
        <v>1</v>
      </c>
      <c r="M35" s="137">
        <f t="shared" si="6"/>
        <v>0.38</v>
      </c>
      <c r="N35" s="136">
        <f t="shared" si="6"/>
        <v>0</v>
      </c>
      <c r="O35" s="137">
        <f t="shared" si="6"/>
        <v>0</v>
      </c>
      <c r="P35" s="135">
        <f t="shared" si="6"/>
        <v>0.38</v>
      </c>
      <c r="Q35" s="136">
        <f t="shared" si="6"/>
        <v>0</v>
      </c>
      <c r="R35" s="137">
        <f t="shared" si="6"/>
        <v>0</v>
      </c>
      <c r="S35" s="136">
        <f t="shared" si="6"/>
        <v>0</v>
      </c>
      <c r="T35" s="137">
        <f t="shared" si="6"/>
        <v>0</v>
      </c>
      <c r="U35" s="138">
        <f t="shared" si="6"/>
        <v>0</v>
      </c>
      <c r="V35" s="136">
        <f t="shared" si="6"/>
        <v>0</v>
      </c>
      <c r="W35" s="137">
        <f t="shared" si="6"/>
        <v>0</v>
      </c>
      <c r="X35" s="136">
        <f t="shared" si="6"/>
        <v>0</v>
      </c>
      <c r="Y35" s="137">
        <f t="shared" si="6"/>
        <v>0</v>
      </c>
      <c r="Z35" s="135">
        <f t="shared" si="6"/>
        <v>0</v>
      </c>
      <c r="AA35" s="133">
        <f t="shared" si="6"/>
        <v>1</v>
      </c>
      <c r="AB35" s="134">
        <f t="shared" si="6"/>
        <v>0.38</v>
      </c>
      <c r="AC35" s="133">
        <f t="shared" si="6"/>
        <v>0</v>
      </c>
      <c r="AD35" s="197">
        <f t="shared" si="6"/>
        <v>0</v>
      </c>
    </row>
    <row r="36" spans="1:30" ht="20.100000000000001" customHeight="1" thickBot="1" x14ac:dyDescent="0.3">
      <c r="A36" s="790"/>
      <c r="B36" s="792"/>
      <c r="C36" s="790"/>
      <c r="D36" s="790"/>
      <c r="E36" s="790"/>
      <c r="F36" s="15" t="s">
        <v>24</v>
      </c>
      <c r="G36" s="139">
        <f t="shared" si="7"/>
        <v>0</v>
      </c>
      <c r="H36" s="140">
        <f t="shared" si="6"/>
        <v>0</v>
      </c>
      <c r="I36" s="139">
        <f t="shared" si="6"/>
        <v>0</v>
      </c>
      <c r="J36" s="140">
        <f t="shared" si="6"/>
        <v>0</v>
      </c>
      <c r="K36" s="141">
        <f t="shared" si="6"/>
        <v>0</v>
      </c>
      <c r="L36" s="139">
        <f t="shared" si="6"/>
        <v>0</v>
      </c>
      <c r="M36" s="140">
        <f t="shared" si="6"/>
        <v>0</v>
      </c>
      <c r="N36" s="139">
        <f t="shared" si="6"/>
        <v>0</v>
      </c>
      <c r="O36" s="140">
        <f t="shared" si="6"/>
        <v>0</v>
      </c>
      <c r="P36" s="181">
        <f t="shared" si="6"/>
        <v>0</v>
      </c>
      <c r="Q36" s="139">
        <f t="shared" si="6"/>
        <v>0</v>
      </c>
      <c r="R36" s="140">
        <f t="shared" si="6"/>
        <v>0</v>
      </c>
      <c r="S36" s="139">
        <f t="shared" si="6"/>
        <v>0</v>
      </c>
      <c r="T36" s="140">
        <f t="shared" si="6"/>
        <v>0</v>
      </c>
      <c r="U36" s="141">
        <f t="shared" si="6"/>
        <v>0</v>
      </c>
      <c r="V36" s="139">
        <f t="shared" si="6"/>
        <v>0</v>
      </c>
      <c r="W36" s="140">
        <f t="shared" si="6"/>
        <v>0</v>
      </c>
      <c r="X36" s="142">
        <f t="shared" si="6"/>
        <v>0</v>
      </c>
      <c r="Y36" s="140">
        <f t="shared" si="6"/>
        <v>0</v>
      </c>
      <c r="Z36" s="181">
        <f t="shared" si="6"/>
        <v>0</v>
      </c>
      <c r="AA36" s="182">
        <f t="shared" si="6"/>
        <v>0</v>
      </c>
      <c r="AB36" s="183">
        <f t="shared" si="6"/>
        <v>0</v>
      </c>
      <c r="AC36" s="182">
        <f t="shared" si="6"/>
        <v>0</v>
      </c>
      <c r="AD36" s="198">
        <f t="shared" si="6"/>
        <v>0</v>
      </c>
    </row>
    <row r="37" spans="1:30" ht="20.100000000000001" customHeight="1" thickBot="1" x14ac:dyDescent="0.3">
      <c r="A37" s="791"/>
      <c r="B37" s="793" t="s">
        <v>25</v>
      </c>
      <c r="C37" s="794"/>
      <c r="D37" s="794"/>
      <c r="E37" s="794"/>
      <c r="F37" s="794"/>
      <c r="G37" s="144">
        <f t="shared" si="7"/>
        <v>3695</v>
      </c>
      <c r="H37" s="145">
        <f t="shared" si="6"/>
        <v>639.29000000000008</v>
      </c>
      <c r="I37" s="145">
        <f t="shared" si="6"/>
        <v>0</v>
      </c>
      <c r="J37" s="145">
        <f t="shared" si="6"/>
        <v>0</v>
      </c>
      <c r="K37" s="146">
        <f t="shared" si="6"/>
        <v>639.29000000000008</v>
      </c>
      <c r="L37" s="145">
        <f t="shared" si="6"/>
        <v>2847</v>
      </c>
      <c r="M37" s="145">
        <f t="shared" si="6"/>
        <v>1195.7</v>
      </c>
      <c r="N37" s="145">
        <f t="shared" si="6"/>
        <v>0</v>
      </c>
      <c r="O37" s="145">
        <f t="shared" si="6"/>
        <v>0</v>
      </c>
      <c r="P37" s="146">
        <f t="shared" si="6"/>
        <v>1195.7</v>
      </c>
      <c r="Q37" s="145">
        <f t="shared" si="6"/>
        <v>2364</v>
      </c>
      <c r="R37" s="145">
        <f t="shared" si="6"/>
        <v>2173.92</v>
      </c>
      <c r="S37" s="145">
        <f t="shared" si="6"/>
        <v>2</v>
      </c>
      <c r="T37" s="145">
        <f t="shared" si="6"/>
        <v>24</v>
      </c>
      <c r="U37" s="145">
        <f t="shared" si="6"/>
        <v>2197.92</v>
      </c>
      <c r="V37" s="145">
        <f t="shared" si="6"/>
        <v>1811</v>
      </c>
      <c r="W37" s="145">
        <f t="shared" si="6"/>
        <v>2898.8100000000004</v>
      </c>
      <c r="X37" s="145">
        <f t="shared" si="6"/>
        <v>2</v>
      </c>
      <c r="Y37" s="145">
        <f t="shared" si="6"/>
        <v>7</v>
      </c>
      <c r="Z37" s="145">
        <f t="shared" si="6"/>
        <v>2905.8100000000004</v>
      </c>
      <c r="AA37" s="145">
        <f t="shared" si="6"/>
        <v>10717</v>
      </c>
      <c r="AB37" s="145">
        <f t="shared" si="6"/>
        <v>6907.72</v>
      </c>
      <c r="AC37" s="145">
        <f t="shared" si="6"/>
        <v>4</v>
      </c>
      <c r="AD37" s="184">
        <f t="shared" si="6"/>
        <v>31</v>
      </c>
    </row>
  </sheetData>
  <mergeCells count="60">
    <mergeCell ref="A32:A37"/>
    <mergeCell ref="B32:B36"/>
    <mergeCell ref="C32:C36"/>
    <mergeCell ref="D32:D36"/>
    <mergeCell ref="E32:E36"/>
    <mergeCell ref="B37:F37"/>
    <mergeCell ref="A26:A31"/>
    <mergeCell ref="B26:B30"/>
    <mergeCell ref="C26:C30"/>
    <mergeCell ref="D26:D30"/>
    <mergeCell ref="E26:E30"/>
    <mergeCell ref="B31:F31"/>
    <mergeCell ref="A20:A25"/>
    <mergeCell ref="B20:B24"/>
    <mergeCell ref="C20:C24"/>
    <mergeCell ref="D20:D24"/>
    <mergeCell ref="E20:E24"/>
    <mergeCell ref="B25:F25"/>
    <mergeCell ref="A14:A19"/>
    <mergeCell ref="B14:B18"/>
    <mergeCell ref="C14:C18"/>
    <mergeCell ref="D14:D18"/>
    <mergeCell ref="E14:E18"/>
    <mergeCell ref="B19:F19"/>
    <mergeCell ref="A8:A13"/>
    <mergeCell ref="B8:B12"/>
    <mergeCell ref="C8:C12"/>
    <mergeCell ref="D8:D12"/>
    <mergeCell ref="E8:E12"/>
    <mergeCell ref="B13:F13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</mergeCells>
  <pageMargins left="0.7" right="0.7" top="0.75" bottom="0.75" header="0.3" footer="0.3"/>
  <ignoredErrors>
    <ignoredError sqref="K13:A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22074-6AFA-4336-940C-1A71730C7233}">
  <sheetPr>
    <tabColor rgb="FF92D050"/>
  </sheetPr>
  <dimension ref="A1:Y26"/>
  <sheetViews>
    <sheetView topLeftCell="A7" workbookViewId="0">
      <selection activeCell="M23" sqref="M23"/>
    </sheetView>
  </sheetViews>
  <sheetFormatPr defaultRowHeight="13.5" x14ac:dyDescent="0.25"/>
  <cols>
    <col min="1" max="1" width="4.5703125" style="102" customWidth="1"/>
    <col min="2" max="2" width="16.7109375" style="102" customWidth="1"/>
    <col min="3" max="3" width="15.7109375" style="102" customWidth="1"/>
    <col min="4" max="4" width="14.7109375" style="62" customWidth="1"/>
    <col min="5" max="5" width="12.28515625" style="62" customWidth="1"/>
    <col min="6" max="6" width="9.7109375" style="62" customWidth="1"/>
    <col min="7" max="7" width="13.140625" style="62" customWidth="1"/>
    <col min="8" max="8" width="10.140625" style="62" customWidth="1"/>
    <col min="9" max="9" width="9.7109375" style="62" customWidth="1"/>
    <col min="10" max="10" width="14.28515625" style="62" customWidth="1"/>
    <col min="11" max="11" width="12.5703125" style="62" customWidth="1"/>
    <col min="12" max="12" width="7.85546875" style="62" customWidth="1"/>
    <col min="13" max="257" width="9.140625" style="62"/>
    <col min="258" max="258" width="4.5703125" style="62" customWidth="1"/>
    <col min="259" max="259" width="17.7109375" style="62" customWidth="1"/>
    <col min="260" max="261" width="14.7109375" style="62" customWidth="1"/>
    <col min="262" max="262" width="9.7109375" style="62" customWidth="1"/>
    <col min="263" max="264" width="14.7109375" style="62" customWidth="1"/>
    <col min="265" max="265" width="9.7109375" style="62" customWidth="1"/>
    <col min="266" max="267" width="14.7109375" style="62" customWidth="1"/>
    <col min="268" max="268" width="9.7109375" style="62" customWidth="1"/>
    <col min="269" max="513" width="9.140625" style="62"/>
    <col min="514" max="514" width="4.5703125" style="62" customWidth="1"/>
    <col min="515" max="515" width="17.7109375" style="62" customWidth="1"/>
    <col min="516" max="517" width="14.7109375" style="62" customWidth="1"/>
    <col min="518" max="518" width="9.7109375" style="62" customWidth="1"/>
    <col min="519" max="520" width="14.7109375" style="62" customWidth="1"/>
    <col min="521" max="521" width="9.7109375" style="62" customWidth="1"/>
    <col min="522" max="523" width="14.7109375" style="62" customWidth="1"/>
    <col min="524" max="524" width="9.7109375" style="62" customWidth="1"/>
    <col min="525" max="769" width="9.140625" style="62"/>
    <col min="770" max="770" width="4.5703125" style="62" customWidth="1"/>
    <col min="771" max="771" width="17.7109375" style="62" customWidth="1"/>
    <col min="772" max="773" width="14.7109375" style="62" customWidth="1"/>
    <col min="774" max="774" width="9.7109375" style="62" customWidth="1"/>
    <col min="775" max="776" width="14.7109375" style="62" customWidth="1"/>
    <col min="777" max="777" width="9.7109375" style="62" customWidth="1"/>
    <col min="778" max="779" width="14.7109375" style="62" customWidth="1"/>
    <col min="780" max="780" width="9.7109375" style="62" customWidth="1"/>
    <col min="781" max="1025" width="9.140625" style="62"/>
    <col min="1026" max="1026" width="4.5703125" style="62" customWidth="1"/>
    <col min="1027" max="1027" width="17.7109375" style="62" customWidth="1"/>
    <col min="1028" max="1029" width="14.7109375" style="62" customWidth="1"/>
    <col min="1030" max="1030" width="9.7109375" style="62" customWidth="1"/>
    <col min="1031" max="1032" width="14.7109375" style="62" customWidth="1"/>
    <col min="1033" max="1033" width="9.7109375" style="62" customWidth="1"/>
    <col min="1034" max="1035" width="14.7109375" style="62" customWidth="1"/>
    <col min="1036" max="1036" width="9.7109375" style="62" customWidth="1"/>
    <col min="1037" max="1281" width="9.140625" style="62"/>
    <col min="1282" max="1282" width="4.5703125" style="62" customWidth="1"/>
    <col min="1283" max="1283" width="17.7109375" style="62" customWidth="1"/>
    <col min="1284" max="1285" width="14.7109375" style="62" customWidth="1"/>
    <col min="1286" max="1286" width="9.7109375" style="62" customWidth="1"/>
    <col min="1287" max="1288" width="14.7109375" style="62" customWidth="1"/>
    <col min="1289" max="1289" width="9.7109375" style="62" customWidth="1"/>
    <col min="1290" max="1291" width="14.7109375" style="62" customWidth="1"/>
    <col min="1292" max="1292" width="9.7109375" style="62" customWidth="1"/>
    <col min="1293" max="1537" width="9.140625" style="62"/>
    <col min="1538" max="1538" width="4.5703125" style="62" customWidth="1"/>
    <col min="1539" max="1539" width="17.7109375" style="62" customWidth="1"/>
    <col min="1540" max="1541" width="14.7109375" style="62" customWidth="1"/>
    <col min="1542" max="1542" width="9.7109375" style="62" customWidth="1"/>
    <col min="1543" max="1544" width="14.7109375" style="62" customWidth="1"/>
    <col min="1545" max="1545" width="9.7109375" style="62" customWidth="1"/>
    <col min="1546" max="1547" width="14.7109375" style="62" customWidth="1"/>
    <col min="1548" max="1548" width="9.7109375" style="62" customWidth="1"/>
    <col min="1549" max="1793" width="9.140625" style="62"/>
    <col min="1794" max="1794" width="4.5703125" style="62" customWidth="1"/>
    <col min="1795" max="1795" width="17.7109375" style="62" customWidth="1"/>
    <col min="1796" max="1797" width="14.7109375" style="62" customWidth="1"/>
    <col min="1798" max="1798" width="9.7109375" style="62" customWidth="1"/>
    <col min="1799" max="1800" width="14.7109375" style="62" customWidth="1"/>
    <col min="1801" max="1801" width="9.7109375" style="62" customWidth="1"/>
    <col min="1802" max="1803" width="14.7109375" style="62" customWidth="1"/>
    <col min="1804" max="1804" width="9.7109375" style="62" customWidth="1"/>
    <col min="1805" max="2049" width="9.140625" style="62"/>
    <col min="2050" max="2050" width="4.5703125" style="62" customWidth="1"/>
    <col min="2051" max="2051" width="17.7109375" style="62" customWidth="1"/>
    <col min="2052" max="2053" width="14.7109375" style="62" customWidth="1"/>
    <col min="2054" max="2054" width="9.7109375" style="62" customWidth="1"/>
    <col min="2055" max="2056" width="14.7109375" style="62" customWidth="1"/>
    <col min="2057" max="2057" width="9.7109375" style="62" customWidth="1"/>
    <col min="2058" max="2059" width="14.7109375" style="62" customWidth="1"/>
    <col min="2060" max="2060" width="9.7109375" style="62" customWidth="1"/>
    <col min="2061" max="2305" width="9.140625" style="62"/>
    <col min="2306" max="2306" width="4.5703125" style="62" customWidth="1"/>
    <col min="2307" max="2307" width="17.7109375" style="62" customWidth="1"/>
    <col min="2308" max="2309" width="14.7109375" style="62" customWidth="1"/>
    <col min="2310" max="2310" width="9.7109375" style="62" customWidth="1"/>
    <col min="2311" max="2312" width="14.7109375" style="62" customWidth="1"/>
    <col min="2313" max="2313" width="9.7109375" style="62" customWidth="1"/>
    <col min="2314" max="2315" width="14.7109375" style="62" customWidth="1"/>
    <col min="2316" max="2316" width="9.7109375" style="62" customWidth="1"/>
    <col min="2317" max="2561" width="9.140625" style="62"/>
    <col min="2562" max="2562" width="4.5703125" style="62" customWidth="1"/>
    <col min="2563" max="2563" width="17.7109375" style="62" customWidth="1"/>
    <col min="2564" max="2565" width="14.7109375" style="62" customWidth="1"/>
    <col min="2566" max="2566" width="9.7109375" style="62" customWidth="1"/>
    <col min="2567" max="2568" width="14.7109375" style="62" customWidth="1"/>
    <col min="2569" max="2569" width="9.7109375" style="62" customWidth="1"/>
    <col min="2570" max="2571" width="14.7109375" style="62" customWidth="1"/>
    <col min="2572" max="2572" width="9.7109375" style="62" customWidth="1"/>
    <col min="2573" max="2817" width="9.140625" style="62"/>
    <col min="2818" max="2818" width="4.5703125" style="62" customWidth="1"/>
    <col min="2819" max="2819" width="17.7109375" style="62" customWidth="1"/>
    <col min="2820" max="2821" width="14.7109375" style="62" customWidth="1"/>
    <col min="2822" max="2822" width="9.7109375" style="62" customWidth="1"/>
    <col min="2823" max="2824" width="14.7109375" style="62" customWidth="1"/>
    <col min="2825" max="2825" width="9.7109375" style="62" customWidth="1"/>
    <col min="2826" max="2827" width="14.7109375" style="62" customWidth="1"/>
    <col min="2828" max="2828" width="9.7109375" style="62" customWidth="1"/>
    <col min="2829" max="3073" width="9.140625" style="62"/>
    <col min="3074" max="3074" width="4.5703125" style="62" customWidth="1"/>
    <col min="3075" max="3075" width="17.7109375" style="62" customWidth="1"/>
    <col min="3076" max="3077" width="14.7109375" style="62" customWidth="1"/>
    <col min="3078" max="3078" width="9.7109375" style="62" customWidth="1"/>
    <col min="3079" max="3080" width="14.7109375" style="62" customWidth="1"/>
    <col min="3081" max="3081" width="9.7109375" style="62" customWidth="1"/>
    <col min="3082" max="3083" width="14.7109375" style="62" customWidth="1"/>
    <col min="3084" max="3084" width="9.7109375" style="62" customWidth="1"/>
    <col min="3085" max="3329" width="9.140625" style="62"/>
    <col min="3330" max="3330" width="4.5703125" style="62" customWidth="1"/>
    <col min="3331" max="3331" width="17.7109375" style="62" customWidth="1"/>
    <col min="3332" max="3333" width="14.7109375" style="62" customWidth="1"/>
    <col min="3334" max="3334" width="9.7109375" style="62" customWidth="1"/>
    <col min="3335" max="3336" width="14.7109375" style="62" customWidth="1"/>
    <col min="3337" max="3337" width="9.7109375" style="62" customWidth="1"/>
    <col min="3338" max="3339" width="14.7109375" style="62" customWidth="1"/>
    <col min="3340" max="3340" width="9.7109375" style="62" customWidth="1"/>
    <col min="3341" max="3585" width="9.140625" style="62"/>
    <col min="3586" max="3586" width="4.5703125" style="62" customWidth="1"/>
    <col min="3587" max="3587" width="17.7109375" style="62" customWidth="1"/>
    <col min="3588" max="3589" width="14.7109375" style="62" customWidth="1"/>
    <col min="3590" max="3590" width="9.7109375" style="62" customWidth="1"/>
    <col min="3591" max="3592" width="14.7109375" style="62" customWidth="1"/>
    <col min="3593" max="3593" width="9.7109375" style="62" customWidth="1"/>
    <col min="3594" max="3595" width="14.7109375" style="62" customWidth="1"/>
    <col min="3596" max="3596" width="9.7109375" style="62" customWidth="1"/>
    <col min="3597" max="3841" width="9.140625" style="62"/>
    <col min="3842" max="3842" width="4.5703125" style="62" customWidth="1"/>
    <col min="3843" max="3843" width="17.7109375" style="62" customWidth="1"/>
    <col min="3844" max="3845" width="14.7109375" style="62" customWidth="1"/>
    <col min="3846" max="3846" width="9.7109375" style="62" customWidth="1"/>
    <col min="3847" max="3848" width="14.7109375" style="62" customWidth="1"/>
    <col min="3849" max="3849" width="9.7109375" style="62" customWidth="1"/>
    <col min="3850" max="3851" width="14.7109375" style="62" customWidth="1"/>
    <col min="3852" max="3852" width="9.7109375" style="62" customWidth="1"/>
    <col min="3853" max="4097" width="9.140625" style="62"/>
    <col min="4098" max="4098" width="4.5703125" style="62" customWidth="1"/>
    <col min="4099" max="4099" width="17.7109375" style="62" customWidth="1"/>
    <col min="4100" max="4101" width="14.7109375" style="62" customWidth="1"/>
    <col min="4102" max="4102" width="9.7109375" style="62" customWidth="1"/>
    <col min="4103" max="4104" width="14.7109375" style="62" customWidth="1"/>
    <col min="4105" max="4105" width="9.7109375" style="62" customWidth="1"/>
    <col min="4106" max="4107" width="14.7109375" style="62" customWidth="1"/>
    <col min="4108" max="4108" width="9.7109375" style="62" customWidth="1"/>
    <col min="4109" max="4353" width="9.140625" style="62"/>
    <col min="4354" max="4354" width="4.5703125" style="62" customWidth="1"/>
    <col min="4355" max="4355" width="17.7109375" style="62" customWidth="1"/>
    <col min="4356" max="4357" width="14.7109375" style="62" customWidth="1"/>
    <col min="4358" max="4358" width="9.7109375" style="62" customWidth="1"/>
    <col min="4359" max="4360" width="14.7109375" style="62" customWidth="1"/>
    <col min="4361" max="4361" width="9.7109375" style="62" customWidth="1"/>
    <col min="4362" max="4363" width="14.7109375" style="62" customWidth="1"/>
    <col min="4364" max="4364" width="9.7109375" style="62" customWidth="1"/>
    <col min="4365" max="4609" width="9.140625" style="62"/>
    <col min="4610" max="4610" width="4.5703125" style="62" customWidth="1"/>
    <col min="4611" max="4611" width="17.7109375" style="62" customWidth="1"/>
    <col min="4612" max="4613" width="14.7109375" style="62" customWidth="1"/>
    <col min="4614" max="4614" width="9.7109375" style="62" customWidth="1"/>
    <col min="4615" max="4616" width="14.7109375" style="62" customWidth="1"/>
    <col min="4617" max="4617" width="9.7109375" style="62" customWidth="1"/>
    <col min="4618" max="4619" width="14.7109375" style="62" customWidth="1"/>
    <col min="4620" max="4620" width="9.7109375" style="62" customWidth="1"/>
    <col min="4621" max="4865" width="9.140625" style="62"/>
    <col min="4866" max="4866" width="4.5703125" style="62" customWidth="1"/>
    <col min="4867" max="4867" width="17.7109375" style="62" customWidth="1"/>
    <col min="4868" max="4869" width="14.7109375" style="62" customWidth="1"/>
    <col min="4870" max="4870" width="9.7109375" style="62" customWidth="1"/>
    <col min="4871" max="4872" width="14.7109375" style="62" customWidth="1"/>
    <col min="4873" max="4873" width="9.7109375" style="62" customWidth="1"/>
    <col min="4874" max="4875" width="14.7109375" style="62" customWidth="1"/>
    <col min="4876" max="4876" width="9.7109375" style="62" customWidth="1"/>
    <col min="4877" max="5121" width="9.140625" style="62"/>
    <col min="5122" max="5122" width="4.5703125" style="62" customWidth="1"/>
    <col min="5123" max="5123" width="17.7109375" style="62" customWidth="1"/>
    <col min="5124" max="5125" width="14.7109375" style="62" customWidth="1"/>
    <col min="5126" max="5126" width="9.7109375" style="62" customWidth="1"/>
    <col min="5127" max="5128" width="14.7109375" style="62" customWidth="1"/>
    <col min="5129" max="5129" width="9.7109375" style="62" customWidth="1"/>
    <col min="5130" max="5131" width="14.7109375" style="62" customWidth="1"/>
    <col min="5132" max="5132" width="9.7109375" style="62" customWidth="1"/>
    <col min="5133" max="5377" width="9.140625" style="62"/>
    <col min="5378" max="5378" width="4.5703125" style="62" customWidth="1"/>
    <col min="5379" max="5379" width="17.7109375" style="62" customWidth="1"/>
    <col min="5380" max="5381" width="14.7109375" style="62" customWidth="1"/>
    <col min="5382" max="5382" width="9.7109375" style="62" customWidth="1"/>
    <col min="5383" max="5384" width="14.7109375" style="62" customWidth="1"/>
    <col min="5385" max="5385" width="9.7109375" style="62" customWidth="1"/>
    <col min="5386" max="5387" width="14.7109375" style="62" customWidth="1"/>
    <col min="5388" max="5388" width="9.7109375" style="62" customWidth="1"/>
    <col min="5389" max="5633" width="9.140625" style="62"/>
    <col min="5634" max="5634" width="4.5703125" style="62" customWidth="1"/>
    <col min="5635" max="5635" width="17.7109375" style="62" customWidth="1"/>
    <col min="5636" max="5637" width="14.7109375" style="62" customWidth="1"/>
    <col min="5638" max="5638" width="9.7109375" style="62" customWidth="1"/>
    <col min="5639" max="5640" width="14.7109375" style="62" customWidth="1"/>
    <col min="5641" max="5641" width="9.7109375" style="62" customWidth="1"/>
    <col min="5642" max="5643" width="14.7109375" style="62" customWidth="1"/>
    <col min="5644" max="5644" width="9.7109375" style="62" customWidth="1"/>
    <col min="5645" max="5889" width="9.140625" style="62"/>
    <col min="5890" max="5890" width="4.5703125" style="62" customWidth="1"/>
    <col min="5891" max="5891" width="17.7109375" style="62" customWidth="1"/>
    <col min="5892" max="5893" width="14.7109375" style="62" customWidth="1"/>
    <col min="5894" max="5894" width="9.7109375" style="62" customWidth="1"/>
    <col min="5895" max="5896" width="14.7109375" style="62" customWidth="1"/>
    <col min="5897" max="5897" width="9.7109375" style="62" customWidth="1"/>
    <col min="5898" max="5899" width="14.7109375" style="62" customWidth="1"/>
    <col min="5900" max="5900" width="9.7109375" style="62" customWidth="1"/>
    <col min="5901" max="6145" width="9.140625" style="62"/>
    <col min="6146" max="6146" width="4.5703125" style="62" customWidth="1"/>
    <col min="6147" max="6147" width="17.7109375" style="62" customWidth="1"/>
    <col min="6148" max="6149" width="14.7109375" style="62" customWidth="1"/>
    <col min="6150" max="6150" width="9.7109375" style="62" customWidth="1"/>
    <col min="6151" max="6152" width="14.7109375" style="62" customWidth="1"/>
    <col min="6153" max="6153" width="9.7109375" style="62" customWidth="1"/>
    <col min="6154" max="6155" width="14.7109375" style="62" customWidth="1"/>
    <col min="6156" max="6156" width="9.7109375" style="62" customWidth="1"/>
    <col min="6157" max="6401" width="9.140625" style="62"/>
    <col min="6402" max="6402" width="4.5703125" style="62" customWidth="1"/>
    <col min="6403" max="6403" width="17.7109375" style="62" customWidth="1"/>
    <col min="6404" max="6405" width="14.7109375" style="62" customWidth="1"/>
    <col min="6406" max="6406" width="9.7109375" style="62" customWidth="1"/>
    <col min="6407" max="6408" width="14.7109375" style="62" customWidth="1"/>
    <col min="6409" max="6409" width="9.7109375" style="62" customWidth="1"/>
    <col min="6410" max="6411" width="14.7109375" style="62" customWidth="1"/>
    <col min="6412" max="6412" width="9.7109375" style="62" customWidth="1"/>
    <col min="6413" max="6657" width="9.140625" style="62"/>
    <col min="6658" max="6658" width="4.5703125" style="62" customWidth="1"/>
    <col min="6659" max="6659" width="17.7109375" style="62" customWidth="1"/>
    <col min="6660" max="6661" width="14.7109375" style="62" customWidth="1"/>
    <col min="6662" max="6662" width="9.7109375" style="62" customWidth="1"/>
    <col min="6663" max="6664" width="14.7109375" style="62" customWidth="1"/>
    <col min="6665" max="6665" width="9.7109375" style="62" customWidth="1"/>
    <col min="6666" max="6667" width="14.7109375" style="62" customWidth="1"/>
    <col min="6668" max="6668" width="9.7109375" style="62" customWidth="1"/>
    <col min="6669" max="6913" width="9.140625" style="62"/>
    <col min="6914" max="6914" width="4.5703125" style="62" customWidth="1"/>
    <col min="6915" max="6915" width="17.7109375" style="62" customWidth="1"/>
    <col min="6916" max="6917" width="14.7109375" style="62" customWidth="1"/>
    <col min="6918" max="6918" width="9.7109375" style="62" customWidth="1"/>
    <col min="6919" max="6920" width="14.7109375" style="62" customWidth="1"/>
    <col min="6921" max="6921" width="9.7109375" style="62" customWidth="1"/>
    <col min="6922" max="6923" width="14.7109375" style="62" customWidth="1"/>
    <col min="6924" max="6924" width="9.7109375" style="62" customWidth="1"/>
    <col min="6925" max="7169" width="9.140625" style="62"/>
    <col min="7170" max="7170" width="4.5703125" style="62" customWidth="1"/>
    <col min="7171" max="7171" width="17.7109375" style="62" customWidth="1"/>
    <col min="7172" max="7173" width="14.7109375" style="62" customWidth="1"/>
    <col min="7174" max="7174" width="9.7109375" style="62" customWidth="1"/>
    <col min="7175" max="7176" width="14.7109375" style="62" customWidth="1"/>
    <col min="7177" max="7177" width="9.7109375" style="62" customWidth="1"/>
    <col min="7178" max="7179" width="14.7109375" style="62" customWidth="1"/>
    <col min="7180" max="7180" width="9.7109375" style="62" customWidth="1"/>
    <col min="7181" max="7425" width="9.140625" style="62"/>
    <col min="7426" max="7426" width="4.5703125" style="62" customWidth="1"/>
    <col min="7427" max="7427" width="17.7109375" style="62" customWidth="1"/>
    <col min="7428" max="7429" width="14.7109375" style="62" customWidth="1"/>
    <col min="7430" max="7430" width="9.7109375" style="62" customWidth="1"/>
    <col min="7431" max="7432" width="14.7109375" style="62" customWidth="1"/>
    <col min="7433" max="7433" width="9.7109375" style="62" customWidth="1"/>
    <col min="7434" max="7435" width="14.7109375" style="62" customWidth="1"/>
    <col min="7436" max="7436" width="9.7109375" style="62" customWidth="1"/>
    <col min="7437" max="7681" width="9.140625" style="62"/>
    <col min="7682" max="7682" width="4.5703125" style="62" customWidth="1"/>
    <col min="7683" max="7683" width="17.7109375" style="62" customWidth="1"/>
    <col min="7684" max="7685" width="14.7109375" style="62" customWidth="1"/>
    <col min="7686" max="7686" width="9.7109375" style="62" customWidth="1"/>
    <col min="7687" max="7688" width="14.7109375" style="62" customWidth="1"/>
    <col min="7689" max="7689" width="9.7109375" style="62" customWidth="1"/>
    <col min="7690" max="7691" width="14.7109375" style="62" customWidth="1"/>
    <col min="7692" max="7692" width="9.7109375" style="62" customWidth="1"/>
    <col min="7693" max="7937" width="9.140625" style="62"/>
    <col min="7938" max="7938" width="4.5703125" style="62" customWidth="1"/>
    <col min="7939" max="7939" width="17.7109375" style="62" customWidth="1"/>
    <col min="7940" max="7941" width="14.7109375" style="62" customWidth="1"/>
    <col min="7942" max="7942" width="9.7109375" style="62" customWidth="1"/>
    <col min="7943" max="7944" width="14.7109375" style="62" customWidth="1"/>
    <col min="7945" max="7945" width="9.7109375" style="62" customWidth="1"/>
    <col min="7946" max="7947" width="14.7109375" style="62" customWidth="1"/>
    <col min="7948" max="7948" width="9.7109375" style="62" customWidth="1"/>
    <col min="7949" max="8193" width="9.140625" style="62"/>
    <col min="8194" max="8194" width="4.5703125" style="62" customWidth="1"/>
    <col min="8195" max="8195" width="17.7109375" style="62" customWidth="1"/>
    <col min="8196" max="8197" width="14.7109375" style="62" customWidth="1"/>
    <col min="8198" max="8198" width="9.7109375" style="62" customWidth="1"/>
    <col min="8199" max="8200" width="14.7109375" style="62" customWidth="1"/>
    <col min="8201" max="8201" width="9.7109375" style="62" customWidth="1"/>
    <col min="8202" max="8203" width="14.7109375" style="62" customWidth="1"/>
    <col min="8204" max="8204" width="9.7109375" style="62" customWidth="1"/>
    <col min="8205" max="8449" width="9.140625" style="62"/>
    <col min="8450" max="8450" width="4.5703125" style="62" customWidth="1"/>
    <col min="8451" max="8451" width="17.7109375" style="62" customWidth="1"/>
    <col min="8452" max="8453" width="14.7109375" style="62" customWidth="1"/>
    <col min="8454" max="8454" width="9.7109375" style="62" customWidth="1"/>
    <col min="8455" max="8456" width="14.7109375" style="62" customWidth="1"/>
    <col min="8457" max="8457" width="9.7109375" style="62" customWidth="1"/>
    <col min="8458" max="8459" width="14.7109375" style="62" customWidth="1"/>
    <col min="8460" max="8460" width="9.7109375" style="62" customWidth="1"/>
    <col min="8461" max="8705" width="9.140625" style="62"/>
    <col min="8706" max="8706" width="4.5703125" style="62" customWidth="1"/>
    <col min="8707" max="8707" width="17.7109375" style="62" customWidth="1"/>
    <col min="8708" max="8709" width="14.7109375" style="62" customWidth="1"/>
    <col min="8710" max="8710" width="9.7109375" style="62" customWidth="1"/>
    <col min="8711" max="8712" width="14.7109375" style="62" customWidth="1"/>
    <col min="8713" max="8713" width="9.7109375" style="62" customWidth="1"/>
    <col min="8714" max="8715" width="14.7109375" style="62" customWidth="1"/>
    <col min="8716" max="8716" width="9.7109375" style="62" customWidth="1"/>
    <col min="8717" max="8961" width="9.140625" style="62"/>
    <col min="8962" max="8962" width="4.5703125" style="62" customWidth="1"/>
    <col min="8963" max="8963" width="17.7109375" style="62" customWidth="1"/>
    <col min="8964" max="8965" width="14.7109375" style="62" customWidth="1"/>
    <col min="8966" max="8966" width="9.7109375" style="62" customWidth="1"/>
    <col min="8967" max="8968" width="14.7109375" style="62" customWidth="1"/>
    <col min="8969" max="8969" width="9.7109375" style="62" customWidth="1"/>
    <col min="8970" max="8971" width="14.7109375" style="62" customWidth="1"/>
    <col min="8972" max="8972" width="9.7109375" style="62" customWidth="1"/>
    <col min="8973" max="9217" width="9.140625" style="62"/>
    <col min="9218" max="9218" width="4.5703125" style="62" customWidth="1"/>
    <col min="9219" max="9219" width="17.7109375" style="62" customWidth="1"/>
    <col min="9220" max="9221" width="14.7109375" style="62" customWidth="1"/>
    <col min="9222" max="9222" width="9.7109375" style="62" customWidth="1"/>
    <col min="9223" max="9224" width="14.7109375" style="62" customWidth="1"/>
    <col min="9225" max="9225" width="9.7109375" style="62" customWidth="1"/>
    <col min="9226" max="9227" width="14.7109375" style="62" customWidth="1"/>
    <col min="9228" max="9228" width="9.7109375" style="62" customWidth="1"/>
    <col min="9229" max="9473" width="9.140625" style="62"/>
    <col min="9474" max="9474" width="4.5703125" style="62" customWidth="1"/>
    <col min="9475" max="9475" width="17.7109375" style="62" customWidth="1"/>
    <col min="9476" max="9477" width="14.7109375" style="62" customWidth="1"/>
    <col min="9478" max="9478" width="9.7109375" style="62" customWidth="1"/>
    <col min="9479" max="9480" width="14.7109375" style="62" customWidth="1"/>
    <col min="9481" max="9481" width="9.7109375" style="62" customWidth="1"/>
    <col min="9482" max="9483" width="14.7109375" style="62" customWidth="1"/>
    <col min="9484" max="9484" width="9.7109375" style="62" customWidth="1"/>
    <col min="9485" max="9729" width="9.140625" style="62"/>
    <col min="9730" max="9730" width="4.5703125" style="62" customWidth="1"/>
    <col min="9731" max="9731" width="17.7109375" style="62" customWidth="1"/>
    <col min="9732" max="9733" width="14.7109375" style="62" customWidth="1"/>
    <col min="9734" max="9734" width="9.7109375" style="62" customWidth="1"/>
    <col min="9735" max="9736" width="14.7109375" style="62" customWidth="1"/>
    <col min="9737" max="9737" width="9.7109375" style="62" customWidth="1"/>
    <col min="9738" max="9739" width="14.7109375" style="62" customWidth="1"/>
    <col min="9740" max="9740" width="9.7109375" style="62" customWidth="1"/>
    <col min="9741" max="9985" width="9.140625" style="62"/>
    <col min="9986" max="9986" width="4.5703125" style="62" customWidth="1"/>
    <col min="9987" max="9987" width="17.7109375" style="62" customWidth="1"/>
    <col min="9988" max="9989" width="14.7109375" style="62" customWidth="1"/>
    <col min="9990" max="9990" width="9.7109375" style="62" customWidth="1"/>
    <col min="9991" max="9992" width="14.7109375" style="62" customWidth="1"/>
    <col min="9993" max="9993" width="9.7109375" style="62" customWidth="1"/>
    <col min="9994" max="9995" width="14.7109375" style="62" customWidth="1"/>
    <col min="9996" max="9996" width="9.7109375" style="62" customWidth="1"/>
    <col min="9997" max="10241" width="9.140625" style="62"/>
    <col min="10242" max="10242" width="4.5703125" style="62" customWidth="1"/>
    <col min="10243" max="10243" width="17.7109375" style="62" customWidth="1"/>
    <col min="10244" max="10245" width="14.7109375" style="62" customWidth="1"/>
    <col min="10246" max="10246" width="9.7109375" style="62" customWidth="1"/>
    <col min="10247" max="10248" width="14.7109375" style="62" customWidth="1"/>
    <col min="10249" max="10249" width="9.7109375" style="62" customWidth="1"/>
    <col min="10250" max="10251" width="14.7109375" style="62" customWidth="1"/>
    <col min="10252" max="10252" width="9.7109375" style="62" customWidth="1"/>
    <col min="10253" max="10497" width="9.140625" style="62"/>
    <col min="10498" max="10498" width="4.5703125" style="62" customWidth="1"/>
    <col min="10499" max="10499" width="17.7109375" style="62" customWidth="1"/>
    <col min="10500" max="10501" width="14.7109375" style="62" customWidth="1"/>
    <col min="10502" max="10502" width="9.7109375" style="62" customWidth="1"/>
    <col min="10503" max="10504" width="14.7109375" style="62" customWidth="1"/>
    <col min="10505" max="10505" width="9.7109375" style="62" customWidth="1"/>
    <col min="10506" max="10507" width="14.7109375" style="62" customWidth="1"/>
    <col min="10508" max="10508" width="9.7109375" style="62" customWidth="1"/>
    <col min="10509" max="10753" width="9.140625" style="62"/>
    <col min="10754" max="10754" width="4.5703125" style="62" customWidth="1"/>
    <col min="10755" max="10755" width="17.7109375" style="62" customWidth="1"/>
    <col min="10756" max="10757" width="14.7109375" style="62" customWidth="1"/>
    <col min="10758" max="10758" width="9.7109375" style="62" customWidth="1"/>
    <col min="10759" max="10760" width="14.7109375" style="62" customWidth="1"/>
    <col min="10761" max="10761" width="9.7109375" style="62" customWidth="1"/>
    <col min="10762" max="10763" width="14.7109375" style="62" customWidth="1"/>
    <col min="10764" max="10764" width="9.7109375" style="62" customWidth="1"/>
    <col min="10765" max="11009" width="9.140625" style="62"/>
    <col min="11010" max="11010" width="4.5703125" style="62" customWidth="1"/>
    <col min="11011" max="11011" width="17.7109375" style="62" customWidth="1"/>
    <col min="11012" max="11013" width="14.7109375" style="62" customWidth="1"/>
    <col min="11014" max="11014" width="9.7109375" style="62" customWidth="1"/>
    <col min="11015" max="11016" width="14.7109375" style="62" customWidth="1"/>
    <col min="11017" max="11017" width="9.7109375" style="62" customWidth="1"/>
    <col min="11018" max="11019" width="14.7109375" style="62" customWidth="1"/>
    <col min="11020" max="11020" width="9.7109375" style="62" customWidth="1"/>
    <col min="11021" max="11265" width="9.140625" style="62"/>
    <col min="11266" max="11266" width="4.5703125" style="62" customWidth="1"/>
    <col min="11267" max="11267" width="17.7109375" style="62" customWidth="1"/>
    <col min="11268" max="11269" width="14.7109375" style="62" customWidth="1"/>
    <col min="11270" max="11270" width="9.7109375" style="62" customWidth="1"/>
    <col min="11271" max="11272" width="14.7109375" style="62" customWidth="1"/>
    <col min="11273" max="11273" width="9.7109375" style="62" customWidth="1"/>
    <col min="11274" max="11275" width="14.7109375" style="62" customWidth="1"/>
    <col min="11276" max="11276" width="9.7109375" style="62" customWidth="1"/>
    <col min="11277" max="11521" width="9.140625" style="62"/>
    <col min="11522" max="11522" width="4.5703125" style="62" customWidth="1"/>
    <col min="11523" max="11523" width="17.7109375" style="62" customWidth="1"/>
    <col min="11524" max="11525" width="14.7109375" style="62" customWidth="1"/>
    <col min="11526" max="11526" width="9.7109375" style="62" customWidth="1"/>
    <col min="11527" max="11528" width="14.7109375" style="62" customWidth="1"/>
    <col min="11529" max="11529" width="9.7109375" style="62" customWidth="1"/>
    <col min="11530" max="11531" width="14.7109375" style="62" customWidth="1"/>
    <col min="11532" max="11532" width="9.7109375" style="62" customWidth="1"/>
    <col min="11533" max="11777" width="9.140625" style="62"/>
    <col min="11778" max="11778" width="4.5703125" style="62" customWidth="1"/>
    <col min="11779" max="11779" width="17.7109375" style="62" customWidth="1"/>
    <col min="11780" max="11781" width="14.7109375" style="62" customWidth="1"/>
    <col min="11782" max="11782" width="9.7109375" style="62" customWidth="1"/>
    <col min="11783" max="11784" width="14.7109375" style="62" customWidth="1"/>
    <col min="11785" max="11785" width="9.7109375" style="62" customWidth="1"/>
    <col min="11786" max="11787" width="14.7109375" style="62" customWidth="1"/>
    <col min="11788" max="11788" width="9.7109375" style="62" customWidth="1"/>
    <col min="11789" max="12033" width="9.140625" style="62"/>
    <col min="12034" max="12034" width="4.5703125" style="62" customWidth="1"/>
    <col min="12035" max="12035" width="17.7109375" style="62" customWidth="1"/>
    <col min="12036" max="12037" width="14.7109375" style="62" customWidth="1"/>
    <col min="12038" max="12038" width="9.7109375" style="62" customWidth="1"/>
    <col min="12039" max="12040" width="14.7109375" style="62" customWidth="1"/>
    <col min="12041" max="12041" width="9.7109375" style="62" customWidth="1"/>
    <col min="12042" max="12043" width="14.7109375" style="62" customWidth="1"/>
    <col min="12044" max="12044" width="9.7109375" style="62" customWidth="1"/>
    <col min="12045" max="12289" width="9.140625" style="62"/>
    <col min="12290" max="12290" width="4.5703125" style="62" customWidth="1"/>
    <col min="12291" max="12291" width="17.7109375" style="62" customWidth="1"/>
    <col min="12292" max="12293" width="14.7109375" style="62" customWidth="1"/>
    <col min="12294" max="12294" width="9.7109375" style="62" customWidth="1"/>
    <col min="12295" max="12296" width="14.7109375" style="62" customWidth="1"/>
    <col min="12297" max="12297" width="9.7109375" style="62" customWidth="1"/>
    <col min="12298" max="12299" width="14.7109375" style="62" customWidth="1"/>
    <col min="12300" max="12300" width="9.7109375" style="62" customWidth="1"/>
    <col min="12301" max="12545" width="9.140625" style="62"/>
    <col min="12546" max="12546" width="4.5703125" style="62" customWidth="1"/>
    <col min="12547" max="12547" width="17.7109375" style="62" customWidth="1"/>
    <col min="12548" max="12549" width="14.7109375" style="62" customWidth="1"/>
    <col min="12550" max="12550" width="9.7109375" style="62" customWidth="1"/>
    <col min="12551" max="12552" width="14.7109375" style="62" customWidth="1"/>
    <col min="12553" max="12553" width="9.7109375" style="62" customWidth="1"/>
    <col min="12554" max="12555" width="14.7109375" style="62" customWidth="1"/>
    <col min="12556" max="12556" width="9.7109375" style="62" customWidth="1"/>
    <col min="12557" max="12801" width="9.140625" style="62"/>
    <col min="12802" max="12802" width="4.5703125" style="62" customWidth="1"/>
    <col min="12803" max="12803" width="17.7109375" style="62" customWidth="1"/>
    <col min="12804" max="12805" width="14.7109375" style="62" customWidth="1"/>
    <col min="12806" max="12806" width="9.7109375" style="62" customWidth="1"/>
    <col min="12807" max="12808" width="14.7109375" style="62" customWidth="1"/>
    <col min="12809" max="12809" width="9.7109375" style="62" customWidth="1"/>
    <col min="12810" max="12811" width="14.7109375" style="62" customWidth="1"/>
    <col min="12812" max="12812" width="9.7109375" style="62" customWidth="1"/>
    <col min="12813" max="13057" width="9.140625" style="62"/>
    <col min="13058" max="13058" width="4.5703125" style="62" customWidth="1"/>
    <col min="13059" max="13059" width="17.7109375" style="62" customWidth="1"/>
    <col min="13060" max="13061" width="14.7109375" style="62" customWidth="1"/>
    <col min="13062" max="13062" width="9.7109375" style="62" customWidth="1"/>
    <col min="13063" max="13064" width="14.7109375" style="62" customWidth="1"/>
    <col min="13065" max="13065" width="9.7109375" style="62" customWidth="1"/>
    <col min="13066" max="13067" width="14.7109375" style="62" customWidth="1"/>
    <col min="13068" max="13068" width="9.7109375" style="62" customWidth="1"/>
    <col min="13069" max="13313" width="9.140625" style="62"/>
    <col min="13314" max="13314" width="4.5703125" style="62" customWidth="1"/>
    <col min="13315" max="13315" width="17.7109375" style="62" customWidth="1"/>
    <col min="13316" max="13317" width="14.7109375" style="62" customWidth="1"/>
    <col min="13318" max="13318" width="9.7109375" style="62" customWidth="1"/>
    <col min="13319" max="13320" width="14.7109375" style="62" customWidth="1"/>
    <col min="13321" max="13321" width="9.7109375" style="62" customWidth="1"/>
    <col min="13322" max="13323" width="14.7109375" style="62" customWidth="1"/>
    <col min="13324" max="13324" width="9.7109375" style="62" customWidth="1"/>
    <col min="13325" max="13569" width="9.140625" style="62"/>
    <col min="13570" max="13570" width="4.5703125" style="62" customWidth="1"/>
    <col min="13571" max="13571" width="17.7109375" style="62" customWidth="1"/>
    <col min="13572" max="13573" width="14.7109375" style="62" customWidth="1"/>
    <col min="13574" max="13574" width="9.7109375" style="62" customWidth="1"/>
    <col min="13575" max="13576" width="14.7109375" style="62" customWidth="1"/>
    <col min="13577" max="13577" width="9.7109375" style="62" customWidth="1"/>
    <col min="13578" max="13579" width="14.7109375" style="62" customWidth="1"/>
    <col min="13580" max="13580" width="9.7109375" style="62" customWidth="1"/>
    <col min="13581" max="13825" width="9.140625" style="62"/>
    <col min="13826" max="13826" width="4.5703125" style="62" customWidth="1"/>
    <col min="13827" max="13827" width="17.7109375" style="62" customWidth="1"/>
    <col min="13828" max="13829" width="14.7109375" style="62" customWidth="1"/>
    <col min="13830" max="13830" width="9.7109375" style="62" customWidth="1"/>
    <col min="13831" max="13832" width="14.7109375" style="62" customWidth="1"/>
    <col min="13833" max="13833" width="9.7109375" style="62" customWidth="1"/>
    <col min="13834" max="13835" width="14.7109375" style="62" customWidth="1"/>
    <col min="13836" max="13836" width="9.7109375" style="62" customWidth="1"/>
    <col min="13837" max="14081" width="9.140625" style="62"/>
    <col min="14082" max="14082" width="4.5703125" style="62" customWidth="1"/>
    <col min="14083" max="14083" width="17.7109375" style="62" customWidth="1"/>
    <col min="14084" max="14085" width="14.7109375" style="62" customWidth="1"/>
    <col min="14086" max="14086" width="9.7109375" style="62" customWidth="1"/>
    <col min="14087" max="14088" width="14.7109375" style="62" customWidth="1"/>
    <col min="14089" max="14089" width="9.7109375" style="62" customWidth="1"/>
    <col min="14090" max="14091" width="14.7109375" style="62" customWidth="1"/>
    <col min="14092" max="14092" width="9.7109375" style="62" customWidth="1"/>
    <col min="14093" max="14337" width="9.140625" style="62"/>
    <col min="14338" max="14338" width="4.5703125" style="62" customWidth="1"/>
    <col min="14339" max="14339" width="17.7109375" style="62" customWidth="1"/>
    <col min="14340" max="14341" width="14.7109375" style="62" customWidth="1"/>
    <col min="14342" max="14342" width="9.7109375" style="62" customWidth="1"/>
    <col min="14343" max="14344" width="14.7109375" style="62" customWidth="1"/>
    <col min="14345" max="14345" width="9.7109375" style="62" customWidth="1"/>
    <col min="14346" max="14347" width="14.7109375" style="62" customWidth="1"/>
    <col min="14348" max="14348" width="9.7109375" style="62" customWidth="1"/>
    <col min="14349" max="14593" width="9.140625" style="62"/>
    <col min="14594" max="14594" width="4.5703125" style="62" customWidth="1"/>
    <col min="14595" max="14595" width="17.7109375" style="62" customWidth="1"/>
    <col min="14596" max="14597" width="14.7109375" style="62" customWidth="1"/>
    <col min="14598" max="14598" width="9.7109375" style="62" customWidth="1"/>
    <col min="14599" max="14600" width="14.7109375" style="62" customWidth="1"/>
    <col min="14601" max="14601" width="9.7109375" style="62" customWidth="1"/>
    <col min="14602" max="14603" width="14.7109375" style="62" customWidth="1"/>
    <col min="14604" max="14604" width="9.7109375" style="62" customWidth="1"/>
    <col min="14605" max="14849" width="9.140625" style="62"/>
    <col min="14850" max="14850" width="4.5703125" style="62" customWidth="1"/>
    <col min="14851" max="14851" width="17.7109375" style="62" customWidth="1"/>
    <col min="14852" max="14853" width="14.7109375" style="62" customWidth="1"/>
    <col min="14854" max="14854" width="9.7109375" style="62" customWidth="1"/>
    <col min="14855" max="14856" width="14.7109375" style="62" customWidth="1"/>
    <col min="14857" max="14857" width="9.7109375" style="62" customWidth="1"/>
    <col min="14858" max="14859" width="14.7109375" style="62" customWidth="1"/>
    <col min="14860" max="14860" width="9.7109375" style="62" customWidth="1"/>
    <col min="14861" max="15105" width="9.140625" style="62"/>
    <col min="15106" max="15106" width="4.5703125" style="62" customWidth="1"/>
    <col min="15107" max="15107" width="17.7109375" style="62" customWidth="1"/>
    <col min="15108" max="15109" width="14.7109375" style="62" customWidth="1"/>
    <col min="15110" max="15110" width="9.7109375" style="62" customWidth="1"/>
    <col min="15111" max="15112" width="14.7109375" style="62" customWidth="1"/>
    <col min="15113" max="15113" width="9.7109375" style="62" customWidth="1"/>
    <col min="15114" max="15115" width="14.7109375" style="62" customWidth="1"/>
    <col min="15116" max="15116" width="9.7109375" style="62" customWidth="1"/>
    <col min="15117" max="15361" width="9.140625" style="62"/>
    <col min="15362" max="15362" width="4.5703125" style="62" customWidth="1"/>
    <col min="15363" max="15363" width="17.7109375" style="62" customWidth="1"/>
    <col min="15364" max="15365" width="14.7109375" style="62" customWidth="1"/>
    <col min="15366" max="15366" width="9.7109375" style="62" customWidth="1"/>
    <col min="15367" max="15368" width="14.7109375" style="62" customWidth="1"/>
    <col min="15369" max="15369" width="9.7109375" style="62" customWidth="1"/>
    <col min="15370" max="15371" width="14.7109375" style="62" customWidth="1"/>
    <col min="15372" max="15372" width="9.7109375" style="62" customWidth="1"/>
    <col min="15373" max="15617" width="9.140625" style="62"/>
    <col min="15618" max="15618" width="4.5703125" style="62" customWidth="1"/>
    <col min="15619" max="15619" width="17.7109375" style="62" customWidth="1"/>
    <col min="15620" max="15621" width="14.7109375" style="62" customWidth="1"/>
    <col min="15622" max="15622" width="9.7109375" style="62" customWidth="1"/>
    <col min="15623" max="15624" width="14.7109375" style="62" customWidth="1"/>
    <col min="15625" max="15625" width="9.7109375" style="62" customWidth="1"/>
    <col min="15626" max="15627" width="14.7109375" style="62" customWidth="1"/>
    <col min="15628" max="15628" width="9.7109375" style="62" customWidth="1"/>
    <col min="15629" max="15873" width="9.140625" style="62"/>
    <col min="15874" max="15874" width="4.5703125" style="62" customWidth="1"/>
    <col min="15875" max="15875" width="17.7109375" style="62" customWidth="1"/>
    <col min="15876" max="15877" width="14.7109375" style="62" customWidth="1"/>
    <col min="15878" max="15878" width="9.7109375" style="62" customWidth="1"/>
    <col min="15879" max="15880" width="14.7109375" style="62" customWidth="1"/>
    <col min="15881" max="15881" width="9.7109375" style="62" customWidth="1"/>
    <col min="15882" max="15883" width="14.7109375" style="62" customWidth="1"/>
    <col min="15884" max="15884" width="9.7109375" style="62" customWidth="1"/>
    <col min="15885" max="16129" width="9.140625" style="62"/>
    <col min="16130" max="16130" width="4.5703125" style="62" customWidth="1"/>
    <col min="16131" max="16131" width="17.7109375" style="62" customWidth="1"/>
    <col min="16132" max="16133" width="14.7109375" style="62" customWidth="1"/>
    <col min="16134" max="16134" width="9.7109375" style="62" customWidth="1"/>
    <col min="16135" max="16136" width="14.7109375" style="62" customWidth="1"/>
    <col min="16137" max="16137" width="9.7109375" style="62" customWidth="1"/>
    <col min="16138" max="16139" width="14.7109375" style="62" customWidth="1"/>
    <col min="16140" max="16140" width="9.7109375" style="62" customWidth="1"/>
    <col min="16141" max="16384" width="9.140625" style="62"/>
  </cols>
  <sheetData>
    <row r="1" spans="1:25" ht="24.75" customHeight="1" x14ac:dyDescent="0.25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25" ht="53.25" customHeight="1" x14ac:dyDescent="0.25">
      <c r="A2" s="336" t="s">
        <v>44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3"/>
    </row>
    <row r="3" spans="1:25" ht="23.25" customHeight="1" thickBot="1" x14ac:dyDescent="0.3">
      <c r="A3" s="337" t="s">
        <v>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3"/>
    </row>
    <row r="4" spans="1:25" ht="30" customHeight="1" thickBot="1" x14ac:dyDescent="0.3">
      <c r="A4" s="338" t="s">
        <v>3</v>
      </c>
      <c r="B4" s="341" t="s">
        <v>26</v>
      </c>
      <c r="C4" s="344" t="s">
        <v>45</v>
      </c>
      <c r="D4" s="347" t="s">
        <v>46</v>
      </c>
      <c r="E4" s="347"/>
      <c r="F4" s="347"/>
      <c r="G4" s="347"/>
      <c r="H4" s="347"/>
      <c r="I4" s="347"/>
      <c r="J4" s="347"/>
      <c r="K4" s="347"/>
      <c r="L4" s="348"/>
    </row>
    <row r="5" spans="1:25" ht="51" customHeight="1" thickBot="1" x14ac:dyDescent="0.3">
      <c r="A5" s="339"/>
      <c r="B5" s="342"/>
      <c r="C5" s="345"/>
      <c r="D5" s="349" t="s">
        <v>47</v>
      </c>
      <c r="E5" s="333"/>
      <c r="F5" s="334"/>
      <c r="G5" s="349" t="s">
        <v>48</v>
      </c>
      <c r="H5" s="333"/>
      <c r="I5" s="334"/>
      <c r="J5" s="350" t="s">
        <v>49</v>
      </c>
      <c r="K5" s="333"/>
      <c r="L5" s="334"/>
    </row>
    <row r="6" spans="1:25" ht="62.25" customHeight="1" thickBot="1" x14ac:dyDescent="0.3">
      <c r="A6" s="339"/>
      <c r="B6" s="342"/>
      <c r="C6" s="345"/>
      <c r="D6" s="66" t="s">
        <v>25</v>
      </c>
      <c r="E6" s="333" t="s">
        <v>29</v>
      </c>
      <c r="F6" s="334"/>
      <c r="G6" s="66" t="s">
        <v>25</v>
      </c>
      <c r="H6" s="333" t="s">
        <v>29</v>
      </c>
      <c r="I6" s="334"/>
      <c r="J6" s="67" t="s">
        <v>50</v>
      </c>
      <c r="K6" s="333" t="s">
        <v>51</v>
      </c>
      <c r="L6" s="334"/>
    </row>
    <row r="7" spans="1:25" ht="23.25" customHeight="1" thickBot="1" x14ac:dyDescent="0.3">
      <c r="A7" s="340"/>
      <c r="B7" s="343"/>
      <c r="C7" s="346"/>
      <c r="D7" s="68" t="s">
        <v>19</v>
      </c>
      <c r="E7" s="69" t="s">
        <v>19</v>
      </c>
      <c r="F7" s="70" t="s">
        <v>32</v>
      </c>
      <c r="G7" s="68" t="s">
        <v>19</v>
      </c>
      <c r="H7" s="69" t="s">
        <v>19</v>
      </c>
      <c r="I7" s="70" t="s">
        <v>32</v>
      </c>
      <c r="J7" s="71" t="s">
        <v>19</v>
      </c>
      <c r="K7" s="72" t="s">
        <v>19</v>
      </c>
      <c r="L7" s="73" t="s">
        <v>32</v>
      </c>
    </row>
    <row r="8" spans="1:25" ht="15" thickBot="1" x14ac:dyDescent="0.3">
      <c r="A8" s="74">
        <v>1</v>
      </c>
      <c r="B8" s="74">
        <v>2</v>
      </c>
      <c r="C8" s="75">
        <v>3</v>
      </c>
      <c r="D8" s="74">
        <v>4</v>
      </c>
      <c r="E8" s="74">
        <v>5</v>
      </c>
      <c r="F8" s="76">
        <v>6</v>
      </c>
      <c r="G8" s="74">
        <v>7</v>
      </c>
      <c r="H8" s="74">
        <v>8</v>
      </c>
      <c r="I8" s="76">
        <v>9</v>
      </c>
      <c r="J8" s="77">
        <v>10</v>
      </c>
      <c r="K8" s="74">
        <v>11</v>
      </c>
      <c r="L8" s="76">
        <v>12</v>
      </c>
    </row>
    <row r="9" spans="1:25" ht="30" customHeight="1" thickBot="1" x14ac:dyDescent="0.3">
      <c r="A9" s="78">
        <v>1</v>
      </c>
      <c r="B9" s="65" t="s">
        <v>33</v>
      </c>
      <c r="C9" s="219">
        <v>218478.8</v>
      </c>
      <c r="D9" s="79">
        <v>56990.957600000002</v>
      </c>
      <c r="E9" s="80">
        <v>13018.08</v>
      </c>
      <c r="F9" s="81">
        <f t="shared" ref="F9:F18" si="0">E9/D9*100</f>
        <v>22.842360522119037</v>
      </c>
      <c r="G9" s="79">
        <v>3248.1140999999998</v>
      </c>
      <c r="H9" s="80">
        <v>580.38</v>
      </c>
      <c r="I9" s="81">
        <f t="shared" ref="I9:I19" si="1">H9/G9*100</f>
        <v>17.868214666473694</v>
      </c>
      <c r="J9" s="82">
        <f t="shared" ref="J9:K18" si="2">D9+G9</f>
        <v>60239.0717</v>
      </c>
      <c r="K9" s="83">
        <f t="shared" si="2"/>
        <v>13598.46</v>
      </c>
      <c r="L9" s="84">
        <f t="shared" ref="L9:L19" si="3">K9/J9*100</f>
        <v>22.574152649168393</v>
      </c>
      <c r="M9" s="85"/>
    </row>
    <row r="10" spans="1:25" ht="30" customHeight="1" thickBot="1" x14ac:dyDescent="0.3">
      <c r="A10" s="86">
        <v>2</v>
      </c>
      <c r="B10" s="87" t="s">
        <v>34</v>
      </c>
      <c r="C10" s="219">
        <v>155877.1</v>
      </c>
      <c r="D10" s="79">
        <v>33529.467400000001</v>
      </c>
      <c r="E10" s="80">
        <v>2285.5650000000001</v>
      </c>
      <c r="F10" s="81">
        <f t="shared" si="0"/>
        <v>6.8165860576717652</v>
      </c>
      <c r="G10" s="79">
        <v>1405.2779</v>
      </c>
      <c r="H10" s="80">
        <v>68.040000000000006</v>
      </c>
      <c r="I10" s="81">
        <f t="shared" si="1"/>
        <v>4.8417469598006209</v>
      </c>
      <c r="J10" s="82">
        <f t="shared" si="2"/>
        <v>34934.745300000002</v>
      </c>
      <c r="K10" s="83">
        <f t="shared" si="2"/>
        <v>2353.605</v>
      </c>
      <c r="L10" s="84">
        <f t="shared" si="3"/>
        <v>6.7371465851219474</v>
      </c>
    </row>
    <row r="11" spans="1:25" ht="30" customHeight="1" thickBot="1" x14ac:dyDescent="0.3">
      <c r="A11" s="78">
        <v>3</v>
      </c>
      <c r="B11" s="88" t="s">
        <v>35</v>
      </c>
      <c r="C11" s="219">
        <v>96607.8</v>
      </c>
      <c r="D11" s="89">
        <v>53704.909999999989</v>
      </c>
      <c r="E11" s="80">
        <v>8782.4520000000011</v>
      </c>
      <c r="F11" s="90">
        <f t="shared" si="0"/>
        <v>16.353163984447612</v>
      </c>
      <c r="G11" s="89">
        <v>17182.3</v>
      </c>
      <c r="H11" s="80">
        <v>1215.6849999999999</v>
      </c>
      <c r="I11" s="90">
        <f t="shared" si="1"/>
        <v>7.0752169383609882</v>
      </c>
      <c r="J11" s="82">
        <f t="shared" si="2"/>
        <v>70887.209999999992</v>
      </c>
      <c r="K11" s="83">
        <f t="shared" si="2"/>
        <v>9998.1370000000006</v>
      </c>
      <c r="L11" s="91">
        <f t="shared" si="3"/>
        <v>14.104289052989957</v>
      </c>
    </row>
    <row r="12" spans="1:25" ht="30" customHeight="1" thickBot="1" x14ac:dyDescent="0.3">
      <c r="A12" s="78">
        <v>4</v>
      </c>
      <c r="B12" s="65" t="s">
        <v>36</v>
      </c>
      <c r="C12" s="185">
        <v>344990.80969999998</v>
      </c>
      <c r="D12" s="79">
        <v>64491.615100000003</v>
      </c>
      <c r="E12" s="80">
        <v>6345.8000000000011</v>
      </c>
      <c r="F12" s="81">
        <f t="shared" si="0"/>
        <v>9.8397287618867537</v>
      </c>
      <c r="G12" s="79">
        <v>513.28089999999997</v>
      </c>
      <c r="H12" s="80">
        <v>0</v>
      </c>
      <c r="I12" s="81">
        <f t="shared" si="1"/>
        <v>0</v>
      </c>
      <c r="J12" s="82">
        <f t="shared" si="2"/>
        <v>65004.896000000001</v>
      </c>
      <c r="K12" s="83">
        <f t="shared" si="2"/>
        <v>6345.8000000000011</v>
      </c>
      <c r="L12" s="84">
        <f t="shared" si="3"/>
        <v>9.7620339243370235</v>
      </c>
    </row>
    <row r="13" spans="1:25" ht="30" customHeight="1" thickBot="1" x14ac:dyDescent="0.3">
      <c r="A13" s="78">
        <v>5</v>
      </c>
      <c r="B13" s="65" t="s">
        <v>37</v>
      </c>
      <c r="C13" s="219">
        <v>250736.8</v>
      </c>
      <c r="D13" s="79">
        <v>42375.73</v>
      </c>
      <c r="E13" s="79">
        <v>7465.2277000000004</v>
      </c>
      <c r="F13" s="81">
        <f t="shared" si="0"/>
        <v>17.6167530329271</v>
      </c>
      <c r="G13" s="92">
        <v>3730.7</v>
      </c>
      <c r="H13" s="80">
        <v>69.787999999999997</v>
      </c>
      <c r="I13" s="81">
        <f t="shared" si="1"/>
        <v>1.8706408984909</v>
      </c>
      <c r="J13" s="82">
        <f t="shared" si="2"/>
        <v>46106.43</v>
      </c>
      <c r="K13" s="83">
        <f t="shared" si="2"/>
        <v>7535.0156999999999</v>
      </c>
      <c r="L13" s="84">
        <f t="shared" si="3"/>
        <v>16.342656978647014</v>
      </c>
    </row>
    <row r="14" spans="1:25" ht="30" customHeight="1" thickBot="1" x14ac:dyDescent="0.3">
      <c r="A14" s="86">
        <v>6</v>
      </c>
      <c r="B14" s="93" t="s">
        <v>38</v>
      </c>
      <c r="C14" s="219">
        <v>153624.6</v>
      </c>
      <c r="D14" s="89">
        <v>45541.06</v>
      </c>
      <c r="E14" s="79">
        <v>6590.5580000000009</v>
      </c>
      <c r="F14" s="81">
        <f t="shared" si="0"/>
        <v>14.471683355635554</v>
      </c>
      <c r="G14" s="92">
        <v>2126.02</v>
      </c>
      <c r="H14" s="123">
        <v>37.97</v>
      </c>
      <c r="I14" s="81">
        <f t="shared" si="1"/>
        <v>1.7859662656042747</v>
      </c>
      <c r="J14" s="82">
        <f t="shared" si="2"/>
        <v>47667.079999999994</v>
      </c>
      <c r="K14" s="83">
        <f t="shared" si="2"/>
        <v>6628.5280000000012</v>
      </c>
      <c r="L14" s="84">
        <f t="shared" si="3"/>
        <v>13.905882214727653</v>
      </c>
    </row>
    <row r="15" spans="1:25" ht="30" customHeight="1" thickBot="1" x14ac:dyDescent="0.3">
      <c r="A15" s="95">
        <v>7</v>
      </c>
      <c r="B15" s="96" t="s">
        <v>39</v>
      </c>
      <c r="C15" s="219">
        <v>210944.1</v>
      </c>
      <c r="D15" s="79">
        <v>62501.632700000002</v>
      </c>
      <c r="E15" s="79">
        <v>282.35699999999997</v>
      </c>
      <c r="F15" s="81">
        <f t="shared" si="0"/>
        <v>0.45175939859887848</v>
      </c>
      <c r="G15" s="92">
        <v>144.25</v>
      </c>
      <c r="H15" s="97">
        <v>44.27</v>
      </c>
      <c r="I15" s="81">
        <f t="shared" si="1"/>
        <v>30.689774696707104</v>
      </c>
      <c r="J15" s="82">
        <f t="shared" si="2"/>
        <v>62645.882700000002</v>
      </c>
      <c r="K15" s="83">
        <f t="shared" si="2"/>
        <v>326.62699999999995</v>
      </c>
      <c r="L15" s="84">
        <f t="shared" si="3"/>
        <v>0.52138622032697446</v>
      </c>
    </row>
    <row r="16" spans="1:25" ht="30" customHeight="1" thickBot="1" x14ac:dyDescent="0.3">
      <c r="A16" s="78">
        <v>8</v>
      </c>
      <c r="B16" s="65" t="s">
        <v>40</v>
      </c>
      <c r="C16" s="220">
        <v>306068.40000000002</v>
      </c>
      <c r="D16" s="92">
        <v>36318.68</v>
      </c>
      <c r="E16" s="80">
        <v>1379.65</v>
      </c>
      <c r="F16" s="98">
        <f t="shared" si="0"/>
        <v>3.7987338746892787</v>
      </c>
      <c r="G16" s="92">
        <v>703.86</v>
      </c>
      <c r="H16" s="97">
        <v>3.52</v>
      </c>
      <c r="I16" s="98">
        <f t="shared" si="1"/>
        <v>0.50009945159548774</v>
      </c>
      <c r="J16" s="82">
        <f t="shared" si="2"/>
        <v>37022.54</v>
      </c>
      <c r="K16" s="83">
        <f t="shared" si="2"/>
        <v>1383.17</v>
      </c>
      <c r="L16" s="84">
        <f t="shared" si="3"/>
        <v>3.7360213534781783</v>
      </c>
    </row>
    <row r="17" spans="1:12" ht="30" customHeight="1" thickBot="1" x14ac:dyDescent="0.3">
      <c r="A17" s="78">
        <v>9</v>
      </c>
      <c r="B17" s="65" t="s">
        <v>41</v>
      </c>
      <c r="C17" s="185">
        <v>189519</v>
      </c>
      <c r="D17" s="79">
        <v>15988.38</v>
      </c>
      <c r="E17" s="124">
        <v>2826.29</v>
      </c>
      <c r="F17" s="81">
        <f t="shared" si="0"/>
        <v>17.677150530572831</v>
      </c>
      <c r="G17" s="92">
        <v>597.51400000000001</v>
      </c>
      <c r="H17" s="80">
        <v>69</v>
      </c>
      <c r="I17" s="81">
        <f t="shared" si="1"/>
        <v>11.547846577653411</v>
      </c>
      <c r="J17" s="82">
        <f t="shared" si="2"/>
        <v>16585.894</v>
      </c>
      <c r="K17" s="83">
        <f t="shared" si="2"/>
        <v>2895.29</v>
      </c>
      <c r="L17" s="84">
        <f t="shared" si="3"/>
        <v>17.456339706499993</v>
      </c>
    </row>
    <row r="18" spans="1:12" ht="30" customHeight="1" thickBot="1" x14ac:dyDescent="0.3">
      <c r="A18" s="86">
        <v>10</v>
      </c>
      <c r="B18" s="93" t="s">
        <v>42</v>
      </c>
      <c r="C18" s="185">
        <v>110654.9</v>
      </c>
      <c r="D18" s="92">
        <v>24435.037</v>
      </c>
      <c r="E18" s="97">
        <v>6907.72</v>
      </c>
      <c r="F18" s="99">
        <f t="shared" si="0"/>
        <v>28.269734152643188</v>
      </c>
      <c r="G18" s="92">
        <v>354.096</v>
      </c>
      <c r="H18" s="94">
        <v>31</v>
      </c>
      <c r="I18" s="99">
        <f t="shared" si="1"/>
        <v>8.7546879942162583</v>
      </c>
      <c r="J18" s="82">
        <f t="shared" si="2"/>
        <v>24789.133000000002</v>
      </c>
      <c r="K18" s="83">
        <f t="shared" si="2"/>
        <v>6938.72</v>
      </c>
      <c r="L18" s="100">
        <f t="shared" si="3"/>
        <v>27.990974916307078</v>
      </c>
    </row>
    <row r="19" spans="1:12" ht="30" customHeight="1" thickBot="1" x14ac:dyDescent="0.3">
      <c r="A19" s="101" t="s">
        <v>12</v>
      </c>
      <c r="B19" s="101"/>
      <c r="C19" s="801">
        <f>C9+C10+C11+C12+C13++C14+C15+C16+C17+C18</f>
        <v>2037502.3097000001</v>
      </c>
      <c r="D19" s="802">
        <f>D9+D10+D11+D12+D13++D14+D15+D16+D17+D18</f>
        <v>435877.46980000002</v>
      </c>
      <c r="E19" s="803">
        <f>E9+E10+E11+E12+E13++E14+E15+E16+E17+E18</f>
        <v>55883.699700000012</v>
      </c>
      <c r="F19" s="81">
        <f>E19/D19*100</f>
        <v>12.820965425361845</v>
      </c>
      <c r="G19" s="802">
        <f>G9+G10+G11+G12+G13++G14+G15+G16+G17+G18</f>
        <v>30005.412900000003</v>
      </c>
      <c r="H19" s="803">
        <f>H9+H10+H11+H12+H13++H14+H15+H16+H17+H18</f>
        <v>2119.6530000000002</v>
      </c>
      <c r="I19" s="81">
        <f t="shared" si="1"/>
        <v>7.0642354000067771</v>
      </c>
      <c r="J19" s="804">
        <f>SUM(J9:J18)</f>
        <v>465882.88270000007</v>
      </c>
      <c r="K19" s="805">
        <f>SUM(K9:K18)</f>
        <v>58003.352699999996</v>
      </c>
      <c r="L19" s="84">
        <f t="shared" si="3"/>
        <v>12.450200437467155</v>
      </c>
    </row>
    <row r="20" spans="1:12" ht="13.5" customHeight="1" x14ac:dyDescent="0.25">
      <c r="B20" s="16" t="s">
        <v>43</v>
      </c>
      <c r="C20" s="16"/>
    </row>
    <row r="21" spans="1:12" ht="13.5" customHeight="1" x14ac:dyDescent="0.25"/>
    <row r="24" spans="1:12" x14ac:dyDescent="0.25">
      <c r="D24" s="293"/>
    </row>
    <row r="25" spans="1:12" x14ac:dyDescent="0.25">
      <c r="C25" s="285"/>
    </row>
    <row r="26" spans="1:12" x14ac:dyDescent="0.25">
      <c r="K26" s="293"/>
    </row>
  </sheetData>
  <autoFilter ref="A8:L8" xr:uid="{00000000-0009-0000-0000-000001000000}"/>
  <mergeCells count="13">
    <mergeCell ref="K6:L6"/>
    <mergeCell ref="A1:L1"/>
    <mergeCell ref="A2:L2"/>
    <mergeCell ref="A3:L3"/>
    <mergeCell ref="A4:A7"/>
    <mergeCell ref="B4:B7"/>
    <mergeCell ref="C4:C7"/>
    <mergeCell ref="D4:L4"/>
    <mergeCell ref="D5:F5"/>
    <mergeCell ref="G5:I5"/>
    <mergeCell ref="J5:L5"/>
    <mergeCell ref="E6:F6"/>
    <mergeCell ref="H6:I6"/>
  </mergeCells>
  <pageMargins left="0" right="0" top="3.937007874015748E-2" bottom="3.937007874015748E-2" header="0" footer="3.937007874015748E-2"/>
  <pageSetup scale="95" orientation="landscape" r:id="rId1"/>
  <headerFooter alignWithMargins="0"/>
  <ignoredErrors>
    <ignoredError sqref="F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864D-131D-4DF8-9B6E-62F31B6A0B41}">
  <sheetPr>
    <tabColor rgb="FFFFC000"/>
  </sheetPr>
  <dimension ref="A1:AH82"/>
  <sheetViews>
    <sheetView tabSelected="1" topLeftCell="A58" zoomScaleNormal="100" workbookViewId="0">
      <selection activeCell="H74" sqref="H74"/>
    </sheetView>
  </sheetViews>
  <sheetFormatPr defaultRowHeight="13.5" x14ac:dyDescent="0.25"/>
  <cols>
    <col min="1" max="1" width="5.42578125" style="105" customWidth="1"/>
    <col min="2" max="2" width="16" style="105" customWidth="1"/>
    <col min="3" max="3" width="15.85546875" style="105" customWidth="1"/>
    <col min="4" max="4" width="15.7109375" style="105" customWidth="1"/>
    <col min="5" max="5" width="14.7109375" style="105" customWidth="1"/>
    <col min="6" max="6" width="15.7109375" style="105" customWidth="1"/>
    <col min="7" max="7" width="12.85546875" style="105" customWidth="1"/>
    <col min="8" max="8" width="8.28515625" style="128" customWidth="1"/>
    <col min="9" max="9" width="9" style="128" customWidth="1"/>
    <col min="10" max="11" width="8.28515625" style="128" customWidth="1"/>
    <col min="12" max="12" width="11.7109375" style="128" customWidth="1"/>
    <col min="13" max="13" width="8.28515625" style="128" customWidth="1"/>
    <col min="14" max="14" width="9.140625" style="128" customWidth="1"/>
    <col min="15" max="16" width="8.28515625" style="128" customWidth="1"/>
    <col min="17" max="17" width="11.7109375" style="128" customWidth="1"/>
    <col min="18" max="18" width="9.7109375" style="128" customWidth="1"/>
    <col min="19" max="19" width="9.28515625" style="128" customWidth="1"/>
    <col min="20" max="21" width="8.28515625" style="128" customWidth="1"/>
    <col min="22" max="22" width="11.7109375" style="128" customWidth="1"/>
    <col min="23" max="23" width="8.28515625" style="128" customWidth="1"/>
    <col min="24" max="24" width="9.28515625" style="128" customWidth="1"/>
    <col min="25" max="26" width="8.28515625" style="128" customWidth="1"/>
    <col min="27" max="27" width="11.7109375" style="128" customWidth="1"/>
    <col min="28" max="28" width="10.5703125" style="128" customWidth="1"/>
    <col min="29" max="29" width="11.28515625" style="105" bestFit="1" customWidth="1"/>
    <col min="30" max="30" width="8.140625" style="105" customWidth="1"/>
    <col min="31" max="31" width="9.28515625" style="105" bestFit="1" customWidth="1"/>
    <col min="32" max="16384" width="9.140625" style="105"/>
  </cols>
  <sheetData>
    <row r="1" spans="1:31" ht="24" customHeight="1" x14ac:dyDescent="0.25">
      <c r="A1" s="372" t="s">
        <v>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103"/>
      <c r="AC1" s="104"/>
      <c r="AD1" s="104"/>
      <c r="AE1" s="104"/>
    </row>
    <row r="2" spans="1:31" ht="31.5" customHeight="1" x14ac:dyDescent="0.25">
      <c r="A2" s="373" t="s">
        <v>44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106"/>
      <c r="AC2" s="104"/>
      <c r="AD2" s="104"/>
      <c r="AE2" s="104"/>
    </row>
    <row r="3" spans="1:31" ht="21" customHeight="1" thickBot="1" x14ac:dyDescent="0.3">
      <c r="A3" s="374" t="s">
        <v>67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</row>
    <row r="4" spans="1:31" ht="33" customHeight="1" x14ac:dyDescent="0.25">
      <c r="A4" s="375" t="s">
        <v>3</v>
      </c>
      <c r="B4" s="378" t="s">
        <v>26</v>
      </c>
      <c r="C4" s="381" t="s">
        <v>45</v>
      </c>
      <c r="D4" s="384" t="s">
        <v>52</v>
      </c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6"/>
    </row>
    <row r="5" spans="1:31" ht="39.75" customHeight="1" thickBot="1" x14ac:dyDescent="0.3">
      <c r="A5" s="376"/>
      <c r="B5" s="379"/>
      <c r="C5" s="382"/>
      <c r="D5" s="387" t="s">
        <v>53</v>
      </c>
      <c r="E5" s="387" t="s">
        <v>54</v>
      </c>
      <c r="F5" s="389"/>
      <c r="G5" s="390" t="s">
        <v>7</v>
      </c>
      <c r="H5" s="392" t="s">
        <v>55</v>
      </c>
      <c r="I5" s="392"/>
      <c r="J5" s="392"/>
      <c r="K5" s="392"/>
      <c r="L5" s="393"/>
      <c r="M5" s="394" t="s">
        <v>56</v>
      </c>
      <c r="N5" s="392"/>
      <c r="O5" s="392"/>
      <c r="P5" s="392"/>
      <c r="Q5" s="393"/>
      <c r="R5" s="394" t="s">
        <v>57</v>
      </c>
      <c r="S5" s="392"/>
      <c r="T5" s="392"/>
      <c r="U5" s="392"/>
      <c r="V5" s="393"/>
      <c r="W5" s="395" t="s">
        <v>58</v>
      </c>
      <c r="X5" s="395"/>
      <c r="Y5" s="395"/>
      <c r="Z5" s="395"/>
      <c r="AA5" s="394"/>
      <c r="AB5" s="396" t="s">
        <v>59</v>
      </c>
      <c r="AC5" s="396"/>
      <c r="AD5" s="396"/>
      <c r="AE5" s="397"/>
    </row>
    <row r="6" spans="1:31" ht="40.5" customHeight="1" x14ac:dyDescent="0.25">
      <c r="A6" s="376"/>
      <c r="B6" s="379"/>
      <c r="C6" s="382"/>
      <c r="D6" s="387"/>
      <c r="E6" s="398" t="s">
        <v>13</v>
      </c>
      <c r="F6" s="400" t="s">
        <v>14</v>
      </c>
      <c r="G6" s="390"/>
      <c r="H6" s="368" t="s">
        <v>15</v>
      </c>
      <c r="I6" s="369"/>
      <c r="J6" s="368" t="s">
        <v>16</v>
      </c>
      <c r="K6" s="369"/>
      <c r="L6" s="370" t="s">
        <v>17</v>
      </c>
      <c r="M6" s="368" t="s">
        <v>15</v>
      </c>
      <c r="N6" s="369"/>
      <c r="O6" s="368" t="s">
        <v>16</v>
      </c>
      <c r="P6" s="369"/>
      <c r="Q6" s="370" t="s">
        <v>17</v>
      </c>
      <c r="R6" s="368" t="s">
        <v>15</v>
      </c>
      <c r="S6" s="369"/>
      <c r="T6" s="368" t="s">
        <v>16</v>
      </c>
      <c r="U6" s="369"/>
      <c r="V6" s="370" t="s">
        <v>17</v>
      </c>
      <c r="W6" s="368" t="s">
        <v>15</v>
      </c>
      <c r="X6" s="369"/>
      <c r="Y6" s="368" t="s">
        <v>16</v>
      </c>
      <c r="Z6" s="369"/>
      <c r="AA6" s="402" t="s">
        <v>17</v>
      </c>
      <c r="AB6" s="366" t="s">
        <v>15</v>
      </c>
      <c r="AC6" s="366"/>
      <c r="AD6" s="366" t="s">
        <v>16</v>
      </c>
      <c r="AE6" s="367"/>
    </row>
    <row r="7" spans="1:31" ht="45" customHeight="1" thickBot="1" x14ac:dyDescent="0.3">
      <c r="A7" s="377"/>
      <c r="B7" s="380"/>
      <c r="C7" s="383"/>
      <c r="D7" s="388"/>
      <c r="E7" s="399"/>
      <c r="F7" s="401"/>
      <c r="G7" s="391"/>
      <c r="H7" s="107" t="s">
        <v>18</v>
      </c>
      <c r="I7" s="108" t="s">
        <v>19</v>
      </c>
      <c r="J7" s="107" t="s">
        <v>18</v>
      </c>
      <c r="K7" s="108" t="s">
        <v>19</v>
      </c>
      <c r="L7" s="371"/>
      <c r="M7" s="107" t="s">
        <v>18</v>
      </c>
      <c r="N7" s="108" t="s">
        <v>19</v>
      </c>
      <c r="O7" s="107" t="s">
        <v>18</v>
      </c>
      <c r="P7" s="108" t="s">
        <v>19</v>
      </c>
      <c r="Q7" s="371"/>
      <c r="R7" s="107" t="s">
        <v>18</v>
      </c>
      <c r="S7" s="108" t="s">
        <v>19</v>
      </c>
      <c r="T7" s="107" t="s">
        <v>18</v>
      </c>
      <c r="U7" s="108" t="s">
        <v>19</v>
      </c>
      <c r="V7" s="371"/>
      <c r="W7" s="107" t="s">
        <v>18</v>
      </c>
      <c r="X7" s="108" t="s">
        <v>19</v>
      </c>
      <c r="Y7" s="107" t="s">
        <v>18</v>
      </c>
      <c r="Z7" s="108" t="s">
        <v>19</v>
      </c>
      <c r="AA7" s="403"/>
      <c r="AB7" s="109" t="s">
        <v>18</v>
      </c>
      <c r="AC7" s="110" t="s">
        <v>19</v>
      </c>
      <c r="AD7" s="109" t="s">
        <v>18</v>
      </c>
      <c r="AE7" s="111" t="s">
        <v>19</v>
      </c>
    </row>
    <row r="8" spans="1:31" ht="14.25" customHeight="1" thickBot="1" x14ac:dyDescent="0.3">
      <c r="A8" s="112">
        <v>1</v>
      </c>
      <c r="B8" s="113">
        <v>2</v>
      </c>
      <c r="C8" s="114">
        <v>3</v>
      </c>
      <c r="D8" s="112">
        <v>4</v>
      </c>
      <c r="E8" s="112">
        <v>5</v>
      </c>
      <c r="F8" s="113">
        <v>6</v>
      </c>
      <c r="G8" s="112">
        <v>7</v>
      </c>
      <c r="H8" s="113">
        <v>8</v>
      </c>
      <c r="I8" s="112">
        <v>9</v>
      </c>
      <c r="J8" s="113">
        <v>10</v>
      </c>
      <c r="K8" s="112">
        <v>11</v>
      </c>
      <c r="L8" s="113">
        <v>12</v>
      </c>
      <c r="M8" s="112">
        <v>13</v>
      </c>
      <c r="N8" s="113">
        <v>14</v>
      </c>
      <c r="O8" s="112">
        <v>15</v>
      </c>
      <c r="P8" s="113">
        <v>16</v>
      </c>
      <c r="Q8" s="112">
        <v>17</v>
      </c>
      <c r="R8" s="113">
        <v>18</v>
      </c>
      <c r="S8" s="112">
        <v>19</v>
      </c>
      <c r="T8" s="113">
        <v>20</v>
      </c>
      <c r="U8" s="112">
        <v>21</v>
      </c>
      <c r="V8" s="113">
        <v>22</v>
      </c>
      <c r="W8" s="112">
        <v>23</v>
      </c>
      <c r="X8" s="113">
        <v>24</v>
      </c>
      <c r="Y8" s="112">
        <v>25</v>
      </c>
      <c r="Z8" s="113">
        <v>26</v>
      </c>
      <c r="AA8" s="112">
        <v>27</v>
      </c>
      <c r="AB8" s="113">
        <v>28</v>
      </c>
      <c r="AC8" s="112">
        <v>29</v>
      </c>
      <c r="AD8" s="113">
        <v>30</v>
      </c>
      <c r="AE8" s="115">
        <v>31</v>
      </c>
    </row>
    <row r="9" spans="1:31" ht="24.95" customHeight="1" x14ac:dyDescent="0.25">
      <c r="A9" s="351">
        <v>1</v>
      </c>
      <c r="B9" s="354" t="s">
        <v>33</v>
      </c>
      <c r="C9" s="357">
        <v>218478.8</v>
      </c>
      <c r="D9" s="357">
        <f>E9+F9</f>
        <v>60239.071699999993</v>
      </c>
      <c r="E9" s="360">
        <v>56990.957599999994</v>
      </c>
      <c r="F9" s="357">
        <v>3248.1140999999998</v>
      </c>
      <c r="G9" s="174" t="s">
        <v>20</v>
      </c>
      <c r="H9" s="221">
        <v>11125</v>
      </c>
      <c r="I9" s="222">
        <v>1848</v>
      </c>
      <c r="J9" s="221">
        <v>2</v>
      </c>
      <c r="K9" s="222">
        <v>0.2</v>
      </c>
      <c r="L9" s="118">
        <f>I9+K9</f>
        <v>1848.2</v>
      </c>
      <c r="M9" s="116">
        <v>7025</v>
      </c>
      <c r="N9" s="117">
        <v>2455.6000000000004</v>
      </c>
      <c r="O9" s="116">
        <v>5</v>
      </c>
      <c r="P9" s="117">
        <v>4.7</v>
      </c>
      <c r="Q9" s="118">
        <f>N9+P9</f>
        <v>2460.3000000000002</v>
      </c>
      <c r="R9" s="116">
        <v>2937</v>
      </c>
      <c r="S9" s="117">
        <v>2505.9</v>
      </c>
      <c r="T9" s="116">
        <v>3</v>
      </c>
      <c r="U9" s="117">
        <v>1.8</v>
      </c>
      <c r="V9" s="118">
        <f>S9+U9</f>
        <v>2507.7000000000003</v>
      </c>
      <c r="W9" s="119">
        <v>885</v>
      </c>
      <c r="X9" s="117">
        <v>3055.83</v>
      </c>
      <c r="Y9" s="119">
        <v>21</v>
      </c>
      <c r="Z9" s="117">
        <v>128.80000000000001</v>
      </c>
      <c r="AA9" s="118">
        <f>X9+Z9</f>
        <v>3184.63</v>
      </c>
      <c r="AB9" s="227">
        <f>H9+M9+R9+W9</f>
        <v>21972</v>
      </c>
      <c r="AC9" s="299">
        <f>I9+N9+S9+X9</f>
        <v>9865.33</v>
      </c>
      <c r="AD9" s="151">
        <f>J9+O9+T9+Y9</f>
        <v>31</v>
      </c>
      <c r="AE9" s="300">
        <f>K9+P9+U9+Z9</f>
        <v>135.5</v>
      </c>
    </row>
    <row r="10" spans="1:31" ht="24.95" customHeight="1" x14ac:dyDescent="0.25">
      <c r="A10" s="352"/>
      <c r="B10" s="355"/>
      <c r="C10" s="358"/>
      <c r="D10" s="358"/>
      <c r="E10" s="361"/>
      <c r="F10" s="358"/>
      <c r="G10" s="174" t="s">
        <v>21</v>
      </c>
      <c r="H10" s="221">
        <v>1187</v>
      </c>
      <c r="I10" s="222">
        <v>152.69999999999999</v>
      </c>
      <c r="J10" s="221">
        <v>0</v>
      </c>
      <c r="K10" s="222">
        <v>0</v>
      </c>
      <c r="L10" s="118">
        <f t="shared" ref="L10:L13" si="0">I10+K10</f>
        <v>152.69999999999999</v>
      </c>
      <c r="M10" s="116">
        <v>1027</v>
      </c>
      <c r="N10" s="117">
        <v>263.2</v>
      </c>
      <c r="O10" s="116">
        <v>0</v>
      </c>
      <c r="P10" s="117">
        <v>0</v>
      </c>
      <c r="Q10" s="118">
        <f t="shared" ref="Q10:Q13" si="1">N10+P10</f>
        <v>263.2</v>
      </c>
      <c r="R10" s="116">
        <v>799</v>
      </c>
      <c r="S10" s="117">
        <v>651.4</v>
      </c>
      <c r="T10" s="116">
        <v>1</v>
      </c>
      <c r="U10" s="117">
        <v>0.5</v>
      </c>
      <c r="V10" s="118">
        <f t="shared" ref="V10:V13" si="2">S10+U10</f>
        <v>651.9</v>
      </c>
      <c r="W10" s="119">
        <v>39</v>
      </c>
      <c r="X10" s="117">
        <v>96.1</v>
      </c>
      <c r="Y10" s="119">
        <v>1</v>
      </c>
      <c r="Z10" s="117">
        <v>1.6</v>
      </c>
      <c r="AA10" s="118">
        <f t="shared" ref="AA10:AA13" si="3">X10+Z10</f>
        <v>97.699999999999989</v>
      </c>
      <c r="AB10" s="227">
        <f t="shared" ref="AB10:AE13" si="4">H10+M10+R10+W10</f>
        <v>3052</v>
      </c>
      <c r="AC10" s="299">
        <f t="shared" si="4"/>
        <v>1163.3999999999999</v>
      </c>
      <c r="AD10" s="151">
        <f t="shared" si="4"/>
        <v>2</v>
      </c>
      <c r="AE10" s="300">
        <f t="shared" si="4"/>
        <v>2.1</v>
      </c>
    </row>
    <row r="11" spans="1:31" ht="24.95" customHeight="1" x14ac:dyDescent="0.25">
      <c r="A11" s="352"/>
      <c r="B11" s="355"/>
      <c r="C11" s="358"/>
      <c r="D11" s="358"/>
      <c r="E11" s="361"/>
      <c r="F11" s="358"/>
      <c r="G11" s="174" t="s">
        <v>22</v>
      </c>
      <c r="H11" s="221">
        <v>398</v>
      </c>
      <c r="I11" s="222">
        <v>18.5</v>
      </c>
      <c r="J11" s="221">
        <v>0</v>
      </c>
      <c r="K11" s="222">
        <v>0</v>
      </c>
      <c r="L11" s="118">
        <f t="shared" si="0"/>
        <v>18.5</v>
      </c>
      <c r="M11" s="116">
        <v>469</v>
      </c>
      <c r="N11" s="117">
        <v>66.3</v>
      </c>
      <c r="O11" s="116">
        <v>0</v>
      </c>
      <c r="P11" s="117">
        <v>0</v>
      </c>
      <c r="Q11" s="118">
        <f t="shared" si="1"/>
        <v>66.3</v>
      </c>
      <c r="R11" s="116">
        <v>138</v>
      </c>
      <c r="S11" s="117">
        <v>61.56</v>
      </c>
      <c r="T11" s="116">
        <v>0</v>
      </c>
      <c r="U11" s="117">
        <v>0</v>
      </c>
      <c r="V11" s="118">
        <f t="shared" si="2"/>
        <v>61.56</v>
      </c>
      <c r="W11" s="119">
        <v>59</v>
      </c>
      <c r="X11" s="117">
        <v>50.9</v>
      </c>
      <c r="Y11" s="119">
        <v>0</v>
      </c>
      <c r="Z11" s="117">
        <v>0</v>
      </c>
      <c r="AA11" s="118">
        <f t="shared" si="3"/>
        <v>50.9</v>
      </c>
      <c r="AB11" s="227">
        <f t="shared" si="4"/>
        <v>1064</v>
      </c>
      <c r="AC11" s="299">
        <f t="shared" si="4"/>
        <v>197.26000000000002</v>
      </c>
      <c r="AD11" s="151">
        <f t="shared" si="4"/>
        <v>0</v>
      </c>
      <c r="AE11" s="300">
        <f t="shared" si="4"/>
        <v>0</v>
      </c>
    </row>
    <row r="12" spans="1:31" ht="24.95" customHeight="1" x14ac:dyDescent="0.25">
      <c r="A12" s="352"/>
      <c r="B12" s="355"/>
      <c r="C12" s="358"/>
      <c r="D12" s="358"/>
      <c r="E12" s="361"/>
      <c r="F12" s="358"/>
      <c r="G12" s="174" t="s">
        <v>23</v>
      </c>
      <c r="H12" s="221">
        <v>126</v>
      </c>
      <c r="I12" s="222">
        <v>14.3</v>
      </c>
      <c r="J12" s="221">
        <v>11</v>
      </c>
      <c r="K12" s="222">
        <v>1.2</v>
      </c>
      <c r="L12" s="118">
        <f t="shared" si="0"/>
        <v>15.5</v>
      </c>
      <c r="M12" s="116">
        <v>409</v>
      </c>
      <c r="N12" s="117">
        <v>190.29999999999998</v>
      </c>
      <c r="O12" s="116">
        <v>1</v>
      </c>
      <c r="P12" s="117">
        <v>0.5</v>
      </c>
      <c r="Q12" s="118">
        <f t="shared" si="1"/>
        <v>190.79999999999998</v>
      </c>
      <c r="R12" s="116">
        <v>246</v>
      </c>
      <c r="S12" s="117">
        <v>236.7</v>
      </c>
      <c r="T12" s="116">
        <v>1</v>
      </c>
      <c r="U12" s="117">
        <v>0.8</v>
      </c>
      <c r="V12" s="118">
        <f t="shared" si="2"/>
        <v>237.5</v>
      </c>
      <c r="W12" s="119">
        <v>157</v>
      </c>
      <c r="X12" s="117">
        <v>1189.07</v>
      </c>
      <c r="Y12" s="119">
        <v>0</v>
      </c>
      <c r="Z12" s="117">
        <v>0</v>
      </c>
      <c r="AA12" s="118">
        <f t="shared" si="3"/>
        <v>1189.07</v>
      </c>
      <c r="AB12" s="227">
        <f t="shared" si="4"/>
        <v>938</v>
      </c>
      <c r="AC12" s="299">
        <f t="shared" si="4"/>
        <v>1630.37</v>
      </c>
      <c r="AD12" s="151">
        <f t="shared" si="4"/>
        <v>13</v>
      </c>
      <c r="AE12" s="300">
        <f t="shared" si="4"/>
        <v>2.5</v>
      </c>
    </row>
    <row r="13" spans="1:31" ht="24.95" customHeight="1" thickBot="1" x14ac:dyDescent="0.3">
      <c r="A13" s="352"/>
      <c r="B13" s="356"/>
      <c r="C13" s="359"/>
      <c r="D13" s="359"/>
      <c r="E13" s="362"/>
      <c r="F13" s="359"/>
      <c r="G13" s="175" t="s">
        <v>24</v>
      </c>
      <c r="H13" s="223">
        <v>66</v>
      </c>
      <c r="I13" s="224">
        <v>7.4</v>
      </c>
      <c r="J13" s="223">
        <v>0</v>
      </c>
      <c r="K13" s="224">
        <v>0</v>
      </c>
      <c r="L13" s="118">
        <f t="shared" si="0"/>
        <v>7.4</v>
      </c>
      <c r="M13" s="120">
        <v>81</v>
      </c>
      <c r="N13" s="121">
        <v>34.22</v>
      </c>
      <c r="O13" s="120">
        <v>0</v>
      </c>
      <c r="P13" s="121">
        <v>0</v>
      </c>
      <c r="Q13" s="118">
        <f t="shared" si="1"/>
        <v>34.22</v>
      </c>
      <c r="R13" s="120">
        <v>12</v>
      </c>
      <c r="S13" s="121">
        <v>8.5</v>
      </c>
      <c r="T13" s="120">
        <v>0</v>
      </c>
      <c r="U13" s="121">
        <v>0</v>
      </c>
      <c r="V13" s="118">
        <f t="shared" si="2"/>
        <v>8.5</v>
      </c>
      <c r="W13" s="122">
        <v>61</v>
      </c>
      <c r="X13" s="121">
        <v>111.6</v>
      </c>
      <c r="Y13" s="122">
        <v>3</v>
      </c>
      <c r="Z13" s="121">
        <v>440.28</v>
      </c>
      <c r="AA13" s="118">
        <f t="shared" si="3"/>
        <v>551.88</v>
      </c>
      <c r="AB13" s="227">
        <f t="shared" si="4"/>
        <v>220</v>
      </c>
      <c r="AC13" s="299">
        <f t="shared" si="4"/>
        <v>161.72</v>
      </c>
      <c r="AD13" s="151">
        <f t="shared" si="4"/>
        <v>3</v>
      </c>
      <c r="AE13" s="300">
        <f t="shared" si="4"/>
        <v>440.28</v>
      </c>
    </row>
    <row r="14" spans="1:31" ht="24.95" customHeight="1" thickBot="1" x14ac:dyDescent="0.3">
      <c r="A14" s="353"/>
      <c r="B14" s="363" t="s">
        <v>12</v>
      </c>
      <c r="C14" s="364"/>
      <c r="D14" s="364"/>
      <c r="E14" s="364"/>
      <c r="F14" s="364"/>
      <c r="G14" s="365"/>
      <c r="H14" s="225">
        <f>H9+H10+H11+H12+H13</f>
        <v>12902</v>
      </c>
      <c r="I14" s="226">
        <f t="shared" ref="I14:AE14" si="5">I9+I10+I11+I12+I13</f>
        <v>2040.9</v>
      </c>
      <c r="J14" s="225">
        <f t="shared" si="5"/>
        <v>13</v>
      </c>
      <c r="K14" s="225">
        <f t="shared" si="5"/>
        <v>1.4</v>
      </c>
      <c r="L14" s="123">
        <f t="shared" si="5"/>
        <v>2042.3000000000002</v>
      </c>
      <c r="M14" s="123">
        <f t="shared" si="5"/>
        <v>9011</v>
      </c>
      <c r="N14" s="123">
        <f t="shared" si="5"/>
        <v>3009.6200000000003</v>
      </c>
      <c r="O14" s="123">
        <f t="shared" si="5"/>
        <v>6</v>
      </c>
      <c r="P14" s="123">
        <f t="shared" si="5"/>
        <v>5.2</v>
      </c>
      <c r="Q14" s="123">
        <f t="shared" si="5"/>
        <v>3014.82</v>
      </c>
      <c r="R14" s="123">
        <f t="shared" si="5"/>
        <v>4132</v>
      </c>
      <c r="S14" s="123">
        <f t="shared" si="5"/>
        <v>3464.06</v>
      </c>
      <c r="T14" s="123">
        <f t="shared" si="5"/>
        <v>5</v>
      </c>
      <c r="U14" s="123">
        <f t="shared" si="5"/>
        <v>3.0999999999999996</v>
      </c>
      <c r="V14" s="123">
        <f t="shared" si="5"/>
        <v>3467.1600000000003</v>
      </c>
      <c r="W14" s="123">
        <f t="shared" si="5"/>
        <v>1201</v>
      </c>
      <c r="X14" s="123">
        <f t="shared" si="5"/>
        <v>4503.5</v>
      </c>
      <c r="Y14" s="123">
        <f t="shared" si="5"/>
        <v>25</v>
      </c>
      <c r="Z14" s="123">
        <f t="shared" si="5"/>
        <v>570.67999999999995</v>
      </c>
      <c r="AA14" s="123">
        <f t="shared" si="5"/>
        <v>5074.18</v>
      </c>
      <c r="AB14" s="123">
        <f t="shared" si="5"/>
        <v>27246</v>
      </c>
      <c r="AC14" s="123">
        <f t="shared" si="5"/>
        <v>13018.08</v>
      </c>
      <c r="AD14" s="123">
        <f t="shared" si="5"/>
        <v>49</v>
      </c>
      <c r="AE14" s="123">
        <f t="shared" si="5"/>
        <v>580.38</v>
      </c>
    </row>
    <row r="15" spans="1:31" ht="24.95" customHeight="1" x14ac:dyDescent="0.25">
      <c r="A15" s="351">
        <v>2</v>
      </c>
      <c r="B15" s="354" t="s">
        <v>34</v>
      </c>
      <c r="C15" s="357">
        <v>155877.1</v>
      </c>
      <c r="D15" s="357">
        <f>E15+F15</f>
        <v>34934.745300000002</v>
      </c>
      <c r="E15" s="360">
        <v>33529.467400000001</v>
      </c>
      <c r="F15" s="357">
        <v>1405.2779</v>
      </c>
      <c r="G15" s="174" t="s">
        <v>20</v>
      </c>
      <c r="H15" s="221">
        <v>2571</v>
      </c>
      <c r="I15" s="222">
        <v>399.98899999999998</v>
      </c>
      <c r="J15" s="221">
        <v>0</v>
      </c>
      <c r="K15" s="222">
        <v>0</v>
      </c>
      <c r="L15" s="118">
        <f>I15+K15</f>
        <v>399.98899999999998</v>
      </c>
      <c r="M15" s="116">
        <v>1018</v>
      </c>
      <c r="N15" s="117">
        <v>522.47900000000004</v>
      </c>
      <c r="O15" s="116">
        <v>1</v>
      </c>
      <c r="P15" s="117">
        <v>0.5</v>
      </c>
      <c r="Q15" s="118">
        <f>N15+P15</f>
        <v>522.97900000000004</v>
      </c>
      <c r="R15" s="116">
        <v>792</v>
      </c>
      <c r="S15" s="117">
        <v>603.01699999999994</v>
      </c>
      <c r="T15" s="116">
        <v>3</v>
      </c>
      <c r="U15" s="117">
        <v>2</v>
      </c>
      <c r="V15" s="118">
        <f>S15+U15</f>
        <v>605.01699999999994</v>
      </c>
      <c r="W15" s="119">
        <v>172</v>
      </c>
      <c r="X15" s="117">
        <v>511.12</v>
      </c>
      <c r="Y15" s="119">
        <v>7</v>
      </c>
      <c r="Z15" s="117">
        <v>65</v>
      </c>
      <c r="AA15" s="118">
        <f t="shared" ref="AA15:AA19" si="6">X15+Z15</f>
        <v>576.12</v>
      </c>
      <c r="AB15" s="227">
        <f t="shared" ref="AB15:AE19" si="7">H15+M15+R15+W15</f>
        <v>4553</v>
      </c>
      <c r="AC15" s="299">
        <f t="shared" si="7"/>
        <v>2036.605</v>
      </c>
      <c r="AD15" s="151">
        <f t="shared" si="7"/>
        <v>11</v>
      </c>
      <c r="AE15" s="300">
        <f t="shared" si="7"/>
        <v>67.5</v>
      </c>
    </row>
    <row r="16" spans="1:31" ht="24.95" customHeight="1" x14ac:dyDescent="0.25">
      <c r="A16" s="352"/>
      <c r="B16" s="355"/>
      <c r="C16" s="358"/>
      <c r="D16" s="358"/>
      <c r="E16" s="361"/>
      <c r="F16" s="358"/>
      <c r="G16" s="174" t="s">
        <v>21</v>
      </c>
      <c r="H16" s="221">
        <v>89</v>
      </c>
      <c r="I16" s="222">
        <v>10.74</v>
      </c>
      <c r="J16" s="221">
        <v>0</v>
      </c>
      <c r="K16" s="222">
        <v>0</v>
      </c>
      <c r="L16" s="118">
        <f t="shared" ref="L16:L19" si="8">I16+K16</f>
        <v>10.74</v>
      </c>
      <c r="M16" s="116">
        <v>36</v>
      </c>
      <c r="N16" s="117">
        <v>15.66</v>
      </c>
      <c r="O16" s="116">
        <v>0</v>
      </c>
      <c r="P16" s="117">
        <v>0</v>
      </c>
      <c r="Q16" s="118">
        <f t="shared" ref="Q16:Q19" si="9">N16+P16</f>
        <v>15.66</v>
      </c>
      <c r="R16" s="116">
        <v>9</v>
      </c>
      <c r="S16" s="117">
        <v>7.0500000000000007</v>
      </c>
      <c r="T16" s="116">
        <v>1</v>
      </c>
      <c r="U16" s="117">
        <v>0.54</v>
      </c>
      <c r="V16" s="118">
        <f t="shared" ref="V16:V19" si="10">S16+U16</f>
        <v>7.5900000000000007</v>
      </c>
      <c r="W16" s="119">
        <v>6</v>
      </c>
      <c r="X16" s="117">
        <v>9.15</v>
      </c>
      <c r="Y16" s="119">
        <v>0</v>
      </c>
      <c r="Z16" s="117">
        <v>0</v>
      </c>
      <c r="AA16" s="118">
        <f t="shared" si="6"/>
        <v>9.15</v>
      </c>
      <c r="AB16" s="227">
        <f t="shared" si="7"/>
        <v>140</v>
      </c>
      <c r="AC16" s="299">
        <f t="shared" si="7"/>
        <v>42.6</v>
      </c>
      <c r="AD16" s="151">
        <f t="shared" si="7"/>
        <v>1</v>
      </c>
      <c r="AE16" s="300">
        <f t="shared" si="7"/>
        <v>0.54</v>
      </c>
    </row>
    <row r="17" spans="1:34" ht="24.95" customHeight="1" x14ac:dyDescent="0.25">
      <c r="A17" s="352"/>
      <c r="B17" s="355"/>
      <c r="C17" s="358"/>
      <c r="D17" s="358"/>
      <c r="E17" s="361"/>
      <c r="F17" s="358"/>
      <c r="G17" s="174" t="s">
        <v>22</v>
      </c>
      <c r="H17" s="221">
        <v>1</v>
      </c>
      <c r="I17" s="222">
        <v>0.14000000000000001</v>
      </c>
      <c r="J17" s="221">
        <v>0</v>
      </c>
      <c r="K17" s="222">
        <v>0</v>
      </c>
      <c r="L17" s="118">
        <f t="shared" si="8"/>
        <v>0.14000000000000001</v>
      </c>
      <c r="M17" s="116">
        <v>15</v>
      </c>
      <c r="N17" s="117">
        <v>6.6</v>
      </c>
      <c r="O17" s="116">
        <v>0</v>
      </c>
      <c r="P17" s="117">
        <v>0</v>
      </c>
      <c r="Q17" s="118">
        <f t="shared" si="9"/>
        <v>6.6</v>
      </c>
      <c r="R17" s="116">
        <v>9</v>
      </c>
      <c r="S17" s="117">
        <v>8.3000000000000007</v>
      </c>
      <c r="T17" s="116">
        <v>0</v>
      </c>
      <c r="U17" s="117">
        <v>0</v>
      </c>
      <c r="V17" s="118">
        <f t="shared" si="10"/>
        <v>8.3000000000000007</v>
      </c>
      <c r="W17" s="119">
        <v>10</v>
      </c>
      <c r="X17" s="117">
        <v>12.9</v>
      </c>
      <c r="Y17" s="119">
        <v>0</v>
      </c>
      <c r="Z17" s="117">
        <v>0</v>
      </c>
      <c r="AA17" s="118">
        <f t="shared" si="6"/>
        <v>12.9</v>
      </c>
      <c r="AB17" s="227">
        <f t="shared" si="7"/>
        <v>35</v>
      </c>
      <c r="AC17" s="299">
        <f t="shared" si="7"/>
        <v>27.939999999999998</v>
      </c>
      <c r="AD17" s="151">
        <f t="shared" si="7"/>
        <v>0</v>
      </c>
      <c r="AE17" s="300">
        <f t="shared" si="7"/>
        <v>0</v>
      </c>
    </row>
    <row r="18" spans="1:34" ht="24.95" customHeight="1" x14ac:dyDescent="0.25">
      <c r="A18" s="352"/>
      <c r="B18" s="355"/>
      <c r="C18" s="358"/>
      <c r="D18" s="358"/>
      <c r="E18" s="361"/>
      <c r="F18" s="358"/>
      <c r="G18" s="174" t="s">
        <v>23</v>
      </c>
      <c r="H18" s="221">
        <v>3</v>
      </c>
      <c r="I18" s="222">
        <v>0.32</v>
      </c>
      <c r="J18" s="221">
        <v>0</v>
      </c>
      <c r="K18" s="222">
        <v>0</v>
      </c>
      <c r="L18" s="118">
        <f t="shared" si="8"/>
        <v>0.32</v>
      </c>
      <c r="M18" s="116">
        <v>29</v>
      </c>
      <c r="N18" s="117">
        <v>12</v>
      </c>
      <c r="O18" s="116">
        <v>0</v>
      </c>
      <c r="P18" s="117">
        <v>0</v>
      </c>
      <c r="Q18" s="118">
        <f t="shared" si="9"/>
        <v>12</v>
      </c>
      <c r="R18" s="116">
        <v>33</v>
      </c>
      <c r="S18" s="117">
        <v>26.3</v>
      </c>
      <c r="T18" s="116">
        <v>0</v>
      </c>
      <c r="U18" s="117">
        <v>0</v>
      </c>
      <c r="V18" s="118">
        <f t="shared" si="10"/>
        <v>26.3</v>
      </c>
      <c r="W18" s="119">
        <v>11</v>
      </c>
      <c r="X18" s="117">
        <v>139.80000000000001</v>
      </c>
      <c r="Y18" s="119">
        <v>0</v>
      </c>
      <c r="Z18" s="117">
        <v>0</v>
      </c>
      <c r="AA18" s="118">
        <f t="shared" si="6"/>
        <v>139.80000000000001</v>
      </c>
      <c r="AB18" s="227">
        <f t="shared" si="7"/>
        <v>76</v>
      </c>
      <c r="AC18" s="299">
        <f t="shared" si="7"/>
        <v>178.42000000000002</v>
      </c>
      <c r="AD18" s="151">
        <f t="shared" si="7"/>
        <v>0</v>
      </c>
      <c r="AE18" s="300">
        <f t="shared" si="7"/>
        <v>0</v>
      </c>
    </row>
    <row r="19" spans="1:34" ht="24.95" customHeight="1" thickBot="1" x14ac:dyDescent="0.3">
      <c r="A19" s="352"/>
      <c r="B19" s="356"/>
      <c r="C19" s="359"/>
      <c r="D19" s="359"/>
      <c r="E19" s="362"/>
      <c r="F19" s="359"/>
      <c r="G19" s="175" t="s">
        <v>24</v>
      </c>
      <c r="H19" s="223">
        <v>0</v>
      </c>
      <c r="I19" s="224">
        <v>0</v>
      </c>
      <c r="J19" s="223">
        <v>0</v>
      </c>
      <c r="K19" s="224">
        <v>0</v>
      </c>
      <c r="L19" s="118">
        <f t="shared" si="8"/>
        <v>0</v>
      </c>
      <c r="M19" s="120">
        <v>0</v>
      </c>
      <c r="N19" s="121">
        <v>0</v>
      </c>
      <c r="O19" s="120">
        <v>0</v>
      </c>
      <c r="P19" s="121">
        <v>0</v>
      </c>
      <c r="Q19" s="118">
        <f t="shared" si="9"/>
        <v>0</v>
      </c>
      <c r="R19" s="120">
        <v>0</v>
      </c>
      <c r="S19" s="121">
        <v>0</v>
      </c>
      <c r="T19" s="120">
        <v>0</v>
      </c>
      <c r="U19" s="121">
        <v>0</v>
      </c>
      <c r="V19" s="118">
        <f t="shared" si="10"/>
        <v>0</v>
      </c>
      <c r="W19" s="122">
        <v>0</v>
      </c>
      <c r="X19" s="121">
        <v>0</v>
      </c>
      <c r="Y19" s="122">
        <v>0</v>
      </c>
      <c r="Z19" s="121">
        <v>0</v>
      </c>
      <c r="AA19" s="118">
        <f t="shared" si="6"/>
        <v>0</v>
      </c>
      <c r="AB19" s="227">
        <f t="shared" si="7"/>
        <v>0</v>
      </c>
      <c r="AC19" s="299">
        <f t="shared" si="7"/>
        <v>0</v>
      </c>
      <c r="AD19" s="151">
        <f t="shared" si="7"/>
        <v>0</v>
      </c>
      <c r="AE19" s="300">
        <f t="shared" si="7"/>
        <v>0</v>
      </c>
    </row>
    <row r="20" spans="1:34" ht="24.95" customHeight="1" thickBot="1" x14ac:dyDescent="0.3">
      <c r="A20" s="353"/>
      <c r="B20" s="363" t="s">
        <v>12</v>
      </c>
      <c r="C20" s="364"/>
      <c r="D20" s="364"/>
      <c r="E20" s="364"/>
      <c r="F20" s="364"/>
      <c r="G20" s="365"/>
      <c r="H20" s="225">
        <f>H15+H16+H17+H18+H19</f>
        <v>2664</v>
      </c>
      <c r="I20" s="226">
        <f t="shared" ref="I20:AE20" si="11">I15+I16+I17+I18+I19</f>
        <v>411.18899999999996</v>
      </c>
      <c r="J20" s="225">
        <f t="shared" si="11"/>
        <v>0</v>
      </c>
      <c r="K20" s="225">
        <f t="shared" si="11"/>
        <v>0</v>
      </c>
      <c r="L20" s="123">
        <f t="shared" si="11"/>
        <v>411.18899999999996</v>
      </c>
      <c r="M20" s="123">
        <f t="shared" si="11"/>
        <v>1098</v>
      </c>
      <c r="N20" s="123">
        <f t="shared" si="11"/>
        <v>556.73900000000003</v>
      </c>
      <c r="O20" s="123">
        <f t="shared" si="11"/>
        <v>1</v>
      </c>
      <c r="P20" s="123">
        <f t="shared" si="11"/>
        <v>0.5</v>
      </c>
      <c r="Q20" s="123">
        <f t="shared" si="11"/>
        <v>557.23900000000003</v>
      </c>
      <c r="R20" s="123">
        <f t="shared" si="11"/>
        <v>843</v>
      </c>
      <c r="S20" s="123">
        <f t="shared" si="11"/>
        <v>644.6669999999998</v>
      </c>
      <c r="T20" s="123">
        <f t="shared" si="11"/>
        <v>4</v>
      </c>
      <c r="U20" s="123">
        <f t="shared" si="11"/>
        <v>2.54</v>
      </c>
      <c r="V20" s="123">
        <f t="shared" si="11"/>
        <v>647.20699999999988</v>
      </c>
      <c r="W20" s="123">
        <f t="shared" si="11"/>
        <v>199</v>
      </c>
      <c r="X20" s="123">
        <f t="shared" si="11"/>
        <v>672.97</v>
      </c>
      <c r="Y20" s="123">
        <f t="shared" si="11"/>
        <v>7</v>
      </c>
      <c r="Z20" s="123">
        <f t="shared" si="11"/>
        <v>65</v>
      </c>
      <c r="AA20" s="123">
        <f t="shared" si="11"/>
        <v>737.97</v>
      </c>
      <c r="AB20" s="123">
        <f t="shared" si="11"/>
        <v>4804</v>
      </c>
      <c r="AC20" s="123">
        <f>AC15+AC16+AC17+AC18+AC19</f>
        <v>2285.5650000000001</v>
      </c>
      <c r="AD20" s="123">
        <f t="shared" si="11"/>
        <v>12</v>
      </c>
      <c r="AE20" s="123">
        <f t="shared" si="11"/>
        <v>68.040000000000006</v>
      </c>
    </row>
    <row r="21" spans="1:34" ht="24.95" customHeight="1" x14ac:dyDescent="0.25">
      <c r="A21" s="351">
        <v>3</v>
      </c>
      <c r="B21" s="354" t="s">
        <v>35</v>
      </c>
      <c r="C21" s="357">
        <v>96607.8</v>
      </c>
      <c r="D21" s="357">
        <f>E21+F21</f>
        <v>70887.209999999992</v>
      </c>
      <c r="E21" s="360">
        <v>53704.909999999989</v>
      </c>
      <c r="F21" s="357">
        <v>17182.3</v>
      </c>
      <c r="G21" s="174" t="s">
        <v>20</v>
      </c>
      <c r="H21" s="221">
        <v>3448</v>
      </c>
      <c r="I21" s="222">
        <v>560.16200000000003</v>
      </c>
      <c r="J21" s="221">
        <v>7</v>
      </c>
      <c r="K21" s="222">
        <v>0.17</v>
      </c>
      <c r="L21" s="118">
        <v>560.33199999999999</v>
      </c>
      <c r="M21" s="116">
        <v>3809</v>
      </c>
      <c r="N21" s="117">
        <v>1627.8</v>
      </c>
      <c r="O21" s="116">
        <v>2</v>
      </c>
      <c r="P21" s="117">
        <v>0.61</v>
      </c>
      <c r="Q21" s="118">
        <f>N21+P21</f>
        <v>1628.4099999999999</v>
      </c>
      <c r="R21" s="116">
        <v>2678</v>
      </c>
      <c r="S21" s="117">
        <v>2259.83</v>
      </c>
      <c r="T21" s="116">
        <v>21</v>
      </c>
      <c r="U21" s="117">
        <v>16.229999999999997</v>
      </c>
      <c r="V21" s="118">
        <f>S21+U21</f>
        <v>2276.06</v>
      </c>
      <c r="W21" s="119">
        <v>858</v>
      </c>
      <c r="X21" s="117">
        <v>3906.2700000000004</v>
      </c>
      <c r="Y21" s="119">
        <v>26</v>
      </c>
      <c r="Z21" s="117">
        <v>1197.8800000000001</v>
      </c>
      <c r="AA21" s="118">
        <f>X21+Z21</f>
        <v>5104.1500000000005</v>
      </c>
      <c r="AB21" s="227">
        <f t="shared" ref="AB21:AE25" si="12">H21+M21+R21+W21</f>
        <v>10793</v>
      </c>
      <c r="AC21" s="299">
        <f t="shared" si="12"/>
        <v>8354.0619999999999</v>
      </c>
      <c r="AD21" s="151">
        <f t="shared" si="12"/>
        <v>56</v>
      </c>
      <c r="AE21" s="300">
        <f t="shared" si="12"/>
        <v>1214.8900000000001</v>
      </c>
    </row>
    <row r="22" spans="1:34" ht="24.95" customHeight="1" x14ac:dyDescent="0.25">
      <c r="A22" s="352"/>
      <c r="B22" s="355"/>
      <c r="C22" s="358"/>
      <c r="D22" s="358"/>
      <c r="E22" s="361"/>
      <c r="F22" s="358"/>
      <c r="G22" s="174" t="s">
        <v>21</v>
      </c>
      <c r="H22" s="221">
        <v>440</v>
      </c>
      <c r="I22" s="222">
        <v>69.900000000000006</v>
      </c>
      <c r="J22" s="221">
        <v>0</v>
      </c>
      <c r="K22" s="222">
        <v>0</v>
      </c>
      <c r="L22" s="118">
        <v>69.900000000000006</v>
      </c>
      <c r="M22" s="116">
        <v>381</v>
      </c>
      <c r="N22" s="117">
        <v>123.07</v>
      </c>
      <c r="O22" s="116">
        <v>2</v>
      </c>
      <c r="P22" s="117">
        <v>0.79500000000000004</v>
      </c>
      <c r="Q22" s="118">
        <f t="shared" ref="Q22:Q25" si="13">N22+P22</f>
        <v>123.86499999999999</v>
      </c>
      <c r="R22" s="116">
        <v>204</v>
      </c>
      <c r="S22" s="117">
        <v>157.97</v>
      </c>
      <c r="T22" s="116">
        <v>0</v>
      </c>
      <c r="U22" s="117">
        <v>0</v>
      </c>
      <c r="V22" s="118">
        <f t="shared" ref="V22:V25" si="14">S22+U22</f>
        <v>157.97</v>
      </c>
      <c r="W22" s="119">
        <v>23</v>
      </c>
      <c r="X22" s="117">
        <v>77.449999999999989</v>
      </c>
      <c r="Y22" s="119">
        <v>0</v>
      </c>
      <c r="Z22" s="117">
        <v>0</v>
      </c>
      <c r="AA22" s="118">
        <f t="shared" ref="AA22:AA25" si="15">X22+Z22</f>
        <v>77.449999999999989</v>
      </c>
      <c r="AB22" s="227">
        <f t="shared" si="12"/>
        <v>1048</v>
      </c>
      <c r="AC22" s="299">
        <f t="shared" si="12"/>
        <v>428.39</v>
      </c>
      <c r="AD22" s="151">
        <f t="shared" si="12"/>
        <v>2</v>
      </c>
      <c r="AE22" s="300">
        <f t="shared" si="12"/>
        <v>0.79500000000000004</v>
      </c>
    </row>
    <row r="23" spans="1:34" ht="24.95" customHeight="1" x14ac:dyDescent="0.25">
      <c r="A23" s="352"/>
      <c r="B23" s="355"/>
      <c r="C23" s="358"/>
      <c r="D23" s="358"/>
      <c r="E23" s="361"/>
      <c r="F23" s="358"/>
      <c r="G23" s="174" t="s">
        <v>22</v>
      </c>
      <c r="H23" s="221">
        <v>0</v>
      </c>
      <c r="I23" s="222">
        <v>0</v>
      </c>
      <c r="J23" s="221">
        <v>0</v>
      </c>
      <c r="K23" s="222">
        <v>0</v>
      </c>
      <c r="L23" s="118">
        <v>0</v>
      </c>
      <c r="M23" s="116">
        <v>0</v>
      </c>
      <c r="N23" s="117">
        <v>0</v>
      </c>
      <c r="O23" s="116">
        <v>0</v>
      </c>
      <c r="P23" s="117">
        <v>0</v>
      </c>
      <c r="Q23" s="118">
        <f t="shared" si="13"/>
        <v>0</v>
      </c>
      <c r="R23" s="116">
        <v>0</v>
      </c>
      <c r="S23" s="117">
        <v>0</v>
      </c>
      <c r="T23" s="116">
        <v>0</v>
      </c>
      <c r="U23" s="117">
        <v>0</v>
      </c>
      <c r="V23" s="118">
        <f t="shared" si="14"/>
        <v>0</v>
      </c>
      <c r="W23" s="119">
        <v>0</v>
      </c>
      <c r="X23" s="117">
        <v>0</v>
      </c>
      <c r="Y23" s="119">
        <v>0</v>
      </c>
      <c r="Z23" s="117">
        <v>0</v>
      </c>
      <c r="AA23" s="118">
        <f t="shared" si="15"/>
        <v>0</v>
      </c>
      <c r="AB23" s="227">
        <f t="shared" si="12"/>
        <v>0</v>
      </c>
      <c r="AC23" s="299">
        <f t="shared" si="12"/>
        <v>0</v>
      </c>
      <c r="AD23" s="151">
        <f t="shared" si="12"/>
        <v>0</v>
      </c>
      <c r="AE23" s="300">
        <f t="shared" si="12"/>
        <v>0</v>
      </c>
    </row>
    <row r="24" spans="1:34" ht="24.95" customHeight="1" x14ac:dyDescent="0.25">
      <c r="A24" s="352"/>
      <c r="B24" s="355"/>
      <c r="C24" s="358"/>
      <c r="D24" s="358"/>
      <c r="E24" s="361"/>
      <c r="F24" s="358"/>
      <c r="G24" s="174" t="s">
        <v>23</v>
      </c>
      <c r="H24" s="221">
        <v>0</v>
      </c>
      <c r="I24" s="222">
        <v>0</v>
      </c>
      <c r="J24" s="221">
        <v>0</v>
      </c>
      <c r="K24" s="222">
        <v>0</v>
      </c>
      <c r="L24" s="118">
        <v>0</v>
      </c>
      <c r="M24" s="116">
        <v>0</v>
      </c>
      <c r="N24" s="117">
        <v>0</v>
      </c>
      <c r="O24" s="116">
        <v>0</v>
      </c>
      <c r="P24" s="117">
        <v>0</v>
      </c>
      <c r="Q24" s="118">
        <f t="shared" si="13"/>
        <v>0</v>
      </c>
      <c r="R24" s="116">
        <v>0</v>
      </c>
      <c r="S24" s="117">
        <v>0</v>
      </c>
      <c r="T24" s="116">
        <v>0</v>
      </c>
      <c r="U24" s="117">
        <v>0</v>
      </c>
      <c r="V24" s="118">
        <f t="shared" si="14"/>
        <v>0</v>
      </c>
      <c r="W24" s="119">
        <v>0</v>
      </c>
      <c r="X24" s="117">
        <v>0</v>
      </c>
      <c r="Y24" s="119">
        <v>0</v>
      </c>
      <c r="Z24" s="117">
        <v>0</v>
      </c>
      <c r="AA24" s="118">
        <f t="shared" si="15"/>
        <v>0</v>
      </c>
      <c r="AB24" s="227">
        <f t="shared" si="12"/>
        <v>0</v>
      </c>
      <c r="AC24" s="299">
        <f t="shared" si="12"/>
        <v>0</v>
      </c>
      <c r="AD24" s="151">
        <f t="shared" si="12"/>
        <v>0</v>
      </c>
      <c r="AE24" s="300">
        <f t="shared" si="12"/>
        <v>0</v>
      </c>
    </row>
    <row r="25" spans="1:34" ht="24.95" customHeight="1" thickBot="1" x14ac:dyDescent="0.3">
      <c r="A25" s="352"/>
      <c r="B25" s="356"/>
      <c r="C25" s="359"/>
      <c r="D25" s="359"/>
      <c r="E25" s="362"/>
      <c r="F25" s="359"/>
      <c r="G25" s="175" t="s">
        <v>24</v>
      </c>
      <c r="H25" s="223">
        <v>0</v>
      </c>
      <c r="I25" s="224">
        <v>0</v>
      </c>
      <c r="J25" s="223">
        <v>0</v>
      </c>
      <c r="K25" s="224">
        <v>0</v>
      </c>
      <c r="L25" s="118">
        <v>0</v>
      </c>
      <c r="M25" s="120">
        <v>0</v>
      </c>
      <c r="N25" s="121">
        <v>0</v>
      </c>
      <c r="O25" s="120">
        <v>0</v>
      </c>
      <c r="P25" s="121">
        <v>0</v>
      </c>
      <c r="Q25" s="118">
        <f t="shared" si="13"/>
        <v>0</v>
      </c>
      <c r="R25" s="120">
        <v>0</v>
      </c>
      <c r="S25" s="121">
        <v>0</v>
      </c>
      <c r="T25" s="120">
        <v>0</v>
      </c>
      <c r="U25" s="121">
        <v>0</v>
      </c>
      <c r="V25" s="118">
        <f t="shared" si="14"/>
        <v>0</v>
      </c>
      <c r="W25" s="122">
        <v>0</v>
      </c>
      <c r="X25" s="121">
        <v>0</v>
      </c>
      <c r="Y25" s="122">
        <v>0</v>
      </c>
      <c r="Z25" s="121">
        <v>0</v>
      </c>
      <c r="AA25" s="118">
        <f t="shared" si="15"/>
        <v>0</v>
      </c>
      <c r="AB25" s="227">
        <f t="shared" si="12"/>
        <v>0</v>
      </c>
      <c r="AC25" s="299">
        <f t="shared" si="12"/>
        <v>0</v>
      </c>
      <c r="AD25" s="151">
        <f t="shared" si="12"/>
        <v>0</v>
      </c>
      <c r="AE25" s="300">
        <f t="shared" si="12"/>
        <v>0</v>
      </c>
    </row>
    <row r="26" spans="1:34" ht="24.95" customHeight="1" thickBot="1" x14ac:dyDescent="0.3">
      <c r="A26" s="353"/>
      <c r="B26" s="363" t="s">
        <v>12</v>
      </c>
      <c r="C26" s="364"/>
      <c r="D26" s="364"/>
      <c r="E26" s="364"/>
      <c r="F26" s="364"/>
      <c r="G26" s="365"/>
      <c r="H26" s="225">
        <f>H21+H22+H23+H24+H25</f>
        <v>3888</v>
      </c>
      <c r="I26" s="226">
        <f t="shared" ref="I26:AE26" si="16">I21+I22+I23+I24+I25</f>
        <v>630.06200000000001</v>
      </c>
      <c r="J26" s="225">
        <f t="shared" si="16"/>
        <v>7</v>
      </c>
      <c r="K26" s="225">
        <f t="shared" si="16"/>
        <v>0.17</v>
      </c>
      <c r="L26" s="123">
        <f t="shared" si="16"/>
        <v>630.23199999999997</v>
      </c>
      <c r="M26" s="123">
        <f t="shared" si="16"/>
        <v>4190</v>
      </c>
      <c r="N26" s="123">
        <f t="shared" si="16"/>
        <v>1750.87</v>
      </c>
      <c r="O26" s="123">
        <f t="shared" si="16"/>
        <v>4</v>
      </c>
      <c r="P26" s="123">
        <f t="shared" si="16"/>
        <v>1.405</v>
      </c>
      <c r="Q26" s="123">
        <f t="shared" si="16"/>
        <v>1752.2749999999999</v>
      </c>
      <c r="R26" s="123">
        <f t="shared" si="16"/>
        <v>2882</v>
      </c>
      <c r="S26" s="123">
        <f t="shared" si="16"/>
        <v>2417.7999999999997</v>
      </c>
      <c r="T26" s="123">
        <f t="shared" si="16"/>
        <v>21</v>
      </c>
      <c r="U26" s="123">
        <f t="shared" si="16"/>
        <v>16.229999999999997</v>
      </c>
      <c r="V26" s="123">
        <f t="shared" si="16"/>
        <v>2434.0299999999997</v>
      </c>
      <c r="W26" s="123">
        <f t="shared" si="16"/>
        <v>881</v>
      </c>
      <c r="X26" s="123">
        <f t="shared" si="16"/>
        <v>3983.7200000000003</v>
      </c>
      <c r="Y26" s="123">
        <f t="shared" si="16"/>
        <v>26</v>
      </c>
      <c r="Z26" s="123">
        <f t="shared" si="16"/>
        <v>1197.8800000000001</v>
      </c>
      <c r="AA26" s="123">
        <f t="shared" si="16"/>
        <v>5181.6000000000004</v>
      </c>
      <c r="AB26" s="123">
        <f t="shared" si="16"/>
        <v>11841</v>
      </c>
      <c r="AC26" s="123">
        <f t="shared" si="16"/>
        <v>8782.4519999999993</v>
      </c>
      <c r="AD26" s="123">
        <f t="shared" si="16"/>
        <v>58</v>
      </c>
      <c r="AE26" s="123">
        <f t="shared" si="16"/>
        <v>1215.6850000000002</v>
      </c>
      <c r="AH26" s="129"/>
    </row>
    <row r="27" spans="1:34" ht="24.95" customHeight="1" x14ac:dyDescent="0.25">
      <c r="A27" s="351">
        <v>4</v>
      </c>
      <c r="B27" s="354" t="s">
        <v>36</v>
      </c>
      <c r="C27" s="357">
        <v>344990.80969999998</v>
      </c>
      <c r="D27" s="357">
        <v>65004.895999999993</v>
      </c>
      <c r="E27" s="360">
        <v>64491.615099999995</v>
      </c>
      <c r="F27" s="357">
        <v>513.28089999999997</v>
      </c>
      <c r="G27" s="174" t="s">
        <v>20</v>
      </c>
      <c r="H27" s="221">
        <v>4381</v>
      </c>
      <c r="I27" s="222">
        <v>755.90000000000009</v>
      </c>
      <c r="J27" s="221">
        <v>0</v>
      </c>
      <c r="K27" s="222">
        <v>0</v>
      </c>
      <c r="L27" s="118">
        <f>I27+K27</f>
        <v>755.90000000000009</v>
      </c>
      <c r="M27" s="116">
        <v>4947</v>
      </c>
      <c r="N27" s="117">
        <v>2092.4</v>
      </c>
      <c r="O27" s="116">
        <v>0</v>
      </c>
      <c r="P27" s="117">
        <v>0</v>
      </c>
      <c r="Q27" s="118">
        <f>N27+P27</f>
        <v>2092.4</v>
      </c>
      <c r="R27" s="116">
        <v>1631</v>
      </c>
      <c r="S27" s="117">
        <v>1348</v>
      </c>
      <c r="T27" s="116">
        <v>0</v>
      </c>
      <c r="U27" s="117">
        <v>0</v>
      </c>
      <c r="V27" s="118">
        <f>S27+U27</f>
        <v>1348</v>
      </c>
      <c r="W27" s="119">
        <v>598</v>
      </c>
      <c r="X27" s="117">
        <v>605.1</v>
      </c>
      <c r="Y27" s="119">
        <v>0</v>
      </c>
      <c r="Z27" s="117">
        <v>0</v>
      </c>
      <c r="AA27" s="118">
        <f>X27+Z27</f>
        <v>605.1</v>
      </c>
      <c r="AB27" s="227">
        <f t="shared" ref="AB27:AE31" si="17">H27+M27+R27+W27</f>
        <v>11557</v>
      </c>
      <c r="AC27" s="299">
        <f t="shared" si="17"/>
        <v>4801.4000000000005</v>
      </c>
      <c r="AD27" s="151">
        <f t="shared" si="17"/>
        <v>0</v>
      </c>
      <c r="AE27" s="300">
        <f t="shared" si="17"/>
        <v>0</v>
      </c>
      <c r="AH27" s="129"/>
    </row>
    <row r="28" spans="1:34" ht="24.95" customHeight="1" x14ac:dyDescent="0.25">
      <c r="A28" s="352"/>
      <c r="B28" s="355"/>
      <c r="C28" s="358"/>
      <c r="D28" s="358"/>
      <c r="E28" s="361"/>
      <c r="F28" s="358"/>
      <c r="G28" s="174" t="s">
        <v>21</v>
      </c>
      <c r="H28" s="221"/>
      <c r="I28" s="222"/>
      <c r="J28" s="221"/>
      <c r="K28" s="222"/>
      <c r="L28" s="118">
        <f t="shared" ref="L28:L31" si="18">I28+K28</f>
        <v>0</v>
      </c>
      <c r="M28" s="116"/>
      <c r="N28" s="117"/>
      <c r="O28" s="116"/>
      <c r="P28" s="117"/>
      <c r="Q28" s="118">
        <f t="shared" ref="Q28:Q31" si="19">N28+P28</f>
        <v>0</v>
      </c>
      <c r="R28" s="116"/>
      <c r="S28" s="117"/>
      <c r="T28" s="116"/>
      <c r="U28" s="117"/>
      <c r="V28" s="118">
        <f t="shared" ref="V28:V31" si="20">S28+U28</f>
        <v>0</v>
      </c>
      <c r="W28" s="119"/>
      <c r="X28" s="117"/>
      <c r="Y28" s="119"/>
      <c r="Z28" s="117"/>
      <c r="AA28" s="118">
        <f t="shared" ref="AA28:AA31" si="21">X28+Z28</f>
        <v>0</v>
      </c>
      <c r="AB28" s="227">
        <f t="shared" si="17"/>
        <v>0</v>
      </c>
      <c r="AC28" s="299">
        <f t="shared" si="17"/>
        <v>0</v>
      </c>
      <c r="AD28" s="151">
        <f t="shared" si="17"/>
        <v>0</v>
      </c>
      <c r="AE28" s="300">
        <f t="shared" si="17"/>
        <v>0</v>
      </c>
    </row>
    <row r="29" spans="1:34" ht="24.95" customHeight="1" x14ac:dyDescent="0.25">
      <c r="A29" s="352"/>
      <c r="B29" s="355"/>
      <c r="C29" s="358"/>
      <c r="D29" s="358"/>
      <c r="E29" s="361"/>
      <c r="F29" s="358"/>
      <c r="G29" s="174" t="s">
        <v>22</v>
      </c>
      <c r="H29" s="221">
        <v>380</v>
      </c>
      <c r="I29" s="222">
        <v>65</v>
      </c>
      <c r="J29" s="221">
        <v>0</v>
      </c>
      <c r="K29" s="222">
        <v>0</v>
      </c>
      <c r="L29" s="118">
        <f t="shared" si="18"/>
        <v>65</v>
      </c>
      <c r="M29" s="116">
        <v>1245</v>
      </c>
      <c r="N29" s="117">
        <v>580.4</v>
      </c>
      <c r="O29" s="116">
        <v>0</v>
      </c>
      <c r="P29" s="117">
        <v>0</v>
      </c>
      <c r="Q29" s="118">
        <f t="shared" si="19"/>
        <v>580.4</v>
      </c>
      <c r="R29" s="116">
        <v>695</v>
      </c>
      <c r="S29" s="117">
        <v>661</v>
      </c>
      <c r="T29" s="116">
        <v>0</v>
      </c>
      <c r="U29" s="117">
        <v>0</v>
      </c>
      <c r="V29" s="118">
        <f t="shared" si="20"/>
        <v>661</v>
      </c>
      <c r="W29" s="119">
        <v>139</v>
      </c>
      <c r="X29" s="117">
        <v>238</v>
      </c>
      <c r="Y29" s="119">
        <v>0</v>
      </c>
      <c r="Z29" s="117">
        <v>0</v>
      </c>
      <c r="AA29" s="118">
        <f t="shared" si="21"/>
        <v>238</v>
      </c>
      <c r="AB29" s="227">
        <f t="shared" si="17"/>
        <v>2459</v>
      </c>
      <c r="AC29" s="299">
        <f t="shared" si="17"/>
        <v>1544.4</v>
      </c>
      <c r="AD29" s="151">
        <f t="shared" si="17"/>
        <v>0</v>
      </c>
      <c r="AE29" s="300">
        <f t="shared" si="17"/>
        <v>0</v>
      </c>
    </row>
    <row r="30" spans="1:34" ht="24.95" customHeight="1" x14ac:dyDescent="0.25">
      <c r="A30" s="352"/>
      <c r="B30" s="355"/>
      <c r="C30" s="358"/>
      <c r="D30" s="358"/>
      <c r="E30" s="361"/>
      <c r="F30" s="358"/>
      <c r="G30" s="174" t="s">
        <v>23</v>
      </c>
      <c r="H30" s="221"/>
      <c r="I30" s="222"/>
      <c r="J30" s="221"/>
      <c r="K30" s="222"/>
      <c r="L30" s="118">
        <f t="shared" si="18"/>
        <v>0</v>
      </c>
      <c r="M30" s="116"/>
      <c r="N30" s="117"/>
      <c r="O30" s="116"/>
      <c r="P30" s="117"/>
      <c r="Q30" s="118">
        <f t="shared" si="19"/>
        <v>0</v>
      </c>
      <c r="R30" s="116"/>
      <c r="S30" s="117"/>
      <c r="T30" s="116"/>
      <c r="U30" s="117"/>
      <c r="V30" s="118">
        <f t="shared" si="20"/>
        <v>0</v>
      </c>
      <c r="W30" s="119"/>
      <c r="X30" s="117"/>
      <c r="Y30" s="119"/>
      <c r="Z30" s="117"/>
      <c r="AA30" s="118">
        <f t="shared" si="21"/>
        <v>0</v>
      </c>
      <c r="AB30" s="227">
        <f t="shared" si="17"/>
        <v>0</v>
      </c>
      <c r="AC30" s="299">
        <f t="shared" si="17"/>
        <v>0</v>
      </c>
      <c r="AD30" s="151">
        <f t="shared" si="17"/>
        <v>0</v>
      </c>
      <c r="AE30" s="300">
        <f t="shared" si="17"/>
        <v>0</v>
      </c>
    </row>
    <row r="31" spans="1:34" ht="24.95" customHeight="1" thickBot="1" x14ac:dyDescent="0.3">
      <c r="A31" s="352"/>
      <c r="B31" s="356"/>
      <c r="C31" s="359"/>
      <c r="D31" s="359"/>
      <c r="E31" s="362"/>
      <c r="F31" s="359"/>
      <c r="G31" s="175" t="s">
        <v>24</v>
      </c>
      <c r="H31" s="223"/>
      <c r="I31" s="224"/>
      <c r="J31" s="223"/>
      <c r="K31" s="224"/>
      <c r="L31" s="118">
        <f t="shared" si="18"/>
        <v>0</v>
      </c>
      <c r="M31" s="120"/>
      <c r="N31" s="121"/>
      <c r="O31" s="120"/>
      <c r="P31" s="121"/>
      <c r="Q31" s="118">
        <f t="shared" si="19"/>
        <v>0</v>
      </c>
      <c r="R31" s="120"/>
      <c r="S31" s="121"/>
      <c r="T31" s="120"/>
      <c r="U31" s="121"/>
      <c r="V31" s="118">
        <f t="shared" si="20"/>
        <v>0</v>
      </c>
      <c r="W31" s="122"/>
      <c r="X31" s="121"/>
      <c r="Y31" s="122"/>
      <c r="Z31" s="121"/>
      <c r="AA31" s="118">
        <f t="shared" si="21"/>
        <v>0</v>
      </c>
      <c r="AB31" s="227">
        <f t="shared" si="17"/>
        <v>0</v>
      </c>
      <c r="AC31" s="299">
        <f t="shared" si="17"/>
        <v>0</v>
      </c>
      <c r="AD31" s="151">
        <f t="shared" si="17"/>
        <v>0</v>
      </c>
      <c r="AE31" s="300">
        <f t="shared" si="17"/>
        <v>0</v>
      </c>
    </row>
    <row r="32" spans="1:34" ht="24.95" customHeight="1" thickBot="1" x14ac:dyDescent="0.3">
      <c r="A32" s="353"/>
      <c r="B32" s="363" t="s">
        <v>12</v>
      </c>
      <c r="C32" s="364"/>
      <c r="D32" s="364"/>
      <c r="E32" s="364"/>
      <c r="F32" s="364"/>
      <c r="G32" s="365"/>
      <c r="H32" s="225">
        <f>H27+H28+H29+H30+H31</f>
        <v>4761</v>
      </c>
      <c r="I32" s="226">
        <f t="shared" ref="I32:AE32" si="22">I27+I28+I29+I30+I31</f>
        <v>820.90000000000009</v>
      </c>
      <c r="J32" s="225">
        <f t="shared" si="22"/>
        <v>0</v>
      </c>
      <c r="K32" s="225">
        <f t="shared" si="22"/>
        <v>0</v>
      </c>
      <c r="L32" s="123">
        <f t="shared" si="22"/>
        <v>820.90000000000009</v>
      </c>
      <c r="M32" s="123">
        <f t="shared" si="22"/>
        <v>6192</v>
      </c>
      <c r="N32" s="123">
        <f t="shared" si="22"/>
        <v>2672.8</v>
      </c>
      <c r="O32" s="123">
        <f t="shared" si="22"/>
        <v>0</v>
      </c>
      <c r="P32" s="123">
        <f t="shared" si="22"/>
        <v>0</v>
      </c>
      <c r="Q32" s="123">
        <f t="shared" si="22"/>
        <v>2672.8</v>
      </c>
      <c r="R32" s="123">
        <f t="shared" si="22"/>
        <v>2326</v>
      </c>
      <c r="S32" s="123">
        <f t="shared" si="22"/>
        <v>2009</v>
      </c>
      <c r="T32" s="123">
        <f t="shared" si="22"/>
        <v>0</v>
      </c>
      <c r="U32" s="123">
        <f t="shared" si="22"/>
        <v>0</v>
      </c>
      <c r="V32" s="123">
        <f t="shared" si="22"/>
        <v>2009</v>
      </c>
      <c r="W32" s="123">
        <f t="shared" si="22"/>
        <v>737</v>
      </c>
      <c r="X32" s="123">
        <f t="shared" si="22"/>
        <v>843.1</v>
      </c>
      <c r="Y32" s="123">
        <f t="shared" si="22"/>
        <v>0</v>
      </c>
      <c r="Z32" s="123">
        <f t="shared" si="22"/>
        <v>0</v>
      </c>
      <c r="AA32" s="123">
        <f t="shared" si="22"/>
        <v>843.1</v>
      </c>
      <c r="AB32" s="123">
        <f t="shared" si="22"/>
        <v>14016</v>
      </c>
      <c r="AC32" s="123">
        <f t="shared" si="22"/>
        <v>6345.8000000000011</v>
      </c>
      <c r="AD32" s="123">
        <f t="shared" si="22"/>
        <v>0</v>
      </c>
      <c r="AE32" s="123">
        <f t="shared" si="22"/>
        <v>0</v>
      </c>
    </row>
    <row r="33" spans="1:31" ht="24.95" customHeight="1" x14ac:dyDescent="0.25">
      <c r="A33" s="351">
        <v>5</v>
      </c>
      <c r="B33" s="354" t="s">
        <v>37</v>
      </c>
      <c r="C33" s="357">
        <v>250736.8</v>
      </c>
      <c r="D33" s="357">
        <f>E33+F33</f>
        <v>46106.43</v>
      </c>
      <c r="E33" s="360">
        <v>42375.73</v>
      </c>
      <c r="F33" s="357">
        <v>3730.7000000000003</v>
      </c>
      <c r="G33" s="174" t="s">
        <v>20</v>
      </c>
      <c r="H33" s="221">
        <v>3578</v>
      </c>
      <c r="I33" s="222">
        <v>614.90000000000009</v>
      </c>
      <c r="J33" s="221">
        <v>1</v>
      </c>
      <c r="K33" s="222">
        <v>0.37</v>
      </c>
      <c r="L33" s="118">
        <f>I33+K33</f>
        <v>615.2700000000001</v>
      </c>
      <c r="M33" s="116">
        <v>2785</v>
      </c>
      <c r="N33" s="117">
        <v>1350.4</v>
      </c>
      <c r="O33" s="116">
        <v>2</v>
      </c>
      <c r="P33" s="117">
        <v>3.91</v>
      </c>
      <c r="Q33" s="118">
        <f>N33+P33</f>
        <v>1354.3100000000002</v>
      </c>
      <c r="R33" s="116">
        <v>1247</v>
      </c>
      <c r="S33" s="117">
        <v>912.8900000000001</v>
      </c>
      <c r="T33" s="116">
        <v>2</v>
      </c>
      <c r="U33" s="117">
        <v>12.13</v>
      </c>
      <c r="V33" s="118">
        <f>S33+U33</f>
        <v>925.0200000000001</v>
      </c>
      <c r="W33" s="119">
        <v>878</v>
      </c>
      <c r="X33" s="117">
        <v>1428.2200000000003</v>
      </c>
      <c r="Y33" s="119">
        <v>3</v>
      </c>
      <c r="Z33" s="117">
        <v>17.3</v>
      </c>
      <c r="AA33" s="118">
        <f>X33+Z33</f>
        <v>1445.5200000000002</v>
      </c>
      <c r="AB33" s="227">
        <f t="shared" ref="AB33:AE43" si="23">H33+M33+R33+W33</f>
        <v>8488</v>
      </c>
      <c r="AC33" s="299">
        <f t="shared" si="23"/>
        <v>4306.4100000000008</v>
      </c>
      <c r="AD33" s="151">
        <f t="shared" si="23"/>
        <v>8</v>
      </c>
      <c r="AE33" s="300">
        <f t="shared" si="23"/>
        <v>33.71</v>
      </c>
    </row>
    <row r="34" spans="1:31" ht="24.95" customHeight="1" x14ac:dyDescent="0.25">
      <c r="A34" s="352"/>
      <c r="B34" s="355"/>
      <c r="C34" s="358"/>
      <c r="D34" s="358"/>
      <c r="E34" s="361"/>
      <c r="F34" s="358"/>
      <c r="G34" s="174" t="s">
        <v>21</v>
      </c>
      <c r="H34" s="221">
        <v>141</v>
      </c>
      <c r="I34" s="222">
        <v>15.82</v>
      </c>
      <c r="J34" s="221">
        <v>0</v>
      </c>
      <c r="K34" s="222">
        <v>0</v>
      </c>
      <c r="L34" s="118">
        <f t="shared" ref="L34:L37" si="24">I34+K34</f>
        <v>15.82</v>
      </c>
      <c r="M34" s="116">
        <v>45</v>
      </c>
      <c r="N34" s="117">
        <v>11.21</v>
      </c>
      <c r="O34" s="116">
        <v>0</v>
      </c>
      <c r="P34" s="117">
        <v>0</v>
      </c>
      <c r="Q34" s="118">
        <f t="shared" ref="Q34:Q37" si="25">N34+P34</f>
        <v>11.21</v>
      </c>
      <c r="R34" s="116">
        <v>17</v>
      </c>
      <c r="S34" s="117">
        <v>9.8000000000000007</v>
      </c>
      <c r="T34" s="116">
        <v>0</v>
      </c>
      <c r="U34" s="117">
        <v>0</v>
      </c>
      <c r="V34" s="118">
        <f t="shared" ref="V34:V37" si="26">S34+U34</f>
        <v>9.8000000000000007</v>
      </c>
      <c r="W34" s="119">
        <v>6</v>
      </c>
      <c r="X34" s="117">
        <v>6.7</v>
      </c>
      <c r="Y34" s="119">
        <v>0</v>
      </c>
      <c r="Z34" s="117">
        <v>0</v>
      </c>
      <c r="AA34" s="118">
        <f t="shared" ref="AA34:AA37" si="27">X34+Z34</f>
        <v>6.7</v>
      </c>
      <c r="AB34" s="227">
        <f t="shared" si="23"/>
        <v>209</v>
      </c>
      <c r="AC34" s="299">
        <f t="shared" si="23"/>
        <v>43.53</v>
      </c>
      <c r="AD34" s="151">
        <f t="shared" si="23"/>
        <v>0</v>
      </c>
      <c r="AE34" s="300">
        <f t="shared" si="23"/>
        <v>0</v>
      </c>
    </row>
    <row r="35" spans="1:31" ht="24.95" customHeight="1" x14ac:dyDescent="0.25">
      <c r="A35" s="352"/>
      <c r="B35" s="355"/>
      <c r="C35" s="358"/>
      <c r="D35" s="358"/>
      <c r="E35" s="361"/>
      <c r="F35" s="358"/>
      <c r="G35" s="174" t="s">
        <v>22</v>
      </c>
      <c r="H35" s="221">
        <v>404</v>
      </c>
      <c r="I35" s="222">
        <v>56.970000000000006</v>
      </c>
      <c r="J35" s="221">
        <v>0</v>
      </c>
      <c r="K35" s="222">
        <v>0</v>
      </c>
      <c r="L35" s="118">
        <f t="shared" si="24"/>
        <v>56.970000000000006</v>
      </c>
      <c r="M35" s="116">
        <v>742</v>
      </c>
      <c r="N35" s="117">
        <v>338.79</v>
      </c>
      <c r="O35" s="116">
        <v>0</v>
      </c>
      <c r="P35" s="117">
        <v>0</v>
      </c>
      <c r="Q35" s="118">
        <f t="shared" si="25"/>
        <v>338.79</v>
      </c>
      <c r="R35" s="116">
        <v>808</v>
      </c>
      <c r="S35" s="117">
        <v>820.78999999999985</v>
      </c>
      <c r="T35" s="116">
        <v>1</v>
      </c>
      <c r="U35" s="117">
        <v>5.0999999999999996</v>
      </c>
      <c r="V35" s="118">
        <f t="shared" si="26"/>
        <v>825.88999999999987</v>
      </c>
      <c r="W35" s="119">
        <v>521</v>
      </c>
      <c r="X35" s="117">
        <v>1103.5900000000001</v>
      </c>
      <c r="Y35" s="119">
        <v>3</v>
      </c>
      <c r="Z35" s="117">
        <v>13.559999999999999</v>
      </c>
      <c r="AA35" s="118">
        <f t="shared" si="27"/>
        <v>1117.1500000000001</v>
      </c>
      <c r="AB35" s="227">
        <f t="shared" si="23"/>
        <v>2475</v>
      </c>
      <c r="AC35" s="299">
        <f t="shared" si="23"/>
        <v>2320.1400000000003</v>
      </c>
      <c r="AD35" s="151">
        <f t="shared" si="23"/>
        <v>4</v>
      </c>
      <c r="AE35" s="300">
        <f t="shared" si="23"/>
        <v>18.659999999999997</v>
      </c>
    </row>
    <row r="36" spans="1:31" ht="24.95" customHeight="1" x14ac:dyDescent="0.25">
      <c r="A36" s="352"/>
      <c r="B36" s="355"/>
      <c r="C36" s="358"/>
      <c r="D36" s="358"/>
      <c r="E36" s="361"/>
      <c r="F36" s="358"/>
      <c r="G36" s="174" t="s">
        <v>23</v>
      </c>
      <c r="H36" s="221">
        <v>21</v>
      </c>
      <c r="I36" s="222">
        <v>14.37</v>
      </c>
      <c r="J36" s="221">
        <v>0</v>
      </c>
      <c r="K36" s="222">
        <v>0</v>
      </c>
      <c r="L36" s="118">
        <f t="shared" si="24"/>
        <v>14.37</v>
      </c>
      <c r="M36" s="116">
        <v>2</v>
      </c>
      <c r="N36" s="117">
        <v>0.72700000000000009</v>
      </c>
      <c r="O36" s="116">
        <v>0</v>
      </c>
      <c r="P36" s="117">
        <v>0</v>
      </c>
      <c r="Q36" s="118">
        <f t="shared" si="25"/>
        <v>0.72700000000000009</v>
      </c>
      <c r="R36" s="116">
        <v>3</v>
      </c>
      <c r="S36" s="117">
        <v>2.5680000000000001</v>
      </c>
      <c r="T36" s="116">
        <v>1</v>
      </c>
      <c r="U36" s="117">
        <v>0.51800000000000002</v>
      </c>
      <c r="V36" s="118">
        <f t="shared" si="26"/>
        <v>3.0860000000000003</v>
      </c>
      <c r="W36" s="119">
        <v>26</v>
      </c>
      <c r="X36" s="117">
        <v>770</v>
      </c>
      <c r="Y36" s="119">
        <v>2</v>
      </c>
      <c r="Z36" s="117">
        <v>16.899999999999999</v>
      </c>
      <c r="AA36" s="118">
        <f t="shared" si="27"/>
        <v>786.9</v>
      </c>
      <c r="AB36" s="227">
        <f t="shared" si="23"/>
        <v>52</v>
      </c>
      <c r="AC36" s="299">
        <f t="shared" si="23"/>
        <v>787.66499999999996</v>
      </c>
      <c r="AD36" s="151">
        <f t="shared" si="23"/>
        <v>3</v>
      </c>
      <c r="AE36" s="300">
        <f t="shared" si="23"/>
        <v>17.417999999999999</v>
      </c>
    </row>
    <row r="37" spans="1:31" ht="24.95" customHeight="1" thickBot="1" x14ac:dyDescent="0.3">
      <c r="A37" s="352"/>
      <c r="B37" s="356"/>
      <c r="C37" s="359"/>
      <c r="D37" s="359"/>
      <c r="E37" s="362"/>
      <c r="F37" s="359"/>
      <c r="G37" s="175" t="s">
        <v>24</v>
      </c>
      <c r="H37" s="223">
        <v>23</v>
      </c>
      <c r="I37" s="224">
        <v>3.504</v>
      </c>
      <c r="J37" s="223">
        <v>0</v>
      </c>
      <c r="K37" s="224">
        <v>0</v>
      </c>
      <c r="L37" s="118">
        <f t="shared" si="24"/>
        <v>3.504</v>
      </c>
      <c r="M37" s="120">
        <v>15</v>
      </c>
      <c r="N37" s="121">
        <v>3.9786999999999999</v>
      </c>
      <c r="O37" s="120">
        <v>0</v>
      </c>
      <c r="P37" s="121">
        <v>0</v>
      </c>
      <c r="Q37" s="118">
        <f t="shared" si="25"/>
        <v>3.9786999999999999</v>
      </c>
      <c r="R37" s="120">
        <v>0</v>
      </c>
      <c r="S37" s="121">
        <v>0</v>
      </c>
      <c r="T37" s="120">
        <v>0</v>
      </c>
      <c r="U37" s="121">
        <v>0</v>
      </c>
      <c r="V37" s="118">
        <f t="shared" si="26"/>
        <v>0</v>
      </c>
      <c r="W37" s="122">
        <v>0</v>
      </c>
      <c r="X37" s="121">
        <v>0</v>
      </c>
      <c r="Y37" s="122">
        <v>0</v>
      </c>
      <c r="Z37" s="121">
        <v>0</v>
      </c>
      <c r="AA37" s="118">
        <f t="shared" si="27"/>
        <v>0</v>
      </c>
      <c r="AB37" s="227">
        <f t="shared" si="23"/>
        <v>38</v>
      </c>
      <c r="AC37" s="299">
        <f t="shared" si="23"/>
        <v>7.4826999999999995</v>
      </c>
      <c r="AD37" s="151">
        <f t="shared" si="23"/>
        <v>0</v>
      </c>
      <c r="AE37" s="300">
        <f t="shared" si="23"/>
        <v>0</v>
      </c>
    </row>
    <row r="38" spans="1:31" ht="24.95" customHeight="1" thickBot="1" x14ac:dyDescent="0.3">
      <c r="A38" s="353"/>
      <c r="B38" s="363" t="s">
        <v>12</v>
      </c>
      <c r="C38" s="364"/>
      <c r="D38" s="364"/>
      <c r="E38" s="364"/>
      <c r="F38" s="364"/>
      <c r="G38" s="365"/>
      <c r="H38" s="225">
        <f>H33+H34+H35+H36+H37</f>
        <v>4167</v>
      </c>
      <c r="I38" s="226">
        <f t="shared" ref="I38:AE38" si="28">I33+I34+I35+I36+I37</f>
        <v>705.56400000000019</v>
      </c>
      <c r="J38" s="225">
        <f t="shared" si="28"/>
        <v>1</v>
      </c>
      <c r="K38" s="225">
        <f t="shared" si="28"/>
        <v>0.37</v>
      </c>
      <c r="L38" s="123">
        <f t="shared" si="28"/>
        <v>705.9340000000002</v>
      </c>
      <c r="M38" s="123">
        <f t="shared" si="28"/>
        <v>3589</v>
      </c>
      <c r="N38" s="123">
        <f t="shared" si="28"/>
        <v>1705.1057000000001</v>
      </c>
      <c r="O38" s="123">
        <f t="shared" si="28"/>
        <v>2</v>
      </c>
      <c r="P38" s="123">
        <f t="shared" si="28"/>
        <v>3.91</v>
      </c>
      <c r="Q38" s="123">
        <f t="shared" si="28"/>
        <v>1709.0157000000002</v>
      </c>
      <c r="R38" s="123">
        <f t="shared" si="28"/>
        <v>2075</v>
      </c>
      <c r="S38" s="123">
        <f t="shared" si="28"/>
        <v>1746.048</v>
      </c>
      <c r="T38" s="123">
        <f t="shared" si="28"/>
        <v>4</v>
      </c>
      <c r="U38" s="123">
        <f t="shared" si="28"/>
        <v>17.748000000000001</v>
      </c>
      <c r="V38" s="123">
        <f t="shared" si="28"/>
        <v>1763.796</v>
      </c>
      <c r="W38" s="123">
        <f t="shared" si="28"/>
        <v>1431</v>
      </c>
      <c r="X38" s="123">
        <f t="shared" si="28"/>
        <v>3308.51</v>
      </c>
      <c r="Y38" s="123">
        <f t="shared" si="28"/>
        <v>8</v>
      </c>
      <c r="Z38" s="123">
        <f t="shared" si="28"/>
        <v>47.76</v>
      </c>
      <c r="AA38" s="123">
        <f t="shared" si="28"/>
        <v>3356.2700000000004</v>
      </c>
      <c r="AB38" s="123">
        <f t="shared" si="28"/>
        <v>11262</v>
      </c>
      <c r="AC38" s="123">
        <f t="shared" si="28"/>
        <v>7465.2277000000004</v>
      </c>
      <c r="AD38" s="123">
        <f t="shared" si="28"/>
        <v>15</v>
      </c>
      <c r="AE38" s="123">
        <f t="shared" si="28"/>
        <v>69.787999999999997</v>
      </c>
    </row>
    <row r="39" spans="1:31" ht="24.95" customHeight="1" x14ac:dyDescent="0.25">
      <c r="A39" s="351">
        <v>6</v>
      </c>
      <c r="B39" s="354" t="s">
        <v>38</v>
      </c>
      <c r="C39" s="357">
        <v>153624.6</v>
      </c>
      <c r="D39" s="357">
        <f>E39+F39</f>
        <v>47667.079999999994</v>
      </c>
      <c r="E39" s="360">
        <v>45541.06</v>
      </c>
      <c r="F39" s="357">
        <v>2126.02</v>
      </c>
      <c r="G39" s="174" t="s">
        <v>20</v>
      </c>
      <c r="H39" s="221">
        <v>2825</v>
      </c>
      <c r="I39" s="222">
        <v>772.43899999999996</v>
      </c>
      <c r="J39" s="221">
        <v>36</v>
      </c>
      <c r="K39" s="222">
        <v>7.2</v>
      </c>
      <c r="L39" s="118">
        <f>I39+K39</f>
        <v>779.63900000000001</v>
      </c>
      <c r="M39" s="116">
        <v>2056</v>
      </c>
      <c r="N39" s="117">
        <v>917.2</v>
      </c>
      <c r="O39" s="116">
        <v>18</v>
      </c>
      <c r="P39" s="117">
        <v>6.43</v>
      </c>
      <c r="Q39" s="118">
        <f>N39+P39</f>
        <v>923.63</v>
      </c>
      <c r="R39" s="116">
        <v>1706</v>
      </c>
      <c r="S39" s="117">
        <v>1469.7</v>
      </c>
      <c r="T39" s="116">
        <v>1</v>
      </c>
      <c r="U39" s="117">
        <v>1</v>
      </c>
      <c r="V39" s="118">
        <f>S39+U39</f>
        <v>1470.7</v>
      </c>
      <c r="W39" s="119">
        <v>768</v>
      </c>
      <c r="X39" s="117">
        <v>1207.77</v>
      </c>
      <c r="Y39" s="119">
        <v>2</v>
      </c>
      <c r="Z39" s="117">
        <v>3.34</v>
      </c>
      <c r="AA39" s="118">
        <f>X39+Z39</f>
        <v>1211.1099999999999</v>
      </c>
      <c r="AB39" s="227">
        <f t="shared" si="23"/>
        <v>7355</v>
      </c>
      <c r="AC39" s="299">
        <f t="shared" si="23"/>
        <v>4367.1090000000004</v>
      </c>
      <c r="AD39" s="151">
        <f t="shared" si="23"/>
        <v>57</v>
      </c>
      <c r="AE39" s="300">
        <f t="shared" si="23"/>
        <v>17.97</v>
      </c>
    </row>
    <row r="40" spans="1:31" ht="24.95" customHeight="1" x14ac:dyDescent="0.25">
      <c r="A40" s="352"/>
      <c r="B40" s="355"/>
      <c r="C40" s="358"/>
      <c r="D40" s="358"/>
      <c r="E40" s="361"/>
      <c r="F40" s="358"/>
      <c r="G40" s="174" t="s">
        <v>21</v>
      </c>
      <c r="H40" s="221">
        <v>507</v>
      </c>
      <c r="I40" s="222">
        <v>82.53</v>
      </c>
      <c r="J40" s="221">
        <v>0</v>
      </c>
      <c r="K40" s="222">
        <v>0</v>
      </c>
      <c r="L40" s="118">
        <f t="shared" ref="L40:L43" si="29">I40+K40</f>
        <v>82.53</v>
      </c>
      <c r="M40" s="116">
        <v>337</v>
      </c>
      <c r="N40" s="117">
        <v>147.62</v>
      </c>
      <c r="O40" s="116">
        <v>0</v>
      </c>
      <c r="P40" s="117">
        <v>0</v>
      </c>
      <c r="Q40" s="118">
        <f t="shared" ref="Q40:Q43" si="30">N40+P40</f>
        <v>147.62</v>
      </c>
      <c r="R40" s="116">
        <v>76</v>
      </c>
      <c r="S40" s="117">
        <v>90</v>
      </c>
      <c r="T40" s="116">
        <v>0</v>
      </c>
      <c r="U40" s="117">
        <v>0</v>
      </c>
      <c r="V40" s="118">
        <f t="shared" ref="V40:V43" si="31">S40+U40</f>
        <v>90</v>
      </c>
      <c r="W40" s="119">
        <v>14</v>
      </c>
      <c r="X40" s="117">
        <v>32.870000000000005</v>
      </c>
      <c r="Y40" s="119">
        <v>0</v>
      </c>
      <c r="Z40" s="117">
        <v>0</v>
      </c>
      <c r="AA40" s="118">
        <f t="shared" ref="AA40:AA43" si="32">X40+Z40</f>
        <v>32.870000000000005</v>
      </c>
      <c r="AB40" s="227">
        <f t="shared" si="23"/>
        <v>934</v>
      </c>
      <c r="AC40" s="299">
        <f t="shared" si="23"/>
        <v>353.02</v>
      </c>
      <c r="AD40" s="151">
        <f t="shared" si="23"/>
        <v>0</v>
      </c>
      <c r="AE40" s="300">
        <f t="shared" si="23"/>
        <v>0</v>
      </c>
    </row>
    <row r="41" spans="1:31" ht="24.95" customHeight="1" x14ac:dyDescent="0.25">
      <c r="A41" s="352"/>
      <c r="B41" s="355"/>
      <c r="C41" s="358"/>
      <c r="D41" s="358"/>
      <c r="E41" s="361"/>
      <c r="F41" s="358"/>
      <c r="G41" s="174" t="s">
        <v>22</v>
      </c>
      <c r="H41" s="221">
        <v>448</v>
      </c>
      <c r="I41" s="222">
        <v>90.48899999999999</v>
      </c>
      <c r="J41" s="221">
        <v>0</v>
      </c>
      <c r="K41" s="222">
        <v>0</v>
      </c>
      <c r="L41" s="118">
        <f t="shared" si="29"/>
        <v>90.48899999999999</v>
      </c>
      <c r="M41" s="116">
        <v>749</v>
      </c>
      <c r="N41" s="117">
        <v>300.2</v>
      </c>
      <c r="O41" s="116">
        <v>0</v>
      </c>
      <c r="P41" s="117">
        <v>0</v>
      </c>
      <c r="Q41" s="118">
        <f t="shared" si="30"/>
        <v>300.2</v>
      </c>
      <c r="R41" s="116">
        <v>61</v>
      </c>
      <c r="S41" s="117">
        <v>37.4</v>
      </c>
      <c r="T41" s="116">
        <v>0</v>
      </c>
      <c r="U41" s="117">
        <v>0</v>
      </c>
      <c r="V41" s="118">
        <f t="shared" si="31"/>
        <v>37.4</v>
      </c>
      <c r="W41" s="119">
        <v>4</v>
      </c>
      <c r="X41" s="117">
        <v>5.5</v>
      </c>
      <c r="Y41" s="119">
        <v>0</v>
      </c>
      <c r="Z41" s="117">
        <v>0</v>
      </c>
      <c r="AA41" s="118">
        <f t="shared" si="32"/>
        <v>5.5</v>
      </c>
      <c r="AB41" s="227">
        <f t="shared" si="23"/>
        <v>1262</v>
      </c>
      <c r="AC41" s="299">
        <f t="shared" si="23"/>
        <v>433.58899999999994</v>
      </c>
      <c r="AD41" s="151">
        <f t="shared" si="23"/>
        <v>0</v>
      </c>
      <c r="AE41" s="300">
        <f t="shared" si="23"/>
        <v>0</v>
      </c>
    </row>
    <row r="42" spans="1:31" ht="24.95" customHeight="1" x14ac:dyDescent="0.25">
      <c r="A42" s="352"/>
      <c r="B42" s="355"/>
      <c r="C42" s="358"/>
      <c r="D42" s="358"/>
      <c r="E42" s="361"/>
      <c r="F42" s="358"/>
      <c r="G42" s="174" t="s">
        <v>23</v>
      </c>
      <c r="H42" s="221">
        <v>100</v>
      </c>
      <c r="I42" s="222">
        <v>20</v>
      </c>
      <c r="J42" s="221">
        <v>0</v>
      </c>
      <c r="K42" s="222">
        <v>0</v>
      </c>
      <c r="L42" s="118">
        <f t="shared" si="29"/>
        <v>20</v>
      </c>
      <c r="M42" s="116">
        <v>21</v>
      </c>
      <c r="N42" s="117">
        <v>10.4</v>
      </c>
      <c r="O42" s="116">
        <v>0</v>
      </c>
      <c r="P42" s="117">
        <v>0</v>
      </c>
      <c r="Q42" s="118">
        <f t="shared" si="30"/>
        <v>10.4</v>
      </c>
      <c r="R42" s="116">
        <v>30</v>
      </c>
      <c r="S42" s="117">
        <v>27</v>
      </c>
      <c r="T42" s="116">
        <v>4</v>
      </c>
      <c r="U42" s="117">
        <v>4.4000000000000004</v>
      </c>
      <c r="V42" s="118">
        <f t="shared" si="31"/>
        <v>31.4</v>
      </c>
      <c r="W42" s="119">
        <v>103</v>
      </c>
      <c r="X42" s="117">
        <v>715.87</v>
      </c>
      <c r="Y42" s="119">
        <v>5</v>
      </c>
      <c r="Z42" s="117">
        <v>7</v>
      </c>
      <c r="AA42" s="118">
        <f t="shared" si="32"/>
        <v>722.87</v>
      </c>
      <c r="AB42" s="227">
        <f t="shared" si="23"/>
        <v>254</v>
      </c>
      <c r="AC42" s="299">
        <f t="shared" si="23"/>
        <v>773.27</v>
      </c>
      <c r="AD42" s="151">
        <f t="shared" si="23"/>
        <v>9</v>
      </c>
      <c r="AE42" s="300">
        <f t="shared" si="23"/>
        <v>11.4</v>
      </c>
    </row>
    <row r="43" spans="1:31" ht="24.95" customHeight="1" thickBot="1" x14ac:dyDescent="0.3">
      <c r="A43" s="352"/>
      <c r="B43" s="356"/>
      <c r="C43" s="359"/>
      <c r="D43" s="359"/>
      <c r="E43" s="362"/>
      <c r="F43" s="359"/>
      <c r="G43" s="175" t="s">
        <v>24</v>
      </c>
      <c r="H43" s="223">
        <v>150</v>
      </c>
      <c r="I43" s="224">
        <v>15.44</v>
      </c>
      <c r="J43" s="223">
        <v>0</v>
      </c>
      <c r="K43" s="224">
        <v>0</v>
      </c>
      <c r="L43" s="118">
        <f t="shared" si="29"/>
        <v>15.44</v>
      </c>
      <c r="M43" s="120">
        <v>69</v>
      </c>
      <c r="N43" s="121">
        <v>49.9</v>
      </c>
      <c r="O43" s="120">
        <v>0</v>
      </c>
      <c r="P43" s="121">
        <v>0</v>
      </c>
      <c r="Q43" s="118">
        <f t="shared" si="30"/>
        <v>49.9</v>
      </c>
      <c r="R43" s="120">
        <v>333</v>
      </c>
      <c r="S43" s="121">
        <v>134.43</v>
      </c>
      <c r="T43" s="120">
        <v>0</v>
      </c>
      <c r="U43" s="121">
        <v>0</v>
      </c>
      <c r="V43" s="118">
        <f t="shared" si="31"/>
        <v>134.43</v>
      </c>
      <c r="W43" s="122">
        <v>50</v>
      </c>
      <c r="X43" s="121">
        <v>463.8</v>
      </c>
      <c r="Y43" s="122">
        <v>2</v>
      </c>
      <c r="Z43" s="121">
        <v>8.6</v>
      </c>
      <c r="AA43" s="118">
        <f t="shared" si="32"/>
        <v>472.40000000000003</v>
      </c>
      <c r="AB43" s="227">
        <f t="shared" si="23"/>
        <v>602</v>
      </c>
      <c r="AC43" s="299">
        <f t="shared" si="23"/>
        <v>663.57</v>
      </c>
      <c r="AD43" s="151">
        <f t="shared" si="23"/>
        <v>2</v>
      </c>
      <c r="AE43" s="300">
        <f t="shared" si="23"/>
        <v>8.6</v>
      </c>
    </row>
    <row r="44" spans="1:31" ht="24.95" customHeight="1" thickBot="1" x14ac:dyDescent="0.3">
      <c r="A44" s="353"/>
      <c r="B44" s="363" t="s">
        <v>12</v>
      </c>
      <c r="C44" s="364"/>
      <c r="D44" s="364"/>
      <c r="E44" s="364"/>
      <c r="F44" s="364"/>
      <c r="G44" s="365"/>
      <c r="H44" s="225">
        <f>H39+H40+H41+H42+H43</f>
        <v>4030</v>
      </c>
      <c r="I44" s="226">
        <f t="shared" ref="I44:AE44" si="33">I39+I40+I41+I42+I43</f>
        <v>980.89800000000002</v>
      </c>
      <c r="J44" s="225">
        <f t="shared" si="33"/>
        <v>36</v>
      </c>
      <c r="K44" s="225">
        <f t="shared" si="33"/>
        <v>7.2</v>
      </c>
      <c r="L44" s="123">
        <f t="shared" si="33"/>
        <v>988.09800000000007</v>
      </c>
      <c r="M44" s="123">
        <f t="shared" si="33"/>
        <v>3232</v>
      </c>
      <c r="N44" s="123">
        <f t="shared" si="33"/>
        <v>1425.3200000000004</v>
      </c>
      <c r="O44" s="123">
        <f t="shared" si="33"/>
        <v>18</v>
      </c>
      <c r="P44" s="123">
        <f t="shared" si="33"/>
        <v>6.43</v>
      </c>
      <c r="Q44" s="123">
        <f t="shared" si="33"/>
        <v>1431.7500000000002</v>
      </c>
      <c r="R44" s="123">
        <f t="shared" si="33"/>
        <v>2206</v>
      </c>
      <c r="S44" s="123">
        <f t="shared" si="33"/>
        <v>1758.5300000000002</v>
      </c>
      <c r="T44" s="123">
        <f t="shared" si="33"/>
        <v>5</v>
      </c>
      <c r="U44" s="123">
        <f t="shared" si="33"/>
        <v>5.4</v>
      </c>
      <c r="V44" s="123">
        <f t="shared" si="33"/>
        <v>1763.9300000000003</v>
      </c>
      <c r="W44" s="123">
        <f t="shared" si="33"/>
        <v>939</v>
      </c>
      <c r="X44" s="123">
        <f t="shared" si="33"/>
        <v>2425.81</v>
      </c>
      <c r="Y44" s="123">
        <f t="shared" si="33"/>
        <v>9</v>
      </c>
      <c r="Z44" s="123">
        <f t="shared" si="33"/>
        <v>18.939999999999998</v>
      </c>
      <c r="AA44" s="123">
        <f t="shared" si="33"/>
        <v>2444.75</v>
      </c>
      <c r="AB44" s="123">
        <f t="shared" si="33"/>
        <v>10407</v>
      </c>
      <c r="AC44" s="123">
        <f t="shared" si="33"/>
        <v>6590.5580000000009</v>
      </c>
      <c r="AD44" s="123">
        <f t="shared" si="33"/>
        <v>68</v>
      </c>
      <c r="AE44" s="123">
        <f t="shared" si="33"/>
        <v>37.97</v>
      </c>
    </row>
    <row r="45" spans="1:31" ht="24.95" customHeight="1" x14ac:dyDescent="0.25">
      <c r="A45" s="351">
        <v>7</v>
      </c>
      <c r="B45" s="354" t="s">
        <v>39</v>
      </c>
      <c r="C45" s="357">
        <v>210944.1</v>
      </c>
      <c r="D45" s="357">
        <f>E45+F45</f>
        <v>62645.882700000002</v>
      </c>
      <c r="E45" s="360">
        <v>62501.632700000002</v>
      </c>
      <c r="F45" s="357">
        <v>144.25</v>
      </c>
      <c r="G45" s="174" t="s">
        <v>20</v>
      </c>
      <c r="H45" s="221">
        <v>54</v>
      </c>
      <c r="I45" s="222">
        <v>10.54</v>
      </c>
      <c r="J45" s="221">
        <v>0</v>
      </c>
      <c r="K45" s="222">
        <v>0</v>
      </c>
      <c r="L45" s="118">
        <f>I45+K45</f>
        <v>10.54</v>
      </c>
      <c r="M45" s="116">
        <v>118</v>
      </c>
      <c r="N45" s="117">
        <v>56.82</v>
      </c>
      <c r="O45" s="116">
        <v>0</v>
      </c>
      <c r="P45" s="117">
        <v>0</v>
      </c>
      <c r="Q45" s="118">
        <f>N45+P45</f>
        <v>56.82</v>
      </c>
      <c r="R45" s="116">
        <v>146</v>
      </c>
      <c r="S45" s="117">
        <v>145.22999999999999</v>
      </c>
      <c r="T45" s="116">
        <v>0</v>
      </c>
      <c r="U45" s="117">
        <v>0</v>
      </c>
      <c r="V45" s="118">
        <f>S45+U45</f>
        <v>145.22999999999999</v>
      </c>
      <c r="W45" s="119">
        <v>12</v>
      </c>
      <c r="X45" s="117">
        <v>24</v>
      </c>
      <c r="Y45" s="119">
        <v>2</v>
      </c>
      <c r="Z45" s="117">
        <v>4.34</v>
      </c>
      <c r="AA45" s="118">
        <f>X45+Z45</f>
        <v>28.34</v>
      </c>
      <c r="AB45" s="227">
        <f t="shared" ref="AB45:AE49" si="34">H45+M45+R45+W45</f>
        <v>330</v>
      </c>
      <c r="AC45" s="299">
        <f t="shared" si="34"/>
        <v>236.58999999999997</v>
      </c>
      <c r="AD45" s="151">
        <f t="shared" si="34"/>
        <v>2</v>
      </c>
      <c r="AE45" s="300">
        <f t="shared" si="34"/>
        <v>4.34</v>
      </c>
    </row>
    <row r="46" spans="1:31" ht="24.95" customHeight="1" x14ac:dyDescent="0.25">
      <c r="A46" s="352"/>
      <c r="B46" s="355"/>
      <c r="C46" s="358"/>
      <c r="D46" s="358"/>
      <c r="E46" s="361"/>
      <c r="F46" s="358"/>
      <c r="G46" s="174" t="s">
        <v>21</v>
      </c>
      <c r="H46" s="221">
        <v>0</v>
      </c>
      <c r="I46" s="222">
        <v>0</v>
      </c>
      <c r="J46" s="221">
        <v>0</v>
      </c>
      <c r="K46" s="222">
        <v>0</v>
      </c>
      <c r="L46" s="118">
        <f t="shared" ref="L46:L49" si="35">I46+K46</f>
        <v>0</v>
      </c>
      <c r="M46" s="116">
        <v>0</v>
      </c>
      <c r="N46" s="117">
        <v>0</v>
      </c>
      <c r="O46" s="116">
        <v>0</v>
      </c>
      <c r="P46" s="117">
        <v>0</v>
      </c>
      <c r="Q46" s="118">
        <f t="shared" ref="Q46:Q49" si="36">N46+P46</f>
        <v>0</v>
      </c>
      <c r="R46" s="116">
        <v>0</v>
      </c>
      <c r="S46" s="117">
        <v>0</v>
      </c>
      <c r="T46" s="116">
        <v>0</v>
      </c>
      <c r="U46" s="117">
        <v>0</v>
      </c>
      <c r="V46" s="118">
        <f t="shared" ref="V46:V49" si="37">S46+U46</f>
        <v>0</v>
      </c>
      <c r="W46" s="119">
        <v>0</v>
      </c>
      <c r="X46" s="117">
        <v>0</v>
      </c>
      <c r="Y46" s="119">
        <v>0</v>
      </c>
      <c r="Z46" s="117">
        <v>0</v>
      </c>
      <c r="AA46" s="118">
        <f t="shared" ref="AA46:AA49" si="38">X46+Z46</f>
        <v>0</v>
      </c>
      <c r="AB46" s="227">
        <f t="shared" si="34"/>
        <v>0</v>
      </c>
      <c r="AC46" s="299">
        <f t="shared" si="34"/>
        <v>0</v>
      </c>
      <c r="AD46" s="151">
        <f t="shared" si="34"/>
        <v>0</v>
      </c>
      <c r="AE46" s="300">
        <f t="shared" si="34"/>
        <v>0</v>
      </c>
    </row>
    <row r="47" spans="1:31" ht="24.95" customHeight="1" x14ac:dyDescent="0.25">
      <c r="A47" s="352"/>
      <c r="B47" s="355"/>
      <c r="C47" s="358"/>
      <c r="D47" s="358"/>
      <c r="E47" s="361"/>
      <c r="F47" s="358"/>
      <c r="G47" s="174" t="s">
        <v>22</v>
      </c>
      <c r="H47" s="221">
        <v>2</v>
      </c>
      <c r="I47" s="222">
        <v>0.1</v>
      </c>
      <c r="J47" s="221">
        <v>0</v>
      </c>
      <c r="K47" s="222">
        <v>0</v>
      </c>
      <c r="L47" s="118">
        <f t="shared" si="35"/>
        <v>0.1</v>
      </c>
      <c r="M47" s="116">
        <v>4</v>
      </c>
      <c r="N47" s="117">
        <v>1.85</v>
      </c>
      <c r="O47" s="116">
        <v>0</v>
      </c>
      <c r="P47" s="117">
        <v>0</v>
      </c>
      <c r="Q47" s="118">
        <f t="shared" si="36"/>
        <v>1.85</v>
      </c>
      <c r="R47" s="116">
        <v>5</v>
      </c>
      <c r="S47" s="117">
        <v>4</v>
      </c>
      <c r="T47" s="116">
        <v>0</v>
      </c>
      <c r="U47" s="117">
        <v>0</v>
      </c>
      <c r="V47" s="118">
        <f t="shared" si="37"/>
        <v>4</v>
      </c>
      <c r="W47" s="119">
        <v>32</v>
      </c>
      <c r="X47" s="117">
        <v>39.537999999999997</v>
      </c>
      <c r="Y47" s="119">
        <v>2</v>
      </c>
      <c r="Z47" s="117">
        <v>9.09</v>
      </c>
      <c r="AA47" s="118">
        <f t="shared" si="38"/>
        <v>48.628</v>
      </c>
      <c r="AB47" s="227">
        <f t="shared" si="34"/>
        <v>43</v>
      </c>
      <c r="AC47" s="299">
        <f t="shared" si="34"/>
        <v>45.488</v>
      </c>
      <c r="AD47" s="151">
        <f t="shared" si="34"/>
        <v>2</v>
      </c>
      <c r="AE47" s="300">
        <f t="shared" si="34"/>
        <v>9.09</v>
      </c>
    </row>
    <row r="48" spans="1:31" ht="24.95" customHeight="1" x14ac:dyDescent="0.25">
      <c r="A48" s="352"/>
      <c r="B48" s="355"/>
      <c r="C48" s="358"/>
      <c r="D48" s="358"/>
      <c r="E48" s="361"/>
      <c r="F48" s="358"/>
      <c r="G48" s="174" t="s">
        <v>23</v>
      </c>
      <c r="H48" s="221">
        <v>0</v>
      </c>
      <c r="I48" s="222">
        <v>0</v>
      </c>
      <c r="J48" s="221">
        <v>0</v>
      </c>
      <c r="K48" s="222">
        <v>0</v>
      </c>
      <c r="L48" s="118">
        <f t="shared" si="35"/>
        <v>0</v>
      </c>
      <c r="M48" s="116">
        <v>0</v>
      </c>
      <c r="N48" s="117">
        <v>0</v>
      </c>
      <c r="O48" s="116">
        <v>0</v>
      </c>
      <c r="P48" s="117">
        <v>0</v>
      </c>
      <c r="Q48" s="118">
        <f t="shared" si="36"/>
        <v>0</v>
      </c>
      <c r="R48" s="116">
        <v>0</v>
      </c>
      <c r="S48" s="117">
        <v>0</v>
      </c>
      <c r="T48" s="116">
        <v>0</v>
      </c>
      <c r="U48" s="117">
        <v>0</v>
      </c>
      <c r="V48" s="118">
        <f t="shared" si="37"/>
        <v>0</v>
      </c>
      <c r="W48" s="119">
        <v>0</v>
      </c>
      <c r="X48" s="117">
        <v>0</v>
      </c>
      <c r="Y48" s="119">
        <v>1</v>
      </c>
      <c r="Z48" s="117">
        <v>30.49</v>
      </c>
      <c r="AA48" s="118">
        <f t="shared" si="38"/>
        <v>30.49</v>
      </c>
      <c r="AB48" s="227">
        <f t="shared" si="34"/>
        <v>0</v>
      </c>
      <c r="AC48" s="299">
        <f t="shared" si="34"/>
        <v>0</v>
      </c>
      <c r="AD48" s="151">
        <f t="shared" si="34"/>
        <v>1</v>
      </c>
      <c r="AE48" s="300">
        <f t="shared" si="34"/>
        <v>30.49</v>
      </c>
    </row>
    <row r="49" spans="1:31" ht="24.95" customHeight="1" thickBot="1" x14ac:dyDescent="0.3">
      <c r="A49" s="352"/>
      <c r="B49" s="356"/>
      <c r="C49" s="359"/>
      <c r="D49" s="359"/>
      <c r="E49" s="362"/>
      <c r="F49" s="359"/>
      <c r="G49" s="175" t="s">
        <v>24</v>
      </c>
      <c r="H49" s="223">
        <v>0</v>
      </c>
      <c r="I49" s="224">
        <v>0</v>
      </c>
      <c r="J49" s="223">
        <v>0</v>
      </c>
      <c r="K49" s="224">
        <v>0</v>
      </c>
      <c r="L49" s="118">
        <f t="shared" si="35"/>
        <v>0</v>
      </c>
      <c r="M49" s="120">
        <v>1</v>
      </c>
      <c r="N49" s="121">
        <v>0.27900000000000003</v>
      </c>
      <c r="O49" s="120">
        <v>1</v>
      </c>
      <c r="P49" s="121">
        <v>0.35</v>
      </c>
      <c r="Q49" s="118">
        <f t="shared" si="36"/>
        <v>0.629</v>
      </c>
      <c r="R49" s="120">
        <v>0</v>
      </c>
      <c r="S49" s="121">
        <v>0</v>
      </c>
      <c r="T49" s="120">
        <v>0</v>
      </c>
      <c r="U49" s="121">
        <v>0</v>
      </c>
      <c r="V49" s="118">
        <f t="shared" si="37"/>
        <v>0</v>
      </c>
      <c r="W49" s="122">
        <v>0</v>
      </c>
      <c r="X49" s="121">
        <v>0</v>
      </c>
      <c r="Y49" s="122">
        <v>0</v>
      </c>
      <c r="Z49" s="121">
        <v>0</v>
      </c>
      <c r="AA49" s="118">
        <f t="shared" si="38"/>
        <v>0</v>
      </c>
      <c r="AB49" s="227">
        <f t="shared" si="34"/>
        <v>1</v>
      </c>
      <c r="AC49" s="299">
        <f t="shared" si="34"/>
        <v>0.27900000000000003</v>
      </c>
      <c r="AD49" s="151">
        <f t="shared" si="34"/>
        <v>1</v>
      </c>
      <c r="AE49" s="300">
        <f t="shared" si="34"/>
        <v>0.35</v>
      </c>
    </row>
    <row r="50" spans="1:31" ht="24.95" customHeight="1" thickBot="1" x14ac:dyDescent="0.3">
      <c r="A50" s="353"/>
      <c r="B50" s="363" t="s">
        <v>12</v>
      </c>
      <c r="C50" s="364"/>
      <c r="D50" s="364"/>
      <c r="E50" s="364"/>
      <c r="F50" s="364"/>
      <c r="G50" s="365"/>
      <c r="H50" s="225">
        <f>H45+H46+H47+H48+H49</f>
        <v>56</v>
      </c>
      <c r="I50" s="226">
        <f t="shared" ref="I50:AE50" si="39">I45+I46+I47+I48+I49</f>
        <v>10.639999999999999</v>
      </c>
      <c r="J50" s="225">
        <f t="shared" si="39"/>
        <v>0</v>
      </c>
      <c r="K50" s="225">
        <f t="shared" si="39"/>
        <v>0</v>
      </c>
      <c r="L50" s="123">
        <f t="shared" si="39"/>
        <v>10.639999999999999</v>
      </c>
      <c r="M50" s="123">
        <f t="shared" si="39"/>
        <v>123</v>
      </c>
      <c r="N50" s="123">
        <f t="shared" si="39"/>
        <v>58.949000000000005</v>
      </c>
      <c r="O50" s="123">
        <f t="shared" si="39"/>
        <v>1</v>
      </c>
      <c r="P50" s="123">
        <f t="shared" si="39"/>
        <v>0.35</v>
      </c>
      <c r="Q50" s="123">
        <f t="shared" si="39"/>
        <v>59.298999999999999</v>
      </c>
      <c r="R50" s="123">
        <f t="shared" si="39"/>
        <v>151</v>
      </c>
      <c r="S50" s="123">
        <f t="shared" si="39"/>
        <v>149.22999999999999</v>
      </c>
      <c r="T50" s="123">
        <f t="shared" si="39"/>
        <v>0</v>
      </c>
      <c r="U50" s="123">
        <f t="shared" si="39"/>
        <v>0</v>
      </c>
      <c r="V50" s="123">
        <f t="shared" si="39"/>
        <v>149.22999999999999</v>
      </c>
      <c r="W50" s="123">
        <f t="shared" si="39"/>
        <v>44</v>
      </c>
      <c r="X50" s="123">
        <f t="shared" si="39"/>
        <v>63.537999999999997</v>
      </c>
      <c r="Y50" s="123">
        <f t="shared" si="39"/>
        <v>5</v>
      </c>
      <c r="Z50" s="123">
        <f t="shared" si="39"/>
        <v>43.92</v>
      </c>
      <c r="AA50" s="123">
        <f t="shared" si="39"/>
        <v>107.458</v>
      </c>
      <c r="AB50" s="123">
        <f t="shared" si="39"/>
        <v>374</v>
      </c>
      <c r="AC50" s="123">
        <f t="shared" si="39"/>
        <v>282.35699999999997</v>
      </c>
      <c r="AD50" s="123">
        <f t="shared" si="39"/>
        <v>6</v>
      </c>
      <c r="AE50" s="123">
        <f t="shared" si="39"/>
        <v>44.27</v>
      </c>
    </row>
    <row r="51" spans="1:31" ht="24.95" customHeight="1" x14ac:dyDescent="0.25">
      <c r="A51" s="351">
        <v>8</v>
      </c>
      <c r="B51" s="354" t="s">
        <v>40</v>
      </c>
      <c r="C51" s="357">
        <v>306068.40000000002</v>
      </c>
      <c r="D51" s="357">
        <f>E51+F51</f>
        <v>37022.540000000008</v>
      </c>
      <c r="E51" s="360">
        <v>36318.680000000008</v>
      </c>
      <c r="F51" s="357">
        <v>703.86</v>
      </c>
      <c r="G51" s="174" t="s">
        <v>20</v>
      </c>
      <c r="H51" s="221">
        <v>364</v>
      </c>
      <c r="I51" s="222">
        <v>64.33</v>
      </c>
      <c r="J51" s="221">
        <v>10</v>
      </c>
      <c r="K51" s="222">
        <v>1.65</v>
      </c>
      <c r="L51" s="118">
        <f>I51+K51</f>
        <v>65.98</v>
      </c>
      <c r="M51" s="116">
        <v>356</v>
      </c>
      <c r="N51" s="117">
        <v>149.91999999999999</v>
      </c>
      <c r="O51" s="116">
        <v>5</v>
      </c>
      <c r="P51" s="117">
        <v>1.87</v>
      </c>
      <c r="Q51" s="118">
        <f>N51+P51</f>
        <v>151.79</v>
      </c>
      <c r="R51" s="116">
        <v>285</v>
      </c>
      <c r="S51" s="117">
        <v>227.5</v>
      </c>
      <c r="T51" s="116">
        <v>0</v>
      </c>
      <c r="U51" s="117">
        <v>0</v>
      </c>
      <c r="V51" s="118">
        <f>S51+U51</f>
        <v>227.5</v>
      </c>
      <c r="W51" s="119">
        <v>291</v>
      </c>
      <c r="X51" s="117">
        <v>568.1</v>
      </c>
      <c r="Y51" s="119">
        <v>0</v>
      </c>
      <c r="Z51" s="117">
        <v>0</v>
      </c>
      <c r="AA51" s="118">
        <f>X51+Z51</f>
        <v>568.1</v>
      </c>
      <c r="AB51" s="227">
        <f t="shared" ref="AB51:AE55" si="40">H51+M51+R51+W51</f>
        <v>1296</v>
      </c>
      <c r="AC51" s="299">
        <f t="shared" si="40"/>
        <v>1009.85</v>
      </c>
      <c r="AD51" s="151">
        <f t="shared" si="40"/>
        <v>15</v>
      </c>
      <c r="AE51" s="300">
        <f t="shared" si="40"/>
        <v>3.52</v>
      </c>
    </row>
    <row r="52" spans="1:31" ht="24.95" customHeight="1" x14ac:dyDescent="0.25">
      <c r="A52" s="352"/>
      <c r="B52" s="355"/>
      <c r="C52" s="358"/>
      <c r="D52" s="358"/>
      <c r="E52" s="361"/>
      <c r="F52" s="358"/>
      <c r="G52" s="174" t="s">
        <v>21</v>
      </c>
      <c r="H52" s="221">
        <v>384</v>
      </c>
      <c r="I52" s="222">
        <v>28.6</v>
      </c>
      <c r="J52" s="221">
        <v>0</v>
      </c>
      <c r="K52" s="222">
        <v>0</v>
      </c>
      <c r="L52" s="118">
        <f t="shared" ref="L52:L61" si="41">I52+K52</f>
        <v>28.6</v>
      </c>
      <c r="M52" s="116">
        <v>96</v>
      </c>
      <c r="N52" s="117">
        <v>35.5</v>
      </c>
      <c r="O52" s="116">
        <v>0</v>
      </c>
      <c r="P52" s="117">
        <v>0</v>
      </c>
      <c r="Q52" s="118">
        <f t="shared" ref="Q52:Q61" si="42">N52+P52</f>
        <v>35.5</v>
      </c>
      <c r="R52" s="116">
        <v>44</v>
      </c>
      <c r="S52" s="117">
        <v>31.7</v>
      </c>
      <c r="T52" s="116">
        <v>0</v>
      </c>
      <c r="U52" s="117">
        <v>0</v>
      </c>
      <c r="V52" s="118">
        <f t="shared" ref="V52:V61" si="43">S52+U52</f>
        <v>31.7</v>
      </c>
      <c r="W52" s="119">
        <v>0</v>
      </c>
      <c r="X52" s="117">
        <v>0</v>
      </c>
      <c r="Y52" s="119">
        <v>0</v>
      </c>
      <c r="Z52" s="117">
        <v>0</v>
      </c>
      <c r="AA52" s="118">
        <f t="shared" ref="AA52:AA55" si="44">X52+Z52</f>
        <v>0</v>
      </c>
      <c r="AB52" s="227">
        <f t="shared" si="40"/>
        <v>524</v>
      </c>
      <c r="AC52" s="299">
        <f t="shared" si="40"/>
        <v>95.8</v>
      </c>
      <c r="AD52" s="151">
        <f t="shared" si="40"/>
        <v>0</v>
      </c>
      <c r="AE52" s="300">
        <f t="shared" si="40"/>
        <v>0</v>
      </c>
    </row>
    <row r="53" spans="1:31" ht="24.95" customHeight="1" x14ac:dyDescent="0.25">
      <c r="A53" s="352"/>
      <c r="B53" s="355"/>
      <c r="C53" s="358"/>
      <c r="D53" s="358"/>
      <c r="E53" s="361"/>
      <c r="F53" s="358"/>
      <c r="G53" s="174" t="s">
        <v>22</v>
      </c>
      <c r="H53" s="221">
        <v>70</v>
      </c>
      <c r="I53" s="222">
        <v>23</v>
      </c>
      <c r="J53" s="221">
        <v>0</v>
      </c>
      <c r="K53" s="222">
        <v>0</v>
      </c>
      <c r="L53" s="118">
        <f t="shared" si="41"/>
        <v>23</v>
      </c>
      <c r="M53" s="116">
        <v>108</v>
      </c>
      <c r="N53" s="117">
        <v>32.1</v>
      </c>
      <c r="O53" s="116">
        <v>0</v>
      </c>
      <c r="P53" s="117">
        <v>0</v>
      </c>
      <c r="Q53" s="118">
        <f t="shared" si="42"/>
        <v>32.1</v>
      </c>
      <c r="R53" s="116">
        <v>45</v>
      </c>
      <c r="S53" s="117">
        <v>34.4</v>
      </c>
      <c r="T53" s="116">
        <v>0</v>
      </c>
      <c r="U53" s="117">
        <v>0</v>
      </c>
      <c r="V53" s="118">
        <f t="shared" si="43"/>
        <v>34.4</v>
      </c>
      <c r="W53" s="119">
        <v>82</v>
      </c>
      <c r="X53" s="117">
        <v>184.5</v>
      </c>
      <c r="Y53" s="119">
        <v>0</v>
      </c>
      <c r="Z53" s="117">
        <v>0</v>
      </c>
      <c r="AA53" s="118">
        <f t="shared" si="44"/>
        <v>184.5</v>
      </c>
      <c r="AB53" s="227">
        <f t="shared" si="40"/>
        <v>305</v>
      </c>
      <c r="AC53" s="299">
        <f t="shared" si="40"/>
        <v>274</v>
      </c>
      <c r="AD53" s="151">
        <f t="shared" si="40"/>
        <v>0</v>
      </c>
      <c r="AE53" s="300">
        <f t="shared" si="40"/>
        <v>0</v>
      </c>
    </row>
    <row r="54" spans="1:31" ht="24.95" customHeight="1" x14ac:dyDescent="0.25">
      <c r="A54" s="352"/>
      <c r="B54" s="355"/>
      <c r="C54" s="358"/>
      <c r="D54" s="358"/>
      <c r="E54" s="361"/>
      <c r="F54" s="358"/>
      <c r="G54" s="174" t="s">
        <v>23</v>
      </c>
      <c r="H54" s="221">
        <v>0</v>
      </c>
      <c r="I54" s="222">
        <v>0</v>
      </c>
      <c r="J54" s="221">
        <v>0</v>
      </c>
      <c r="K54" s="222">
        <v>0</v>
      </c>
      <c r="L54" s="118">
        <f t="shared" si="41"/>
        <v>0</v>
      </c>
      <c r="M54" s="116">
        <v>0</v>
      </c>
      <c r="N54" s="117">
        <v>0</v>
      </c>
      <c r="O54" s="116">
        <v>0</v>
      </c>
      <c r="P54" s="117">
        <v>0</v>
      </c>
      <c r="Q54" s="118">
        <f t="shared" si="42"/>
        <v>0</v>
      </c>
      <c r="R54" s="116">
        <v>0</v>
      </c>
      <c r="S54" s="117">
        <v>0</v>
      </c>
      <c r="T54" s="116">
        <v>0</v>
      </c>
      <c r="U54" s="117">
        <v>0</v>
      </c>
      <c r="V54" s="118">
        <f t="shared" si="43"/>
        <v>0</v>
      </c>
      <c r="W54" s="119">
        <v>0</v>
      </c>
      <c r="X54" s="117">
        <v>0</v>
      </c>
      <c r="Y54" s="119">
        <v>0</v>
      </c>
      <c r="Z54" s="117">
        <v>0</v>
      </c>
      <c r="AA54" s="118">
        <f t="shared" si="44"/>
        <v>0</v>
      </c>
      <c r="AB54" s="227">
        <f t="shared" si="40"/>
        <v>0</v>
      </c>
      <c r="AC54" s="299">
        <f t="shared" si="40"/>
        <v>0</v>
      </c>
      <c r="AD54" s="151">
        <f t="shared" si="40"/>
        <v>0</v>
      </c>
      <c r="AE54" s="300">
        <f t="shared" si="40"/>
        <v>0</v>
      </c>
    </row>
    <row r="55" spans="1:31" ht="24.95" customHeight="1" thickBot="1" x14ac:dyDescent="0.3">
      <c r="A55" s="352"/>
      <c r="B55" s="356"/>
      <c r="C55" s="359"/>
      <c r="D55" s="359"/>
      <c r="E55" s="362"/>
      <c r="F55" s="359"/>
      <c r="G55" s="175" t="s">
        <v>24</v>
      </c>
      <c r="H55" s="223">
        <v>0</v>
      </c>
      <c r="I55" s="224">
        <v>0</v>
      </c>
      <c r="J55" s="223">
        <v>0</v>
      </c>
      <c r="K55" s="224">
        <v>0</v>
      </c>
      <c r="L55" s="118">
        <f t="shared" si="41"/>
        <v>0</v>
      </c>
      <c r="M55" s="120">
        <v>0</v>
      </c>
      <c r="N55" s="121">
        <v>0</v>
      </c>
      <c r="O55" s="120">
        <v>0</v>
      </c>
      <c r="P55" s="121">
        <v>0</v>
      </c>
      <c r="Q55" s="118">
        <f t="shared" si="42"/>
        <v>0</v>
      </c>
      <c r="R55" s="120">
        <v>0</v>
      </c>
      <c r="S55" s="121">
        <v>0</v>
      </c>
      <c r="T55" s="120">
        <v>0</v>
      </c>
      <c r="U55" s="121">
        <v>0</v>
      </c>
      <c r="V55" s="118">
        <f t="shared" si="43"/>
        <v>0</v>
      </c>
      <c r="W55" s="122">
        <v>0</v>
      </c>
      <c r="X55" s="121">
        <v>0</v>
      </c>
      <c r="Y55" s="122">
        <v>0</v>
      </c>
      <c r="Z55" s="121">
        <v>0</v>
      </c>
      <c r="AA55" s="118">
        <f t="shared" si="44"/>
        <v>0</v>
      </c>
      <c r="AB55" s="227">
        <f t="shared" si="40"/>
        <v>0</v>
      </c>
      <c r="AC55" s="299">
        <f t="shared" si="40"/>
        <v>0</v>
      </c>
      <c r="AD55" s="151">
        <f t="shared" si="40"/>
        <v>0</v>
      </c>
      <c r="AE55" s="300">
        <f t="shared" si="40"/>
        <v>0</v>
      </c>
    </row>
    <row r="56" spans="1:31" ht="24.95" customHeight="1" thickBot="1" x14ac:dyDescent="0.3">
      <c r="A56" s="353"/>
      <c r="B56" s="363" t="s">
        <v>12</v>
      </c>
      <c r="C56" s="364"/>
      <c r="D56" s="364"/>
      <c r="E56" s="364"/>
      <c r="F56" s="364"/>
      <c r="G56" s="365"/>
      <c r="H56" s="225">
        <f>H51+H52+H53+H54+H55</f>
        <v>818</v>
      </c>
      <c r="I56" s="226">
        <f t="shared" ref="I56:AE56" si="45">I51+I52+I53+I54+I55</f>
        <v>115.93</v>
      </c>
      <c r="J56" s="225">
        <f t="shared" si="45"/>
        <v>10</v>
      </c>
      <c r="K56" s="225">
        <f t="shared" si="45"/>
        <v>1.65</v>
      </c>
      <c r="L56" s="123">
        <f t="shared" si="45"/>
        <v>117.58000000000001</v>
      </c>
      <c r="M56" s="123">
        <f t="shared" si="45"/>
        <v>560</v>
      </c>
      <c r="N56" s="123">
        <f t="shared" si="45"/>
        <v>217.51999999999998</v>
      </c>
      <c r="O56" s="123">
        <f t="shared" si="45"/>
        <v>5</v>
      </c>
      <c r="P56" s="123">
        <f t="shared" si="45"/>
        <v>1.87</v>
      </c>
      <c r="Q56" s="123">
        <f t="shared" si="45"/>
        <v>219.39</v>
      </c>
      <c r="R56" s="123">
        <f t="shared" si="45"/>
        <v>374</v>
      </c>
      <c r="S56" s="123">
        <f t="shared" si="45"/>
        <v>293.59999999999997</v>
      </c>
      <c r="T56" s="123">
        <f t="shared" si="45"/>
        <v>0</v>
      </c>
      <c r="U56" s="123">
        <f t="shared" si="45"/>
        <v>0</v>
      </c>
      <c r="V56" s="123">
        <f t="shared" si="45"/>
        <v>293.59999999999997</v>
      </c>
      <c r="W56" s="123">
        <f t="shared" si="45"/>
        <v>373</v>
      </c>
      <c r="X56" s="123">
        <f t="shared" si="45"/>
        <v>752.6</v>
      </c>
      <c r="Y56" s="123">
        <f t="shared" si="45"/>
        <v>0</v>
      </c>
      <c r="Z56" s="123">
        <f t="shared" si="45"/>
        <v>0</v>
      </c>
      <c r="AA56" s="123">
        <f t="shared" si="45"/>
        <v>752.6</v>
      </c>
      <c r="AB56" s="123">
        <f t="shared" si="45"/>
        <v>2125</v>
      </c>
      <c r="AC56" s="123">
        <f t="shared" si="45"/>
        <v>1379.65</v>
      </c>
      <c r="AD56" s="123">
        <f t="shared" si="45"/>
        <v>15</v>
      </c>
      <c r="AE56" s="123">
        <f t="shared" si="45"/>
        <v>3.52</v>
      </c>
    </row>
    <row r="57" spans="1:31" ht="24.95" customHeight="1" x14ac:dyDescent="0.25">
      <c r="A57" s="351">
        <v>9</v>
      </c>
      <c r="B57" s="354" t="s">
        <v>41</v>
      </c>
      <c r="C57" s="357">
        <v>189519</v>
      </c>
      <c r="D57" s="357">
        <f>E57+F57</f>
        <v>16585.894</v>
      </c>
      <c r="E57" s="360">
        <v>15988.38</v>
      </c>
      <c r="F57" s="357">
        <v>597.51400000000001</v>
      </c>
      <c r="G57" s="174" t="s">
        <v>20</v>
      </c>
      <c r="H57" s="221">
        <v>1931</v>
      </c>
      <c r="I57" s="222">
        <v>496.8</v>
      </c>
      <c r="J57" s="221">
        <v>0</v>
      </c>
      <c r="K57" s="222">
        <v>0</v>
      </c>
      <c r="L57" s="118">
        <f t="shared" si="41"/>
        <v>496.8</v>
      </c>
      <c r="M57" s="116">
        <v>2036</v>
      </c>
      <c r="N57" s="117">
        <v>975.5</v>
      </c>
      <c r="O57" s="116">
        <v>0</v>
      </c>
      <c r="P57" s="117">
        <v>0</v>
      </c>
      <c r="Q57" s="118">
        <f t="shared" si="42"/>
        <v>975.5</v>
      </c>
      <c r="R57" s="116">
        <v>245</v>
      </c>
      <c r="S57" s="117">
        <v>187.59</v>
      </c>
      <c r="T57" s="116">
        <v>0</v>
      </c>
      <c r="U57" s="117">
        <v>0</v>
      </c>
      <c r="V57" s="118">
        <f t="shared" si="43"/>
        <v>187.59</v>
      </c>
      <c r="W57" s="119">
        <v>217</v>
      </c>
      <c r="X57" s="117">
        <v>239.89999999999998</v>
      </c>
      <c r="Y57" s="119">
        <v>1</v>
      </c>
      <c r="Z57" s="117">
        <v>55</v>
      </c>
      <c r="AA57" s="118">
        <f>X57+Z57</f>
        <v>294.89999999999998</v>
      </c>
      <c r="AB57" s="227">
        <f t="shared" ref="AB57:AE61" si="46">H57+M57+R57+W57</f>
        <v>4429</v>
      </c>
      <c r="AC57" s="299">
        <f t="shared" si="46"/>
        <v>1899.79</v>
      </c>
      <c r="AD57" s="151">
        <f t="shared" si="46"/>
        <v>1</v>
      </c>
      <c r="AE57" s="300">
        <f t="shared" si="46"/>
        <v>55</v>
      </c>
    </row>
    <row r="58" spans="1:31" ht="24.95" customHeight="1" x14ac:dyDescent="0.25">
      <c r="A58" s="352"/>
      <c r="B58" s="355"/>
      <c r="C58" s="358"/>
      <c r="D58" s="358"/>
      <c r="E58" s="361"/>
      <c r="F58" s="358"/>
      <c r="G58" s="174" t="s">
        <v>21</v>
      </c>
      <c r="H58" s="221">
        <v>202</v>
      </c>
      <c r="I58" s="222">
        <v>25.57</v>
      </c>
      <c r="J58" s="221">
        <v>0</v>
      </c>
      <c r="K58" s="222">
        <v>0</v>
      </c>
      <c r="L58" s="118">
        <f t="shared" si="41"/>
        <v>25.57</v>
      </c>
      <c r="M58" s="116">
        <v>142</v>
      </c>
      <c r="N58" s="117">
        <v>46.6</v>
      </c>
      <c r="O58" s="116">
        <v>0</v>
      </c>
      <c r="P58" s="117">
        <v>0</v>
      </c>
      <c r="Q58" s="118">
        <f t="shared" si="42"/>
        <v>46.6</v>
      </c>
      <c r="R58" s="116">
        <v>3</v>
      </c>
      <c r="S58" s="117">
        <v>2.83</v>
      </c>
      <c r="T58" s="116">
        <v>0</v>
      </c>
      <c r="U58" s="117">
        <v>0</v>
      </c>
      <c r="V58" s="118">
        <f t="shared" si="43"/>
        <v>2.83</v>
      </c>
      <c r="W58" s="119">
        <v>2</v>
      </c>
      <c r="X58" s="117">
        <v>8.1999999999999993</v>
      </c>
      <c r="Y58" s="119">
        <v>2</v>
      </c>
      <c r="Z58" s="117">
        <v>14</v>
      </c>
      <c r="AA58" s="118">
        <f t="shared" ref="AA58:AA61" si="47">X58+Z58</f>
        <v>22.2</v>
      </c>
      <c r="AB58" s="227">
        <f t="shared" si="46"/>
        <v>349</v>
      </c>
      <c r="AC58" s="299">
        <f t="shared" si="46"/>
        <v>83.2</v>
      </c>
      <c r="AD58" s="151">
        <f t="shared" si="46"/>
        <v>2</v>
      </c>
      <c r="AE58" s="300">
        <f t="shared" si="46"/>
        <v>14</v>
      </c>
    </row>
    <row r="59" spans="1:31" ht="24.95" customHeight="1" x14ac:dyDescent="0.25">
      <c r="A59" s="352"/>
      <c r="B59" s="355"/>
      <c r="C59" s="358"/>
      <c r="D59" s="358"/>
      <c r="E59" s="361"/>
      <c r="F59" s="358"/>
      <c r="G59" s="174" t="s">
        <v>22</v>
      </c>
      <c r="H59" s="221">
        <v>1492</v>
      </c>
      <c r="I59" s="222">
        <v>208.9</v>
      </c>
      <c r="J59" s="221">
        <v>0</v>
      </c>
      <c r="K59" s="222">
        <v>0</v>
      </c>
      <c r="L59" s="118">
        <f t="shared" si="41"/>
        <v>208.9</v>
      </c>
      <c r="M59" s="116">
        <v>200</v>
      </c>
      <c r="N59" s="117">
        <v>100</v>
      </c>
      <c r="O59" s="116">
        <v>0</v>
      </c>
      <c r="P59" s="117">
        <v>0</v>
      </c>
      <c r="Q59" s="118">
        <f t="shared" si="42"/>
        <v>100</v>
      </c>
      <c r="R59" s="116">
        <v>139</v>
      </c>
      <c r="S59" s="117">
        <v>102.5</v>
      </c>
      <c r="T59" s="116">
        <v>0</v>
      </c>
      <c r="U59" s="117">
        <v>0</v>
      </c>
      <c r="V59" s="118">
        <f t="shared" si="43"/>
        <v>102.5</v>
      </c>
      <c r="W59" s="119">
        <v>21</v>
      </c>
      <c r="X59" s="117">
        <v>21</v>
      </c>
      <c r="Y59" s="119">
        <v>0</v>
      </c>
      <c r="Z59" s="117">
        <v>0</v>
      </c>
      <c r="AA59" s="118">
        <f t="shared" si="47"/>
        <v>21</v>
      </c>
      <c r="AB59" s="227">
        <f t="shared" si="46"/>
        <v>1852</v>
      </c>
      <c r="AC59" s="299">
        <f t="shared" si="46"/>
        <v>432.4</v>
      </c>
      <c r="AD59" s="151">
        <f t="shared" si="46"/>
        <v>0</v>
      </c>
      <c r="AE59" s="300">
        <f t="shared" si="46"/>
        <v>0</v>
      </c>
    </row>
    <row r="60" spans="1:31" ht="24.95" customHeight="1" x14ac:dyDescent="0.25">
      <c r="A60" s="352"/>
      <c r="B60" s="355"/>
      <c r="C60" s="358"/>
      <c r="D60" s="358"/>
      <c r="E60" s="361"/>
      <c r="F60" s="358"/>
      <c r="G60" s="174" t="s">
        <v>23</v>
      </c>
      <c r="H60" s="221">
        <v>103</v>
      </c>
      <c r="I60" s="222">
        <v>35</v>
      </c>
      <c r="J60" s="221">
        <v>0</v>
      </c>
      <c r="K60" s="222">
        <v>0</v>
      </c>
      <c r="L60" s="118">
        <f t="shared" si="41"/>
        <v>35</v>
      </c>
      <c r="M60" s="116">
        <v>80</v>
      </c>
      <c r="N60" s="117">
        <v>40</v>
      </c>
      <c r="O60" s="116">
        <v>0</v>
      </c>
      <c r="P60" s="117">
        <v>0</v>
      </c>
      <c r="Q60" s="118">
        <f t="shared" si="42"/>
        <v>40</v>
      </c>
      <c r="R60" s="116">
        <v>14</v>
      </c>
      <c r="S60" s="117">
        <v>7.8</v>
      </c>
      <c r="T60" s="116">
        <v>0</v>
      </c>
      <c r="U60" s="117">
        <v>0</v>
      </c>
      <c r="V60" s="118">
        <f t="shared" si="43"/>
        <v>7.8</v>
      </c>
      <c r="W60" s="119">
        <v>143</v>
      </c>
      <c r="X60" s="117">
        <v>296</v>
      </c>
      <c r="Y60" s="119">
        <v>0</v>
      </c>
      <c r="Z60" s="117">
        <v>0</v>
      </c>
      <c r="AA60" s="118">
        <f t="shared" si="47"/>
        <v>296</v>
      </c>
      <c r="AB60" s="227">
        <f t="shared" si="46"/>
        <v>340</v>
      </c>
      <c r="AC60" s="299">
        <f t="shared" si="46"/>
        <v>378.8</v>
      </c>
      <c r="AD60" s="151">
        <f t="shared" si="46"/>
        <v>0</v>
      </c>
      <c r="AE60" s="300">
        <f t="shared" si="46"/>
        <v>0</v>
      </c>
    </row>
    <row r="61" spans="1:31" ht="24.95" customHeight="1" thickBot="1" x14ac:dyDescent="0.3">
      <c r="A61" s="352"/>
      <c r="B61" s="356"/>
      <c r="C61" s="359"/>
      <c r="D61" s="359"/>
      <c r="E61" s="362"/>
      <c r="F61" s="359"/>
      <c r="G61" s="175" t="s">
        <v>24</v>
      </c>
      <c r="H61" s="223">
        <v>60</v>
      </c>
      <c r="I61" s="224">
        <v>15</v>
      </c>
      <c r="J61" s="223">
        <v>0</v>
      </c>
      <c r="K61" s="224">
        <v>0</v>
      </c>
      <c r="L61" s="118">
        <f t="shared" si="41"/>
        <v>15</v>
      </c>
      <c r="M61" s="120">
        <v>22</v>
      </c>
      <c r="N61" s="121">
        <v>11</v>
      </c>
      <c r="O61" s="120">
        <v>0</v>
      </c>
      <c r="P61" s="121">
        <v>0</v>
      </c>
      <c r="Q61" s="118">
        <f t="shared" si="42"/>
        <v>11</v>
      </c>
      <c r="R61" s="120">
        <v>3</v>
      </c>
      <c r="S61" s="121">
        <v>2.2000000000000002</v>
      </c>
      <c r="T61" s="120">
        <v>0</v>
      </c>
      <c r="U61" s="121">
        <v>0</v>
      </c>
      <c r="V61" s="118">
        <f t="shared" si="43"/>
        <v>2.2000000000000002</v>
      </c>
      <c r="W61" s="122">
        <v>2</v>
      </c>
      <c r="X61" s="121">
        <v>3.9</v>
      </c>
      <c r="Y61" s="122">
        <v>0</v>
      </c>
      <c r="Z61" s="121">
        <v>0</v>
      </c>
      <c r="AA61" s="118">
        <f t="shared" si="47"/>
        <v>3.9</v>
      </c>
      <c r="AB61" s="227">
        <f t="shared" si="46"/>
        <v>87</v>
      </c>
      <c r="AC61" s="299">
        <f t="shared" si="46"/>
        <v>32.1</v>
      </c>
      <c r="AD61" s="151">
        <f t="shared" si="46"/>
        <v>0</v>
      </c>
      <c r="AE61" s="300">
        <f t="shared" si="46"/>
        <v>0</v>
      </c>
    </row>
    <row r="62" spans="1:31" ht="24.95" customHeight="1" thickBot="1" x14ac:dyDescent="0.3">
      <c r="A62" s="353"/>
      <c r="B62" s="363" t="s">
        <v>12</v>
      </c>
      <c r="C62" s="364"/>
      <c r="D62" s="364"/>
      <c r="E62" s="364"/>
      <c r="F62" s="364"/>
      <c r="G62" s="365"/>
      <c r="H62" s="225">
        <f>H57+H58+H59+H60+H61</f>
        <v>3788</v>
      </c>
      <c r="I62" s="226">
        <f t="shared" ref="I62:AE62" si="48">I57+I58+I59+I60+I61</f>
        <v>781.27</v>
      </c>
      <c r="J62" s="225">
        <f t="shared" si="48"/>
        <v>0</v>
      </c>
      <c r="K62" s="225">
        <f t="shared" si="48"/>
        <v>0</v>
      </c>
      <c r="L62" s="123">
        <f t="shared" si="48"/>
        <v>781.27</v>
      </c>
      <c r="M62" s="123">
        <f t="shared" si="48"/>
        <v>2480</v>
      </c>
      <c r="N62" s="123">
        <f t="shared" si="48"/>
        <v>1173.0999999999999</v>
      </c>
      <c r="O62" s="123">
        <f t="shared" si="48"/>
        <v>0</v>
      </c>
      <c r="P62" s="123">
        <f t="shared" si="48"/>
        <v>0</v>
      </c>
      <c r="Q62" s="123">
        <f t="shared" si="48"/>
        <v>1173.0999999999999</v>
      </c>
      <c r="R62" s="123">
        <f t="shared" si="48"/>
        <v>404</v>
      </c>
      <c r="S62" s="123">
        <f t="shared" si="48"/>
        <v>302.92</v>
      </c>
      <c r="T62" s="123">
        <f t="shared" si="48"/>
        <v>0</v>
      </c>
      <c r="U62" s="123">
        <f t="shared" si="48"/>
        <v>0</v>
      </c>
      <c r="V62" s="123">
        <f t="shared" si="48"/>
        <v>302.92</v>
      </c>
      <c r="W62" s="123">
        <f t="shared" si="48"/>
        <v>385</v>
      </c>
      <c r="X62" s="123">
        <f t="shared" si="48"/>
        <v>568.99999999999989</v>
      </c>
      <c r="Y62" s="123">
        <f t="shared" si="48"/>
        <v>3</v>
      </c>
      <c r="Z62" s="123">
        <f t="shared" si="48"/>
        <v>69</v>
      </c>
      <c r="AA62" s="123">
        <f t="shared" si="48"/>
        <v>637.99999999999989</v>
      </c>
      <c r="AB62" s="123">
        <f t="shared" si="48"/>
        <v>7057</v>
      </c>
      <c r="AC62" s="123">
        <f t="shared" si="48"/>
        <v>2826.29</v>
      </c>
      <c r="AD62" s="123">
        <f t="shared" si="48"/>
        <v>3</v>
      </c>
      <c r="AE62" s="123">
        <f t="shared" si="48"/>
        <v>69</v>
      </c>
    </row>
    <row r="63" spans="1:31" ht="24.95" customHeight="1" x14ac:dyDescent="0.25">
      <c r="A63" s="351">
        <v>10</v>
      </c>
      <c r="B63" s="354" t="s">
        <v>42</v>
      </c>
      <c r="C63" s="357">
        <v>110654.9</v>
      </c>
      <c r="D63" s="357">
        <f>E63+F63</f>
        <v>24789.133000000002</v>
      </c>
      <c r="E63" s="360">
        <v>24435.037</v>
      </c>
      <c r="F63" s="357">
        <v>354.096</v>
      </c>
      <c r="G63" s="174" t="s">
        <v>20</v>
      </c>
      <c r="H63" s="221">
        <v>2961</v>
      </c>
      <c r="I63" s="222">
        <v>510.73</v>
      </c>
      <c r="J63" s="221">
        <v>0</v>
      </c>
      <c r="K63" s="222">
        <v>0</v>
      </c>
      <c r="L63" s="118">
        <f>I63+K63</f>
        <v>510.73</v>
      </c>
      <c r="M63" s="116">
        <v>2427</v>
      </c>
      <c r="N63" s="117">
        <v>1037.83</v>
      </c>
      <c r="O63" s="116">
        <v>0</v>
      </c>
      <c r="P63" s="117">
        <v>0</v>
      </c>
      <c r="Q63" s="118">
        <f>N63+P63</f>
        <v>1037.83</v>
      </c>
      <c r="R63" s="116">
        <v>2192</v>
      </c>
      <c r="S63" s="117">
        <v>1979</v>
      </c>
      <c r="T63" s="116">
        <v>2</v>
      </c>
      <c r="U63" s="117">
        <v>24</v>
      </c>
      <c r="V63" s="118">
        <f>S63+U63</f>
        <v>2003</v>
      </c>
      <c r="W63" s="119">
        <v>1610</v>
      </c>
      <c r="X63" s="117">
        <v>2645.61</v>
      </c>
      <c r="Y63" s="119">
        <v>2</v>
      </c>
      <c r="Z63" s="117">
        <v>7</v>
      </c>
      <c r="AA63" s="118">
        <f>X63+Z63</f>
        <v>2652.61</v>
      </c>
      <c r="AB63" s="227">
        <f t="shared" ref="AB63:AE67" si="49">H63+M63+R63+W63</f>
        <v>9190</v>
      </c>
      <c r="AC63" s="299">
        <f t="shared" si="49"/>
        <v>6173.17</v>
      </c>
      <c r="AD63" s="151">
        <f t="shared" si="49"/>
        <v>4</v>
      </c>
      <c r="AE63" s="300">
        <f t="shared" si="49"/>
        <v>31</v>
      </c>
    </row>
    <row r="64" spans="1:31" ht="24.95" customHeight="1" x14ac:dyDescent="0.25">
      <c r="A64" s="352"/>
      <c r="B64" s="355"/>
      <c r="C64" s="358"/>
      <c r="D64" s="358"/>
      <c r="E64" s="361"/>
      <c r="F64" s="358"/>
      <c r="G64" s="174" t="s">
        <v>21</v>
      </c>
      <c r="H64" s="221">
        <v>410</v>
      </c>
      <c r="I64" s="222">
        <v>67.209999999999994</v>
      </c>
      <c r="J64" s="221">
        <v>0</v>
      </c>
      <c r="K64" s="222">
        <v>0</v>
      </c>
      <c r="L64" s="118">
        <f t="shared" ref="L64:L67" si="50">I64+K64</f>
        <v>67.209999999999994</v>
      </c>
      <c r="M64" s="116">
        <v>29</v>
      </c>
      <c r="N64" s="117">
        <v>13</v>
      </c>
      <c r="O64" s="116">
        <v>0</v>
      </c>
      <c r="P64" s="117">
        <v>0</v>
      </c>
      <c r="Q64" s="118">
        <f t="shared" ref="Q64:Q67" si="51">N64+P64</f>
        <v>13</v>
      </c>
      <c r="R64" s="116">
        <v>46</v>
      </c>
      <c r="S64" s="117">
        <v>38</v>
      </c>
      <c r="T64" s="116">
        <v>0</v>
      </c>
      <c r="U64" s="117">
        <v>0</v>
      </c>
      <c r="V64" s="118">
        <f t="shared" ref="V64:V67" si="52">S64+U64</f>
        <v>38</v>
      </c>
      <c r="W64" s="119">
        <v>68</v>
      </c>
      <c r="X64" s="117">
        <v>91</v>
      </c>
      <c r="Y64" s="119">
        <v>0</v>
      </c>
      <c r="Z64" s="117">
        <v>0</v>
      </c>
      <c r="AA64" s="118">
        <f t="shared" ref="AA64:AA67" si="53">X64+Z64</f>
        <v>91</v>
      </c>
      <c r="AB64" s="227">
        <f t="shared" si="49"/>
        <v>553</v>
      </c>
      <c r="AC64" s="299">
        <f t="shared" si="49"/>
        <v>209.20999999999998</v>
      </c>
      <c r="AD64" s="151">
        <f t="shared" si="49"/>
        <v>0</v>
      </c>
      <c r="AE64" s="300">
        <f t="shared" si="49"/>
        <v>0</v>
      </c>
    </row>
    <row r="65" spans="1:31" ht="24.95" customHeight="1" x14ac:dyDescent="0.25">
      <c r="A65" s="352"/>
      <c r="B65" s="355"/>
      <c r="C65" s="358"/>
      <c r="D65" s="358"/>
      <c r="E65" s="361"/>
      <c r="F65" s="358"/>
      <c r="G65" s="174" t="s">
        <v>22</v>
      </c>
      <c r="H65" s="221">
        <v>324</v>
      </c>
      <c r="I65" s="222">
        <v>61.35</v>
      </c>
      <c r="J65" s="221">
        <v>0</v>
      </c>
      <c r="K65" s="222">
        <v>0</v>
      </c>
      <c r="L65" s="118">
        <f t="shared" si="50"/>
        <v>61.35</v>
      </c>
      <c r="M65" s="116">
        <v>390</v>
      </c>
      <c r="N65" s="117">
        <v>144.49</v>
      </c>
      <c r="O65" s="116">
        <v>0</v>
      </c>
      <c r="P65" s="117">
        <v>0</v>
      </c>
      <c r="Q65" s="118">
        <f t="shared" si="51"/>
        <v>144.49</v>
      </c>
      <c r="R65" s="116">
        <v>126</v>
      </c>
      <c r="S65" s="117">
        <v>156.92000000000002</v>
      </c>
      <c r="T65" s="116">
        <v>0</v>
      </c>
      <c r="U65" s="117">
        <v>0</v>
      </c>
      <c r="V65" s="118">
        <f t="shared" si="52"/>
        <v>156.92000000000002</v>
      </c>
      <c r="W65" s="119">
        <v>133</v>
      </c>
      <c r="X65" s="117">
        <v>162.19999999999999</v>
      </c>
      <c r="Y65" s="119">
        <v>0</v>
      </c>
      <c r="Z65" s="117">
        <v>0</v>
      </c>
      <c r="AA65" s="118">
        <f t="shared" si="53"/>
        <v>162.19999999999999</v>
      </c>
      <c r="AB65" s="227">
        <f t="shared" si="49"/>
        <v>973</v>
      </c>
      <c r="AC65" s="299">
        <f t="shared" si="49"/>
        <v>524.96</v>
      </c>
      <c r="AD65" s="151">
        <f t="shared" si="49"/>
        <v>0</v>
      </c>
      <c r="AE65" s="300">
        <f t="shared" si="49"/>
        <v>0</v>
      </c>
    </row>
    <row r="66" spans="1:31" ht="24.95" customHeight="1" x14ac:dyDescent="0.25">
      <c r="A66" s="352"/>
      <c r="B66" s="355"/>
      <c r="C66" s="358"/>
      <c r="D66" s="358"/>
      <c r="E66" s="361"/>
      <c r="F66" s="358"/>
      <c r="G66" s="174" t="s">
        <v>23</v>
      </c>
      <c r="H66" s="221">
        <v>0</v>
      </c>
      <c r="I66" s="222">
        <v>0</v>
      </c>
      <c r="J66" s="221">
        <v>0</v>
      </c>
      <c r="K66" s="222">
        <v>0</v>
      </c>
      <c r="L66" s="118">
        <f t="shared" si="50"/>
        <v>0</v>
      </c>
      <c r="M66" s="116">
        <v>1</v>
      </c>
      <c r="N66" s="117">
        <v>0.38</v>
      </c>
      <c r="O66" s="116">
        <v>0</v>
      </c>
      <c r="P66" s="117">
        <v>0</v>
      </c>
      <c r="Q66" s="118">
        <f t="shared" si="51"/>
        <v>0.38</v>
      </c>
      <c r="R66" s="116">
        <v>0</v>
      </c>
      <c r="S66" s="117">
        <v>0</v>
      </c>
      <c r="T66" s="116">
        <v>0</v>
      </c>
      <c r="U66" s="117">
        <v>0</v>
      </c>
      <c r="V66" s="118">
        <f t="shared" si="52"/>
        <v>0</v>
      </c>
      <c r="W66" s="119">
        <v>0</v>
      </c>
      <c r="X66" s="117">
        <v>0</v>
      </c>
      <c r="Y66" s="119">
        <v>0</v>
      </c>
      <c r="Z66" s="117">
        <v>0</v>
      </c>
      <c r="AA66" s="118">
        <f t="shared" si="53"/>
        <v>0</v>
      </c>
      <c r="AB66" s="227">
        <f t="shared" si="49"/>
        <v>1</v>
      </c>
      <c r="AC66" s="299">
        <f t="shared" si="49"/>
        <v>0.38</v>
      </c>
      <c r="AD66" s="151">
        <f t="shared" si="49"/>
        <v>0</v>
      </c>
      <c r="AE66" s="300">
        <f t="shared" si="49"/>
        <v>0</v>
      </c>
    </row>
    <row r="67" spans="1:31" ht="24.95" customHeight="1" thickBot="1" x14ac:dyDescent="0.3">
      <c r="A67" s="352"/>
      <c r="B67" s="356"/>
      <c r="C67" s="359"/>
      <c r="D67" s="359"/>
      <c r="E67" s="362"/>
      <c r="F67" s="359"/>
      <c r="G67" s="175" t="s">
        <v>24</v>
      </c>
      <c r="H67" s="223">
        <v>0</v>
      </c>
      <c r="I67" s="224">
        <v>0</v>
      </c>
      <c r="J67" s="223">
        <v>0</v>
      </c>
      <c r="K67" s="224">
        <v>0</v>
      </c>
      <c r="L67" s="118">
        <f t="shared" si="50"/>
        <v>0</v>
      </c>
      <c r="M67" s="120">
        <v>0</v>
      </c>
      <c r="N67" s="121">
        <v>0</v>
      </c>
      <c r="O67" s="120">
        <v>0</v>
      </c>
      <c r="P67" s="121">
        <v>0</v>
      </c>
      <c r="Q67" s="118">
        <f t="shared" si="51"/>
        <v>0</v>
      </c>
      <c r="R67" s="120">
        <v>0</v>
      </c>
      <c r="S67" s="121">
        <v>0</v>
      </c>
      <c r="T67" s="120">
        <v>0</v>
      </c>
      <c r="U67" s="121">
        <v>0</v>
      </c>
      <c r="V67" s="118">
        <f t="shared" si="52"/>
        <v>0</v>
      </c>
      <c r="W67" s="122">
        <v>0</v>
      </c>
      <c r="X67" s="121">
        <v>0</v>
      </c>
      <c r="Y67" s="122">
        <v>0</v>
      </c>
      <c r="Z67" s="121">
        <v>0</v>
      </c>
      <c r="AA67" s="118">
        <f t="shared" si="53"/>
        <v>0</v>
      </c>
      <c r="AB67" s="227">
        <f t="shared" si="49"/>
        <v>0</v>
      </c>
      <c r="AC67" s="299">
        <f t="shared" si="49"/>
        <v>0</v>
      </c>
      <c r="AD67" s="151">
        <f t="shared" si="49"/>
        <v>0</v>
      </c>
      <c r="AE67" s="300">
        <f t="shared" si="49"/>
        <v>0</v>
      </c>
    </row>
    <row r="68" spans="1:31" ht="24.95" customHeight="1" thickBot="1" x14ac:dyDescent="0.3">
      <c r="A68" s="353"/>
      <c r="B68" s="363" t="s">
        <v>12</v>
      </c>
      <c r="C68" s="364"/>
      <c r="D68" s="364"/>
      <c r="E68" s="364"/>
      <c r="F68" s="364"/>
      <c r="G68" s="365"/>
      <c r="H68" s="225">
        <f>H63+H64+H65+H66+H67</f>
        <v>3695</v>
      </c>
      <c r="I68" s="226">
        <f t="shared" ref="I68:AE68" si="54">I63+I64+I65+I66+I67</f>
        <v>639.29000000000008</v>
      </c>
      <c r="J68" s="225">
        <f t="shared" si="54"/>
        <v>0</v>
      </c>
      <c r="K68" s="225">
        <f t="shared" si="54"/>
        <v>0</v>
      </c>
      <c r="L68" s="123">
        <f t="shared" si="54"/>
        <v>639.29000000000008</v>
      </c>
      <c r="M68" s="123">
        <f t="shared" si="54"/>
        <v>2847</v>
      </c>
      <c r="N68" s="123">
        <f t="shared" si="54"/>
        <v>1195.7</v>
      </c>
      <c r="O68" s="123">
        <f t="shared" si="54"/>
        <v>0</v>
      </c>
      <c r="P68" s="123">
        <f t="shared" si="54"/>
        <v>0</v>
      </c>
      <c r="Q68" s="123">
        <f t="shared" si="54"/>
        <v>1195.7</v>
      </c>
      <c r="R68" s="123">
        <f t="shared" si="54"/>
        <v>2364</v>
      </c>
      <c r="S68" s="123">
        <f t="shared" si="54"/>
        <v>2173.92</v>
      </c>
      <c r="T68" s="123">
        <f t="shared" si="54"/>
        <v>2</v>
      </c>
      <c r="U68" s="123">
        <f t="shared" si="54"/>
        <v>24</v>
      </c>
      <c r="V68" s="123">
        <f t="shared" si="54"/>
        <v>2197.92</v>
      </c>
      <c r="W68" s="123">
        <f t="shared" si="54"/>
        <v>1811</v>
      </c>
      <c r="X68" s="123">
        <f t="shared" si="54"/>
        <v>2898.81</v>
      </c>
      <c r="Y68" s="123">
        <f t="shared" si="54"/>
        <v>2</v>
      </c>
      <c r="Z68" s="123">
        <f t="shared" si="54"/>
        <v>7</v>
      </c>
      <c r="AA68" s="123">
        <f t="shared" si="54"/>
        <v>2905.81</v>
      </c>
      <c r="AB68" s="123">
        <f>AB63+AB64+AB65+AB66+AB67</f>
        <v>10717</v>
      </c>
      <c r="AC68" s="123">
        <f t="shared" si="54"/>
        <v>6907.72</v>
      </c>
      <c r="AD68" s="123">
        <f t="shared" si="54"/>
        <v>4</v>
      </c>
      <c r="AE68" s="123">
        <f t="shared" si="54"/>
        <v>31</v>
      </c>
    </row>
    <row r="69" spans="1:31" ht="24.95" customHeight="1" x14ac:dyDescent="0.25">
      <c r="A69" s="351"/>
      <c r="B69" s="354" t="s">
        <v>12</v>
      </c>
      <c r="C69" s="795">
        <f t="shared" ref="C69:E69" si="55">C9+C15+C21+C27+C33+C39+C45+C51+C57+C63</f>
        <v>2037502.3097000001</v>
      </c>
      <c r="D69" s="795">
        <f t="shared" si="55"/>
        <v>465882.88270000007</v>
      </c>
      <c r="E69" s="796">
        <f t="shared" si="55"/>
        <v>435877.46979999996</v>
      </c>
      <c r="F69" s="795">
        <f>F9+F15+F21+F27+F33+F39+F45+F51+F57+F63</f>
        <v>30005.412900000003</v>
      </c>
      <c r="G69" s="174" t="s">
        <v>20</v>
      </c>
      <c r="H69" s="227">
        <f>H9+H15+H21+H27+H33+H39+H45+H51+H57+H63</f>
        <v>33238</v>
      </c>
      <c r="I69" s="301">
        <f t="shared" ref="I69:AE74" si="56">I9+I15+I21+I27+I33+I39+I45+I51+I57+I63</f>
        <v>6033.7900000000009</v>
      </c>
      <c r="J69" s="227">
        <f t="shared" si="56"/>
        <v>56</v>
      </c>
      <c r="K69" s="301">
        <f t="shared" si="56"/>
        <v>9.59</v>
      </c>
      <c r="L69" s="118">
        <f t="shared" si="56"/>
        <v>6043.3799999999992</v>
      </c>
      <c r="M69" s="125">
        <f t="shared" si="56"/>
        <v>26577</v>
      </c>
      <c r="N69" s="127">
        <f t="shared" si="56"/>
        <v>11185.949000000001</v>
      </c>
      <c r="O69" s="125">
        <f t="shared" si="56"/>
        <v>33</v>
      </c>
      <c r="P69" s="127">
        <f t="shared" si="56"/>
        <v>18.02</v>
      </c>
      <c r="Q69" s="118">
        <f t="shared" si="56"/>
        <v>11203.969000000001</v>
      </c>
      <c r="R69" s="125">
        <f t="shared" si="56"/>
        <v>13859</v>
      </c>
      <c r="S69" s="127">
        <f t="shared" si="56"/>
        <v>11638.656999999999</v>
      </c>
      <c r="T69" s="125">
        <f t="shared" si="56"/>
        <v>32</v>
      </c>
      <c r="U69" s="127">
        <f t="shared" si="56"/>
        <v>57.16</v>
      </c>
      <c r="V69" s="118">
        <f t="shared" si="56"/>
        <v>11695.817000000001</v>
      </c>
      <c r="W69" s="302">
        <f t="shared" si="56"/>
        <v>6289</v>
      </c>
      <c r="X69" s="127">
        <f t="shared" si="56"/>
        <v>14191.920000000002</v>
      </c>
      <c r="Y69" s="302">
        <f t="shared" si="56"/>
        <v>64</v>
      </c>
      <c r="Z69" s="127">
        <f t="shared" si="56"/>
        <v>1478.6599999999999</v>
      </c>
      <c r="AA69" s="118">
        <f t="shared" si="56"/>
        <v>15670.580000000004</v>
      </c>
      <c r="AB69" s="227">
        <f t="shared" si="56"/>
        <v>79963</v>
      </c>
      <c r="AC69" s="299">
        <f t="shared" si="56"/>
        <v>43050.315999999992</v>
      </c>
      <c r="AD69" s="151">
        <f t="shared" si="56"/>
        <v>185</v>
      </c>
      <c r="AE69" s="300">
        <f t="shared" si="56"/>
        <v>1563.43</v>
      </c>
    </row>
    <row r="70" spans="1:31" ht="24.95" customHeight="1" x14ac:dyDescent="0.25">
      <c r="A70" s="352"/>
      <c r="B70" s="355"/>
      <c r="C70" s="797"/>
      <c r="D70" s="797"/>
      <c r="E70" s="798"/>
      <c r="F70" s="797"/>
      <c r="G70" s="174" t="s">
        <v>21</v>
      </c>
      <c r="H70" s="227">
        <f t="shared" ref="H70:W74" si="57">H10+H16+H22+H28+H34+H40+H46+H52+H58+H64</f>
        <v>3360</v>
      </c>
      <c r="I70" s="301">
        <f t="shared" si="56"/>
        <v>453.07</v>
      </c>
      <c r="J70" s="227">
        <f t="shared" si="56"/>
        <v>0</v>
      </c>
      <c r="K70" s="301">
        <f t="shared" si="56"/>
        <v>0</v>
      </c>
      <c r="L70" s="118">
        <f t="shared" si="56"/>
        <v>453.07</v>
      </c>
      <c r="M70" s="125">
        <f t="shared" si="56"/>
        <v>2093</v>
      </c>
      <c r="N70" s="127">
        <f t="shared" si="56"/>
        <v>655.86</v>
      </c>
      <c r="O70" s="125">
        <f t="shared" si="56"/>
        <v>2</v>
      </c>
      <c r="P70" s="127">
        <f t="shared" si="56"/>
        <v>0.79500000000000004</v>
      </c>
      <c r="Q70" s="118">
        <f t="shared" si="56"/>
        <v>656.65500000000009</v>
      </c>
      <c r="R70" s="125">
        <f t="shared" si="56"/>
        <v>1198</v>
      </c>
      <c r="S70" s="127">
        <f t="shared" si="56"/>
        <v>988.75</v>
      </c>
      <c r="T70" s="125">
        <f t="shared" si="56"/>
        <v>2</v>
      </c>
      <c r="U70" s="127">
        <f t="shared" si="56"/>
        <v>1.04</v>
      </c>
      <c r="V70" s="118">
        <f t="shared" si="56"/>
        <v>989.79000000000008</v>
      </c>
      <c r="W70" s="302">
        <f t="shared" si="56"/>
        <v>158</v>
      </c>
      <c r="X70" s="127">
        <f t="shared" si="56"/>
        <v>321.46999999999997</v>
      </c>
      <c r="Y70" s="302">
        <f t="shared" si="56"/>
        <v>3</v>
      </c>
      <c r="Z70" s="127">
        <f t="shared" si="56"/>
        <v>15.6</v>
      </c>
      <c r="AA70" s="118">
        <f t="shared" si="56"/>
        <v>337.06999999999994</v>
      </c>
      <c r="AB70" s="227">
        <f t="shared" si="56"/>
        <v>6809</v>
      </c>
      <c r="AC70" s="299">
        <f t="shared" si="56"/>
        <v>2419.1499999999996</v>
      </c>
      <c r="AD70" s="151">
        <f t="shared" si="56"/>
        <v>7</v>
      </c>
      <c r="AE70" s="300">
        <f t="shared" si="56"/>
        <v>17.434999999999999</v>
      </c>
    </row>
    <row r="71" spans="1:31" ht="24.95" customHeight="1" x14ac:dyDescent="0.25">
      <c r="A71" s="352"/>
      <c r="B71" s="355"/>
      <c r="C71" s="797"/>
      <c r="D71" s="797"/>
      <c r="E71" s="798"/>
      <c r="F71" s="797"/>
      <c r="G71" s="174" t="s">
        <v>22</v>
      </c>
      <c r="H71" s="227">
        <f t="shared" si="57"/>
        <v>3519</v>
      </c>
      <c r="I71" s="301">
        <f t="shared" si="56"/>
        <v>524.44899999999996</v>
      </c>
      <c r="J71" s="227">
        <f t="shared" si="56"/>
        <v>0</v>
      </c>
      <c r="K71" s="301">
        <f t="shared" si="56"/>
        <v>0</v>
      </c>
      <c r="L71" s="118">
        <f t="shared" si="56"/>
        <v>524.44899999999996</v>
      </c>
      <c r="M71" s="125">
        <f t="shared" si="56"/>
        <v>3922</v>
      </c>
      <c r="N71" s="127">
        <f t="shared" si="56"/>
        <v>1570.7299999999998</v>
      </c>
      <c r="O71" s="125">
        <f t="shared" si="56"/>
        <v>0</v>
      </c>
      <c r="P71" s="127">
        <f t="shared" si="56"/>
        <v>0</v>
      </c>
      <c r="Q71" s="118">
        <f t="shared" si="56"/>
        <v>1570.7299999999998</v>
      </c>
      <c r="R71" s="125">
        <f t="shared" si="56"/>
        <v>2026</v>
      </c>
      <c r="S71" s="127">
        <f t="shared" si="56"/>
        <v>1886.8700000000001</v>
      </c>
      <c r="T71" s="125">
        <f t="shared" si="56"/>
        <v>1</v>
      </c>
      <c r="U71" s="127">
        <f t="shared" si="56"/>
        <v>5.0999999999999996</v>
      </c>
      <c r="V71" s="118">
        <f t="shared" si="56"/>
        <v>1891.9700000000003</v>
      </c>
      <c r="W71" s="302">
        <f t="shared" si="56"/>
        <v>1001</v>
      </c>
      <c r="X71" s="127">
        <f t="shared" si="56"/>
        <v>1818.1280000000002</v>
      </c>
      <c r="Y71" s="302">
        <f t="shared" si="56"/>
        <v>5</v>
      </c>
      <c r="Z71" s="127">
        <f t="shared" si="56"/>
        <v>22.65</v>
      </c>
      <c r="AA71" s="118">
        <f t="shared" si="56"/>
        <v>1840.778</v>
      </c>
      <c r="AB71" s="227">
        <f t="shared" si="56"/>
        <v>10468</v>
      </c>
      <c r="AC71" s="299">
        <f t="shared" si="56"/>
        <v>5800.1770000000006</v>
      </c>
      <c r="AD71" s="151">
        <f t="shared" si="56"/>
        <v>6</v>
      </c>
      <c r="AE71" s="300">
        <f t="shared" si="56"/>
        <v>27.749999999999996</v>
      </c>
    </row>
    <row r="72" spans="1:31" ht="24.95" customHeight="1" x14ac:dyDescent="0.25">
      <c r="A72" s="352"/>
      <c r="B72" s="355"/>
      <c r="C72" s="797"/>
      <c r="D72" s="797"/>
      <c r="E72" s="798"/>
      <c r="F72" s="797"/>
      <c r="G72" s="174" t="s">
        <v>23</v>
      </c>
      <c r="H72" s="227">
        <f t="shared" si="57"/>
        <v>353</v>
      </c>
      <c r="I72" s="301">
        <f t="shared" si="56"/>
        <v>83.990000000000009</v>
      </c>
      <c r="J72" s="227">
        <f t="shared" si="56"/>
        <v>11</v>
      </c>
      <c r="K72" s="301">
        <f t="shared" si="56"/>
        <v>1.2</v>
      </c>
      <c r="L72" s="118">
        <f t="shared" si="56"/>
        <v>85.19</v>
      </c>
      <c r="M72" s="125">
        <f t="shared" si="56"/>
        <v>542</v>
      </c>
      <c r="N72" s="127">
        <f t="shared" si="56"/>
        <v>253.80699999999999</v>
      </c>
      <c r="O72" s="125">
        <f t="shared" si="56"/>
        <v>1</v>
      </c>
      <c r="P72" s="127">
        <f t="shared" si="56"/>
        <v>0.5</v>
      </c>
      <c r="Q72" s="118">
        <f t="shared" si="56"/>
        <v>254.30699999999999</v>
      </c>
      <c r="R72" s="125">
        <f t="shared" si="56"/>
        <v>326</v>
      </c>
      <c r="S72" s="127">
        <f t="shared" si="56"/>
        <v>300.36799999999999</v>
      </c>
      <c r="T72" s="125">
        <f t="shared" si="56"/>
        <v>6</v>
      </c>
      <c r="U72" s="127">
        <f t="shared" si="56"/>
        <v>5.718</v>
      </c>
      <c r="V72" s="118">
        <f t="shared" si="56"/>
        <v>306.08600000000001</v>
      </c>
      <c r="W72" s="302">
        <f t="shared" si="56"/>
        <v>440</v>
      </c>
      <c r="X72" s="127">
        <f t="shared" si="56"/>
        <v>3110.74</v>
      </c>
      <c r="Y72" s="302">
        <f t="shared" si="56"/>
        <v>8</v>
      </c>
      <c r="Z72" s="127">
        <f t="shared" si="56"/>
        <v>54.39</v>
      </c>
      <c r="AA72" s="118">
        <f t="shared" si="56"/>
        <v>3165.1299999999997</v>
      </c>
      <c r="AB72" s="227">
        <f t="shared" si="56"/>
        <v>1661</v>
      </c>
      <c r="AC72" s="299">
        <f t="shared" si="56"/>
        <v>3748.9050000000002</v>
      </c>
      <c r="AD72" s="151">
        <f t="shared" si="56"/>
        <v>26</v>
      </c>
      <c r="AE72" s="300">
        <f t="shared" si="56"/>
        <v>61.807999999999993</v>
      </c>
    </row>
    <row r="73" spans="1:31" ht="24.95" customHeight="1" thickBot="1" x14ac:dyDescent="0.3">
      <c r="A73" s="352"/>
      <c r="B73" s="356"/>
      <c r="C73" s="799"/>
      <c r="D73" s="799"/>
      <c r="E73" s="800"/>
      <c r="F73" s="799"/>
      <c r="G73" s="175" t="s">
        <v>24</v>
      </c>
      <c r="H73" s="228">
        <f t="shared" si="57"/>
        <v>299</v>
      </c>
      <c r="I73" s="303">
        <f t="shared" si="56"/>
        <v>41.344000000000001</v>
      </c>
      <c r="J73" s="228">
        <f t="shared" si="56"/>
        <v>0</v>
      </c>
      <c r="K73" s="303">
        <f t="shared" si="56"/>
        <v>0</v>
      </c>
      <c r="L73" s="118">
        <f t="shared" si="56"/>
        <v>41.344000000000001</v>
      </c>
      <c r="M73" s="126">
        <f t="shared" si="56"/>
        <v>188</v>
      </c>
      <c r="N73" s="304">
        <f t="shared" si="56"/>
        <v>99.377700000000004</v>
      </c>
      <c r="O73" s="126">
        <f t="shared" si="56"/>
        <v>1</v>
      </c>
      <c r="P73" s="304">
        <f t="shared" si="56"/>
        <v>0.35</v>
      </c>
      <c r="Q73" s="118">
        <f t="shared" si="56"/>
        <v>99.727700000000013</v>
      </c>
      <c r="R73" s="126">
        <f t="shared" si="56"/>
        <v>348</v>
      </c>
      <c r="S73" s="304">
        <f t="shared" si="56"/>
        <v>145.13</v>
      </c>
      <c r="T73" s="126">
        <f t="shared" si="56"/>
        <v>0</v>
      </c>
      <c r="U73" s="304">
        <f t="shared" si="56"/>
        <v>0</v>
      </c>
      <c r="V73" s="118">
        <f t="shared" si="56"/>
        <v>145.13</v>
      </c>
      <c r="W73" s="305">
        <f t="shared" si="56"/>
        <v>113</v>
      </c>
      <c r="X73" s="304">
        <f t="shared" si="56"/>
        <v>579.29999999999995</v>
      </c>
      <c r="Y73" s="305">
        <f t="shared" si="56"/>
        <v>5</v>
      </c>
      <c r="Z73" s="304">
        <f t="shared" si="56"/>
        <v>448.88</v>
      </c>
      <c r="AA73" s="118">
        <f t="shared" si="56"/>
        <v>1028.18</v>
      </c>
      <c r="AB73" s="227">
        <f t="shared" si="56"/>
        <v>948</v>
      </c>
      <c r="AC73" s="299">
        <f t="shared" si="56"/>
        <v>865.15170000000001</v>
      </c>
      <c r="AD73" s="151">
        <f t="shared" si="56"/>
        <v>6</v>
      </c>
      <c r="AE73" s="300">
        <f t="shared" si="56"/>
        <v>449.23</v>
      </c>
    </row>
    <row r="74" spans="1:31" ht="24.95" customHeight="1" thickBot="1" x14ac:dyDescent="0.3">
      <c r="A74" s="353"/>
      <c r="B74" s="363" t="s">
        <v>60</v>
      </c>
      <c r="C74" s="364"/>
      <c r="D74" s="364"/>
      <c r="E74" s="364"/>
      <c r="F74" s="364"/>
      <c r="G74" s="365"/>
      <c r="H74" s="225">
        <f t="shared" si="57"/>
        <v>40769</v>
      </c>
      <c r="I74" s="226">
        <f t="shared" si="57"/>
        <v>7136.6430000000009</v>
      </c>
      <c r="J74" s="225">
        <f t="shared" si="57"/>
        <v>67</v>
      </c>
      <c r="K74" s="225">
        <f t="shared" si="57"/>
        <v>10.790000000000001</v>
      </c>
      <c r="L74" s="123">
        <f t="shared" si="57"/>
        <v>7147.433</v>
      </c>
      <c r="M74" s="123">
        <f t="shared" si="57"/>
        <v>33322</v>
      </c>
      <c r="N74" s="123">
        <f t="shared" si="57"/>
        <v>13765.723700000002</v>
      </c>
      <c r="O74" s="123">
        <f t="shared" si="57"/>
        <v>37</v>
      </c>
      <c r="P74" s="123">
        <f t="shared" si="57"/>
        <v>19.665000000000003</v>
      </c>
      <c r="Q74" s="123">
        <f t="shared" si="57"/>
        <v>13785.388700000001</v>
      </c>
      <c r="R74" s="123">
        <f t="shared" si="57"/>
        <v>17757</v>
      </c>
      <c r="S74" s="123">
        <f t="shared" si="57"/>
        <v>14959.775000000001</v>
      </c>
      <c r="T74" s="123">
        <f t="shared" si="57"/>
        <v>41</v>
      </c>
      <c r="U74" s="123">
        <f t="shared" si="57"/>
        <v>69.018000000000001</v>
      </c>
      <c r="V74" s="123">
        <f t="shared" si="57"/>
        <v>15028.793000000001</v>
      </c>
      <c r="W74" s="123">
        <f t="shared" si="57"/>
        <v>8001</v>
      </c>
      <c r="X74" s="123">
        <f t="shared" si="56"/>
        <v>20021.558000000001</v>
      </c>
      <c r="Y74" s="123">
        <f t="shared" si="56"/>
        <v>85</v>
      </c>
      <c r="Z74" s="123">
        <f t="shared" si="56"/>
        <v>2020.18</v>
      </c>
      <c r="AA74" s="123">
        <f t="shared" si="56"/>
        <v>22041.738000000001</v>
      </c>
      <c r="AB74" s="123">
        <f t="shared" si="56"/>
        <v>99849</v>
      </c>
      <c r="AC74" s="123">
        <f t="shared" si="56"/>
        <v>55883.699700000012</v>
      </c>
      <c r="AD74" s="123">
        <f t="shared" si="56"/>
        <v>230</v>
      </c>
      <c r="AE74" s="123">
        <f t="shared" si="56"/>
        <v>2119.6530000000002</v>
      </c>
    </row>
    <row r="76" spans="1:31" x14ac:dyDescent="0.25">
      <c r="AC76" s="129"/>
    </row>
    <row r="77" spans="1:31" x14ac:dyDescent="0.25">
      <c r="D77" s="128"/>
      <c r="E77" s="128"/>
      <c r="F77" s="128"/>
      <c r="G77" s="128"/>
      <c r="I77" s="130"/>
      <c r="Y77" s="129"/>
      <c r="Z77" s="105"/>
      <c r="AA77" s="105"/>
      <c r="AB77" s="105"/>
    </row>
    <row r="78" spans="1:31" x14ac:dyDescent="0.25">
      <c r="D78" s="128"/>
      <c r="E78" s="128"/>
      <c r="F78" s="128"/>
      <c r="G78" s="128"/>
      <c r="I78" s="128" t="s">
        <v>165</v>
      </c>
      <c r="Y78" s="105"/>
      <c r="Z78" s="105"/>
      <c r="AA78" s="105"/>
      <c r="AB78" s="105"/>
    </row>
    <row r="79" spans="1:31" x14ac:dyDescent="0.25">
      <c r="D79" s="128"/>
      <c r="E79" s="128"/>
      <c r="F79" s="128"/>
      <c r="G79" s="128"/>
      <c r="Y79" s="105"/>
      <c r="Z79" s="105"/>
      <c r="AA79" s="105"/>
      <c r="AB79" s="105"/>
    </row>
    <row r="80" spans="1:31" x14ac:dyDescent="0.25">
      <c r="D80" s="128"/>
      <c r="E80" s="128"/>
      <c r="F80" s="128"/>
      <c r="G80" s="128"/>
      <c r="X80" s="130"/>
      <c r="Y80" s="131"/>
      <c r="Z80" s="131"/>
      <c r="AA80" s="131"/>
      <c r="AB80" s="105"/>
    </row>
    <row r="81" spans="3:30" x14ac:dyDescent="0.25">
      <c r="C81" s="129"/>
      <c r="D81" s="129"/>
      <c r="AA81" s="130"/>
    </row>
    <row r="82" spans="3:30" x14ac:dyDescent="0.25">
      <c r="E82" s="129"/>
      <c r="F82" s="129"/>
      <c r="J82" s="130"/>
      <c r="AC82" s="129"/>
      <c r="AD82" s="129"/>
    </row>
  </sheetData>
  <mergeCells count="108">
    <mergeCell ref="A1:AA1"/>
    <mergeCell ref="A2:AA2"/>
    <mergeCell ref="A3:AE3"/>
    <mergeCell ref="A4:A7"/>
    <mergeCell ref="B4:B7"/>
    <mergeCell ref="C4:C7"/>
    <mergeCell ref="D4:AE4"/>
    <mergeCell ref="D5:D7"/>
    <mergeCell ref="E5:F5"/>
    <mergeCell ref="G5:G7"/>
    <mergeCell ref="H5:L5"/>
    <mergeCell ref="M5:Q5"/>
    <mergeCell ref="R5:V5"/>
    <mergeCell ref="W5:AA5"/>
    <mergeCell ref="AB5:AE5"/>
    <mergeCell ref="E6:E7"/>
    <mergeCell ref="F6:F7"/>
    <mergeCell ref="H6:I6"/>
    <mergeCell ref="J6:K6"/>
    <mergeCell ref="L6:L7"/>
    <mergeCell ref="W6:X6"/>
    <mergeCell ref="Y6:Z6"/>
    <mergeCell ref="AA6:AA7"/>
    <mergeCell ref="AB6:AC6"/>
    <mergeCell ref="AD6:AE6"/>
    <mergeCell ref="A9:A14"/>
    <mergeCell ref="B9:B13"/>
    <mergeCell ref="C9:C13"/>
    <mergeCell ref="D9:D13"/>
    <mergeCell ref="E9:E13"/>
    <mergeCell ref="M6:N6"/>
    <mergeCell ref="O6:P6"/>
    <mergeCell ref="Q6:Q7"/>
    <mergeCell ref="R6:S6"/>
    <mergeCell ref="T6:U6"/>
    <mergeCell ref="V6:V7"/>
    <mergeCell ref="A21:A26"/>
    <mergeCell ref="B21:B25"/>
    <mergeCell ref="C21:C25"/>
    <mergeCell ref="D21:D25"/>
    <mergeCell ref="E21:E25"/>
    <mergeCell ref="F21:F25"/>
    <mergeCell ref="B26:G26"/>
    <mergeCell ref="F9:F13"/>
    <mergeCell ref="B14:G14"/>
    <mergeCell ref="A15:A20"/>
    <mergeCell ref="B15:B19"/>
    <mergeCell ref="C15:C19"/>
    <mergeCell ref="D15:D19"/>
    <mergeCell ref="E15:E19"/>
    <mergeCell ref="F15:F19"/>
    <mergeCell ref="B20:G20"/>
    <mergeCell ref="A33:A38"/>
    <mergeCell ref="B33:B37"/>
    <mergeCell ref="C33:C37"/>
    <mergeCell ref="D33:D37"/>
    <mergeCell ref="E33:E37"/>
    <mergeCell ref="F33:F37"/>
    <mergeCell ref="B38:G38"/>
    <mergeCell ref="A27:A32"/>
    <mergeCell ref="B27:B31"/>
    <mergeCell ref="C27:C31"/>
    <mergeCell ref="D27:D31"/>
    <mergeCell ref="E27:E31"/>
    <mergeCell ref="F27:F31"/>
    <mergeCell ref="B32:G32"/>
    <mergeCell ref="A45:A50"/>
    <mergeCell ref="B45:B49"/>
    <mergeCell ref="C45:C49"/>
    <mergeCell ref="D45:D49"/>
    <mergeCell ref="E45:E49"/>
    <mergeCell ref="F45:F49"/>
    <mergeCell ref="B50:G50"/>
    <mergeCell ref="A39:A44"/>
    <mergeCell ref="B39:B43"/>
    <mergeCell ref="C39:C43"/>
    <mergeCell ref="D39:D43"/>
    <mergeCell ref="E39:E43"/>
    <mergeCell ref="F39:F43"/>
    <mergeCell ref="B44:G44"/>
    <mergeCell ref="A57:A62"/>
    <mergeCell ref="B57:B61"/>
    <mergeCell ref="C57:C61"/>
    <mergeCell ref="D57:D61"/>
    <mergeCell ref="E57:E61"/>
    <mergeCell ref="F57:F61"/>
    <mergeCell ref="B62:G62"/>
    <mergeCell ref="A51:A56"/>
    <mergeCell ref="B51:B55"/>
    <mergeCell ref="C51:C55"/>
    <mergeCell ref="D51:D55"/>
    <mergeCell ref="E51:E55"/>
    <mergeCell ref="F51:F55"/>
    <mergeCell ref="B56:G56"/>
    <mergeCell ref="A69:A74"/>
    <mergeCell ref="B69:B73"/>
    <mergeCell ref="C69:C73"/>
    <mergeCell ref="D69:D73"/>
    <mergeCell ref="E69:E73"/>
    <mergeCell ref="F69:F73"/>
    <mergeCell ref="B74:G74"/>
    <mergeCell ref="A63:A68"/>
    <mergeCell ref="B63:B67"/>
    <mergeCell ref="C63:C67"/>
    <mergeCell ref="D63:D67"/>
    <mergeCell ref="E63:E67"/>
    <mergeCell ref="F63:F67"/>
    <mergeCell ref="B68:G68"/>
  </mergeCells>
  <pageMargins left="0" right="0" top="0" bottom="0" header="0" footer="0"/>
  <pageSetup scale="42" orientation="landscape" r:id="rId1"/>
  <headerFooter alignWithMargins="0"/>
  <ignoredErrors>
    <ignoredError sqref="Q20:AE26 L14:AE14 L32:AE32 L38:AE38 L44:AE44 L50:AE50 L51:L55 Q51:Q55 V51:V55 AA51:AE55 L62:AE62 L68:AE74 L63:L67 Q63:Q67 V63:V67 AA57:AE61 AA63:AE67 L56:Q56 V56:AE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8451-BFD3-415B-893C-88A50CE4F72C}">
  <sheetPr>
    <tabColor rgb="FFFFFF00"/>
  </sheetPr>
  <dimension ref="A1:AD65"/>
  <sheetViews>
    <sheetView topLeftCell="D16" workbookViewId="0">
      <selection activeCell="F32" sqref="F32:F36"/>
    </sheetView>
  </sheetViews>
  <sheetFormatPr defaultRowHeight="13.5" x14ac:dyDescent="0.25"/>
  <cols>
    <col min="1" max="1" width="3.42578125" style="163" customWidth="1"/>
    <col min="2" max="2" width="15" style="163" customWidth="1"/>
    <col min="3" max="3" width="16.28515625" style="163" customWidth="1"/>
    <col min="4" max="4" width="15.42578125" style="163" customWidth="1"/>
    <col min="5" max="5" width="14.5703125" style="163" customWidth="1"/>
    <col min="6" max="6" width="12.85546875" style="163" customWidth="1"/>
    <col min="7" max="10" width="8.28515625" style="163" customWidth="1"/>
    <col min="11" max="11" width="11.7109375" style="163" customWidth="1"/>
    <col min="12" max="15" width="8.28515625" style="163" customWidth="1"/>
    <col min="16" max="16" width="11.7109375" style="163" customWidth="1"/>
    <col min="17" max="20" width="8.28515625" style="163" customWidth="1"/>
    <col min="21" max="21" width="11.7109375" style="163" customWidth="1"/>
    <col min="22" max="25" width="8.28515625" style="163" customWidth="1"/>
    <col min="26" max="26" width="11.7109375" style="163" customWidth="1"/>
    <col min="27" max="16384" width="9.140625" style="163"/>
  </cols>
  <sheetData>
    <row r="1" spans="1:30" ht="28.5" customHeight="1" x14ac:dyDescent="0.25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6" t="s">
        <v>1</v>
      </c>
      <c r="AB1" s="417"/>
      <c r="AC1" s="417"/>
      <c r="AD1" s="417"/>
    </row>
    <row r="2" spans="1:30" ht="47.25" customHeight="1" x14ac:dyDescent="0.25">
      <c r="A2" s="418" t="s">
        <v>84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</row>
    <row r="3" spans="1:30" ht="30.75" customHeight="1" thickBot="1" x14ac:dyDescent="0.3">
      <c r="A3" s="419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</row>
    <row r="4" spans="1:30" ht="36" customHeight="1" thickBot="1" x14ac:dyDescent="0.3">
      <c r="A4" s="420" t="s">
        <v>3</v>
      </c>
      <c r="B4" s="423" t="s">
        <v>4</v>
      </c>
      <c r="C4" s="425" t="s">
        <v>5</v>
      </c>
      <c r="D4" s="427" t="s">
        <v>6</v>
      </c>
      <c r="E4" s="428"/>
      <c r="F4" s="429" t="s">
        <v>7</v>
      </c>
      <c r="G4" s="431" t="s">
        <v>8</v>
      </c>
      <c r="H4" s="432"/>
      <c r="I4" s="432"/>
      <c r="J4" s="432"/>
      <c r="K4" s="433"/>
      <c r="L4" s="434" t="s">
        <v>9</v>
      </c>
      <c r="M4" s="435"/>
      <c r="N4" s="435"/>
      <c r="O4" s="435"/>
      <c r="P4" s="436"/>
      <c r="Q4" s="437" t="s">
        <v>10</v>
      </c>
      <c r="R4" s="438"/>
      <c r="S4" s="438"/>
      <c r="T4" s="438"/>
      <c r="U4" s="439"/>
      <c r="V4" s="440" t="s">
        <v>11</v>
      </c>
      <c r="W4" s="440"/>
      <c r="X4" s="440"/>
      <c r="Y4" s="440"/>
      <c r="Z4" s="441"/>
      <c r="AA4" s="404" t="s">
        <v>12</v>
      </c>
      <c r="AB4" s="404"/>
      <c r="AC4" s="404"/>
      <c r="AD4" s="404"/>
    </row>
    <row r="5" spans="1:30" ht="31.5" customHeight="1" x14ac:dyDescent="0.25">
      <c r="A5" s="421"/>
      <c r="B5" s="424"/>
      <c r="C5" s="426"/>
      <c r="D5" s="405" t="s">
        <v>13</v>
      </c>
      <c r="E5" s="407" t="s">
        <v>14</v>
      </c>
      <c r="F5" s="430"/>
      <c r="G5" s="409" t="s">
        <v>15</v>
      </c>
      <c r="H5" s="410"/>
      <c r="I5" s="409" t="s">
        <v>16</v>
      </c>
      <c r="J5" s="410"/>
      <c r="K5" s="411" t="s">
        <v>17</v>
      </c>
      <c r="L5" s="409" t="s">
        <v>15</v>
      </c>
      <c r="M5" s="410"/>
      <c r="N5" s="409" t="s">
        <v>16</v>
      </c>
      <c r="O5" s="410"/>
      <c r="P5" s="411" t="s">
        <v>17</v>
      </c>
      <c r="Q5" s="409" t="s">
        <v>15</v>
      </c>
      <c r="R5" s="410"/>
      <c r="S5" s="409" t="s">
        <v>16</v>
      </c>
      <c r="T5" s="410"/>
      <c r="U5" s="411" t="s">
        <v>17</v>
      </c>
      <c r="V5" s="409" t="s">
        <v>15</v>
      </c>
      <c r="W5" s="410"/>
      <c r="X5" s="409" t="s">
        <v>16</v>
      </c>
      <c r="Y5" s="410"/>
      <c r="Z5" s="414" t="s">
        <v>17</v>
      </c>
      <c r="AA5" s="442" t="s">
        <v>15</v>
      </c>
      <c r="AB5" s="442"/>
      <c r="AC5" s="442" t="s">
        <v>16</v>
      </c>
      <c r="AD5" s="442"/>
    </row>
    <row r="6" spans="1:30" ht="52.5" customHeight="1" thickBot="1" x14ac:dyDescent="0.3">
      <c r="A6" s="422"/>
      <c r="B6" s="424"/>
      <c r="C6" s="426"/>
      <c r="D6" s="406"/>
      <c r="E6" s="408"/>
      <c r="F6" s="430"/>
      <c r="G6" s="231" t="s">
        <v>18</v>
      </c>
      <c r="H6" s="232" t="s">
        <v>19</v>
      </c>
      <c r="I6" s="231" t="s">
        <v>18</v>
      </c>
      <c r="J6" s="232" t="s">
        <v>19</v>
      </c>
      <c r="K6" s="412"/>
      <c r="L6" s="231" t="s">
        <v>18</v>
      </c>
      <c r="M6" s="232" t="s">
        <v>19</v>
      </c>
      <c r="N6" s="231" t="s">
        <v>18</v>
      </c>
      <c r="O6" s="232" t="s">
        <v>19</v>
      </c>
      <c r="P6" s="412"/>
      <c r="Q6" s="231" t="s">
        <v>18</v>
      </c>
      <c r="R6" s="232" t="s">
        <v>19</v>
      </c>
      <c r="S6" s="231" t="s">
        <v>18</v>
      </c>
      <c r="T6" s="232" t="s">
        <v>19</v>
      </c>
      <c r="U6" s="412"/>
      <c r="V6" s="231" t="s">
        <v>18</v>
      </c>
      <c r="W6" s="232" t="s">
        <v>19</v>
      </c>
      <c r="X6" s="231" t="s">
        <v>18</v>
      </c>
      <c r="Y6" s="232" t="s">
        <v>19</v>
      </c>
      <c r="Z6" s="415"/>
      <c r="AA6" s="233" t="s">
        <v>18</v>
      </c>
      <c r="AB6" s="234" t="s">
        <v>19</v>
      </c>
      <c r="AC6" s="233" t="s">
        <v>18</v>
      </c>
      <c r="AD6" s="234" t="s">
        <v>19</v>
      </c>
    </row>
    <row r="7" spans="1:30" ht="15" customHeight="1" thickBot="1" x14ac:dyDescent="0.3">
      <c r="A7" s="164">
        <v>1</v>
      </c>
      <c r="B7" s="165">
        <v>2</v>
      </c>
      <c r="C7" s="164">
        <v>3</v>
      </c>
      <c r="D7" s="166">
        <v>4</v>
      </c>
      <c r="E7" s="167">
        <v>5</v>
      </c>
      <c r="F7" s="165">
        <v>6</v>
      </c>
      <c r="G7" s="235">
        <v>7</v>
      </c>
      <c r="H7" s="236">
        <v>8</v>
      </c>
      <c r="I7" s="235">
        <v>9</v>
      </c>
      <c r="J7" s="236">
        <v>10</v>
      </c>
      <c r="K7" s="235">
        <v>11</v>
      </c>
      <c r="L7" s="236">
        <v>12</v>
      </c>
      <c r="M7" s="235">
        <v>13</v>
      </c>
      <c r="N7" s="236">
        <v>14</v>
      </c>
      <c r="O7" s="235">
        <v>15</v>
      </c>
      <c r="P7" s="236">
        <v>16</v>
      </c>
      <c r="Q7" s="235">
        <v>17</v>
      </c>
      <c r="R7" s="236">
        <v>18</v>
      </c>
      <c r="S7" s="235">
        <v>19</v>
      </c>
      <c r="T7" s="236">
        <v>20</v>
      </c>
      <c r="U7" s="235">
        <v>21</v>
      </c>
      <c r="V7" s="236">
        <v>22</v>
      </c>
      <c r="W7" s="235">
        <v>23</v>
      </c>
      <c r="X7" s="236">
        <v>24</v>
      </c>
      <c r="Y7" s="235">
        <v>25</v>
      </c>
      <c r="Z7" s="237">
        <v>26</v>
      </c>
      <c r="AA7" s="238">
        <v>27</v>
      </c>
      <c r="AB7" s="239">
        <v>28</v>
      </c>
      <c r="AC7" s="239">
        <v>29</v>
      </c>
      <c r="AD7" s="240">
        <v>30</v>
      </c>
    </row>
    <row r="8" spans="1:30" ht="20.100000000000001" customHeight="1" x14ac:dyDescent="0.25">
      <c r="A8" s="443">
        <v>1</v>
      </c>
      <c r="B8" s="446" t="s">
        <v>85</v>
      </c>
      <c r="C8" s="447">
        <f>D8+E8</f>
        <v>17231.656200000001</v>
      </c>
      <c r="D8" s="449">
        <v>15377.476900000001</v>
      </c>
      <c r="E8" s="451">
        <v>1854.1793</v>
      </c>
      <c r="F8" s="168" t="s">
        <v>20</v>
      </c>
      <c r="G8" s="133">
        <v>2617</v>
      </c>
      <c r="H8" s="134">
        <v>351.7</v>
      </c>
      <c r="I8" s="133">
        <v>2</v>
      </c>
      <c r="J8" s="134">
        <v>0.2</v>
      </c>
      <c r="K8" s="135">
        <f>H8+J8</f>
        <v>351.9</v>
      </c>
      <c r="L8" s="133">
        <v>3534</v>
      </c>
      <c r="M8" s="134">
        <v>1096.7</v>
      </c>
      <c r="N8" s="133">
        <v>5</v>
      </c>
      <c r="O8" s="134">
        <v>4.7</v>
      </c>
      <c r="P8" s="135">
        <f>M8+O8</f>
        <v>1101.4000000000001</v>
      </c>
      <c r="Q8" s="133">
        <v>1069</v>
      </c>
      <c r="R8" s="134">
        <v>745.5</v>
      </c>
      <c r="S8" s="133">
        <v>3</v>
      </c>
      <c r="T8" s="134">
        <v>1.8</v>
      </c>
      <c r="U8" s="135">
        <f>R8+T8</f>
        <v>747.3</v>
      </c>
      <c r="V8" s="133">
        <v>292</v>
      </c>
      <c r="W8" s="134">
        <v>757.23</v>
      </c>
      <c r="X8" s="133">
        <v>21</v>
      </c>
      <c r="Y8" s="134">
        <v>128.80000000000001</v>
      </c>
      <c r="Z8" s="135">
        <f>W8+Y8</f>
        <v>886.03</v>
      </c>
      <c r="AA8" s="133">
        <f t="shared" ref="AA8:AD12" si="0">G8+L8+Q8+V8</f>
        <v>7512</v>
      </c>
      <c r="AB8" s="134">
        <f t="shared" si="0"/>
        <v>2951.13</v>
      </c>
      <c r="AC8" s="133">
        <f t="shared" si="0"/>
        <v>31</v>
      </c>
      <c r="AD8" s="134">
        <f t="shared" si="0"/>
        <v>135.5</v>
      </c>
    </row>
    <row r="9" spans="1:30" ht="20.100000000000001" customHeight="1" x14ac:dyDescent="0.25">
      <c r="A9" s="444"/>
      <c r="B9" s="446"/>
      <c r="C9" s="448"/>
      <c r="D9" s="450"/>
      <c r="E9" s="452"/>
      <c r="F9" s="168" t="s">
        <v>21</v>
      </c>
      <c r="G9" s="136">
        <v>1187</v>
      </c>
      <c r="H9" s="137">
        <v>152.69999999999999</v>
      </c>
      <c r="I9" s="136">
        <v>0</v>
      </c>
      <c r="J9" s="137">
        <v>0</v>
      </c>
      <c r="K9" s="138">
        <f>H9+J9</f>
        <v>152.69999999999999</v>
      </c>
      <c r="L9" s="136">
        <v>1027</v>
      </c>
      <c r="M9" s="137">
        <v>263.2</v>
      </c>
      <c r="N9" s="136">
        <v>0</v>
      </c>
      <c r="O9" s="137">
        <v>0</v>
      </c>
      <c r="P9" s="138">
        <f>M9+O9</f>
        <v>263.2</v>
      </c>
      <c r="Q9" s="136">
        <v>223</v>
      </c>
      <c r="R9" s="137">
        <v>140.19999999999999</v>
      </c>
      <c r="S9" s="136">
        <v>1</v>
      </c>
      <c r="T9" s="137">
        <v>0.5</v>
      </c>
      <c r="U9" s="138">
        <f>R9+T9</f>
        <v>140.69999999999999</v>
      </c>
      <c r="V9" s="136">
        <v>39</v>
      </c>
      <c r="W9" s="137">
        <v>96.1</v>
      </c>
      <c r="X9" s="136">
        <v>1</v>
      </c>
      <c r="Y9" s="137">
        <v>1.6</v>
      </c>
      <c r="Z9" s="138">
        <f>W9+Y9</f>
        <v>97.699999999999989</v>
      </c>
      <c r="AA9" s="133">
        <f t="shared" si="0"/>
        <v>2476</v>
      </c>
      <c r="AB9" s="134">
        <f t="shared" si="0"/>
        <v>652.19999999999993</v>
      </c>
      <c r="AC9" s="133">
        <f t="shared" si="0"/>
        <v>2</v>
      </c>
      <c r="AD9" s="134">
        <f t="shared" si="0"/>
        <v>2.1</v>
      </c>
    </row>
    <row r="10" spans="1:30" ht="20.100000000000001" customHeight="1" x14ac:dyDescent="0.25">
      <c r="A10" s="444"/>
      <c r="B10" s="446"/>
      <c r="C10" s="448"/>
      <c r="D10" s="450"/>
      <c r="E10" s="452"/>
      <c r="F10" s="168" t="s">
        <v>22</v>
      </c>
      <c r="G10" s="136">
        <v>390</v>
      </c>
      <c r="H10" s="137">
        <v>17.5</v>
      </c>
      <c r="I10" s="136">
        <v>0</v>
      </c>
      <c r="J10" s="137">
        <v>0</v>
      </c>
      <c r="K10" s="138">
        <f>H10+J10</f>
        <v>17.5</v>
      </c>
      <c r="L10" s="136">
        <v>459</v>
      </c>
      <c r="M10" s="137">
        <v>63.3</v>
      </c>
      <c r="N10" s="136">
        <v>0</v>
      </c>
      <c r="O10" s="137">
        <v>0</v>
      </c>
      <c r="P10" s="138">
        <f>M10+O10</f>
        <v>63.3</v>
      </c>
      <c r="Q10" s="136">
        <v>84</v>
      </c>
      <c r="R10" s="137">
        <v>8</v>
      </c>
      <c r="S10" s="136">
        <v>0</v>
      </c>
      <c r="T10" s="137">
        <v>0</v>
      </c>
      <c r="U10" s="138">
        <f>R10+T10</f>
        <v>8</v>
      </c>
      <c r="V10" s="136">
        <v>59</v>
      </c>
      <c r="W10" s="137">
        <v>50.9</v>
      </c>
      <c r="X10" s="136">
        <v>0</v>
      </c>
      <c r="Y10" s="137">
        <v>0</v>
      </c>
      <c r="Z10" s="138">
        <f>W10+Y10</f>
        <v>50.9</v>
      </c>
      <c r="AA10" s="133">
        <f t="shared" si="0"/>
        <v>992</v>
      </c>
      <c r="AB10" s="134">
        <f t="shared" si="0"/>
        <v>139.69999999999999</v>
      </c>
      <c r="AC10" s="133">
        <f t="shared" si="0"/>
        <v>0</v>
      </c>
      <c r="AD10" s="134">
        <f t="shared" si="0"/>
        <v>0</v>
      </c>
    </row>
    <row r="11" spans="1:30" ht="20.100000000000001" customHeight="1" x14ac:dyDescent="0.25">
      <c r="A11" s="444"/>
      <c r="B11" s="446"/>
      <c r="C11" s="448"/>
      <c r="D11" s="450"/>
      <c r="E11" s="452"/>
      <c r="F11" s="168" t="s">
        <v>23</v>
      </c>
      <c r="G11" s="136">
        <v>126</v>
      </c>
      <c r="H11" s="137">
        <v>14.3</v>
      </c>
      <c r="I11" s="136">
        <v>11</v>
      </c>
      <c r="J11" s="137">
        <v>1.2</v>
      </c>
      <c r="K11" s="138">
        <f>H11+J11</f>
        <v>15.5</v>
      </c>
      <c r="L11" s="136">
        <v>71</v>
      </c>
      <c r="M11" s="137">
        <v>22.8</v>
      </c>
      <c r="N11" s="136">
        <v>1</v>
      </c>
      <c r="O11" s="137">
        <v>0.5</v>
      </c>
      <c r="P11" s="138">
        <f>M11+O11</f>
        <v>23.3</v>
      </c>
      <c r="Q11" s="136">
        <v>30</v>
      </c>
      <c r="R11" s="137">
        <v>21.5</v>
      </c>
      <c r="S11" s="136">
        <v>1</v>
      </c>
      <c r="T11" s="137">
        <v>0.8</v>
      </c>
      <c r="U11" s="138">
        <f>R11+T11</f>
        <v>22.3</v>
      </c>
      <c r="V11" s="136">
        <v>118</v>
      </c>
      <c r="W11" s="137">
        <v>744.23</v>
      </c>
      <c r="X11" s="136">
        <v>0</v>
      </c>
      <c r="Y11" s="137">
        <v>0</v>
      </c>
      <c r="Z11" s="138">
        <f>W11+Y11</f>
        <v>744.23</v>
      </c>
      <c r="AA11" s="133">
        <f t="shared" si="0"/>
        <v>345</v>
      </c>
      <c r="AB11" s="134">
        <f t="shared" si="0"/>
        <v>802.83</v>
      </c>
      <c r="AC11" s="133">
        <f t="shared" si="0"/>
        <v>13</v>
      </c>
      <c r="AD11" s="134">
        <f t="shared" si="0"/>
        <v>2.5</v>
      </c>
    </row>
    <row r="12" spans="1:30" ht="20.100000000000001" customHeight="1" thickBot="1" x14ac:dyDescent="0.3">
      <c r="A12" s="444"/>
      <c r="B12" s="446"/>
      <c r="C12" s="448"/>
      <c r="D12" s="450"/>
      <c r="E12" s="452"/>
      <c r="F12" s="169" t="s">
        <v>24</v>
      </c>
      <c r="G12" s="139">
        <v>64</v>
      </c>
      <c r="H12" s="140">
        <v>7.2</v>
      </c>
      <c r="I12" s="139">
        <v>0</v>
      </c>
      <c r="J12" s="140">
        <v>0</v>
      </c>
      <c r="K12" s="141">
        <f>H12+J12</f>
        <v>7.2</v>
      </c>
      <c r="L12" s="139">
        <v>32</v>
      </c>
      <c r="M12" s="140">
        <v>9.6999999999999993</v>
      </c>
      <c r="N12" s="139">
        <v>0</v>
      </c>
      <c r="O12" s="140">
        <v>0</v>
      </c>
      <c r="P12" s="141">
        <f>M12+O12</f>
        <v>9.6999999999999993</v>
      </c>
      <c r="Q12" s="139">
        <v>12</v>
      </c>
      <c r="R12" s="140">
        <v>8.5</v>
      </c>
      <c r="S12" s="139">
        <v>0</v>
      </c>
      <c r="T12" s="140">
        <v>0</v>
      </c>
      <c r="U12" s="141">
        <f>R12+T12</f>
        <v>8.5</v>
      </c>
      <c r="V12" s="139">
        <v>61</v>
      </c>
      <c r="W12" s="140">
        <v>111.6</v>
      </c>
      <c r="X12" s="142">
        <v>0</v>
      </c>
      <c r="Y12" s="140">
        <v>0</v>
      </c>
      <c r="Z12" s="141">
        <f>W12+Y12</f>
        <v>111.6</v>
      </c>
      <c r="AA12" s="133">
        <f t="shared" si="0"/>
        <v>169</v>
      </c>
      <c r="AB12" s="134">
        <f t="shared" si="0"/>
        <v>137</v>
      </c>
      <c r="AC12" s="133">
        <f t="shared" si="0"/>
        <v>0</v>
      </c>
      <c r="AD12" s="134">
        <f t="shared" si="0"/>
        <v>0</v>
      </c>
    </row>
    <row r="13" spans="1:30" ht="20.100000000000001" customHeight="1" thickBot="1" x14ac:dyDescent="0.3">
      <c r="A13" s="445"/>
      <c r="B13" s="453" t="s">
        <v>12</v>
      </c>
      <c r="C13" s="454"/>
      <c r="D13" s="454"/>
      <c r="E13" s="454"/>
      <c r="F13" s="454"/>
      <c r="G13" s="144">
        <f>G8+G9+G10+G11+G12</f>
        <v>4384</v>
      </c>
      <c r="H13" s="145">
        <f t="shared" ref="H13:AD13" si="1">H8+H9+H10+H11+H12</f>
        <v>543.4</v>
      </c>
      <c r="I13" s="145">
        <f t="shared" si="1"/>
        <v>13</v>
      </c>
      <c r="J13" s="145">
        <f t="shared" si="1"/>
        <v>1.4</v>
      </c>
      <c r="K13" s="146">
        <f t="shared" si="1"/>
        <v>544.79999999999995</v>
      </c>
      <c r="L13" s="145">
        <f t="shared" si="1"/>
        <v>5123</v>
      </c>
      <c r="M13" s="145">
        <f t="shared" si="1"/>
        <v>1455.7</v>
      </c>
      <c r="N13" s="145">
        <f t="shared" si="1"/>
        <v>6</v>
      </c>
      <c r="O13" s="145">
        <f t="shared" si="1"/>
        <v>5.2</v>
      </c>
      <c r="P13" s="146">
        <f t="shared" si="1"/>
        <v>1460.9</v>
      </c>
      <c r="Q13" s="145">
        <f t="shared" si="1"/>
        <v>1418</v>
      </c>
      <c r="R13" s="145">
        <f t="shared" si="1"/>
        <v>923.7</v>
      </c>
      <c r="S13" s="145">
        <f t="shared" si="1"/>
        <v>5</v>
      </c>
      <c r="T13" s="145">
        <f t="shared" si="1"/>
        <v>3.0999999999999996</v>
      </c>
      <c r="U13" s="146">
        <f t="shared" si="1"/>
        <v>926.8</v>
      </c>
      <c r="V13" s="145">
        <f t="shared" si="1"/>
        <v>569</v>
      </c>
      <c r="W13" s="145">
        <f t="shared" si="1"/>
        <v>1760.06</v>
      </c>
      <c r="X13" s="145">
        <f t="shared" si="1"/>
        <v>22</v>
      </c>
      <c r="Y13" s="145">
        <f t="shared" si="1"/>
        <v>130.4</v>
      </c>
      <c r="Z13" s="146">
        <f t="shared" si="1"/>
        <v>1890.46</v>
      </c>
      <c r="AA13" s="146">
        <f t="shared" si="1"/>
        <v>11494</v>
      </c>
      <c r="AB13" s="146">
        <f t="shared" si="1"/>
        <v>4682.8599999999997</v>
      </c>
      <c r="AC13" s="146">
        <f t="shared" si="1"/>
        <v>46</v>
      </c>
      <c r="AD13" s="146">
        <f t="shared" si="1"/>
        <v>140.1</v>
      </c>
    </row>
    <row r="14" spans="1:30" ht="20.100000000000001" customHeight="1" x14ac:dyDescent="0.25">
      <c r="A14" s="443">
        <v>2</v>
      </c>
      <c r="B14" s="446" t="s">
        <v>86</v>
      </c>
      <c r="C14" s="447">
        <f>D14+E14</f>
        <v>10105.759099999999</v>
      </c>
      <c r="D14" s="449">
        <v>9766.9139999999989</v>
      </c>
      <c r="E14" s="451">
        <v>338.8451</v>
      </c>
      <c r="F14" s="168" t="s">
        <v>20</v>
      </c>
      <c r="G14" s="133">
        <v>20</v>
      </c>
      <c r="H14" s="134">
        <v>2.1</v>
      </c>
      <c r="I14" s="133">
        <v>0</v>
      </c>
      <c r="J14" s="134">
        <v>0</v>
      </c>
      <c r="K14" s="135">
        <f t="shared" ref="K14:K30" si="2">H14+J14</f>
        <v>2.1</v>
      </c>
      <c r="L14" s="133">
        <v>3</v>
      </c>
      <c r="M14" s="134">
        <v>0.9</v>
      </c>
      <c r="N14" s="133">
        <v>0</v>
      </c>
      <c r="O14" s="134">
        <v>0</v>
      </c>
      <c r="P14" s="135">
        <f t="shared" ref="P14:P30" si="3">M14+O14</f>
        <v>0.9</v>
      </c>
      <c r="Q14" s="133">
        <v>14</v>
      </c>
      <c r="R14" s="134">
        <v>9.1999999999999993</v>
      </c>
      <c r="S14" s="133">
        <v>0</v>
      </c>
      <c r="T14" s="134">
        <v>0</v>
      </c>
      <c r="U14" s="135">
        <f t="shared" ref="U14:U30" si="4">R14+T14</f>
        <v>9.1999999999999993</v>
      </c>
      <c r="V14" s="133">
        <v>120</v>
      </c>
      <c r="W14" s="134">
        <v>325.60000000000002</v>
      </c>
      <c r="X14" s="133">
        <v>0</v>
      </c>
      <c r="Y14" s="134">
        <v>0</v>
      </c>
      <c r="Z14" s="135">
        <f t="shared" ref="Z14:Z30" si="5">W14+Y14</f>
        <v>325.60000000000002</v>
      </c>
      <c r="AA14" s="133">
        <f t="shared" ref="AA14:AD30" si="6">G14+L14+Q14+V14</f>
        <v>157</v>
      </c>
      <c r="AB14" s="134">
        <f t="shared" si="6"/>
        <v>337.8</v>
      </c>
      <c r="AC14" s="133">
        <f t="shared" si="6"/>
        <v>0</v>
      </c>
      <c r="AD14" s="134">
        <f t="shared" si="6"/>
        <v>0</v>
      </c>
    </row>
    <row r="15" spans="1:30" ht="20.100000000000001" customHeight="1" x14ac:dyDescent="0.25">
      <c r="A15" s="444"/>
      <c r="B15" s="446"/>
      <c r="C15" s="448"/>
      <c r="D15" s="450"/>
      <c r="E15" s="452"/>
      <c r="F15" s="168" t="s">
        <v>21</v>
      </c>
      <c r="G15" s="136">
        <v>0</v>
      </c>
      <c r="H15" s="137">
        <v>0</v>
      </c>
      <c r="I15" s="136">
        <v>0</v>
      </c>
      <c r="J15" s="137">
        <v>0</v>
      </c>
      <c r="K15" s="138">
        <f t="shared" si="2"/>
        <v>0</v>
      </c>
      <c r="L15" s="136">
        <v>0</v>
      </c>
      <c r="M15" s="137">
        <v>0</v>
      </c>
      <c r="N15" s="136">
        <v>0</v>
      </c>
      <c r="O15" s="137">
        <v>0</v>
      </c>
      <c r="P15" s="138">
        <f t="shared" si="3"/>
        <v>0</v>
      </c>
      <c r="Q15" s="136">
        <v>0</v>
      </c>
      <c r="R15" s="137">
        <v>0</v>
      </c>
      <c r="S15" s="136">
        <v>0</v>
      </c>
      <c r="T15" s="137">
        <v>0</v>
      </c>
      <c r="U15" s="138">
        <f t="shared" si="4"/>
        <v>0</v>
      </c>
      <c r="V15" s="136">
        <v>0</v>
      </c>
      <c r="W15" s="137">
        <v>0</v>
      </c>
      <c r="X15" s="136">
        <v>0</v>
      </c>
      <c r="Y15" s="137">
        <v>0</v>
      </c>
      <c r="Z15" s="138">
        <f t="shared" si="5"/>
        <v>0</v>
      </c>
      <c r="AA15" s="133">
        <f t="shared" si="6"/>
        <v>0</v>
      </c>
      <c r="AB15" s="134">
        <f t="shared" si="6"/>
        <v>0</v>
      </c>
      <c r="AC15" s="133">
        <f t="shared" si="6"/>
        <v>0</v>
      </c>
      <c r="AD15" s="134">
        <f t="shared" si="6"/>
        <v>0</v>
      </c>
    </row>
    <row r="16" spans="1:30" ht="20.100000000000001" customHeight="1" x14ac:dyDescent="0.25">
      <c r="A16" s="444"/>
      <c r="B16" s="446"/>
      <c r="C16" s="448"/>
      <c r="D16" s="450"/>
      <c r="E16" s="452"/>
      <c r="F16" s="168" t="s">
        <v>22</v>
      </c>
      <c r="G16" s="136">
        <v>8</v>
      </c>
      <c r="H16" s="137">
        <v>1</v>
      </c>
      <c r="I16" s="136">
        <v>0</v>
      </c>
      <c r="J16" s="137">
        <v>0</v>
      </c>
      <c r="K16" s="138">
        <f t="shared" si="2"/>
        <v>1</v>
      </c>
      <c r="L16" s="136">
        <v>10</v>
      </c>
      <c r="M16" s="137">
        <v>3</v>
      </c>
      <c r="N16" s="136">
        <v>0</v>
      </c>
      <c r="O16" s="137">
        <v>0</v>
      </c>
      <c r="P16" s="138">
        <f t="shared" si="3"/>
        <v>3</v>
      </c>
      <c r="Q16" s="136">
        <v>0</v>
      </c>
      <c r="R16" s="137">
        <v>0</v>
      </c>
      <c r="S16" s="136">
        <v>0</v>
      </c>
      <c r="T16" s="137">
        <v>0</v>
      </c>
      <c r="U16" s="138">
        <f t="shared" si="4"/>
        <v>0</v>
      </c>
      <c r="V16" s="136">
        <v>0</v>
      </c>
      <c r="W16" s="137">
        <v>0</v>
      </c>
      <c r="X16" s="136">
        <v>0</v>
      </c>
      <c r="Y16" s="137">
        <v>0</v>
      </c>
      <c r="Z16" s="138">
        <f t="shared" si="5"/>
        <v>0</v>
      </c>
      <c r="AA16" s="133">
        <f t="shared" si="6"/>
        <v>18</v>
      </c>
      <c r="AB16" s="134">
        <f t="shared" si="6"/>
        <v>4</v>
      </c>
      <c r="AC16" s="133">
        <f t="shared" si="6"/>
        <v>0</v>
      </c>
      <c r="AD16" s="134">
        <f t="shared" si="6"/>
        <v>0</v>
      </c>
    </row>
    <row r="17" spans="1:30" ht="20.100000000000001" customHeight="1" x14ac:dyDescent="0.25">
      <c r="A17" s="444"/>
      <c r="B17" s="446"/>
      <c r="C17" s="448"/>
      <c r="D17" s="450"/>
      <c r="E17" s="452"/>
      <c r="F17" s="168" t="s">
        <v>23</v>
      </c>
      <c r="G17" s="136">
        <v>0</v>
      </c>
      <c r="H17" s="137">
        <v>0</v>
      </c>
      <c r="I17" s="136">
        <v>0</v>
      </c>
      <c r="J17" s="137">
        <v>0</v>
      </c>
      <c r="K17" s="138">
        <f t="shared" si="2"/>
        <v>0</v>
      </c>
      <c r="L17" s="136">
        <v>1</v>
      </c>
      <c r="M17" s="137">
        <v>0.3</v>
      </c>
      <c r="N17" s="136">
        <v>0</v>
      </c>
      <c r="O17" s="137">
        <v>0</v>
      </c>
      <c r="P17" s="138">
        <f t="shared" si="3"/>
        <v>0.3</v>
      </c>
      <c r="Q17" s="136">
        <v>0</v>
      </c>
      <c r="R17" s="137">
        <v>0</v>
      </c>
      <c r="S17" s="136">
        <v>0</v>
      </c>
      <c r="T17" s="137">
        <v>0</v>
      </c>
      <c r="U17" s="138">
        <f t="shared" si="4"/>
        <v>0</v>
      </c>
      <c r="V17" s="136">
        <v>0</v>
      </c>
      <c r="W17" s="137">
        <v>0</v>
      </c>
      <c r="X17" s="136">
        <v>0</v>
      </c>
      <c r="Y17" s="137">
        <v>0</v>
      </c>
      <c r="Z17" s="138">
        <f t="shared" si="5"/>
        <v>0</v>
      </c>
      <c r="AA17" s="133">
        <f t="shared" si="6"/>
        <v>1</v>
      </c>
      <c r="AB17" s="134">
        <f t="shared" si="6"/>
        <v>0.3</v>
      </c>
      <c r="AC17" s="133">
        <f t="shared" si="6"/>
        <v>0</v>
      </c>
      <c r="AD17" s="134">
        <f t="shared" si="6"/>
        <v>0</v>
      </c>
    </row>
    <row r="18" spans="1:30" ht="20.100000000000001" customHeight="1" thickBot="1" x14ac:dyDescent="0.3">
      <c r="A18" s="444"/>
      <c r="B18" s="446"/>
      <c r="C18" s="448"/>
      <c r="D18" s="450"/>
      <c r="E18" s="452"/>
      <c r="F18" s="169" t="s">
        <v>24</v>
      </c>
      <c r="G18" s="139">
        <v>2</v>
      </c>
      <c r="H18" s="140">
        <v>0.2</v>
      </c>
      <c r="I18" s="139">
        <v>0</v>
      </c>
      <c r="J18" s="140">
        <v>0</v>
      </c>
      <c r="K18" s="141">
        <f t="shared" si="2"/>
        <v>0.2</v>
      </c>
      <c r="L18" s="139">
        <v>0</v>
      </c>
      <c r="M18" s="140">
        <v>0</v>
      </c>
      <c r="N18" s="139">
        <v>0</v>
      </c>
      <c r="O18" s="140">
        <v>0</v>
      </c>
      <c r="P18" s="141">
        <f t="shared" si="3"/>
        <v>0</v>
      </c>
      <c r="Q18" s="139">
        <v>0</v>
      </c>
      <c r="R18" s="140">
        <v>0</v>
      </c>
      <c r="S18" s="139">
        <v>0</v>
      </c>
      <c r="T18" s="140">
        <v>0</v>
      </c>
      <c r="U18" s="141">
        <f t="shared" si="4"/>
        <v>0</v>
      </c>
      <c r="V18" s="139">
        <v>0</v>
      </c>
      <c r="W18" s="140">
        <v>0</v>
      </c>
      <c r="X18" s="142">
        <v>0</v>
      </c>
      <c r="Y18" s="140">
        <v>0</v>
      </c>
      <c r="Z18" s="141">
        <f t="shared" si="5"/>
        <v>0</v>
      </c>
      <c r="AA18" s="133">
        <f t="shared" si="6"/>
        <v>2</v>
      </c>
      <c r="AB18" s="134">
        <f t="shared" si="6"/>
        <v>0.2</v>
      </c>
      <c r="AC18" s="133">
        <f t="shared" si="6"/>
        <v>0</v>
      </c>
      <c r="AD18" s="134">
        <f t="shared" si="6"/>
        <v>0</v>
      </c>
    </row>
    <row r="19" spans="1:30" ht="20.100000000000001" customHeight="1" thickBot="1" x14ac:dyDescent="0.3">
      <c r="A19" s="445"/>
      <c r="B19" s="453" t="s">
        <v>12</v>
      </c>
      <c r="C19" s="454"/>
      <c r="D19" s="454"/>
      <c r="E19" s="454"/>
      <c r="F19" s="454"/>
      <c r="G19" s="144">
        <f t="shared" ref="G19:AD19" si="7">G14+G15+G16+G17+G18</f>
        <v>30</v>
      </c>
      <c r="H19" s="145">
        <f t="shared" si="7"/>
        <v>3.3000000000000003</v>
      </c>
      <c r="I19" s="145">
        <f t="shared" si="7"/>
        <v>0</v>
      </c>
      <c r="J19" s="145">
        <f t="shared" si="7"/>
        <v>0</v>
      </c>
      <c r="K19" s="146">
        <f t="shared" si="7"/>
        <v>3.3000000000000003</v>
      </c>
      <c r="L19" s="145">
        <f t="shared" si="7"/>
        <v>14</v>
      </c>
      <c r="M19" s="145">
        <f t="shared" si="7"/>
        <v>4.2</v>
      </c>
      <c r="N19" s="145">
        <f t="shared" si="7"/>
        <v>0</v>
      </c>
      <c r="O19" s="145">
        <f t="shared" si="7"/>
        <v>0</v>
      </c>
      <c r="P19" s="146">
        <f t="shared" si="7"/>
        <v>4.2</v>
      </c>
      <c r="Q19" s="145">
        <f t="shared" si="7"/>
        <v>14</v>
      </c>
      <c r="R19" s="145">
        <f t="shared" si="7"/>
        <v>9.1999999999999993</v>
      </c>
      <c r="S19" s="145">
        <f t="shared" si="7"/>
        <v>0</v>
      </c>
      <c r="T19" s="145">
        <f t="shared" si="7"/>
        <v>0</v>
      </c>
      <c r="U19" s="146">
        <f t="shared" si="7"/>
        <v>9.1999999999999993</v>
      </c>
      <c r="V19" s="145">
        <f t="shared" si="7"/>
        <v>120</v>
      </c>
      <c r="W19" s="145">
        <f t="shared" si="7"/>
        <v>325.60000000000002</v>
      </c>
      <c r="X19" s="145">
        <f t="shared" si="7"/>
        <v>0</v>
      </c>
      <c r="Y19" s="145">
        <f t="shared" si="7"/>
        <v>0</v>
      </c>
      <c r="Z19" s="146">
        <f t="shared" si="7"/>
        <v>325.60000000000002</v>
      </c>
      <c r="AA19" s="146">
        <f t="shared" si="7"/>
        <v>178</v>
      </c>
      <c r="AB19" s="146">
        <f t="shared" si="7"/>
        <v>342.3</v>
      </c>
      <c r="AC19" s="146">
        <f t="shared" si="7"/>
        <v>0</v>
      </c>
      <c r="AD19" s="146">
        <f t="shared" si="7"/>
        <v>0</v>
      </c>
    </row>
    <row r="20" spans="1:30" ht="20.100000000000001" customHeight="1" x14ac:dyDescent="0.25">
      <c r="A20" s="443">
        <v>3</v>
      </c>
      <c r="B20" s="446" t="s">
        <v>87</v>
      </c>
      <c r="C20" s="447">
        <f>D20+E20</f>
        <v>19849.100600000002</v>
      </c>
      <c r="D20" s="449">
        <v>18800.600900000001</v>
      </c>
      <c r="E20" s="451">
        <v>1048.4996999999998</v>
      </c>
      <c r="F20" s="168" t="s">
        <v>20</v>
      </c>
      <c r="G20" s="133">
        <v>8488</v>
      </c>
      <c r="H20" s="134">
        <v>1494.2</v>
      </c>
      <c r="I20" s="133">
        <v>0</v>
      </c>
      <c r="J20" s="134">
        <v>0</v>
      </c>
      <c r="K20" s="135">
        <f t="shared" si="2"/>
        <v>1494.2</v>
      </c>
      <c r="L20" s="133">
        <v>3488</v>
      </c>
      <c r="M20" s="134">
        <v>1358</v>
      </c>
      <c r="N20" s="133">
        <v>0</v>
      </c>
      <c r="O20" s="134">
        <v>0</v>
      </c>
      <c r="P20" s="135">
        <f t="shared" ref="P20:P25" si="8">M20+O20</f>
        <v>1358</v>
      </c>
      <c r="Q20" s="133">
        <v>1854</v>
      </c>
      <c r="R20" s="134">
        <v>1751.2</v>
      </c>
      <c r="S20" s="133">
        <v>0</v>
      </c>
      <c r="T20" s="134">
        <v>0</v>
      </c>
      <c r="U20" s="135">
        <f t="shared" ref="U20:U25" si="9">R20+T20</f>
        <v>1751.2</v>
      </c>
      <c r="V20" s="133">
        <v>325</v>
      </c>
      <c r="W20" s="134">
        <v>1506</v>
      </c>
      <c r="X20" s="133">
        <v>0</v>
      </c>
      <c r="Y20" s="134">
        <v>0</v>
      </c>
      <c r="Z20" s="135">
        <f t="shared" ref="Z20:Z25" si="10">W20+Y20</f>
        <v>1506</v>
      </c>
      <c r="AA20" s="133">
        <f>G20+L20+Q20+V20</f>
        <v>14155</v>
      </c>
      <c r="AB20" s="134">
        <f>H20+M20+R20+W20</f>
        <v>6109.4</v>
      </c>
      <c r="AC20" s="133">
        <f>I20+N20+S20+X20</f>
        <v>0</v>
      </c>
      <c r="AD20" s="134">
        <f>J20+O20+T20+Y20</f>
        <v>0</v>
      </c>
    </row>
    <row r="21" spans="1:30" ht="20.100000000000001" customHeight="1" x14ac:dyDescent="0.25">
      <c r="A21" s="444"/>
      <c r="B21" s="446"/>
      <c r="C21" s="448"/>
      <c r="D21" s="450"/>
      <c r="E21" s="452"/>
      <c r="F21" s="168" t="s">
        <v>21</v>
      </c>
      <c r="G21" s="136">
        <v>0</v>
      </c>
      <c r="H21" s="137">
        <v>0</v>
      </c>
      <c r="I21" s="136">
        <v>0</v>
      </c>
      <c r="J21" s="137">
        <v>0</v>
      </c>
      <c r="K21" s="138">
        <f t="shared" si="2"/>
        <v>0</v>
      </c>
      <c r="L21" s="136">
        <v>0</v>
      </c>
      <c r="M21" s="137">
        <v>0</v>
      </c>
      <c r="N21" s="136">
        <v>0</v>
      </c>
      <c r="O21" s="137">
        <v>0</v>
      </c>
      <c r="P21" s="138">
        <f t="shared" si="8"/>
        <v>0</v>
      </c>
      <c r="Q21" s="136">
        <v>576</v>
      </c>
      <c r="R21" s="137">
        <v>511.2</v>
      </c>
      <c r="S21" s="136">
        <v>0</v>
      </c>
      <c r="T21" s="137">
        <v>0</v>
      </c>
      <c r="U21" s="138">
        <f t="shared" si="9"/>
        <v>511.2</v>
      </c>
      <c r="V21" s="136">
        <v>0</v>
      </c>
      <c r="W21" s="137">
        <v>0</v>
      </c>
      <c r="X21" s="136">
        <v>0</v>
      </c>
      <c r="Y21" s="137">
        <v>0</v>
      </c>
      <c r="Z21" s="138">
        <f t="shared" si="10"/>
        <v>0</v>
      </c>
      <c r="AA21" s="133">
        <f t="shared" si="6"/>
        <v>576</v>
      </c>
      <c r="AB21" s="134">
        <f t="shared" si="6"/>
        <v>511.2</v>
      </c>
      <c r="AC21" s="133">
        <f t="shared" si="6"/>
        <v>0</v>
      </c>
      <c r="AD21" s="134">
        <f t="shared" si="6"/>
        <v>0</v>
      </c>
    </row>
    <row r="22" spans="1:30" ht="20.100000000000001" customHeight="1" x14ac:dyDescent="0.25">
      <c r="A22" s="444"/>
      <c r="B22" s="446"/>
      <c r="C22" s="448"/>
      <c r="D22" s="450"/>
      <c r="E22" s="452"/>
      <c r="F22" s="168" t="s">
        <v>22</v>
      </c>
      <c r="G22" s="136">
        <v>0</v>
      </c>
      <c r="H22" s="137">
        <v>0</v>
      </c>
      <c r="I22" s="136">
        <v>0</v>
      </c>
      <c r="J22" s="137">
        <v>0</v>
      </c>
      <c r="K22" s="138">
        <f t="shared" si="2"/>
        <v>0</v>
      </c>
      <c r="L22" s="136">
        <v>0</v>
      </c>
      <c r="M22" s="137">
        <v>0</v>
      </c>
      <c r="N22" s="136">
        <v>0</v>
      </c>
      <c r="O22" s="137">
        <v>0</v>
      </c>
      <c r="P22" s="138">
        <f t="shared" si="8"/>
        <v>0</v>
      </c>
      <c r="Q22" s="136">
        <v>54</v>
      </c>
      <c r="R22" s="137">
        <v>53.56</v>
      </c>
      <c r="S22" s="136">
        <v>0</v>
      </c>
      <c r="T22" s="137">
        <v>0</v>
      </c>
      <c r="U22" s="138">
        <f t="shared" si="9"/>
        <v>53.56</v>
      </c>
      <c r="V22" s="136">
        <v>0</v>
      </c>
      <c r="W22" s="137">
        <v>0</v>
      </c>
      <c r="X22" s="136">
        <v>0</v>
      </c>
      <c r="Y22" s="137">
        <v>0</v>
      </c>
      <c r="Z22" s="138">
        <f t="shared" si="10"/>
        <v>0</v>
      </c>
      <c r="AA22" s="133">
        <f t="shared" si="6"/>
        <v>54</v>
      </c>
      <c r="AB22" s="134">
        <f t="shared" si="6"/>
        <v>53.56</v>
      </c>
      <c r="AC22" s="133">
        <f t="shared" si="6"/>
        <v>0</v>
      </c>
      <c r="AD22" s="134">
        <f t="shared" si="6"/>
        <v>0</v>
      </c>
    </row>
    <row r="23" spans="1:30" ht="20.100000000000001" customHeight="1" x14ac:dyDescent="0.25">
      <c r="A23" s="444"/>
      <c r="B23" s="446"/>
      <c r="C23" s="448"/>
      <c r="D23" s="450"/>
      <c r="E23" s="452"/>
      <c r="F23" s="168" t="s">
        <v>23</v>
      </c>
      <c r="G23" s="136">
        <v>0</v>
      </c>
      <c r="H23" s="137">
        <v>0</v>
      </c>
      <c r="I23" s="136">
        <v>0</v>
      </c>
      <c r="J23" s="137">
        <v>0</v>
      </c>
      <c r="K23" s="138">
        <f t="shared" si="2"/>
        <v>0</v>
      </c>
      <c r="L23" s="136">
        <v>337</v>
      </c>
      <c r="M23" s="137">
        <v>167.2</v>
      </c>
      <c r="N23" s="136">
        <v>0</v>
      </c>
      <c r="O23" s="137">
        <v>0</v>
      </c>
      <c r="P23" s="138">
        <f t="shared" si="8"/>
        <v>167.2</v>
      </c>
      <c r="Q23" s="136">
        <v>216</v>
      </c>
      <c r="R23" s="137">
        <v>215.2</v>
      </c>
      <c r="S23" s="136">
        <v>0</v>
      </c>
      <c r="T23" s="137">
        <v>0</v>
      </c>
      <c r="U23" s="138">
        <f t="shared" si="9"/>
        <v>215.2</v>
      </c>
      <c r="V23" s="136">
        <v>39</v>
      </c>
      <c r="W23" s="137">
        <v>444.84</v>
      </c>
      <c r="X23" s="136">
        <v>0</v>
      </c>
      <c r="Y23" s="137">
        <v>0</v>
      </c>
      <c r="Z23" s="138">
        <f t="shared" si="10"/>
        <v>444.84</v>
      </c>
      <c r="AA23" s="133">
        <f t="shared" si="6"/>
        <v>592</v>
      </c>
      <c r="AB23" s="134">
        <f t="shared" si="6"/>
        <v>827.24</v>
      </c>
      <c r="AC23" s="133">
        <f t="shared" si="6"/>
        <v>0</v>
      </c>
      <c r="AD23" s="134">
        <f t="shared" si="6"/>
        <v>0</v>
      </c>
    </row>
    <row r="24" spans="1:30" ht="20.100000000000001" customHeight="1" thickBot="1" x14ac:dyDescent="0.3">
      <c r="A24" s="444"/>
      <c r="B24" s="446"/>
      <c r="C24" s="448"/>
      <c r="D24" s="450"/>
      <c r="E24" s="452"/>
      <c r="F24" s="169" t="s">
        <v>24</v>
      </c>
      <c r="G24" s="139">
        <v>0</v>
      </c>
      <c r="H24" s="140">
        <v>0</v>
      </c>
      <c r="I24" s="139">
        <v>0</v>
      </c>
      <c r="J24" s="140">
        <v>0</v>
      </c>
      <c r="K24" s="141">
        <f t="shared" si="2"/>
        <v>0</v>
      </c>
      <c r="L24" s="139">
        <v>49</v>
      </c>
      <c r="M24" s="140">
        <v>24.52</v>
      </c>
      <c r="N24" s="139">
        <v>0</v>
      </c>
      <c r="O24" s="140">
        <v>0</v>
      </c>
      <c r="P24" s="141">
        <f t="shared" si="8"/>
        <v>24.52</v>
      </c>
      <c r="Q24" s="139">
        <v>0</v>
      </c>
      <c r="R24" s="140">
        <v>0</v>
      </c>
      <c r="S24" s="139">
        <v>0</v>
      </c>
      <c r="T24" s="140">
        <v>0</v>
      </c>
      <c r="U24" s="141">
        <f t="shared" si="9"/>
        <v>0</v>
      </c>
      <c r="V24" s="139">
        <v>0</v>
      </c>
      <c r="W24" s="140">
        <v>0</v>
      </c>
      <c r="X24" s="142">
        <v>3</v>
      </c>
      <c r="Y24" s="140">
        <v>440.28</v>
      </c>
      <c r="Z24" s="141">
        <f t="shared" si="10"/>
        <v>440.28</v>
      </c>
      <c r="AA24" s="133">
        <f t="shared" si="6"/>
        <v>49</v>
      </c>
      <c r="AB24" s="134">
        <f t="shared" si="6"/>
        <v>24.52</v>
      </c>
      <c r="AC24" s="133">
        <f t="shared" si="6"/>
        <v>3</v>
      </c>
      <c r="AD24" s="134">
        <f t="shared" si="6"/>
        <v>440.28</v>
      </c>
    </row>
    <row r="25" spans="1:30" ht="20.100000000000001" customHeight="1" thickBot="1" x14ac:dyDescent="0.3">
      <c r="A25" s="445"/>
      <c r="B25" s="453" t="s">
        <v>12</v>
      </c>
      <c r="C25" s="454"/>
      <c r="D25" s="454"/>
      <c r="E25" s="454"/>
      <c r="F25" s="454"/>
      <c r="G25" s="144">
        <f t="shared" ref="G25:AD25" si="11">G20+G21+G22+G23+G24</f>
        <v>8488</v>
      </c>
      <c r="H25" s="145">
        <f t="shared" si="11"/>
        <v>1494.2</v>
      </c>
      <c r="I25" s="145">
        <f t="shared" si="11"/>
        <v>0</v>
      </c>
      <c r="J25" s="145">
        <f t="shared" si="11"/>
        <v>0</v>
      </c>
      <c r="K25" s="146">
        <f t="shared" si="2"/>
        <v>1494.2</v>
      </c>
      <c r="L25" s="145">
        <f t="shared" si="11"/>
        <v>3874</v>
      </c>
      <c r="M25" s="145">
        <f t="shared" si="11"/>
        <v>1549.72</v>
      </c>
      <c r="N25" s="145">
        <f t="shared" si="11"/>
        <v>0</v>
      </c>
      <c r="O25" s="145">
        <f t="shared" si="11"/>
        <v>0</v>
      </c>
      <c r="P25" s="146">
        <f t="shared" si="8"/>
        <v>1549.72</v>
      </c>
      <c r="Q25" s="145">
        <f t="shared" si="11"/>
        <v>2700</v>
      </c>
      <c r="R25" s="145">
        <f t="shared" si="11"/>
        <v>2531.16</v>
      </c>
      <c r="S25" s="145">
        <f t="shared" si="11"/>
        <v>0</v>
      </c>
      <c r="T25" s="145">
        <f t="shared" si="11"/>
        <v>0</v>
      </c>
      <c r="U25" s="146">
        <f t="shared" si="9"/>
        <v>2531.16</v>
      </c>
      <c r="V25" s="145">
        <f t="shared" si="11"/>
        <v>364</v>
      </c>
      <c r="W25" s="145">
        <f t="shared" si="11"/>
        <v>1950.84</v>
      </c>
      <c r="X25" s="145">
        <f t="shared" si="11"/>
        <v>3</v>
      </c>
      <c r="Y25" s="145">
        <f t="shared" si="11"/>
        <v>440.28</v>
      </c>
      <c r="Z25" s="146">
        <f t="shared" si="10"/>
        <v>2391.12</v>
      </c>
      <c r="AA25" s="146">
        <f t="shared" si="11"/>
        <v>15426</v>
      </c>
      <c r="AB25" s="146">
        <f t="shared" si="11"/>
        <v>7525.92</v>
      </c>
      <c r="AC25" s="146">
        <f t="shared" si="11"/>
        <v>3</v>
      </c>
      <c r="AD25" s="146">
        <f t="shared" si="11"/>
        <v>440.28</v>
      </c>
    </row>
    <row r="26" spans="1:30" ht="20.100000000000001" customHeight="1" x14ac:dyDescent="0.25">
      <c r="A26" s="443">
        <v>4</v>
      </c>
      <c r="B26" s="446" t="s">
        <v>88</v>
      </c>
      <c r="C26" s="447">
        <f>D26+E26</f>
        <v>7226.3712999999998</v>
      </c>
      <c r="D26" s="449">
        <v>7225.3712999999998</v>
      </c>
      <c r="E26" s="451">
        <v>1</v>
      </c>
      <c r="F26" s="168" t="s">
        <v>20</v>
      </c>
      <c r="G26" s="133">
        <v>0</v>
      </c>
      <c r="H26" s="134">
        <v>0</v>
      </c>
      <c r="I26" s="133">
        <v>0</v>
      </c>
      <c r="J26" s="134">
        <v>0</v>
      </c>
      <c r="K26" s="135">
        <f t="shared" si="2"/>
        <v>0</v>
      </c>
      <c r="L26" s="133">
        <v>0</v>
      </c>
      <c r="M26" s="134">
        <v>0</v>
      </c>
      <c r="N26" s="133">
        <v>0</v>
      </c>
      <c r="O26" s="134">
        <v>0</v>
      </c>
      <c r="P26" s="135">
        <f t="shared" si="3"/>
        <v>0</v>
      </c>
      <c r="Q26" s="133">
        <v>0</v>
      </c>
      <c r="R26" s="134">
        <v>0</v>
      </c>
      <c r="S26" s="133">
        <v>0</v>
      </c>
      <c r="T26" s="134">
        <v>0</v>
      </c>
      <c r="U26" s="135">
        <f t="shared" si="4"/>
        <v>0</v>
      </c>
      <c r="V26" s="133">
        <v>0</v>
      </c>
      <c r="W26" s="134">
        <v>0</v>
      </c>
      <c r="X26" s="133">
        <v>0</v>
      </c>
      <c r="Y26" s="134">
        <v>0</v>
      </c>
      <c r="Z26" s="135">
        <f t="shared" si="5"/>
        <v>0</v>
      </c>
      <c r="AA26" s="133">
        <f>G26+L26+Q26+V26</f>
        <v>0</v>
      </c>
      <c r="AB26" s="134">
        <f>H26+M26+R26+W26</f>
        <v>0</v>
      </c>
      <c r="AC26" s="133">
        <f>I26+N26+S26+X26</f>
        <v>0</v>
      </c>
      <c r="AD26" s="134">
        <f>J26+O26+T26+Y26</f>
        <v>0</v>
      </c>
    </row>
    <row r="27" spans="1:30" ht="20.100000000000001" customHeight="1" x14ac:dyDescent="0.25">
      <c r="A27" s="444"/>
      <c r="B27" s="446"/>
      <c r="C27" s="448"/>
      <c r="D27" s="450"/>
      <c r="E27" s="452"/>
      <c r="F27" s="168" t="s">
        <v>21</v>
      </c>
      <c r="G27" s="136">
        <v>0</v>
      </c>
      <c r="H27" s="137">
        <v>0</v>
      </c>
      <c r="I27" s="136">
        <v>0</v>
      </c>
      <c r="J27" s="137">
        <v>0</v>
      </c>
      <c r="K27" s="138">
        <f t="shared" si="2"/>
        <v>0</v>
      </c>
      <c r="L27" s="136">
        <v>0</v>
      </c>
      <c r="M27" s="137">
        <v>0</v>
      </c>
      <c r="N27" s="136">
        <v>0</v>
      </c>
      <c r="O27" s="137">
        <v>0</v>
      </c>
      <c r="P27" s="138">
        <f t="shared" si="3"/>
        <v>0</v>
      </c>
      <c r="Q27" s="136">
        <v>0</v>
      </c>
      <c r="R27" s="137">
        <v>0</v>
      </c>
      <c r="S27" s="136">
        <v>0</v>
      </c>
      <c r="T27" s="137">
        <v>0</v>
      </c>
      <c r="U27" s="138">
        <f t="shared" si="4"/>
        <v>0</v>
      </c>
      <c r="V27" s="136">
        <v>0</v>
      </c>
      <c r="W27" s="137">
        <v>0</v>
      </c>
      <c r="X27" s="136">
        <v>0</v>
      </c>
      <c r="Y27" s="137">
        <v>0</v>
      </c>
      <c r="Z27" s="138">
        <f t="shared" si="5"/>
        <v>0</v>
      </c>
      <c r="AA27" s="133">
        <f t="shared" si="6"/>
        <v>0</v>
      </c>
      <c r="AB27" s="134">
        <f t="shared" si="6"/>
        <v>0</v>
      </c>
      <c r="AC27" s="133">
        <f t="shared" si="6"/>
        <v>0</v>
      </c>
      <c r="AD27" s="134">
        <f t="shared" si="6"/>
        <v>0</v>
      </c>
    </row>
    <row r="28" spans="1:30" ht="20.100000000000001" customHeight="1" x14ac:dyDescent="0.25">
      <c r="A28" s="444"/>
      <c r="B28" s="446"/>
      <c r="C28" s="448"/>
      <c r="D28" s="450"/>
      <c r="E28" s="452"/>
      <c r="F28" s="168" t="s">
        <v>22</v>
      </c>
      <c r="G28" s="136">
        <v>0</v>
      </c>
      <c r="H28" s="137">
        <v>0</v>
      </c>
      <c r="I28" s="136">
        <v>0</v>
      </c>
      <c r="J28" s="137">
        <v>0</v>
      </c>
      <c r="K28" s="138">
        <f t="shared" si="2"/>
        <v>0</v>
      </c>
      <c r="L28" s="136">
        <v>0</v>
      </c>
      <c r="M28" s="137">
        <v>0</v>
      </c>
      <c r="N28" s="136">
        <v>0</v>
      </c>
      <c r="O28" s="137">
        <v>0</v>
      </c>
      <c r="P28" s="138">
        <f t="shared" si="3"/>
        <v>0</v>
      </c>
      <c r="Q28" s="136">
        <v>0</v>
      </c>
      <c r="R28" s="137">
        <v>0</v>
      </c>
      <c r="S28" s="136">
        <v>0</v>
      </c>
      <c r="T28" s="137">
        <v>0</v>
      </c>
      <c r="U28" s="138">
        <f t="shared" si="4"/>
        <v>0</v>
      </c>
      <c r="V28" s="136">
        <v>0</v>
      </c>
      <c r="W28" s="137">
        <v>0</v>
      </c>
      <c r="X28" s="136">
        <v>0</v>
      </c>
      <c r="Y28" s="137">
        <v>0</v>
      </c>
      <c r="Z28" s="138">
        <f t="shared" si="5"/>
        <v>0</v>
      </c>
      <c r="AA28" s="133">
        <f t="shared" si="6"/>
        <v>0</v>
      </c>
      <c r="AB28" s="134">
        <f t="shared" si="6"/>
        <v>0</v>
      </c>
      <c r="AC28" s="133">
        <f t="shared" si="6"/>
        <v>0</v>
      </c>
      <c r="AD28" s="134">
        <f t="shared" si="6"/>
        <v>0</v>
      </c>
    </row>
    <row r="29" spans="1:30" ht="20.100000000000001" customHeight="1" x14ac:dyDescent="0.25">
      <c r="A29" s="444"/>
      <c r="B29" s="446"/>
      <c r="C29" s="448"/>
      <c r="D29" s="450"/>
      <c r="E29" s="452"/>
      <c r="F29" s="168" t="s">
        <v>23</v>
      </c>
      <c r="G29" s="136">
        <v>0</v>
      </c>
      <c r="H29" s="137">
        <v>0</v>
      </c>
      <c r="I29" s="136">
        <v>0</v>
      </c>
      <c r="J29" s="137">
        <v>0</v>
      </c>
      <c r="K29" s="138">
        <f t="shared" si="2"/>
        <v>0</v>
      </c>
      <c r="L29" s="136">
        <v>0</v>
      </c>
      <c r="M29" s="137">
        <v>0</v>
      </c>
      <c r="N29" s="136">
        <v>0</v>
      </c>
      <c r="O29" s="137">
        <v>0</v>
      </c>
      <c r="P29" s="138">
        <f t="shared" si="3"/>
        <v>0</v>
      </c>
      <c r="Q29" s="136">
        <v>0</v>
      </c>
      <c r="R29" s="137">
        <v>0</v>
      </c>
      <c r="S29" s="136">
        <v>0</v>
      </c>
      <c r="T29" s="137">
        <v>0</v>
      </c>
      <c r="U29" s="138">
        <f t="shared" si="4"/>
        <v>0</v>
      </c>
      <c r="V29" s="136">
        <v>0</v>
      </c>
      <c r="W29" s="137">
        <v>0</v>
      </c>
      <c r="X29" s="136">
        <v>0</v>
      </c>
      <c r="Y29" s="137">
        <v>0</v>
      </c>
      <c r="Z29" s="138">
        <f t="shared" si="5"/>
        <v>0</v>
      </c>
      <c r="AA29" s="133">
        <f t="shared" si="6"/>
        <v>0</v>
      </c>
      <c r="AB29" s="134">
        <f t="shared" si="6"/>
        <v>0</v>
      </c>
      <c r="AC29" s="133">
        <f t="shared" si="6"/>
        <v>0</v>
      </c>
      <c r="AD29" s="134">
        <f t="shared" si="6"/>
        <v>0</v>
      </c>
    </row>
    <row r="30" spans="1:30" ht="20.100000000000001" customHeight="1" thickBot="1" x14ac:dyDescent="0.3">
      <c r="A30" s="444"/>
      <c r="B30" s="446"/>
      <c r="C30" s="448"/>
      <c r="D30" s="450"/>
      <c r="E30" s="452"/>
      <c r="F30" s="169" t="s">
        <v>24</v>
      </c>
      <c r="G30" s="139">
        <v>0</v>
      </c>
      <c r="H30" s="140">
        <v>0</v>
      </c>
      <c r="I30" s="139">
        <v>0</v>
      </c>
      <c r="J30" s="140">
        <v>0</v>
      </c>
      <c r="K30" s="141">
        <f t="shared" si="2"/>
        <v>0</v>
      </c>
      <c r="L30" s="139">
        <v>0</v>
      </c>
      <c r="M30" s="140">
        <v>0</v>
      </c>
      <c r="N30" s="139">
        <v>0</v>
      </c>
      <c r="O30" s="140">
        <v>0</v>
      </c>
      <c r="P30" s="141">
        <f t="shared" si="3"/>
        <v>0</v>
      </c>
      <c r="Q30" s="139">
        <v>0</v>
      </c>
      <c r="R30" s="140">
        <v>0</v>
      </c>
      <c r="S30" s="139">
        <v>0</v>
      </c>
      <c r="T30" s="140">
        <v>0</v>
      </c>
      <c r="U30" s="141">
        <f t="shared" si="4"/>
        <v>0</v>
      </c>
      <c r="V30" s="139">
        <v>0</v>
      </c>
      <c r="W30" s="140">
        <v>0</v>
      </c>
      <c r="X30" s="142">
        <v>0</v>
      </c>
      <c r="Y30" s="140">
        <v>0</v>
      </c>
      <c r="Z30" s="141">
        <f t="shared" si="5"/>
        <v>0</v>
      </c>
      <c r="AA30" s="133">
        <f t="shared" si="6"/>
        <v>0</v>
      </c>
      <c r="AB30" s="134">
        <f t="shared" si="6"/>
        <v>0</v>
      </c>
      <c r="AC30" s="133">
        <f t="shared" si="6"/>
        <v>0</v>
      </c>
      <c r="AD30" s="134">
        <f t="shared" si="6"/>
        <v>0</v>
      </c>
    </row>
    <row r="31" spans="1:30" ht="20.100000000000001" customHeight="1" thickBot="1" x14ac:dyDescent="0.3">
      <c r="A31" s="445"/>
      <c r="B31" s="453" t="s">
        <v>12</v>
      </c>
      <c r="C31" s="454"/>
      <c r="D31" s="454"/>
      <c r="E31" s="454"/>
      <c r="F31" s="454"/>
      <c r="G31" s="144">
        <f t="shared" ref="G31:AD31" si="12">G26+G27+G28+G29+G30</f>
        <v>0</v>
      </c>
      <c r="H31" s="145">
        <f t="shared" si="12"/>
        <v>0</v>
      </c>
      <c r="I31" s="145">
        <f t="shared" si="12"/>
        <v>0</v>
      </c>
      <c r="J31" s="145">
        <f t="shared" si="12"/>
        <v>0</v>
      </c>
      <c r="K31" s="146">
        <f t="shared" si="12"/>
        <v>0</v>
      </c>
      <c r="L31" s="145">
        <f t="shared" si="12"/>
        <v>0</v>
      </c>
      <c r="M31" s="145">
        <f t="shared" si="12"/>
        <v>0</v>
      </c>
      <c r="N31" s="145">
        <f t="shared" si="12"/>
        <v>0</v>
      </c>
      <c r="O31" s="145">
        <f t="shared" si="12"/>
        <v>0</v>
      </c>
      <c r="P31" s="146">
        <f t="shared" si="12"/>
        <v>0</v>
      </c>
      <c r="Q31" s="145">
        <f t="shared" si="12"/>
        <v>0</v>
      </c>
      <c r="R31" s="145">
        <f t="shared" si="12"/>
        <v>0</v>
      </c>
      <c r="S31" s="145">
        <f t="shared" si="12"/>
        <v>0</v>
      </c>
      <c r="T31" s="145">
        <f t="shared" si="12"/>
        <v>0</v>
      </c>
      <c r="U31" s="146">
        <f t="shared" si="12"/>
        <v>0</v>
      </c>
      <c r="V31" s="145">
        <f t="shared" si="12"/>
        <v>0</v>
      </c>
      <c r="W31" s="145">
        <f t="shared" si="12"/>
        <v>0</v>
      </c>
      <c r="X31" s="145">
        <f t="shared" si="12"/>
        <v>0</v>
      </c>
      <c r="Y31" s="145">
        <f t="shared" si="12"/>
        <v>0</v>
      </c>
      <c r="Z31" s="146">
        <f t="shared" si="12"/>
        <v>0</v>
      </c>
      <c r="AA31" s="146">
        <f t="shared" si="12"/>
        <v>0</v>
      </c>
      <c r="AB31" s="146">
        <f t="shared" si="12"/>
        <v>0</v>
      </c>
      <c r="AC31" s="146">
        <f t="shared" si="12"/>
        <v>0</v>
      </c>
      <c r="AD31" s="146">
        <f t="shared" si="12"/>
        <v>0</v>
      </c>
    </row>
    <row r="32" spans="1:30" ht="20.100000000000001" customHeight="1" x14ac:dyDescent="0.25">
      <c r="A32" s="443">
        <v>5</v>
      </c>
      <c r="B32" s="446" t="s">
        <v>89</v>
      </c>
      <c r="C32" s="447">
        <f>D32+E32</f>
        <v>3542.9105999999997</v>
      </c>
      <c r="D32" s="449">
        <v>3542.8105999999998</v>
      </c>
      <c r="E32" s="451">
        <v>0.1</v>
      </c>
      <c r="F32" s="168" t="s">
        <v>20</v>
      </c>
      <c r="G32" s="133">
        <v>0</v>
      </c>
      <c r="H32" s="134">
        <v>0</v>
      </c>
      <c r="I32" s="133">
        <v>0</v>
      </c>
      <c r="J32" s="134">
        <v>0</v>
      </c>
      <c r="K32" s="135">
        <f t="shared" ref="K32:K54" si="13">H32+J32</f>
        <v>0</v>
      </c>
      <c r="L32" s="133">
        <v>0</v>
      </c>
      <c r="M32" s="134">
        <v>0</v>
      </c>
      <c r="N32" s="133">
        <v>0</v>
      </c>
      <c r="O32" s="134">
        <v>0</v>
      </c>
      <c r="P32" s="135">
        <f t="shared" ref="P32:P54" si="14">M32+O32</f>
        <v>0</v>
      </c>
      <c r="Q32" s="133">
        <v>0</v>
      </c>
      <c r="R32" s="134">
        <v>0</v>
      </c>
      <c r="S32" s="133">
        <v>0</v>
      </c>
      <c r="T32" s="134">
        <v>0</v>
      </c>
      <c r="U32" s="135">
        <f t="shared" ref="U32:U54" si="15">R32+T32</f>
        <v>0</v>
      </c>
      <c r="V32" s="133">
        <v>0</v>
      </c>
      <c r="W32" s="134">
        <v>0</v>
      </c>
      <c r="X32" s="133">
        <v>0</v>
      </c>
      <c r="Y32" s="134">
        <v>0</v>
      </c>
      <c r="Z32" s="135">
        <f>W32+Y32</f>
        <v>0</v>
      </c>
      <c r="AA32" s="133">
        <f t="shared" ref="AA32:AD36" si="16">G32+L32+Q32+V32</f>
        <v>0</v>
      </c>
      <c r="AB32" s="134">
        <f t="shared" si="16"/>
        <v>0</v>
      </c>
      <c r="AC32" s="133">
        <f t="shared" si="16"/>
        <v>0</v>
      </c>
      <c r="AD32" s="134">
        <f t="shared" si="16"/>
        <v>0</v>
      </c>
    </row>
    <row r="33" spans="1:30" ht="20.100000000000001" customHeight="1" x14ac:dyDescent="0.25">
      <c r="A33" s="444"/>
      <c r="B33" s="446"/>
      <c r="C33" s="448"/>
      <c r="D33" s="450"/>
      <c r="E33" s="452"/>
      <c r="F33" s="168" t="s">
        <v>21</v>
      </c>
      <c r="G33" s="136">
        <v>0</v>
      </c>
      <c r="H33" s="137">
        <v>0</v>
      </c>
      <c r="I33" s="136">
        <v>0</v>
      </c>
      <c r="J33" s="137">
        <v>0</v>
      </c>
      <c r="K33" s="138">
        <f t="shared" si="13"/>
        <v>0</v>
      </c>
      <c r="L33" s="136">
        <v>0</v>
      </c>
      <c r="M33" s="137">
        <v>0</v>
      </c>
      <c r="N33" s="136">
        <v>0</v>
      </c>
      <c r="O33" s="137">
        <v>0</v>
      </c>
      <c r="P33" s="138">
        <f t="shared" si="14"/>
        <v>0</v>
      </c>
      <c r="Q33" s="136">
        <v>0</v>
      </c>
      <c r="R33" s="137">
        <v>0</v>
      </c>
      <c r="S33" s="136">
        <v>0</v>
      </c>
      <c r="T33" s="137">
        <v>0</v>
      </c>
      <c r="U33" s="138">
        <f t="shared" si="15"/>
        <v>0</v>
      </c>
      <c r="V33" s="136">
        <v>0</v>
      </c>
      <c r="W33" s="137">
        <v>0</v>
      </c>
      <c r="X33" s="136">
        <v>0</v>
      </c>
      <c r="Y33" s="137">
        <v>0</v>
      </c>
      <c r="Z33" s="138">
        <f>W33+Y33</f>
        <v>0</v>
      </c>
      <c r="AA33" s="133">
        <f t="shared" si="16"/>
        <v>0</v>
      </c>
      <c r="AB33" s="134">
        <f t="shared" si="16"/>
        <v>0</v>
      </c>
      <c r="AC33" s="133">
        <f t="shared" si="16"/>
        <v>0</v>
      </c>
      <c r="AD33" s="134">
        <f t="shared" si="16"/>
        <v>0</v>
      </c>
    </row>
    <row r="34" spans="1:30" ht="20.100000000000001" customHeight="1" x14ac:dyDescent="0.25">
      <c r="A34" s="444"/>
      <c r="B34" s="446"/>
      <c r="C34" s="448"/>
      <c r="D34" s="450"/>
      <c r="E34" s="452"/>
      <c r="F34" s="168" t="s">
        <v>22</v>
      </c>
      <c r="G34" s="136">
        <v>0</v>
      </c>
      <c r="H34" s="137">
        <v>0</v>
      </c>
      <c r="I34" s="136">
        <v>0</v>
      </c>
      <c r="J34" s="137">
        <v>0</v>
      </c>
      <c r="K34" s="138">
        <f t="shared" si="13"/>
        <v>0</v>
      </c>
      <c r="L34" s="136">
        <v>0</v>
      </c>
      <c r="M34" s="137">
        <v>0</v>
      </c>
      <c r="N34" s="136">
        <v>0</v>
      </c>
      <c r="O34" s="137">
        <v>0</v>
      </c>
      <c r="P34" s="138">
        <f t="shared" si="14"/>
        <v>0</v>
      </c>
      <c r="Q34" s="136">
        <v>0</v>
      </c>
      <c r="R34" s="137">
        <v>0</v>
      </c>
      <c r="S34" s="136">
        <v>0</v>
      </c>
      <c r="T34" s="137">
        <v>0</v>
      </c>
      <c r="U34" s="138">
        <f t="shared" si="15"/>
        <v>0</v>
      </c>
      <c r="V34" s="136">
        <v>0</v>
      </c>
      <c r="W34" s="137">
        <v>0</v>
      </c>
      <c r="X34" s="136">
        <v>0</v>
      </c>
      <c r="Y34" s="137">
        <v>0</v>
      </c>
      <c r="Z34" s="138">
        <f>W34+Y34</f>
        <v>0</v>
      </c>
      <c r="AA34" s="133">
        <f t="shared" si="16"/>
        <v>0</v>
      </c>
      <c r="AB34" s="134">
        <f t="shared" si="16"/>
        <v>0</v>
      </c>
      <c r="AC34" s="133">
        <f t="shared" si="16"/>
        <v>0</v>
      </c>
      <c r="AD34" s="134">
        <f t="shared" si="16"/>
        <v>0</v>
      </c>
    </row>
    <row r="35" spans="1:30" ht="20.100000000000001" customHeight="1" x14ac:dyDescent="0.25">
      <c r="A35" s="444"/>
      <c r="B35" s="446"/>
      <c r="C35" s="448"/>
      <c r="D35" s="450"/>
      <c r="E35" s="452"/>
      <c r="F35" s="168" t="s">
        <v>23</v>
      </c>
      <c r="G35" s="136">
        <v>0</v>
      </c>
      <c r="H35" s="137">
        <v>0</v>
      </c>
      <c r="I35" s="136">
        <v>0</v>
      </c>
      <c r="J35" s="137">
        <v>0</v>
      </c>
      <c r="K35" s="138">
        <f t="shared" si="13"/>
        <v>0</v>
      </c>
      <c r="L35" s="136">
        <v>0</v>
      </c>
      <c r="M35" s="137">
        <v>0</v>
      </c>
      <c r="N35" s="136">
        <v>0</v>
      </c>
      <c r="O35" s="137">
        <v>0</v>
      </c>
      <c r="P35" s="138">
        <f t="shared" si="14"/>
        <v>0</v>
      </c>
      <c r="Q35" s="136">
        <v>0</v>
      </c>
      <c r="R35" s="137">
        <v>0</v>
      </c>
      <c r="S35" s="136">
        <v>0</v>
      </c>
      <c r="T35" s="137">
        <v>0</v>
      </c>
      <c r="U35" s="138">
        <f t="shared" si="15"/>
        <v>0</v>
      </c>
      <c r="V35" s="136">
        <v>0</v>
      </c>
      <c r="W35" s="137">
        <v>0</v>
      </c>
      <c r="X35" s="136">
        <v>0</v>
      </c>
      <c r="Y35" s="137">
        <v>0</v>
      </c>
      <c r="Z35" s="138">
        <f>W35+Y35</f>
        <v>0</v>
      </c>
      <c r="AA35" s="133">
        <f t="shared" si="16"/>
        <v>0</v>
      </c>
      <c r="AB35" s="134">
        <f t="shared" si="16"/>
        <v>0</v>
      </c>
      <c r="AC35" s="133">
        <f t="shared" si="16"/>
        <v>0</v>
      </c>
      <c r="AD35" s="134">
        <f t="shared" si="16"/>
        <v>0</v>
      </c>
    </row>
    <row r="36" spans="1:30" ht="20.100000000000001" customHeight="1" thickBot="1" x14ac:dyDescent="0.3">
      <c r="A36" s="444"/>
      <c r="B36" s="446"/>
      <c r="C36" s="448"/>
      <c r="D36" s="450"/>
      <c r="E36" s="452"/>
      <c r="F36" s="169" t="s">
        <v>24</v>
      </c>
      <c r="G36" s="139">
        <v>0</v>
      </c>
      <c r="H36" s="140">
        <v>0</v>
      </c>
      <c r="I36" s="139">
        <v>0</v>
      </c>
      <c r="J36" s="140">
        <v>0</v>
      </c>
      <c r="K36" s="141">
        <f t="shared" si="13"/>
        <v>0</v>
      </c>
      <c r="L36" s="139">
        <v>0</v>
      </c>
      <c r="M36" s="140">
        <v>0</v>
      </c>
      <c r="N36" s="139">
        <v>0</v>
      </c>
      <c r="O36" s="140">
        <v>0</v>
      </c>
      <c r="P36" s="141">
        <f t="shared" si="14"/>
        <v>0</v>
      </c>
      <c r="Q36" s="139">
        <v>0</v>
      </c>
      <c r="R36" s="140">
        <v>0</v>
      </c>
      <c r="S36" s="139">
        <v>0</v>
      </c>
      <c r="T36" s="140">
        <v>0</v>
      </c>
      <c r="U36" s="141">
        <f t="shared" si="15"/>
        <v>0</v>
      </c>
      <c r="V36" s="139">
        <v>0</v>
      </c>
      <c r="W36" s="140">
        <v>0</v>
      </c>
      <c r="X36" s="142">
        <v>0</v>
      </c>
      <c r="Y36" s="140">
        <v>0</v>
      </c>
      <c r="Z36" s="141">
        <f>W36+Y36</f>
        <v>0</v>
      </c>
      <c r="AA36" s="133">
        <f t="shared" si="16"/>
        <v>0</v>
      </c>
      <c r="AB36" s="134">
        <f t="shared" si="16"/>
        <v>0</v>
      </c>
      <c r="AC36" s="133">
        <f t="shared" si="16"/>
        <v>0</v>
      </c>
      <c r="AD36" s="134">
        <f t="shared" si="16"/>
        <v>0</v>
      </c>
    </row>
    <row r="37" spans="1:30" ht="20.100000000000001" customHeight="1" thickBot="1" x14ac:dyDescent="0.3">
      <c r="A37" s="445"/>
      <c r="B37" s="453" t="s">
        <v>12</v>
      </c>
      <c r="C37" s="454"/>
      <c r="D37" s="454"/>
      <c r="E37" s="454"/>
      <c r="F37" s="454"/>
      <c r="G37" s="144">
        <f t="shared" ref="G37:AD37" si="17">G32+G33+G34+G35+G36</f>
        <v>0</v>
      </c>
      <c r="H37" s="145">
        <f t="shared" si="17"/>
        <v>0</v>
      </c>
      <c r="I37" s="145">
        <f t="shared" si="17"/>
        <v>0</v>
      </c>
      <c r="J37" s="145">
        <f t="shared" si="17"/>
        <v>0</v>
      </c>
      <c r="K37" s="146">
        <f t="shared" si="17"/>
        <v>0</v>
      </c>
      <c r="L37" s="145">
        <f t="shared" si="17"/>
        <v>0</v>
      </c>
      <c r="M37" s="145">
        <f t="shared" si="17"/>
        <v>0</v>
      </c>
      <c r="N37" s="145">
        <f t="shared" si="17"/>
        <v>0</v>
      </c>
      <c r="O37" s="145">
        <f t="shared" si="17"/>
        <v>0</v>
      </c>
      <c r="P37" s="146">
        <f t="shared" si="17"/>
        <v>0</v>
      </c>
      <c r="Q37" s="145">
        <f t="shared" si="17"/>
        <v>0</v>
      </c>
      <c r="R37" s="145">
        <f t="shared" si="17"/>
        <v>0</v>
      </c>
      <c r="S37" s="145">
        <f t="shared" si="17"/>
        <v>0</v>
      </c>
      <c r="T37" s="145">
        <f t="shared" si="17"/>
        <v>0</v>
      </c>
      <c r="U37" s="146">
        <f t="shared" si="17"/>
        <v>0</v>
      </c>
      <c r="V37" s="145">
        <f t="shared" si="17"/>
        <v>0</v>
      </c>
      <c r="W37" s="145">
        <f t="shared" si="17"/>
        <v>0</v>
      </c>
      <c r="X37" s="145">
        <f t="shared" si="17"/>
        <v>0</v>
      </c>
      <c r="Y37" s="145">
        <f t="shared" si="17"/>
        <v>0</v>
      </c>
      <c r="Z37" s="146">
        <f t="shared" si="17"/>
        <v>0</v>
      </c>
      <c r="AA37" s="146">
        <f t="shared" si="17"/>
        <v>0</v>
      </c>
      <c r="AB37" s="146">
        <f t="shared" si="17"/>
        <v>0</v>
      </c>
      <c r="AC37" s="146">
        <f t="shared" si="17"/>
        <v>0</v>
      </c>
      <c r="AD37" s="146">
        <f t="shared" si="17"/>
        <v>0</v>
      </c>
    </row>
    <row r="38" spans="1:30" ht="20.100000000000001" customHeight="1" x14ac:dyDescent="0.25">
      <c r="A38" s="443">
        <v>6</v>
      </c>
      <c r="B38" s="446" t="s">
        <v>90</v>
      </c>
      <c r="C38" s="447">
        <f>D38+E38</f>
        <v>1711.7377999999999</v>
      </c>
      <c r="D38" s="449">
        <v>1706.2477999999999</v>
      </c>
      <c r="E38" s="451">
        <v>5.49</v>
      </c>
      <c r="F38" s="168" t="s">
        <v>20</v>
      </c>
      <c r="G38" s="133">
        <v>0</v>
      </c>
      <c r="H38" s="134">
        <v>0</v>
      </c>
      <c r="I38" s="133">
        <v>0</v>
      </c>
      <c r="J38" s="134">
        <v>0</v>
      </c>
      <c r="K38" s="135">
        <f t="shared" si="13"/>
        <v>0</v>
      </c>
      <c r="L38" s="133">
        <v>0</v>
      </c>
      <c r="M38" s="134">
        <v>0</v>
      </c>
      <c r="N38" s="133">
        <v>0</v>
      </c>
      <c r="O38" s="134">
        <v>0</v>
      </c>
      <c r="P38" s="135">
        <f t="shared" si="14"/>
        <v>0</v>
      </c>
      <c r="Q38" s="133">
        <v>0</v>
      </c>
      <c r="R38" s="134">
        <v>0</v>
      </c>
      <c r="S38" s="133">
        <v>0</v>
      </c>
      <c r="T38" s="134">
        <v>0</v>
      </c>
      <c r="U38" s="135">
        <f t="shared" si="15"/>
        <v>0</v>
      </c>
      <c r="V38" s="133">
        <v>110</v>
      </c>
      <c r="W38" s="134">
        <v>410</v>
      </c>
      <c r="X38" s="133">
        <v>0</v>
      </c>
      <c r="Y38" s="134">
        <v>0</v>
      </c>
      <c r="Z38" s="135">
        <f t="shared" ref="Z38:Z54" si="18">W38+Y38</f>
        <v>410</v>
      </c>
      <c r="AA38" s="133">
        <f t="shared" ref="AA38:AD42" si="19">G38+L38+Q38+V38</f>
        <v>110</v>
      </c>
      <c r="AB38" s="134">
        <f t="shared" si="19"/>
        <v>410</v>
      </c>
      <c r="AC38" s="133">
        <f t="shared" si="19"/>
        <v>0</v>
      </c>
      <c r="AD38" s="134">
        <f t="shared" si="19"/>
        <v>0</v>
      </c>
    </row>
    <row r="39" spans="1:30" ht="20.100000000000001" customHeight="1" x14ac:dyDescent="0.25">
      <c r="A39" s="444"/>
      <c r="B39" s="446"/>
      <c r="C39" s="448"/>
      <c r="D39" s="450"/>
      <c r="E39" s="452"/>
      <c r="F39" s="168" t="s">
        <v>21</v>
      </c>
      <c r="G39" s="136">
        <v>0</v>
      </c>
      <c r="H39" s="137">
        <v>0</v>
      </c>
      <c r="I39" s="136">
        <v>0</v>
      </c>
      <c r="J39" s="137">
        <v>0</v>
      </c>
      <c r="K39" s="138">
        <f t="shared" si="13"/>
        <v>0</v>
      </c>
      <c r="L39" s="136">
        <v>0</v>
      </c>
      <c r="M39" s="137">
        <v>0</v>
      </c>
      <c r="N39" s="136">
        <v>0</v>
      </c>
      <c r="O39" s="137">
        <v>0</v>
      </c>
      <c r="P39" s="138">
        <f t="shared" si="14"/>
        <v>0</v>
      </c>
      <c r="Q39" s="136">
        <v>0</v>
      </c>
      <c r="R39" s="137">
        <v>0</v>
      </c>
      <c r="S39" s="136">
        <v>0</v>
      </c>
      <c r="T39" s="137">
        <v>0</v>
      </c>
      <c r="U39" s="138">
        <f t="shared" si="15"/>
        <v>0</v>
      </c>
      <c r="V39" s="136">
        <v>0</v>
      </c>
      <c r="W39" s="137">
        <v>0</v>
      </c>
      <c r="X39" s="136">
        <v>0</v>
      </c>
      <c r="Y39" s="137">
        <v>0</v>
      </c>
      <c r="Z39" s="138">
        <f t="shared" si="18"/>
        <v>0</v>
      </c>
      <c r="AA39" s="133">
        <f t="shared" si="19"/>
        <v>0</v>
      </c>
      <c r="AB39" s="134">
        <f t="shared" si="19"/>
        <v>0</v>
      </c>
      <c r="AC39" s="133">
        <f t="shared" si="19"/>
        <v>0</v>
      </c>
      <c r="AD39" s="134">
        <f t="shared" si="19"/>
        <v>0</v>
      </c>
    </row>
    <row r="40" spans="1:30" ht="20.100000000000001" customHeight="1" x14ac:dyDescent="0.25">
      <c r="A40" s="444"/>
      <c r="B40" s="446"/>
      <c r="C40" s="448"/>
      <c r="D40" s="450"/>
      <c r="E40" s="452"/>
      <c r="F40" s="168" t="s">
        <v>22</v>
      </c>
      <c r="G40" s="136">
        <v>0</v>
      </c>
      <c r="H40" s="137">
        <v>0</v>
      </c>
      <c r="I40" s="136">
        <v>0</v>
      </c>
      <c r="J40" s="137">
        <v>0</v>
      </c>
      <c r="K40" s="138">
        <f t="shared" si="13"/>
        <v>0</v>
      </c>
      <c r="L40" s="136">
        <v>0</v>
      </c>
      <c r="M40" s="137">
        <v>0</v>
      </c>
      <c r="N40" s="136">
        <v>0</v>
      </c>
      <c r="O40" s="137">
        <v>0</v>
      </c>
      <c r="P40" s="138">
        <f t="shared" si="14"/>
        <v>0</v>
      </c>
      <c r="Q40" s="136">
        <v>0</v>
      </c>
      <c r="R40" s="137">
        <v>0</v>
      </c>
      <c r="S40" s="136">
        <v>0</v>
      </c>
      <c r="T40" s="137">
        <v>0</v>
      </c>
      <c r="U40" s="138">
        <f t="shared" si="15"/>
        <v>0</v>
      </c>
      <c r="V40" s="136">
        <v>0</v>
      </c>
      <c r="W40" s="137">
        <v>0</v>
      </c>
      <c r="X40" s="136">
        <v>0</v>
      </c>
      <c r="Y40" s="137">
        <v>0</v>
      </c>
      <c r="Z40" s="138">
        <f t="shared" si="18"/>
        <v>0</v>
      </c>
      <c r="AA40" s="133">
        <f t="shared" si="19"/>
        <v>0</v>
      </c>
      <c r="AB40" s="134">
        <f t="shared" si="19"/>
        <v>0</v>
      </c>
      <c r="AC40" s="133">
        <f t="shared" si="19"/>
        <v>0</v>
      </c>
      <c r="AD40" s="134">
        <f t="shared" si="19"/>
        <v>0</v>
      </c>
    </row>
    <row r="41" spans="1:30" ht="20.100000000000001" customHeight="1" x14ac:dyDescent="0.25">
      <c r="A41" s="444"/>
      <c r="B41" s="446"/>
      <c r="C41" s="448"/>
      <c r="D41" s="450"/>
      <c r="E41" s="452"/>
      <c r="F41" s="168" t="s">
        <v>23</v>
      </c>
      <c r="G41" s="136">
        <v>0</v>
      </c>
      <c r="H41" s="137">
        <v>0</v>
      </c>
      <c r="I41" s="136">
        <v>0</v>
      </c>
      <c r="J41" s="137">
        <v>0</v>
      </c>
      <c r="K41" s="138">
        <f t="shared" si="13"/>
        <v>0</v>
      </c>
      <c r="L41" s="136">
        <v>0</v>
      </c>
      <c r="M41" s="137">
        <v>0</v>
      </c>
      <c r="N41" s="136">
        <v>0</v>
      </c>
      <c r="O41" s="137">
        <v>0</v>
      </c>
      <c r="P41" s="138">
        <f t="shared" si="14"/>
        <v>0</v>
      </c>
      <c r="Q41" s="136">
        <v>0</v>
      </c>
      <c r="R41" s="137">
        <v>0</v>
      </c>
      <c r="S41" s="136">
        <v>0</v>
      </c>
      <c r="T41" s="137">
        <v>0</v>
      </c>
      <c r="U41" s="138">
        <f t="shared" si="15"/>
        <v>0</v>
      </c>
      <c r="V41" s="136">
        <v>0</v>
      </c>
      <c r="W41" s="137">
        <v>0</v>
      </c>
      <c r="X41" s="136">
        <v>0</v>
      </c>
      <c r="Y41" s="137">
        <v>0</v>
      </c>
      <c r="Z41" s="138">
        <f t="shared" si="18"/>
        <v>0</v>
      </c>
      <c r="AA41" s="133">
        <f t="shared" si="19"/>
        <v>0</v>
      </c>
      <c r="AB41" s="134">
        <f t="shared" si="19"/>
        <v>0</v>
      </c>
      <c r="AC41" s="133">
        <f t="shared" si="19"/>
        <v>0</v>
      </c>
      <c r="AD41" s="134">
        <f t="shared" si="19"/>
        <v>0</v>
      </c>
    </row>
    <row r="42" spans="1:30" ht="20.100000000000001" customHeight="1" thickBot="1" x14ac:dyDescent="0.3">
      <c r="A42" s="444"/>
      <c r="B42" s="446"/>
      <c r="C42" s="448"/>
      <c r="D42" s="450"/>
      <c r="E42" s="452"/>
      <c r="F42" s="169" t="s">
        <v>24</v>
      </c>
      <c r="G42" s="139">
        <v>0</v>
      </c>
      <c r="H42" s="140">
        <v>0</v>
      </c>
      <c r="I42" s="139">
        <v>0</v>
      </c>
      <c r="J42" s="140">
        <v>0</v>
      </c>
      <c r="K42" s="141">
        <f t="shared" si="13"/>
        <v>0</v>
      </c>
      <c r="L42" s="139">
        <v>0</v>
      </c>
      <c r="M42" s="140">
        <v>0</v>
      </c>
      <c r="N42" s="139">
        <v>0</v>
      </c>
      <c r="O42" s="140">
        <v>0</v>
      </c>
      <c r="P42" s="141">
        <f t="shared" si="14"/>
        <v>0</v>
      </c>
      <c r="Q42" s="139">
        <v>0</v>
      </c>
      <c r="R42" s="140">
        <v>0</v>
      </c>
      <c r="S42" s="139">
        <v>0</v>
      </c>
      <c r="T42" s="140">
        <v>0</v>
      </c>
      <c r="U42" s="141">
        <f t="shared" si="15"/>
        <v>0</v>
      </c>
      <c r="V42" s="139">
        <v>0</v>
      </c>
      <c r="W42" s="140">
        <v>0</v>
      </c>
      <c r="X42" s="142">
        <v>0</v>
      </c>
      <c r="Y42" s="140">
        <v>0</v>
      </c>
      <c r="Z42" s="141">
        <f t="shared" si="18"/>
        <v>0</v>
      </c>
      <c r="AA42" s="133">
        <f t="shared" si="19"/>
        <v>0</v>
      </c>
      <c r="AB42" s="134">
        <f t="shared" si="19"/>
        <v>0</v>
      </c>
      <c r="AC42" s="133">
        <f t="shared" si="19"/>
        <v>0</v>
      </c>
      <c r="AD42" s="134">
        <f t="shared" si="19"/>
        <v>0</v>
      </c>
    </row>
    <row r="43" spans="1:30" ht="20.100000000000001" customHeight="1" thickBot="1" x14ac:dyDescent="0.3">
      <c r="A43" s="445"/>
      <c r="B43" s="453" t="s">
        <v>12</v>
      </c>
      <c r="C43" s="454"/>
      <c r="D43" s="454"/>
      <c r="E43" s="454"/>
      <c r="F43" s="454"/>
      <c r="G43" s="144">
        <f t="shared" ref="G43:AD43" si="20">G38+G39+G40+G41+G42</f>
        <v>0</v>
      </c>
      <c r="H43" s="145">
        <f t="shared" si="20"/>
        <v>0</v>
      </c>
      <c r="I43" s="145">
        <f t="shared" si="20"/>
        <v>0</v>
      </c>
      <c r="J43" s="145">
        <f t="shared" si="20"/>
        <v>0</v>
      </c>
      <c r="K43" s="146">
        <f t="shared" si="20"/>
        <v>0</v>
      </c>
      <c r="L43" s="145">
        <f t="shared" si="20"/>
        <v>0</v>
      </c>
      <c r="M43" s="145">
        <f t="shared" si="20"/>
        <v>0</v>
      </c>
      <c r="N43" s="145">
        <f t="shared" si="20"/>
        <v>0</v>
      </c>
      <c r="O43" s="145">
        <f t="shared" si="20"/>
        <v>0</v>
      </c>
      <c r="P43" s="146">
        <f t="shared" si="20"/>
        <v>0</v>
      </c>
      <c r="Q43" s="145">
        <f t="shared" si="20"/>
        <v>0</v>
      </c>
      <c r="R43" s="145">
        <f t="shared" si="20"/>
        <v>0</v>
      </c>
      <c r="S43" s="145">
        <f t="shared" si="20"/>
        <v>0</v>
      </c>
      <c r="T43" s="145">
        <f t="shared" si="20"/>
        <v>0</v>
      </c>
      <c r="U43" s="146">
        <f t="shared" si="20"/>
        <v>0</v>
      </c>
      <c r="V43" s="145">
        <f t="shared" si="20"/>
        <v>110</v>
      </c>
      <c r="W43" s="145">
        <f t="shared" si="20"/>
        <v>410</v>
      </c>
      <c r="X43" s="145">
        <f t="shared" si="20"/>
        <v>0</v>
      </c>
      <c r="Y43" s="145">
        <f t="shared" si="20"/>
        <v>0</v>
      </c>
      <c r="Z43" s="146">
        <f t="shared" si="20"/>
        <v>410</v>
      </c>
      <c r="AA43" s="146">
        <f t="shared" si="20"/>
        <v>110</v>
      </c>
      <c r="AB43" s="146">
        <f t="shared" si="20"/>
        <v>410</v>
      </c>
      <c r="AC43" s="146">
        <f t="shared" si="20"/>
        <v>0</v>
      </c>
      <c r="AD43" s="146">
        <f t="shared" si="20"/>
        <v>0</v>
      </c>
    </row>
    <row r="44" spans="1:30" ht="20.100000000000001" customHeight="1" x14ac:dyDescent="0.25">
      <c r="A44" s="443">
        <v>7</v>
      </c>
      <c r="B44" s="446" t="s">
        <v>91</v>
      </c>
      <c r="C44" s="447">
        <f>D44+E44</f>
        <v>86.99</v>
      </c>
      <c r="D44" s="449">
        <v>86.99</v>
      </c>
      <c r="E44" s="451">
        <v>0</v>
      </c>
      <c r="F44" s="168" t="s">
        <v>20</v>
      </c>
      <c r="G44" s="133">
        <v>0</v>
      </c>
      <c r="H44" s="134">
        <v>0</v>
      </c>
      <c r="I44" s="133">
        <v>0</v>
      </c>
      <c r="J44" s="134">
        <v>0</v>
      </c>
      <c r="K44" s="135">
        <f t="shared" si="13"/>
        <v>0</v>
      </c>
      <c r="L44" s="133">
        <v>0</v>
      </c>
      <c r="M44" s="134">
        <v>0</v>
      </c>
      <c r="N44" s="133">
        <v>0</v>
      </c>
      <c r="O44" s="134">
        <v>0</v>
      </c>
      <c r="P44" s="135">
        <f t="shared" si="14"/>
        <v>0</v>
      </c>
      <c r="Q44" s="133">
        <v>0</v>
      </c>
      <c r="R44" s="134">
        <v>0</v>
      </c>
      <c r="S44" s="133">
        <v>0</v>
      </c>
      <c r="T44" s="134">
        <v>0</v>
      </c>
      <c r="U44" s="135">
        <f t="shared" si="15"/>
        <v>0</v>
      </c>
      <c r="V44" s="133">
        <v>0</v>
      </c>
      <c r="W44" s="134">
        <v>0</v>
      </c>
      <c r="X44" s="133">
        <v>0</v>
      </c>
      <c r="Y44" s="134">
        <v>0</v>
      </c>
      <c r="Z44" s="135">
        <f t="shared" si="18"/>
        <v>0</v>
      </c>
      <c r="AA44" s="133">
        <f t="shared" ref="AA44:AD48" si="21">G44+L44+Q44+V44</f>
        <v>0</v>
      </c>
      <c r="AB44" s="134">
        <f t="shared" si="21"/>
        <v>0</v>
      </c>
      <c r="AC44" s="133">
        <f t="shared" si="21"/>
        <v>0</v>
      </c>
      <c r="AD44" s="134">
        <f t="shared" si="21"/>
        <v>0</v>
      </c>
    </row>
    <row r="45" spans="1:30" ht="20.100000000000001" customHeight="1" x14ac:dyDescent="0.25">
      <c r="A45" s="444"/>
      <c r="B45" s="446"/>
      <c r="C45" s="448"/>
      <c r="D45" s="450"/>
      <c r="E45" s="452"/>
      <c r="F45" s="168" t="s">
        <v>21</v>
      </c>
      <c r="G45" s="136">
        <v>0</v>
      </c>
      <c r="H45" s="137">
        <v>0</v>
      </c>
      <c r="I45" s="136">
        <v>0</v>
      </c>
      <c r="J45" s="137">
        <v>0</v>
      </c>
      <c r="K45" s="138">
        <f t="shared" si="13"/>
        <v>0</v>
      </c>
      <c r="L45" s="136">
        <v>0</v>
      </c>
      <c r="M45" s="137">
        <v>0</v>
      </c>
      <c r="N45" s="136">
        <v>0</v>
      </c>
      <c r="O45" s="137">
        <v>0</v>
      </c>
      <c r="P45" s="138">
        <f t="shared" si="14"/>
        <v>0</v>
      </c>
      <c r="Q45" s="136">
        <v>0</v>
      </c>
      <c r="R45" s="137">
        <v>0</v>
      </c>
      <c r="S45" s="136">
        <v>0</v>
      </c>
      <c r="T45" s="137">
        <v>0</v>
      </c>
      <c r="U45" s="138">
        <f t="shared" si="15"/>
        <v>0</v>
      </c>
      <c r="V45" s="136">
        <v>0</v>
      </c>
      <c r="W45" s="137">
        <v>0</v>
      </c>
      <c r="X45" s="136">
        <v>0</v>
      </c>
      <c r="Y45" s="137">
        <v>0</v>
      </c>
      <c r="Z45" s="138">
        <f t="shared" si="18"/>
        <v>0</v>
      </c>
      <c r="AA45" s="133">
        <f t="shared" si="21"/>
        <v>0</v>
      </c>
      <c r="AB45" s="134">
        <f t="shared" si="21"/>
        <v>0</v>
      </c>
      <c r="AC45" s="133">
        <f t="shared" si="21"/>
        <v>0</v>
      </c>
      <c r="AD45" s="134">
        <f t="shared" si="21"/>
        <v>0</v>
      </c>
    </row>
    <row r="46" spans="1:30" ht="20.100000000000001" customHeight="1" x14ac:dyDescent="0.25">
      <c r="A46" s="444"/>
      <c r="B46" s="446"/>
      <c r="C46" s="448"/>
      <c r="D46" s="450"/>
      <c r="E46" s="452"/>
      <c r="F46" s="168" t="s">
        <v>22</v>
      </c>
      <c r="G46" s="136">
        <v>0</v>
      </c>
      <c r="H46" s="137">
        <v>0</v>
      </c>
      <c r="I46" s="136">
        <v>0</v>
      </c>
      <c r="J46" s="137">
        <v>0</v>
      </c>
      <c r="K46" s="138">
        <f t="shared" si="13"/>
        <v>0</v>
      </c>
      <c r="L46" s="136">
        <v>0</v>
      </c>
      <c r="M46" s="137">
        <v>0</v>
      </c>
      <c r="N46" s="136">
        <v>0</v>
      </c>
      <c r="O46" s="137">
        <v>0</v>
      </c>
      <c r="P46" s="138">
        <f t="shared" si="14"/>
        <v>0</v>
      </c>
      <c r="Q46" s="136">
        <v>0</v>
      </c>
      <c r="R46" s="137">
        <v>0</v>
      </c>
      <c r="S46" s="136">
        <v>0</v>
      </c>
      <c r="T46" s="137">
        <v>0</v>
      </c>
      <c r="U46" s="138">
        <f t="shared" si="15"/>
        <v>0</v>
      </c>
      <c r="V46" s="136">
        <v>0</v>
      </c>
      <c r="W46" s="137">
        <v>0</v>
      </c>
      <c r="X46" s="136">
        <v>0</v>
      </c>
      <c r="Y46" s="137">
        <v>0</v>
      </c>
      <c r="Z46" s="138">
        <f t="shared" si="18"/>
        <v>0</v>
      </c>
      <c r="AA46" s="133">
        <f t="shared" si="21"/>
        <v>0</v>
      </c>
      <c r="AB46" s="134">
        <f t="shared" si="21"/>
        <v>0</v>
      </c>
      <c r="AC46" s="133">
        <f t="shared" si="21"/>
        <v>0</v>
      </c>
      <c r="AD46" s="134">
        <f t="shared" si="21"/>
        <v>0</v>
      </c>
    </row>
    <row r="47" spans="1:30" ht="20.100000000000001" customHeight="1" x14ac:dyDescent="0.25">
      <c r="A47" s="444"/>
      <c r="B47" s="446"/>
      <c r="C47" s="448"/>
      <c r="D47" s="450"/>
      <c r="E47" s="452"/>
      <c r="F47" s="168" t="s">
        <v>23</v>
      </c>
      <c r="G47" s="136">
        <v>0</v>
      </c>
      <c r="H47" s="137">
        <v>0</v>
      </c>
      <c r="I47" s="136">
        <v>0</v>
      </c>
      <c r="J47" s="137">
        <v>0</v>
      </c>
      <c r="K47" s="138">
        <f t="shared" si="13"/>
        <v>0</v>
      </c>
      <c r="L47" s="136">
        <v>0</v>
      </c>
      <c r="M47" s="137">
        <v>0</v>
      </c>
      <c r="N47" s="136">
        <v>0</v>
      </c>
      <c r="O47" s="137">
        <v>0</v>
      </c>
      <c r="P47" s="138">
        <f t="shared" si="14"/>
        <v>0</v>
      </c>
      <c r="Q47" s="136">
        <v>0</v>
      </c>
      <c r="R47" s="137">
        <v>0</v>
      </c>
      <c r="S47" s="136">
        <v>0</v>
      </c>
      <c r="T47" s="137">
        <v>0</v>
      </c>
      <c r="U47" s="138">
        <f t="shared" si="15"/>
        <v>0</v>
      </c>
      <c r="V47" s="136">
        <v>0</v>
      </c>
      <c r="W47" s="137">
        <v>0</v>
      </c>
      <c r="X47" s="136">
        <v>0</v>
      </c>
      <c r="Y47" s="137">
        <v>0</v>
      </c>
      <c r="Z47" s="138">
        <f t="shared" si="18"/>
        <v>0</v>
      </c>
      <c r="AA47" s="133">
        <f t="shared" si="21"/>
        <v>0</v>
      </c>
      <c r="AB47" s="134">
        <f t="shared" si="21"/>
        <v>0</v>
      </c>
      <c r="AC47" s="133">
        <f t="shared" si="21"/>
        <v>0</v>
      </c>
      <c r="AD47" s="134">
        <f t="shared" si="21"/>
        <v>0</v>
      </c>
    </row>
    <row r="48" spans="1:30" ht="20.100000000000001" customHeight="1" thickBot="1" x14ac:dyDescent="0.3">
      <c r="A48" s="444"/>
      <c r="B48" s="446"/>
      <c r="C48" s="448"/>
      <c r="D48" s="450"/>
      <c r="E48" s="452"/>
      <c r="F48" s="169" t="s">
        <v>24</v>
      </c>
      <c r="G48" s="139">
        <v>0</v>
      </c>
      <c r="H48" s="140">
        <v>0</v>
      </c>
      <c r="I48" s="139">
        <v>0</v>
      </c>
      <c r="J48" s="140">
        <v>0</v>
      </c>
      <c r="K48" s="141">
        <f t="shared" si="13"/>
        <v>0</v>
      </c>
      <c r="L48" s="139">
        <v>0</v>
      </c>
      <c r="M48" s="140">
        <v>0</v>
      </c>
      <c r="N48" s="139">
        <v>0</v>
      </c>
      <c r="O48" s="140">
        <v>0</v>
      </c>
      <c r="P48" s="141">
        <f t="shared" si="14"/>
        <v>0</v>
      </c>
      <c r="Q48" s="139">
        <v>0</v>
      </c>
      <c r="R48" s="140">
        <v>0</v>
      </c>
      <c r="S48" s="139">
        <v>0</v>
      </c>
      <c r="T48" s="140">
        <v>0</v>
      </c>
      <c r="U48" s="141">
        <f t="shared" si="15"/>
        <v>0</v>
      </c>
      <c r="V48" s="139">
        <v>0</v>
      </c>
      <c r="W48" s="140">
        <v>0</v>
      </c>
      <c r="X48" s="142">
        <v>0</v>
      </c>
      <c r="Y48" s="140">
        <v>0</v>
      </c>
      <c r="Z48" s="141">
        <f t="shared" si="18"/>
        <v>0</v>
      </c>
      <c r="AA48" s="133">
        <f t="shared" si="21"/>
        <v>0</v>
      </c>
      <c r="AB48" s="134">
        <f t="shared" si="21"/>
        <v>0</v>
      </c>
      <c r="AC48" s="133">
        <f t="shared" si="21"/>
        <v>0</v>
      </c>
      <c r="AD48" s="134">
        <f t="shared" si="21"/>
        <v>0</v>
      </c>
    </row>
    <row r="49" spans="1:30" ht="20.100000000000001" customHeight="1" thickBot="1" x14ac:dyDescent="0.3">
      <c r="A49" s="445"/>
      <c r="B49" s="453" t="s">
        <v>12</v>
      </c>
      <c r="C49" s="454"/>
      <c r="D49" s="454"/>
      <c r="E49" s="454"/>
      <c r="F49" s="454"/>
      <c r="G49" s="144">
        <f t="shared" ref="G49:AD49" si="22">G44+G45+G46+G47+G48</f>
        <v>0</v>
      </c>
      <c r="H49" s="145">
        <f t="shared" si="22"/>
        <v>0</v>
      </c>
      <c r="I49" s="145">
        <f t="shared" si="22"/>
        <v>0</v>
      </c>
      <c r="J49" s="145">
        <f t="shared" si="22"/>
        <v>0</v>
      </c>
      <c r="K49" s="146">
        <f t="shared" si="22"/>
        <v>0</v>
      </c>
      <c r="L49" s="145">
        <f t="shared" si="22"/>
        <v>0</v>
      </c>
      <c r="M49" s="145">
        <f t="shared" si="22"/>
        <v>0</v>
      </c>
      <c r="N49" s="145">
        <f t="shared" si="22"/>
        <v>0</v>
      </c>
      <c r="O49" s="145">
        <f t="shared" si="22"/>
        <v>0</v>
      </c>
      <c r="P49" s="146">
        <f t="shared" si="22"/>
        <v>0</v>
      </c>
      <c r="Q49" s="145">
        <f t="shared" si="22"/>
        <v>0</v>
      </c>
      <c r="R49" s="145">
        <f t="shared" si="22"/>
        <v>0</v>
      </c>
      <c r="S49" s="145">
        <f t="shared" si="22"/>
        <v>0</v>
      </c>
      <c r="T49" s="145">
        <f t="shared" si="22"/>
        <v>0</v>
      </c>
      <c r="U49" s="146">
        <f t="shared" si="22"/>
        <v>0</v>
      </c>
      <c r="V49" s="145">
        <f t="shared" si="22"/>
        <v>0</v>
      </c>
      <c r="W49" s="145">
        <f t="shared" si="22"/>
        <v>0</v>
      </c>
      <c r="X49" s="145">
        <f t="shared" si="22"/>
        <v>0</v>
      </c>
      <c r="Y49" s="145">
        <f t="shared" si="22"/>
        <v>0</v>
      </c>
      <c r="Z49" s="146">
        <f t="shared" si="22"/>
        <v>0</v>
      </c>
      <c r="AA49" s="146">
        <f t="shared" si="22"/>
        <v>0</v>
      </c>
      <c r="AB49" s="146">
        <f t="shared" si="22"/>
        <v>0</v>
      </c>
      <c r="AC49" s="146">
        <f t="shared" si="22"/>
        <v>0</v>
      </c>
      <c r="AD49" s="146">
        <f t="shared" si="22"/>
        <v>0</v>
      </c>
    </row>
    <row r="50" spans="1:30" ht="20.100000000000001" customHeight="1" x14ac:dyDescent="0.25">
      <c r="A50" s="443">
        <v>8</v>
      </c>
      <c r="B50" s="446" t="s">
        <v>92</v>
      </c>
      <c r="C50" s="447">
        <f>D50+E50</f>
        <v>484.54609999999997</v>
      </c>
      <c r="D50" s="449">
        <v>484.54609999999997</v>
      </c>
      <c r="E50" s="451">
        <v>0</v>
      </c>
      <c r="F50" s="168" t="s">
        <v>20</v>
      </c>
      <c r="G50" s="133">
        <v>0</v>
      </c>
      <c r="H50" s="134">
        <v>0</v>
      </c>
      <c r="I50" s="133">
        <v>0</v>
      </c>
      <c r="J50" s="134">
        <v>0</v>
      </c>
      <c r="K50" s="135">
        <f t="shared" si="13"/>
        <v>0</v>
      </c>
      <c r="L50" s="133">
        <v>0</v>
      </c>
      <c r="M50" s="134">
        <v>0</v>
      </c>
      <c r="N50" s="133">
        <v>0</v>
      </c>
      <c r="O50" s="134">
        <v>0</v>
      </c>
      <c r="P50" s="135">
        <f t="shared" si="14"/>
        <v>0</v>
      </c>
      <c r="Q50" s="133">
        <v>0</v>
      </c>
      <c r="R50" s="134">
        <v>0</v>
      </c>
      <c r="S50" s="133">
        <v>0</v>
      </c>
      <c r="T50" s="134">
        <v>0</v>
      </c>
      <c r="U50" s="135">
        <f t="shared" si="15"/>
        <v>0</v>
      </c>
      <c r="V50" s="133">
        <v>38</v>
      </c>
      <c r="W50" s="134">
        <v>57</v>
      </c>
      <c r="X50" s="133">
        <v>0</v>
      </c>
      <c r="Y50" s="134">
        <v>0</v>
      </c>
      <c r="Z50" s="135">
        <f t="shared" si="18"/>
        <v>57</v>
      </c>
      <c r="AA50" s="133">
        <f t="shared" ref="AA50:AD54" si="23">G50+L50+Q50+V50</f>
        <v>38</v>
      </c>
      <c r="AB50" s="134">
        <f t="shared" si="23"/>
        <v>57</v>
      </c>
      <c r="AC50" s="133">
        <f t="shared" si="23"/>
        <v>0</v>
      </c>
      <c r="AD50" s="134">
        <f t="shared" si="23"/>
        <v>0</v>
      </c>
    </row>
    <row r="51" spans="1:30" ht="20.100000000000001" customHeight="1" x14ac:dyDescent="0.25">
      <c r="A51" s="444"/>
      <c r="B51" s="446"/>
      <c r="C51" s="448"/>
      <c r="D51" s="450"/>
      <c r="E51" s="452"/>
      <c r="F51" s="168" t="s">
        <v>21</v>
      </c>
      <c r="G51" s="136">
        <v>0</v>
      </c>
      <c r="H51" s="137">
        <v>0</v>
      </c>
      <c r="I51" s="136">
        <v>0</v>
      </c>
      <c r="J51" s="137">
        <v>0</v>
      </c>
      <c r="K51" s="138">
        <f t="shared" si="13"/>
        <v>0</v>
      </c>
      <c r="L51" s="136">
        <v>0</v>
      </c>
      <c r="M51" s="137">
        <v>0</v>
      </c>
      <c r="N51" s="136">
        <v>0</v>
      </c>
      <c r="O51" s="137">
        <v>0</v>
      </c>
      <c r="P51" s="138">
        <f t="shared" si="14"/>
        <v>0</v>
      </c>
      <c r="Q51" s="136">
        <v>0</v>
      </c>
      <c r="R51" s="137">
        <v>0</v>
      </c>
      <c r="S51" s="136">
        <v>0</v>
      </c>
      <c r="T51" s="137">
        <v>0</v>
      </c>
      <c r="U51" s="138">
        <f t="shared" si="15"/>
        <v>0</v>
      </c>
      <c r="V51" s="136">
        <v>0</v>
      </c>
      <c r="W51" s="137">
        <v>0</v>
      </c>
      <c r="X51" s="136">
        <v>0</v>
      </c>
      <c r="Y51" s="137">
        <v>0</v>
      </c>
      <c r="Z51" s="138">
        <f t="shared" si="18"/>
        <v>0</v>
      </c>
      <c r="AA51" s="133">
        <f t="shared" si="23"/>
        <v>0</v>
      </c>
      <c r="AB51" s="134">
        <f t="shared" si="23"/>
        <v>0</v>
      </c>
      <c r="AC51" s="133">
        <f t="shared" si="23"/>
        <v>0</v>
      </c>
      <c r="AD51" s="134">
        <f t="shared" si="23"/>
        <v>0</v>
      </c>
    </row>
    <row r="52" spans="1:30" ht="20.100000000000001" customHeight="1" x14ac:dyDescent="0.25">
      <c r="A52" s="444"/>
      <c r="B52" s="446"/>
      <c r="C52" s="448"/>
      <c r="D52" s="450"/>
      <c r="E52" s="452"/>
      <c r="F52" s="168" t="s">
        <v>22</v>
      </c>
      <c r="G52" s="136">
        <v>0</v>
      </c>
      <c r="H52" s="137">
        <v>0</v>
      </c>
      <c r="I52" s="136">
        <v>0</v>
      </c>
      <c r="J52" s="137">
        <v>0</v>
      </c>
      <c r="K52" s="138">
        <f t="shared" si="13"/>
        <v>0</v>
      </c>
      <c r="L52" s="136">
        <v>0</v>
      </c>
      <c r="M52" s="137">
        <v>0</v>
      </c>
      <c r="N52" s="136">
        <v>0</v>
      </c>
      <c r="O52" s="137">
        <v>0</v>
      </c>
      <c r="P52" s="138">
        <f t="shared" si="14"/>
        <v>0</v>
      </c>
      <c r="Q52" s="136">
        <v>0</v>
      </c>
      <c r="R52" s="137">
        <v>0</v>
      </c>
      <c r="S52" s="136">
        <v>0</v>
      </c>
      <c r="T52" s="137">
        <v>0</v>
      </c>
      <c r="U52" s="138">
        <f t="shared" si="15"/>
        <v>0</v>
      </c>
      <c r="V52" s="136">
        <v>0</v>
      </c>
      <c r="W52" s="137">
        <v>0</v>
      </c>
      <c r="X52" s="136">
        <v>0</v>
      </c>
      <c r="Y52" s="137">
        <v>0</v>
      </c>
      <c r="Z52" s="138">
        <f t="shared" si="18"/>
        <v>0</v>
      </c>
      <c r="AA52" s="133">
        <f t="shared" si="23"/>
        <v>0</v>
      </c>
      <c r="AB52" s="134">
        <f t="shared" si="23"/>
        <v>0</v>
      </c>
      <c r="AC52" s="133">
        <f t="shared" si="23"/>
        <v>0</v>
      </c>
      <c r="AD52" s="134">
        <f t="shared" si="23"/>
        <v>0</v>
      </c>
    </row>
    <row r="53" spans="1:30" ht="20.100000000000001" customHeight="1" x14ac:dyDescent="0.25">
      <c r="A53" s="444"/>
      <c r="B53" s="446"/>
      <c r="C53" s="448"/>
      <c r="D53" s="450"/>
      <c r="E53" s="452"/>
      <c r="F53" s="168" t="s">
        <v>23</v>
      </c>
      <c r="G53" s="136">
        <v>0</v>
      </c>
      <c r="H53" s="137">
        <v>0</v>
      </c>
      <c r="I53" s="136">
        <v>0</v>
      </c>
      <c r="J53" s="137">
        <v>0</v>
      </c>
      <c r="K53" s="138">
        <f t="shared" si="13"/>
        <v>0</v>
      </c>
      <c r="L53" s="136">
        <v>0</v>
      </c>
      <c r="M53" s="137">
        <v>0</v>
      </c>
      <c r="N53" s="136">
        <v>0</v>
      </c>
      <c r="O53" s="137">
        <v>0</v>
      </c>
      <c r="P53" s="138">
        <f t="shared" si="14"/>
        <v>0</v>
      </c>
      <c r="Q53" s="136">
        <v>0</v>
      </c>
      <c r="R53" s="137">
        <v>0</v>
      </c>
      <c r="S53" s="136">
        <v>0</v>
      </c>
      <c r="T53" s="137">
        <v>0</v>
      </c>
      <c r="U53" s="138">
        <f t="shared" si="15"/>
        <v>0</v>
      </c>
      <c r="V53" s="136">
        <v>0</v>
      </c>
      <c r="W53" s="137">
        <v>0</v>
      </c>
      <c r="X53" s="136">
        <v>0</v>
      </c>
      <c r="Y53" s="137">
        <v>0</v>
      </c>
      <c r="Z53" s="138">
        <f t="shared" si="18"/>
        <v>0</v>
      </c>
      <c r="AA53" s="133">
        <f t="shared" si="23"/>
        <v>0</v>
      </c>
      <c r="AB53" s="134">
        <f t="shared" si="23"/>
        <v>0</v>
      </c>
      <c r="AC53" s="133">
        <f t="shared" si="23"/>
        <v>0</v>
      </c>
      <c r="AD53" s="134">
        <f t="shared" si="23"/>
        <v>0</v>
      </c>
    </row>
    <row r="54" spans="1:30" ht="20.100000000000001" customHeight="1" thickBot="1" x14ac:dyDescent="0.3">
      <c r="A54" s="444"/>
      <c r="B54" s="446"/>
      <c r="C54" s="448"/>
      <c r="D54" s="450"/>
      <c r="E54" s="452"/>
      <c r="F54" s="169" t="s">
        <v>24</v>
      </c>
      <c r="G54" s="139">
        <v>0</v>
      </c>
      <c r="H54" s="140">
        <v>0</v>
      </c>
      <c r="I54" s="139">
        <v>0</v>
      </c>
      <c r="J54" s="140">
        <v>0</v>
      </c>
      <c r="K54" s="141">
        <f t="shared" si="13"/>
        <v>0</v>
      </c>
      <c r="L54" s="139">
        <v>0</v>
      </c>
      <c r="M54" s="140">
        <v>0</v>
      </c>
      <c r="N54" s="139">
        <v>0</v>
      </c>
      <c r="O54" s="140">
        <v>0</v>
      </c>
      <c r="P54" s="141">
        <f t="shared" si="14"/>
        <v>0</v>
      </c>
      <c r="Q54" s="139">
        <v>0</v>
      </c>
      <c r="R54" s="140">
        <v>0</v>
      </c>
      <c r="S54" s="139">
        <v>0</v>
      </c>
      <c r="T54" s="140">
        <v>0</v>
      </c>
      <c r="U54" s="141">
        <f t="shared" si="15"/>
        <v>0</v>
      </c>
      <c r="V54" s="139">
        <v>0</v>
      </c>
      <c r="W54" s="140">
        <v>0</v>
      </c>
      <c r="X54" s="142">
        <v>0</v>
      </c>
      <c r="Y54" s="140">
        <v>0</v>
      </c>
      <c r="Z54" s="141">
        <f t="shared" si="18"/>
        <v>0</v>
      </c>
      <c r="AA54" s="133">
        <f t="shared" si="23"/>
        <v>0</v>
      </c>
      <c r="AB54" s="134">
        <f t="shared" si="23"/>
        <v>0</v>
      </c>
      <c r="AC54" s="133">
        <f t="shared" si="23"/>
        <v>0</v>
      </c>
      <c r="AD54" s="134">
        <f t="shared" si="23"/>
        <v>0</v>
      </c>
    </row>
    <row r="55" spans="1:30" ht="20.100000000000001" customHeight="1" thickBot="1" x14ac:dyDescent="0.3">
      <c r="A55" s="445"/>
      <c r="B55" s="453" t="s">
        <v>12</v>
      </c>
      <c r="C55" s="454"/>
      <c r="D55" s="454"/>
      <c r="E55" s="454"/>
      <c r="F55" s="454"/>
      <c r="G55" s="144">
        <f t="shared" ref="G55:AD55" si="24">G50+G51+G52+G53+G54</f>
        <v>0</v>
      </c>
      <c r="H55" s="145">
        <f t="shared" si="24"/>
        <v>0</v>
      </c>
      <c r="I55" s="145">
        <f t="shared" si="24"/>
        <v>0</v>
      </c>
      <c r="J55" s="145">
        <f t="shared" si="24"/>
        <v>0</v>
      </c>
      <c r="K55" s="146">
        <f t="shared" si="24"/>
        <v>0</v>
      </c>
      <c r="L55" s="145">
        <f t="shared" si="24"/>
        <v>0</v>
      </c>
      <c r="M55" s="145">
        <f t="shared" si="24"/>
        <v>0</v>
      </c>
      <c r="N55" s="145">
        <f t="shared" si="24"/>
        <v>0</v>
      </c>
      <c r="O55" s="145">
        <f t="shared" si="24"/>
        <v>0</v>
      </c>
      <c r="P55" s="146">
        <f t="shared" si="24"/>
        <v>0</v>
      </c>
      <c r="Q55" s="145">
        <f t="shared" si="24"/>
        <v>0</v>
      </c>
      <c r="R55" s="145">
        <f t="shared" si="24"/>
        <v>0</v>
      </c>
      <c r="S55" s="145">
        <f t="shared" si="24"/>
        <v>0</v>
      </c>
      <c r="T55" s="145">
        <f t="shared" si="24"/>
        <v>0</v>
      </c>
      <c r="U55" s="146">
        <f t="shared" si="24"/>
        <v>0</v>
      </c>
      <c r="V55" s="145">
        <f t="shared" si="24"/>
        <v>38</v>
      </c>
      <c r="W55" s="145">
        <f t="shared" si="24"/>
        <v>57</v>
      </c>
      <c r="X55" s="145">
        <f t="shared" si="24"/>
        <v>0</v>
      </c>
      <c r="Y55" s="145">
        <f t="shared" si="24"/>
        <v>0</v>
      </c>
      <c r="Z55" s="146">
        <f t="shared" si="24"/>
        <v>57</v>
      </c>
      <c r="AA55" s="146">
        <f t="shared" si="24"/>
        <v>38</v>
      </c>
      <c r="AB55" s="146">
        <f t="shared" si="24"/>
        <v>57</v>
      </c>
      <c r="AC55" s="146">
        <f t="shared" si="24"/>
        <v>0</v>
      </c>
      <c r="AD55" s="146">
        <f t="shared" si="24"/>
        <v>0</v>
      </c>
    </row>
    <row r="56" spans="1:30" ht="20.100000000000001" customHeight="1" x14ac:dyDescent="0.25">
      <c r="A56" s="443"/>
      <c r="B56" s="446"/>
      <c r="C56" s="447">
        <f>C8+C14+C20+C26+C32+C38+C44+C50</f>
        <v>60239.0717</v>
      </c>
      <c r="D56" s="449">
        <f>D8+D14+D20+D26+D32+D38+D44+D50</f>
        <v>56990.957599999994</v>
      </c>
      <c r="E56" s="451">
        <f>E8+E14+E20+E26+E32+E38+E44+E50</f>
        <v>3248.1140999999998</v>
      </c>
      <c r="F56" s="168" t="s">
        <v>20</v>
      </c>
      <c r="G56" s="133">
        <f t="shared" ref="G56:Z60" si="25">G8+G14+G20+G26+G32+G38+G44+G50</f>
        <v>11125</v>
      </c>
      <c r="H56" s="134">
        <f t="shared" si="25"/>
        <v>1848</v>
      </c>
      <c r="I56" s="133">
        <f t="shared" si="25"/>
        <v>2</v>
      </c>
      <c r="J56" s="134">
        <f t="shared" si="25"/>
        <v>0.2</v>
      </c>
      <c r="K56" s="135">
        <f t="shared" si="25"/>
        <v>1848.2</v>
      </c>
      <c r="L56" s="133">
        <f t="shared" si="25"/>
        <v>7025</v>
      </c>
      <c r="M56" s="134">
        <f t="shared" si="25"/>
        <v>2455.6000000000004</v>
      </c>
      <c r="N56" s="133">
        <f t="shared" si="25"/>
        <v>5</v>
      </c>
      <c r="O56" s="134">
        <f t="shared" si="25"/>
        <v>4.7</v>
      </c>
      <c r="P56" s="135">
        <f t="shared" si="25"/>
        <v>2460.3000000000002</v>
      </c>
      <c r="Q56" s="133">
        <f t="shared" si="25"/>
        <v>2937</v>
      </c>
      <c r="R56" s="134">
        <f t="shared" si="25"/>
        <v>2505.9</v>
      </c>
      <c r="S56" s="133">
        <f t="shared" si="25"/>
        <v>3</v>
      </c>
      <c r="T56" s="134">
        <f t="shared" si="25"/>
        <v>1.8</v>
      </c>
      <c r="U56" s="135">
        <f t="shared" si="25"/>
        <v>2507.6999999999998</v>
      </c>
      <c r="V56" s="133">
        <f t="shared" si="25"/>
        <v>885</v>
      </c>
      <c r="W56" s="134">
        <f t="shared" si="25"/>
        <v>3055.83</v>
      </c>
      <c r="X56" s="133">
        <f t="shared" si="25"/>
        <v>21</v>
      </c>
      <c r="Y56" s="134">
        <f t="shared" si="25"/>
        <v>128.80000000000001</v>
      </c>
      <c r="Z56" s="135">
        <f t="shared" si="25"/>
        <v>3184.63</v>
      </c>
      <c r="AA56" s="133">
        <f t="shared" ref="AA56:AD60" si="26">G56+L56+Q56+V56</f>
        <v>21972</v>
      </c>
      <c r="AB56" s="134">
        <f t="shared" si="26"/>
        <v>9865.33</v>
      </c>
      <c r="AC56" s="133">
        <f t="shared" si="26"/>
        <v>31</v>
      </c>
      <c r="AD56" s="134">
        <f t="shared" si="26"/>
        <v>135.5</v>
      </c>
    </row>
    <row r="57" spans="1:30" ht="20.100000000000001" customHeight="1" x14ac:dyDescent="0.25">
      <c r="A57" s="444"/>
      <c r="B57" s="446"/>
      <c r="C57" s="448"/>
      <c r="D57" s="450"/>
      <c r="E57" s="452"/>
      <c r="F57" s="168" t="s">
        <v>21</v>
      </c>
      <c r="G57" s="136">
        <f t="shared" si="25"/>
        <v>1187</v>
      </c>
      <c r="H57" s="137">
        <f t="shared" si="25"/>
        <v>152.69999999999999</v>
      </c>
      <c r="I57" s="136">
        <f t="shared" si="25"/>
        <v>0</v>
      </c>
      <c r="J57" s="137">
        <f t="shared" si="25"/>
        <v>0</v>
      </c>
      <c r="K57" s="138">
        <f t="shared" si="25"/>
        <v>152.69999999999999</v>
      </c>
      <c r="L57" s="136">
        <f t="shared" si="25"/>
        <v>1027</v>
      </c>
      <c r="M57" s="137">
        <f t="shared" si="25"/>
        <v>263.2</v>
      </c>
      <c r="N57" s="136">
        <f t="shared" si="25"/>
        <v>0</v>
      </c>
      <c r="O57" s="137">
        <f t="shared" si="25"/>
        <v>0</v>
      </c>
      <c r="P57" s="138">
        <f t="shared" si="25"/>
        <v>263.2</v>
      </c>
      <c r="Q57" s="136">
        <f t="shared" si="25"/>
        <v>799</v>
      </c>
      <c r="R57" s="137">
        <f t="shared" si="25"/>
        <v>651.4</v>
      </c>
      <c r="S57" s="136">
        <f t="shared" si="25"/>
        <v>1</v>
      </c>
      <c r="T57" s="137">
        <f t="shared" si="25"/>
        <v>0.5</v>
      </c>
      <c r="U57" s="138">
        <f t="shared" si="25"/>
        <v>651.9</v>
      </c>
      <c r="V57" s="136">
        <f t="shared" si="25"/>
        <v>39</v>
      </c>
      <c r="W57" s="137">
        <f t="shared" si="25"/>
        <v>96.1</v>
      </c>
      <c r="X57" s="136">
        <f t="shared" si="25"/>
        <v>1</v>
      </c>
      <c r="Y57" s="137">
        <f t="shared" si="25"/>
        <v>1.6</v>
      </c>
      <c r="Z57" s="138">
        <f t="shared" si="25"/>
        <v>97.699999999999989</v>
      </c>
      <c r="AA57" s="133">
        <f t="shared" si="26"/>
        <v>3052</v>
      </c>
      <c r="AB57" s="134">
        <f t="shared" si="26"/>
        <v>1163.3999999999999</v>
      </c>
      <c r="AC57" s="133">
        <f t="shared" si="26"/>
        <v>2</v>
      </c>
      <c r="AD57" s="134">
        <f t="shared" si="26"/>
        <v>2.1</v>
      </c>
    </row>
    <row r="58" spans="1:30" ht="20.100000000000001" customHeight="1" x14ac:dyDescent="0.25">
      <c r="A58" s="444"/>
      <c r="B58" s="446"/>
      <c r="C58" s="448"/>
      <c r="D58" s="450"/>
      <c r="E58" s="452"/>
      <c r="F58" s="168" t="s">
        <v>22</v>
      </c>
      <c r="G58" s="136">
        <f t="shared" si="25"/>
        <v>398</v>
      </c>
      <c r="H58" s="137">
        <f t="shared" si="25"/>
        <v>18.5</v>
      </c>
      <c r="I58" s="136">
        <f t="shared" si="25"/>
        <v>0</v>
      </c>
      <c r="J58" s="137">
        <f t="shared" si="25"/>
        <v>0</v>
      </c>
      <c r="K58" s="138">
        <f t="shared" si="25"/>
        <v>18.5</v>
      </c>
      <c r="L58" s="136">
        <f t="shared" si="25"/>
        <v>469</v>
      </c>
      <c r="M58" s="137">
        <f t="shared" si="25"/>
        <v>66.3</v>
      </c>
      <c r="N58" s="136">
        <f t="shared" si="25"/>
        <v>0</v>
      </c>
      <c r="O58" s="137">
        <f t="shared" si="25"/>
        <v>0</v>
      </c>
      <c r="P58" s="138">
        <f t="shared" si="25"/>
        <v>66.3</v>
      </c>
      <c r="Q58" s="136">
        <f t="shared" si="25"/>
        <v>138</v>
      </c>
      <c r="R58" s="137">
        <f t="shared" si="25"/>
        <v>61.56</v>
      </c>
      <c r="S58" s="136">
        <f t="shared" si="25"/>
        <v>0</v>
      </c>
      <c r="T58" s="137">
        <f t="shared" si="25"/>
        <v>0</v>
      </c>
      <c r="U58" s="138">
        <f t="shared" si="25"/>
        <v>61.56</v>
      </c>
      <c r="V58" s="136">
        <f t="shared" si="25"/>
        <v>59</v>
      </c>
      <c r="W58" s="137">
        <f t="shared" si="25"/>
        <v>50.9</v>
      </c>
      <c r="X58" s="136">
        <f t="shared" si="25"/>
        <v>0</v>
      </c>
      <c r="Y58" s="137">
        <f t="shared" si="25"/>
        <v>0</v>
      </c>
      <c r="Z58" s="138">
        <f t="shared" si="25"/>
        <v>50.9</v>
      </c>
      <c r="AA58" s="133">
        <f t="shared" si="26"/>
        <v>1064</v>
      </c>
      <c r="AB58" s="134">
        <f t="shared" si="26"/>
        <v>197.26000000000002</v>
      </c>
      <c r="AC58" s="133">
        <f t="shared" si="26"/>
        <v>0</v>
      </c>
      <c r="AD58" s="134">
        <f t="shared" si="26"/>
        <v>0</v>
      </c>
    </row>
    <row r="59" spans="1:30" ht="20.100000000000001" customHeight="1" x14ac:dyDescent="0.25">
      <c r="A59" s="444"/>
      <c r="B59" s="446"/>
      <c r="C59" s="448"/>
      <c r="D59" s="450"/>
      <c r="E59" s="452"/>
      <c r="F59" s="168" t="s">
        <v>23</v>
      </c>
      <c r="G59" s="136">
        <f t="shared" si="25"/>
        <v>126</v>
      </c>
      <c r="H59" s="137">
        <f t="shared" si="25"/>
        <v>14.3</v>
      </c>
      <c r="I59" s="136">
        <f t="shared" si="25"/>
        <v>11</v>
      </c>
      <c r="J59" s="137">
        <f t="shared" si="25"/>
        <v>1.2</v>
      </c>
      <c r="K59" s="138">
        <f t="shared" si="25"/>
        <v>15.5</v>
      </c>
      <c r="L59" s="136">
        <f t="shared" si="25"/>
        <v>409</v>
      </c>
      <c r="M59" s="137">
        <f t="shared" si="25"/>
        <v>190.29999999999998</v>
      </c>
      <c r="N59" s="136">
        <f t="shared" si="25"/>
        <v>1</v>
      </c>
      <c r="O59" s="137">
        <f t="shared" si="25"/>
        <v>0.5</v>
      </c>
      <c r="P59" s="138">
        <f t="shared" si="25"/>
        <v>190.79999999999998</v>
      </c>
      <c r="Q59" s="136">
        <f t="shared" si="25"/>
        <v>246</v>
      </c>
      <c r="R59" s="137">
        <f t="shared" si="25"/>
        <v>236.7</v>
      </c>
      <c r="S59" s="136">
        <f t="shared" si="25"/>
        <v>1</v>
      </c>
      <c r="T59" s="137">
        <f t="shared" si="25"/>
        <v>0.8</v>
      </c>
      <c r="U59" s="138">
        <f t="shared" si="25"/>
        <v>237.5</v>
      </c>
      <c r="V59" s="136">
        <f t="shared" si="25"/>
        <v>157</v>
      </c>
      <c r="W59" s="137">
        <f t="shared" si="25"/>
        <v>1189.07</v>
      </c>
      <c r="X59" s="136">
        <f t="shared" si="25"/>
        <v>0</v>
      </c>
      <c r="Y59" s="137">
        <f t="shared" si="25"/>
        <v>0</v>
      </c>
      <c r="Z59" s="138">
        <f t="shared" si="25"/>
        <v>1189.07</v>
      </c>
      <c r="AA59" s="133">
        <f t="shared" si="26"/>
        <v>938</v>
      </c>
      <c r="AB59" s="134">
        <f t="shared" si="26"/>
        <v>1630.37</v>
      </c>
      <c r="AC59" s="133">
        <f t="shared" si="26"/>
        <v>13</v>
      </c>
      <c r="AD59" s="134">
        <f t="shared" si="26"/>
        <v>2.5</v>
      </c>
    </row>
    <row r="60" spans="1:30" ht="20.100000000000001" customHeight="1" thickBot="1" x14ac:dyDescent="0.3">
      <c r="A60" s="444"/>
      <c r="B60" s="446"/>
      <c r="C60" s="448"/>
      <c r="D60" s="450"/>
      <c r="E60" s="452"/>
      <c r="F60" s="169" t="s">
        <v>24</v>
      </c>
      <c r="G60" s="139">
        <f t="shared" si="25"/>
        <v>66</v>
      </c>
      <c r="H60" s="140">
        <f t="shared" si="25"/>
        <v>7.4</v>
      </c>
      <c r="I60" s="139">
        <f t="shared" si="25"/>
        <v>0</v>
      </c>
      <c r="J60" s="140">
        <f t="shared" si="25"/>
        <v>0</v>
      </c>
      <c r="K60" s="141">
        <f t="shared" si="25"/>
        <v>7.4</v>
      </c>
      <c r="L60" s="139">
        <f t="shared" si="25"/>
        <v>81</v>
      </c>
      <c r="M60" s="140">
        <f t="shared" si="25"/>
        <v>34.22</v>
      </c>
      <c r="N60" s="139">
        <f t="shared" si="25"/>
        <v>0</v>
      </c>
      <c r="O60" s="140">
        <f t="shared" si="25"/>
        <v>0</v>
      </c>
      <c r="P60" s="141">
        <f t="shared" si="25"/>
        <v>34.22</v>
      </c>
      <c r="Q60" s="139">
        <f t="shared" si="25"/>
        <v>12</v>
      </c>
      <c r="R60" s="140">
        <f t="shared" si="25"/>
        <v>8.5</v>
      </c>
      <c r="S60" s="139">
        <f t="shared" si="25"/>
        <v>0</v>
      </c>
      <c r="T60" s="140">
        <f t="shared" si="25"/>
        <v>0</v>
      </c>
      <c r="U60" s="141">
        <f t="shared" si="25"/>
        <v>8.5</v>
      </c>
      <c r="V60" s="139">
        <f t="shared" si="25"/>
        <v>61</v>
      </c>
      <c r="W60" s="140">
        <f t="shared" si="25"/>
        <v>111.6</v>
      </c>
      <c r="X60" s="142">
        <f t="shared" si="25"/>
        <v>3</v>
      </c>
      <c r="Y60" s="140">
        <f t="shared" si="25"/>
        <v>440.28</v>
      </c>
      <c r="Z60" s="141">
        <f t="shared" si="25"/>
        <v>551.88</v>
      </c>
      <c r="AA60" s="133">
        <f t="shared" si="26"/>
        <v>220</v>
      </c>
      <c r="AB60" s="134">
        <f t="shared" si="26"/>
        <v>161.72</v>
      </c>
      <c r="AC60" s="133">
        <f t="shared" si="26"/>
        <v>3</v>
      </c>
      <c r="AD60" s="134">
        <f t="shared" si="26"/>
        <v>440.28</v>
      </c>
    </row>
    <row r="61" spans="1:30" s="162" customFormat="1" ht="20.100000000000001" customHeight="1" thickBot="1" x14ac:dyDescent="0.3">
      <c r="A61" s="445"/>
      <c r="B61" s="453" t="s">
        <v>25</v>
      </c>
      <c r="C61" s="454"/>
      <c r="D61" s="454"/>
      <c r="E61" s="454"/>
      <c r="F61" s="454"/>
      <c r="G61" s="144">
        <f t="shared" ref="G61:AD61" si="27">G56+G57+G58+G59+G60</f>
        <v>12902</v>
      </c>
      <c r="H61" s="145">
        <f t="shared" si="27"/>
        <v>2040.9</v>
      </c>
      <c r="I61" s="145">
        <f t="shared" si="27"/>
        <v>13</v>
      </c>
      <c r="J61" s="145">
        <f t="shared" si="27"/>
        <v>1.4</v>
      </c>
      <c r="K61" s="146">
        <f t="shared" si="27"/>
        <v>2042.3000000000002</v>
      </c>
      <c r="L61" s="145">
        <f t="shared" si="27"/>
        <v>9011</v>
      </c>
      <c r="M61" s="145">
        <f t="shared" si="27"/>
        <v>3009.6200000000003</v>
      </c>
      <c r="N61" s="145">
        <f t="shared" si="27"/>
        <v>6</v>
      </c>
      <c r="O61" s="145">
        <f t="shared" si="27"/>
        <v>5.2</v>
      </c>
      <c r="P61" s="146">
        <f t="shared" si="27"/>
        <v>3014.82</v>
      </c>
      <c r="Q61" s="145">
        <f t="shared" si="27"/>
        <v>4132</v>
      </c>
      <c r="R61" s="145">
        <f t="shared" si="27"/>
        <v>3464.06</v>
      </c>
      <c r="S61" s="145">
        <f t="shared" si="27"/>
        <v>5</v>
      </c>
      <c r="T61" s="145">
        <f t="shared" si="27"/>
        <v>3.0999999999999996</v>
      </c>
      <c r="U61" s="146">
        <f t="shared" si="27"/>
        <v>3467.16</v>
      </c>
      <c r="V61" s="145">
        <f t="shared" si="27"/>
        <v>1201</v>
      </c>
      <c r="W61" s="145">
        <f t="shared" si="27"/>
        <v>4503.5</v>
      </c>
      <c r="X61" s="145">
        <f t="shared" si="27"/>
        <v>25</v>
      </c>
      <c r="Y61" s="145">
        <f t="shared" si="27"/>
        <v>570.67999999999995</v>
      </c>
      <c r="Z61" s="146">
        <f t="shared" si="27"/>
        <v>5074.18</v>
      </c>
      <c r="AA61" s="146">
        <f t="shared" si="27"/>
        <v>27246</v>
      </c>
      <c r="AB61" s="146">
        <f t="shared" si="27"/>
        <v>13018.08</v>
      </c>
      <c r="AC61" s="146">
        <f t="shared" si="27"/>
        <v>49</v>
      </c>
      <c r="AD61" s="146">
        <f t="shared" si="27"/>
        <v>580.38</v>
      </c>
    </row>
    <row r="65" spans="3:3" x14ac:dyDescent="0.25">
      <c r="C65" s="173"/>
    </row>
  </sheetData>
  <mergeCells count="84">
    <mergeCell ref="A56:A61"/>
    <mergeCell ref="B56:B60"/>
    <mergeCell ref="C56:C60"/>
    <mergeCell ref="D56:D60"/>
    <mergeCell ref="E56:E60"/>
    <mergeCell ref="B61:F61"/>
    <mergeCell ref="A50:A55"/>
    <mergeCell ref="B50:B54"/>
    <mergeCell ref="C50:C54"/>
    <mergeCell ref="D50:D54"/>
    <mergeCell ref="E50:E54"/>
    <mergeCell ref="B55:F55"/>
    <mergeCell ref="A44:A49"/>
    <mergeCell ref="B44:B48"/>
    <mergeCell ref="C44:C48"/>
    <mergeCell ref="D44:D48"/>
    <mergeCell ref="E44:E48"/>
    <mergeCell ref="B49:F49"/>
    <mergeCell ref="A38:A43"/>
    <mergeCell ref="B38:B42"/>
    <mergeCell ref="C38:C42"/>
    <mergeCell ref="D38:D42"/>
    <mergeCell ref="E38:E42"/>
    <mergeCell ref="B43:F43"/>
    <mergeCell ref="A32:A37"/>
    <mergeCell ref="B32:B36"/>
    <mergeCell ref="C32:C36"/>
    <mergeCell ref="D32:D36"/>
    <mergeCell ref="E32:E36"/>
    <mergeCell ref="B37:F37"/>
    <mergeCell ref="A26:A31"/>
    <mergeCell ref="B26:B30"/>
    <mergeCell ref="C26:C30"/>
    <mergeCell ref="D26:D30"/>
    <mergeCell ref="E26:E30"/>
    <mergeCell ref="B31:F31"/>
    <mergeCell ref="A20:A25"/>
    <mergeCell ref="B20:B24"/>
    <mergeCell ref="C20:C24"/>
    <mergeCell ref="D20:D24"/>
    <mergeCell ref="E20:E24"/>
    <mergeCell ref="B25:F25"/>
    <mergeCell ref="A14:A19"/>
    <mergeCell ref="B14:B18"/>
    <mergeCell ref="C14:C18"/>
    <mergeCell ref="D14:D18"/>
    <mergeCell ref="E14:E18"/>
    <mergeCell ref="B19:F19"/>
    <mergeCell ref="A8:A13"/>
    <mergeCell ref="B8:B12"/>
    <mergeCell ref="C8:C12"/>
    <mergeCell ref="D8:D12"/>
    <mergeCell ref="E8:E12"/>
    <mergeCell ref="B13:F13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K13:AD6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9B7D-2517-4F25-B6D4-19F7A0350968}">
  <sheetPr>
    <tabColor rgb="FF00B0F0"/>
  </sheetPr>
  <dimension ref="A1:AD43"/>
  <sheetViews>
    <sheetView topLeftCell="D34" zoomScaleNormal="100" workbookViewId="0">
      <selection activeCell="F4" sqref="F4:F6"/>
    </sheetView>
  </sheetViews>
  <sheetFormatPr defaultRowHeight="13.5" x14ac:dyDescent="0.25"/>
  <cols>
    <col min="1" max="1" width="3.42578125" style="163" customWidth="1"/>
    <col min="2" max="2" width="15" style="163" customWidth="1"/>
    <col min="3" max="3" width="16.28515625" style="163" customWidth="1"/>
    <col min="4" max="4" width="15.42578125" style="163" customWidth="1"/>
    <col min="5" max="5" width="14.5703125" style="163" customWidth="1"/>
    <col min="6" max="6" width="12.85546875" style="163" customWidth="1"/>
    <col min="7" max="10" width="7.7109375" style="163" customWidth="1"/>
    <col min="11" max="11" width="11.7109375" style="163" customWidth="1"/>
    <col min="12" max="15" width="7.7109375" style="163" customWidth="1"/>
    <col min="16" max="16" width="11.7109375" style="163" customWidth="1"/>
    <col min="17" max="20" width="7.7109375" style="163" customWidth="1"/>
    <col min="21" max="21" width="11.7109375" style="163" customWidth="1"/>
    <col min="22" max="25" width="7.7109375" style="163" customWidth="1"/>
    <col min="26" max="26" width="11.7109375" style="163" customWidth="1"/>
    <col min="27" max="30" width="7.7109375" style="163" customWidth="1"/>
    <col min="31" max="16384" width="9.140625" style="163"/>
  </cols>
  <sheetData>
    <row r="1" spans="1:30" ht="28.5" customHeight="1" x14ac:dyDescent="0.25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6" t="s">
        <v>1</v>
      </c>
      <c r="AB1" s="417"/>
      <c r="AC1" s="417"/>
      <c r="AD1" s="417"/>
    </row>
    <row r="2" spans="1:30" ht="47.25" customHeight="1" x14ac:dyDescent="0.25">
      <c r="A2" s="418" t="s">
        <v>77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</row>
    <row r="3" spans="1:30" ht="30.75" customHeight="1" thickBot="1" x14ac:dyDescent="0.3">
      <c r="A3" s="419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</row>
    <row r="4" spans="1:30" ht="36" customHeight="1" thickBot="1" x14ac:dyDescent="0.3">
      <c r="A4" s="420" t="s">
        <v>3</v>
      </c>
      <c r="B4" s="423" t="s">
        <v>4</v>
      </c>
      <c r="C4" s="425" t="s">
        <v>5</v>
      </c>
      <c r="D4" s="427" t="s">
        <v>6</v>
      </c>
      <c r="E4" s="428"/>
      <c r="F4" s="429" t="s">
        <v>7</v>
      </c>
      <c r="G4" s="431" t="s">
        <v>8</v>
      </c>
      <c r="H4" s="432"/>
      <c r="I4" s="432"/>
      <c r="J4" s="432"/>
      <c r="K4" s="433"/>
      <c r="L4" s="434" t="s">
        <v>9</v>
      </c>
      <c r="M4" s="435"/>
      <c r="N4" s="435"/>
      <c r="O4" s="435"/>
      <c r="P4" s="436"/>
      <c r="Q4" s="437" t="s">
        <v>10</v>
      </c>
      <c r="R4" s="438"/>
      <c r="S4" s="438"/>
      <c r="T4" s="438"/>
      <c r="U4" s="439"/>
      <c r="V4" s="440" t="s">
        <v>11</v>
      </c>
      <c r="W4" s="440"/>
      <c r="X4" s="440"/>
      <c r="Y4" s="440"/>
      <c r="Z4" s="441"/>
      <c r="AA4" s="404" t="s">
        <v>12</v>
      </c>
      <c r="AB4" s="404"/>
      <c r="AC4" s="404"/>
      <c r="AD4" s="404"/>
    </row>
    <row r="5" spans="1:30" ht="31.5" customHeight="1" x14ac:dyDescent="0.25">
      <c r="A5" s="421"/>
      <c r="B5" s="424"/>
      <c r="C5" s="426"/>
      <c r="D5" s="405" t="s">
        <v>13</v>
      </c>
      <c r="E5" s="407" t="s">
        <v>14</v>
      </c>
      <c r="F5" s="430"/>
      <c r="G5" s="409" t="s">
        <v>15</v>
      </c>
      <c r="H5" s="410"/>
      <c r="I5" s="409" t="s">
        <v>16</v>
      </c>
      <c r="J5" s="410"/>
      <c r="K5" s="411" t="s">
        <v>17</v>
      </c>
      <c r="L5" s="409" t="s">
        <v>15</v>
      </c>
      <c r="M5" s="410"/>
      <c r="N5" s="409" t="s">
        <v>16</v>
      </c>
      <c r="O5" s="410"/>
      <c r="P5" s="411" t="s">
        <v>17</v>
      </c>
      <c r="Q5" s="409" t="s">
        <v>15</v>
      </c>
      <c r="R5" s="410"/>
      <c r="S5" s="409" t="s">
        <v>16</v>
      </c>
      <c r="T5" s="410"/>
      <c r="U5" s="411" t="s">
        <v>17</v>
      </c>
      <c r="V5" s="409" t="s">
        <v>15</v>
      </c>
      <c r="W5" s="410"/>
      <c r="X5" s="409" t="s">
        <v>16</v>
      </c>
      <c r="Y5" s="410"/>
      <c r="Z5" s="414" t="s">
        <v>17</v>
      </c>
      <c r="AA5" s="442" t="s">
        <v>15</v>
      </c>
      <c r="AB5" s="442"/>
      <c r="AC5" s="442" t="s">
        <v>16</v>
      </c>
      <c r="AD5" s="442"/>
    </row>
    <row r="6" spans="1:30" ht="52.5" customHeight="1" thickBot="1" x14ac:dyDescent="0.3">
      <c r="A6" s="422"/>
      <c r="B6" s="424"/>
      <c r="C6" s="426"/>
      <c r="D6" s="406"/>
      <c r="E6" s="408"/>
      <c r="F6" s="430"/>
      <c r="G6" s="231" t="s">
        <v>18</v>
      </c>
      <c r="H6" s="232" t="s">
        <v>19</v>
      </c>
      <c r="I6" s="231" t="s">
        <v>18</v>
      </c>
      <c r="J6" s="232" t="s">
        <v>19</v>
      </c>
      <c r="K6" s="412"/>
      <c r="L6" s="231" t="s">
        <v>18</v>
      </c>
      <c r="M6" s="232" t="s">
        <v>19</v>
      </c>
      <c r="N6" s="231" t="s">
        <v>18</v>
      </c>
      <c r="O6" s="232" t="s">
        <v>19</v>
      </c>
      <c r="P6" s="412"/>
      <c r="Q6" s="231" t="s">
        <v>18</v>
      </c>
      <c r="R6" s="232" t="s">
        <v>19</v>
      </c>
      <c r="S6" s="231" t="s">
        <v>18</v>
      </c>
      <c r="T6" s="232" t="s">
        <v>19</v>
      </c>
      <c r="U6" s="412"/>
      <c r="V6" s="231" t="s">
        <v>18</v>
      </c>
      <c r="W6" s="232" t="s">
        <v>19</v>
      </c>
      <c r="X6" s="231" t="s">
        <v>18</v>
      </c>
      <c r="Y6" s="232" t="s">
        <v>19</v>
      </c>
      <c r="Z6" s="415"/>
      <c r="AA6" s="233" t="s">
        <v>18</v>
      </c>
      <c r="AB6" s="234" t="s">
        <v>19</v>
      </c>
      <c r="AC6" s="233" t="s">
        <v>18</v>
      </c>
      <c r="AD6" s="234" t="s">
        <v>19</v>
      </c>
    </row>
    <row r="7" spans="1:30" ht="15" customHeight="1" thickBot="1" x14ac:dyDescent="0.3">
      <c r="A7" s="164">
        <v>1</v>
      </c>
      <c r="B7" s="165">
        <v>2</v>
      </c>
      <c r="C7" s="164">
        <v>3</v>
      </c>
      <c r="D7" s="166">
        <v>4</v>
      </c>
      <c r="E7" s="167">
        <v>5</v>
      </c>
      <c r="F7" s="165">
        <v>6</v>
      </c>
      <c r="G7" s="235">
        <v>7</v>
      </c>
      <c r="H7" s="236">
        <v>8</v>
      </c>
      <c r="I7" s="235">
        <v>9</v>
      </c>
      <c r="J7" s="236">
        <v>10</v>
      </c>
      <c r="K7" s="235">
        <v>11</v>
      </c>
      <c r="L7" s="236">
        <v>12</v>
      </c>
      <c r="M7" s="235">
        <v>13</v>
      </c>
      <c r="N7" s="236">
        <v>14</v>
      </c>
      <c r="O7" s="235">
        <v>15</v>
      </c>
      <c r="P7" s="236">
        <v>16</v>
      </c>
      <c r="Q7" s="235">
        <v>17</v>
      </c>
      <c r="R7" s="236">
        <v>18</v>
      </c>
      <c r="S7" s="235">
        <v>19</v>
      </c>
      <c r="T7" s="236">
        <v>20</v>
      </c>
      <c r="U7" s="235">
        <v>21</v>
      </c>
      <c r="V7" s="236">
        <v>22</v>
      </c>
      <c r="W7" s="235">
        <v>23</v>
      </c>
      <c r="X7" s="236">
        <v>24</v>
      </c>
      <c r="Y7" s="235">
        <v>25</v>
      </c>
      <c r="Z7" s="237">
        <v>26</v>
      </c>
      <c r="AA7" s="238">
        <v>27</v>
      </c>
      <c r="AB7" s="239">
        <v>28</v>
      </c>
      <c r="AC7" s="239">
        <v>29</v>
      </c>
      <c r="AD7" s="240">
        <v>30</v>
      </c>
    </row>
    <row r="8" spans="1:30" ht="24.95" customHeight="1" x14ac:dyDescent="0.25">
      <c r="A8" s="443">
        <v>1</v>
      </c>
      <c r="B8" s="446" t="s">
        <v>78</v>
      </c>
      <c r="C8" s="447">
        <f>D8+E8</f>
        <v>10905.2701</v>
      </c>
      <c r="D8" s="449">
        <v>10786.7667</v>
      </c>
      <c r="E8" s="451">
        <v>118.5034</v>
      </c>
      <c r="F8" s="168" t="s">
        <v>20</v>
      </c>
      <c r="G8" s="133">
        <v>1230</v>
      </c>
      <c r="H8" s="134">
        <v>157.50399999999999</v>
      </c>
      <c r="I8" s="133">
        <v>0</v>
      </c>
      <c r="J8" s="134">
        <v>0</v>
      </c>
      <c r="K8" s="135">
        <f>H8+J8</f>
        <v>157.50399999999999</v>
      </c>
      <c r="L8" s="133">
        <v>288</v>
      </c>
      <c r="M8" s="134">
        <v>119.03600000000003</v>
      </c>
      <c r="N8" s="133">
        <v>1</v>
      </c>
      <c r="O8" s="134">
        <v>0.5</v>
      </c>
      <c r="P8" s="135">
        <f>M8+O8</f>
        <v>119.53600000000003</v>
      </c>
      <c r="Q8" s="133">
        <v>99</v>
      </c>
      <c r="R8" s="134">
        <v>78.97699999999999</v>
      </c>
      <c r="S8" s="133">
        <v>0</v>
      </c>
      <c r="T8" s="134">
        <v>0</v>
      </c>
      <c r="U8" s="135">
        <f>R8+T8</f>
        <v>78.97699999999999</v>
      </c>
      <c r="V8" s="133">
        <v>50</v>
      </c>
      <c r="W8" s="134">
        <v>155.02000000000001</v>
      </c>
      <c r="X8" s="133">
        <v>0</v>
      </c>
      <c r="Y8" s="134">
        <v>0</v>
      </c>
      <c r="Z8" s="135">
        <f>W8+Y8</f>
        <v>155.02000000000001</v>
      </c>
      <c r="AA8" s="133">
        <f t="shared" ref="AA8:AD12" si="0">G8+L8+Q8+V8</f>
        <v>1667</v>
      </c>
      <c r="AB8" s="134">
        <f t="shared" si="0"/>
        <v>510.53700000000003</v>
      </c>
      <c r="AC8" s="133">
        <f t="shared" si="0"/>
        <v>1</v>
      </c>
      <c r="AD8" s="134">
        <f t="shared" si="0"/>
        <v>0.5</v>
      </c>
    </row>
    <row r="9" spans="1:30" ht="24.95" customHeight="1" x14ac:dyDescent="0.25">
      <c r="A9" s="444"/>
      <c r="B9" s="446"/>
      <c r="C9" s="448"/>
      <c r="D9" s="450"/>
      <c r="E9" s="452"/>
      <c r="F9" s="168" t="s">
        <v>21</v>
      </c>
      <c r="G9" s="136">
        <v>6</v>
      </c>
      <c r="H9" s="137">
        <v>0.74</v>
      </c>
      <c r="I9" s="136">
        <v>0</v>
      </c>
      <c r="J9" s="137">
        <v>0</v>
      </c>
      <c r="K9" s="138">
        <f>H9+J9</f>
        <v>0.74</v>
      </c>
      <c r="L9" s="136">
        <v>13</v>
      </c>
      <c r="M9" s="137">
        <v>5.9600000000000009</v>
      </c>
      <c r="N9" s="136">
        <v>0</v>
      </c>
      <c r="O9" s="137">
        <v>0</v>
      </c>
      <c r="P9" s="138">
        <f>M9+O9</f>
        <v>5.9600000000000009</v>
      </c>
      <c r="Q9" s="136">
        <v>3</v>
      </c>
      <c r="R9" s="137">
        <v>2.65</v>
      </c>
      <c r="S9" s="136">
        <v>0</v>
      </c>
      <c r="T9" s="137">
        <v>0</v>
      </c>
      <c r="U9" s="138">
        <f>R9+T9</f>
        <v>2.65</v>
      </c>
      <c r="V9" s="136">
        <v>5</v>
      </c>
      <c r="W9" s="137">
        <v>7.65</v>
      </c>
      <c r="X9" s="136">
        <v>0</v>
      </c>
      <c r="Y9" s="137">
        <v>0</v>
      </c>
      <c r="Z9" s="138">
        <f>W9+Y9</f>
        <v>7.65</v>
      </c>
      <c r="AA9" s="133">
        <f t="shared" si="0"/>
        <v>27</v>
      </c>
      <c r="AB9" s="134">
        <f t="shared" si="0"/>
        <v>17</v>
      </c>
      <c r="AC9" s="133">
        <f t="shared" si="0"/>
        <v>0</v>
      </c>
      <c r="AD9" s="134">
        <f t="shared" si="0"/>
        <v>0</v>
      </c>
    </row>
    <row r="10" spans="1:30" ht="24.95" customHeight="1" x14ac:dyDescent="0.25">
      <c r="A10" s="444"/>
      <c r="B10" s="446"/>
      <c r="C10" s="448"/>
      <c r="D10" s="450"/>
      <c r="E10" s="452"/>
      <c r="F10" s="168" t="s">
        <v>22</v>
      </c>
      <c r="G10" s="136">
        <v>0</v>
      </c>
      <c r="H10" s="137">
        <v>0</v>
      </c>
      <c r="I10" s="136">
        <v>0</v>
      </c>
      <c r="J10" s="137">
        <v>0</v>
      </c>
      <c r="K10" s="138">
        <f>H10+J10</f>
        <v>0</v>
      </c>
      <c r="L10" s="136">
        <v>0</v>
      </c>
      <c r="M10" s="137">
        <v>0</v>
      </c>
      <c r="N10" s="136">
        <v>0</v>
      </c>
      <c r="O10" s="137">
        <v>0</v>
      </c>
      <c r="P10" s="138">
        <f>M10+O10</f>
        <v>0</v>
      </c>
      <c r="Q10" s="136">
        <v>0</v>
      </c>
      <c r="R10" s="137">
        <v>0</v>
      </c>
      <c r="S10" s="136">
        <v>0</v>
      </c>
      <c r="T10" s="137">
        <v>0</v>
      </c>
      <c r="U10" s="138">
        <f>R10+T10</f>
        <v>0</v>
      </c>
      <c r="V10" s="136">
        <v>0</v>
      </c>
      <c r="W10" s="137">
        <v>0</v>
      </c>
      <c r="X10" s="136">
        <v>0</v>
      </c>
      <c r="Y10" s="137">
        <v>0</v>
      </c>
      <c r="Z10" s="138">
        <f>W10+Y10</f>
        <v>0</v>
      </c>
      <c r="AA10" s="133">
        <f t="shared" si="0"/>
        <v>0</v>
      </c>
      <c r="AB10" s="134">
        <f t="shared" si="0"/>
        <v>0</v>
      </c>
      <c r="AC10" s="133">
        <f t="shared" si="0"/>
        <v>0</v>
      </c>
      <c r="AD10" s="134">
        <f t="shared" si="0"/>
        <v>0</v>
      </c>
    </row>
    <row r="11" spans="1:30" ht="24.95" customHeight="1" x14ac:dyDescent="0.25">
      <c r="A11" s="444"/>
      <c r="B11" s="446"/>
      <c r="C11" s="448"/>
      <c r="D11" s="450"/>
      <c r="E11" s="452"/>
      <c r="F11" s="168" t="s">
        <v>23</v>
      </c>
      <c r="G11" s="136">
        <v>3</v>
      </c>
      <c r="H11" s="137">
        <v>0.32</v>
      </c>
      <c r="I11" s="136">
        <v>0</v>
      </c>
      <c r="J11" s="137">
        <v>0</v>
      </c>
      <c r="K11" s="138">
        <f>H11+J11</f>
        <v>0.32</v>
      </c>
      <c r="L11" s="136">
        <v>7</v>
      </c>
      <c r="M11" s="137">
        <v>1.9</v>
      </c>
      <c r="N11" s="136">
        <v>0</v>
      </c>
      <c r="O11" s="137">
        <v>0</v>
      </c>
      <c r="P11" s="138">
        <f>M11+O11</f>
        <v>1.9</v>
      </c>
      <c r="Q11" s="136">
        <v>0</v>
      </c>
      <c r="R11" s="137">
        <v>0</v>
      </c>
      <c r="S11" s="136">
        <v>0</v>
      </c>
      <c r="T11" s="137">
        <v>0</v>
      </c>
      <c r="U11" s="138">
        <f>R11+T11</f>
        <v>0</v>
      </c>
      <c r="V11" s="136">
        <v>3</v>
      </c>
      <c r="W11" s="137">
        <v>7.8</v>
      </c>
      <c r="X11" s="136">
        <v>0</v>
      </c>
      <c r="Y11" s="137">
        <v>0</v>
      </c>
      <c r="Z11" s="138">
        <f>W11+Y11</f>
        <v>7.8</v>
      </c>
      <c r="AA11" s="133">
        <f t="shared" si="0"/>
        <v>13</v>
      </c>
      <c r="AB11" s="134">
        <f t="shared" si="0"/>
        <v>10.02</v>
      </c>
      <c r="AC11" s="133">
        <f t="shared" si="0"/>
        <v>0</v>
      </c>
      <c r="AD11" s="134">
        <f t="shared" si="0"/>
        <v>0</v>
      </c>
    </row>
    <row r="12" spans="1:30" ht="24.95" customHeight="1" thickBot="1" x14ac:dyDescent="0.3">
      <c r="A12" s="444"/>
      <c r="B12" s="446"/>
      <c r="C12" s="448"/>
      <c r="D12" s="450"/>
      <c r="E12" s="452"/>
      <c r="F12" s="169" t="s">
        <v>24</v>
      </c>
      <c r="G12" s="139">
        <v>0</v>
      </c>
      <c r="H12" s="140">
        <v>0</v>
      </c>
      <c r="I12" s="139">
        <v>0</v>
      </c>
      <c r="J12" s="140">
        <v>0</v>
      </c>
      <c r="K12" s="141">
        <f>H12+J12</f>
        <v>0</v>
      </c>
      <c r="L12" s="139">
        <v>0</v>
      </c>
      <c r="M12" s="140">
        <v>0</v>
      </c>
      <c r="N12" s="139">
        <v>0</v>
      </c>
      <c r="O12" s="140">
        <v>0</v>
      </c>
      <c r="P12" s="141">
        <f>M12+O12</f>
        <v>0</v>
      </c>
      <c r="Q12" s="139">
        <v>0</v>
      </c>
      <c r="R12" s="140">
        <v>0</v>
      </c>
      <c r="S12" s="139">
        <v>0</v>
      </c>
      <c r="T12" s="140">
        <v>0</v>
      </c>
      <c r="U12" s="141">
        <f>R12+T12</f>
        <v>0</v>
      </c>
      <c r="V12" s="139"/>
      <c r="W12" s="140"/>
      <c r="X12" s="142">
        <v>0</v>
      </c>
      <c r="Y12" s="140">
        <v>0</v>
      </c>
      <c r="Z12" s="141">
        <f>W12+Y12</f>
        <v>0</v>
      </c>
      <c r="AA12" s="133">
        <f t="shared" si="0"/>
        <v>0</v>
      </c>
      <c r="AB12" s="134">
        <f t="shared" si="0"/>
        <v>0</v>
      </c>
      <c r="AC12" s="133">
        <f t="shared" si="0"/>
        <v>0</v>
      </c>
      <c r="AD12" s="134">
        <f t="shared" si="0"/>
        <v>0</v>
      </c>
    </row>
    <row r="13" spans="1:30" ht="24.95" customHeight="1" thickBot="1" x14ac:dyDescent="0.3">
      <c r="A13" s="445"/>
      <c r="B13" s="453" t="s">
        <v>12</v>
      </c>
      <c r="C13" s="454"/>
      <c r="D13" s="454"/>
      <c r="E13" s="454"/>
      <c r="F13" s="454"/>
      <c r="G13" s="144">
        <f>G8+G9+G10+G11+G12</f>
        <v>1239</v>
      </c>
      <c r="H13" s="145">
        <f t="shared" ref="H13:AD13" si="1">H8+H9+H10+H11+H12</f>
        <v>158.56399999999999</v>
      </c>
      <c r="I13" s="145">
        <f t="shared" si="1"/>
        <v>0</v>
      </c>
      <c r="J13" s="145">
        <f t="shared" si="1"/>
        <v>0</v>
      </c>
      <c r="K13" s="146">
        <f t="shared" si="1"/>
        <v>158.56399999999999</v>
      </c>
      <c r="L13" s="145">
        <f t="shared" si="1"/>
        <v>308</v>
      </c>
      <c r="M13" s="145">
        <f t="shared" si="1"/>
        <v>126.89600000000004</v>
      </c>
      <c r="N13" s="145">
        <f t="shared" si="1"/>
        <v>1</v>
      </c>
      <c r="O13" s="145">
        <f t="shared" si="1"/>
        <v>0.5</v>
      </c>
      <c r="P13" s="146">
        <f t="shared" si="1"/>
        <v>127.39600000000004</v>
      </c>
      <c r="Q13" s="145">
        <f t="shared" si="1"/>
        <v>102</v>
      </c>
      <c r="R13" s="145">
        <f t="shared" si="1"/>
        <v>81.626999999999995</v>
      </c>
      <c r="S13" s="145">
        <f t="shared" si="1"/>
        <v>0</v>
      </c>
      <c r="T13" s="145">
        <f t="shared" si="1"/>
        <v>0</v>
      </c>
      <c r="U13" s="146">
        <f t="shared" si="1"/>
        <v>81.626999999999995</v>
      </c>
      <c r="V13" s="145">
        <f t="shared" si="1"/>
        <v>58</v>
      </c>
      <c r="W13" s="145">
        <f t="shared" si="1"/>
        <v>170.47000000000003</v>
      </c>
      <c r="X13" s="145">
        <f t="shared" si="1"/>
        <v>0</v>
      </c>
      <c r="Y13" s="145">
        <f t="shared" si="1"/>
        <v>0</v>
      </c>
      <c r="Z13" s="146">
        <f t="shared" si="1"/>
        <v>170.47000000000003</v>
      </c>
      <c r="AA13" s="146">
        <f t="shared" si="1"/>
        <v>1707</v>
      </c>
      <c r="AB13" s="146">
        <f t="shared" si="1"/>
        <v>537.55700000000002</v>
      </c>
      <c r="AC13" s="146">
        <f t="shared" si="1"/>
        <v>1</v>
      </c>
      <c r="AD13" s="146">
        <f t="shared" si="1"/>
        <v>0.5</v>
      </c>
    </row>
    <row r="14" spans="1:30" ht="24.95" customHeight="1" x14ac:dyDescent="0.25">
      <c r="A14" s="446">
        <v>2</v>
      </c>
      <c r="B14" s="443" t="s">
        <v>79</v>
      </c>
      <c r="C14" s="449">
        <f>D14+E14</f>
        <v>5869.6525000000001</v>
      </c>
      <c r="D14" s="451">
        <v>5682.6841999999997</v>
      </c>
      <c r="E14" s="451">
        <v>186.9683</v>
      </c>
      <c r="F14" s="446" t="s">
        <v>20</v>
      </c>
      <c r="G14" s="133">
        <v>650</v>
      </c>
      <c r="H14" s="134">
        <v>110</v>
      </c>
      <c r="I14" s="133">
        <v>0</v>
      </c>
      <c r="J14" s="134">
        <v>0</v>
      </c>
      <c r="K14" s="135">
        <f>H14+J14</f>
        <v>110</v>
      </c>
      <c r="L14" s="133">
        <v>268</v>
      </c>
      <c r="M14" s="134">
        <v>115</v>
      </c>
      <c r="N14" s="133">
        <v>0</v>
      </c>
      <c r="O14" s="134">
        <v>0</v>
      </c>
      <c r="P14" s="135">
        <f>M14+O14</f>
        <v>115</v>
      </c>
      <c r="Q14" s="133">
        <v>155</v>
      </c>
      <c r="R14" s="134">
        <v>120</v>
      </c>
      <c r="S14" s="133">
        <v>0</v>
      </c>
      <c r="T14" s="134">
        <v>0</v>
      </c>
      <c r="U14" s="135">
        <f>R14+T14</f>
        <v>120</v>
      </c>
      <c r="V14" s="133">
        <v>8</v>
      </c>
      <c r="W14" s="134">
        <v>75</v>
      </c>
      <c r="X14" s="133">
        <v>0</v>
      </c>
      <c r="Y14" s="134">
        <v>0</v>
      </c>
      <c r="Z14" s="135">
        <f>W14+Y14</f>
        <v>75</v>
      </c>
      <c r="AA14" s="133">
        <f t="shared" ref="AA14:AD42" si="2">G14+L14+Q14+V14</f>
        <v>1081</v>
      </c>
      <c r="AB14" s="134">
        <f t="shared" si="2"/>
        <v>420</v>
      </c>
      <c r="AC14" s="133">
        <f t="shared" si="2"/>
        <v>0</v>
      </c>
      <c r="AD14" s="134">
        <f t="shared" si="2"/>
        <v>0</v>
      </c>
    </row>
    <row r="15" spans="1:30" ht="24.95" customHeight="1" x14ac:dyDescent="0.25">
      <c r="A15" s="446"/>
      <c r="B15" s="444"/>
      <c r="C15" s="450"/>
      <c r="D15" s="452"/>
      <c r="E15" s="452"/>
      <c r="F15" s="446" t="s">
        <v>21</v>
      </c>
      <c r="G15" s="136">
        <v>0</v>
      </c>
      <c r="H15" s="137">
        <v>0</v>
      </c>
      <c r="I15" s="136">
        <v>0</v>
      </c>
      <c r="J15" s="137">
        <v>0</v>
      </c>
      <c r="K15" s="138">
        <f>H15+J15</f>
        <v>0</v>
      </c>
      <c r="L15" s="136">
        <v>0</v>
      </c>
      <c r="M15" s="137">
        <v>0</v>
      </c>
      <c r="N15" s="136">
        <v>0</v>
      </c>
      <c r="O15" s="137">
        <v>0</v>
      </c>
      <c r="P15" s="138">
        <f>M15+O15</f>
        <v>0</v>
      </c>
      <c r="Q15" s="136">
        <v>0</v>
      </c>
      <c r="R15" s="137">
        <v>0</v>
      </c>
      <c r="S15" s="136">
        <v>0</v>
      </c>
      <c r="T15" s="137">
        <v>0</v>
      </c>
      <c r="U15" s="138">
        <f>R15+T15</f>
        <v>0</v>
      </c>
      <c r="V15" s="136">
        <v>0</v>
      </c>
      <c r="W15" s="137">
        <v>0</v>
      </c>
      <c r="X15" s="136">
        <v>0</v>
      </c>
      <c r="Y15" s="137">
        <v>0</v>
      </c>
      <c r="Z15" s="138">
        <f>W15+Y15</f>
        <v>0</v>
      </c>
      <c r="AA15" s="133">
        <f>G15+L15+Q15+V15</f>
        <v>0</v>
      </c>
      <c r="AB15" s="134">
        <f>H15+M15+R15+W15</f>
        <v>0</v>
      </c>
      <c r="AC15" s="133">
        <f>I15+N15+S15+X15</f>
        <v>0</v>
      </c>
      <c r="AD15" s="134">
        <f>J15+O15+T15+Y15</f>
        <v>0</v>
      </c>
    </row>
    <row r="16" spans="1:30" ht="24.95" customHeight="1" x14ac:dyDescent="0.25">
      <c r="A16" s="446"/>
      <c r="B16" s="444"/>
      <c r="C16" s="450"/>
      <c r="D16" s="452"/>
      <c r="E16" s="452"/>
      <c r="F16" s="446" t="s">
        <v>22</v>
      </c>
      <c r="G16" s="136">
        <v>0</v>
      </c>
      <c r="H16" s="137">
        <v>0</v>
      </c>
      <c r="I16" s="136">
        <v>0</v>
      </c>
      <c r="J16" s="137">
        <v>0</v>
      </c>
      <c r="K16" s="138">
        <f>H16+J16</f>
        <v>0</v>
      </c>
      <c r="L16" s="136">
        <v>0</v>
      </c>
      <c r="M16" s="137">
        <v>0</v>
      </c>
      <c r="N16" s="136">
        <v>0</v>
      </c>
      <c r="O16" s="137">
        <v>0</v>
      </c>
      <c r="P16" s="138">
        <f>M16+O16</f>
        <v>0</v>
      </c>
      <c r="Q16" s="136">
        <v>0</v>
      </c>
      <c r="R16" s="137">
        <v>0</v>
      </c>
      <c r="S16" s="136">
        <v>0</v>
      </c>
      <c r="T16" s="137">
        <v>0</v>
      </c>
      <c r="U16" s="138">
        <f>R16+T16</f>
        <v>0</v>
      </c>
      <c r="V16" s="136">
        <v>0</v>
      </c>
      <c r="W16" s="137">
        <v>0</v>
      </c>
      <c r="X16" s="136">
        <v>0</v>
      </c>
      <c r="Y16" s="137">
        <v>0</v>
      </c>
      <c r="Z16" s="138">
        <f>W16+Y16</f>
        <v>0</v>
      </c>
      <c r="AA16" s="133">
        <f t="shared" si="2"/>
        <v>0</v>
      </c>
      <c r="AB16" s="134">
        <f t="shared" si="2"/>
        <v>0</v>
      </c>
      <c r="AC16" s="133">
        <f t="shared" si="2"/>
        <v>0</v>
      </c>
      <c r="AD16" s="134">
        <f t="shared" si="2"/>
        <v>0</v>
      </c>
    </row>
    <row r="17" spans="1:30" ht="24.95" customHeight="1" x14ac:dyDescent="0.25">
      <c r="A17" s="446"/>
      <c r="B17" s="444"/>
      <c r="C17" s="450"/>
      <c r="D17" s="452"/>
      <c r="E17" s="452"/>
      <c r="F17" s="446" t="s">
        <v>23</v>
      </c>
      <c r="G17" s="136">
        <v>0</v>
      </c>
      <c r="H17" s="137">
        <v>0</v>
      </c>
      <c r="I17" s="136">
        <v>0</v>
      </c>
      <c r="J17" s="137">
        <v>0</v>
      </c>
      <c r="K17" s="138">
        <f>H17+J17</f>
        <v>0</v>
      </c>
      <c r="L17" s="136">
        <v>0</v>
      </c>
      <c r="M17" s="137">
        <v>0</v>
      </c>
      <c r="N17" s="136">
        <v>0</v>
      </c>
      <c r="O17" s="137">
        <v>0</v>
      </c>
      <c r="P17" s="138">
        <f>M17+O17</f>
        <v>0</v>
      </c>
      <c r="Q17" s="136">
        <v>0</v>
      </c>
      <c r="R17" s="137">
        <v>0</v>
      </c>
      <c r="S17" s="136">
        <v>0</v>
      </c>
      <c r="T17" s="137">
        <v>0</v>
      </c>
      <c r="U17" s="138">
        <f>R17+T17</f>
        <v>0</v>
      </c>
      <c r="V17" s="136">
        <v>0</v>
      </c>
      <c r="W17" s="137">
        <v>0</v>
      </c>
      <c r="X17" s="136">
        <v>0</v>
      </c>
      <c r="Y17" s="137">
        <v>0</v>
      </c>
      <c r="Z17" s="138">
        <f>W17+Y17</f>
        <v>0</v>
      </c>
      <c r="AA17" s="133">
        <f t="shared" si="2"/>
        <v>0</v>
      </c>
      <c r="AB17" s="134">
        <f t="shared" si="2"/>
        <v>0</v>
      </c>
      <c r="AC17" s="133">
        <f t="shared" si="2"/>
        <v>0</v>
      </c>
      <c r="AD17" s="134">
        <f t="shared" si="2"/>
        <v>0</v>
      </c>
    </row>
    <row r="18" spans="1:30" ht="24.95" customHeight="1" thickBot="1" x14ac:dyDescent="0.3">
      <c r="A18" s="446"/>
      <c r="B18" s="444"/>
      <c r="C18" s="450"/>
      <c r="D18" s="452"/>
      <c r="E18" s="452"/>
      <c r="F18" s="446" t="s">
        <v>24</v>
      </c>
      <c r="G18" s="139">
        <v>0</v>
      </c>
      <c r="H18" s="140">
        <v>0</v>
      </c>
      <c r="I18" s="139">
        <v>0</v>
      </c>
      <c r="J18" s="140">
        <v>0</v>
      </c>
      <c r="K18" s="141">
        <f>H18+J18</f>
        <v>0</v>
      </c>
      <c r="L18" s="139">
        <v>0</v>
      </c>
      <c r="M18" s="140">
        <v>0</v>
      </c>
      <c r="N18" s="139">
        <v>0</v>
      </c>
      <c r="O18" s="140">
        <v>0</v>
      </c>
      <c r="P18" s="141">
        <f>M18+O18</f>
        <v>0</v>
      </c>
      <c r="Q18" s="139">
        <v>0</v>
      </c>
      <c r="R18" s="140">
        <v>0</v>
      </c>
      <c r="S18" s="139">
        <v>0</v>
      </c>
      <c r="T18" s="140">
        <v>0</v>
      </c>
      <c r="U18" s="141">
        <f>R18+T18</f>
        <v>0</v>
      </c>
      <c r="V18" s="139">
        <v>0</v>
      </c>
      <c r="W18" s="140">
        <v>0</v>
      </c>
      <c r="X18" s="142">
        <v>0</v>
      </c>
      <c r="Y18" s="140">
        <v>0</v>
      </c>
      <c r="Z18" s="141">
        <f>W18+Y18</f>
        <v>0</v>
      </c>
      <c r="AA18" s="133">
        <f>G18+L18+Q18+V18</f>
        <v>0</v>
      </c>
      <c r="AB18" s="134">
        <f>H18+M18+R18+W18</f>
        <v>0</v>
      </c>
      <c r="AC18" s="133">
        <f>I18+N18+S18+X18</f>
        <v>0</v>
      </c>
      <c r="AD18" s="134">
        <f>J18+O18+T18+Y18</f>
        <v>0</v>
      </c>
    </row>
    <row r="19" spans="1:30" ht="24.95" customHeight="1" thickBot="1" x14ac:dyDescent="0.3">
      <c r="A19" s="453"/>
      <c r="B19" s="454" t="s">
        <v>12</v>
      </c>
      <c r="C19" s="454"/>
      <c r="D19" s="454"/>
      <c r="E19" s="454"/>
      <c r="F19" s="172"/>
      <c r="G19" s="144">
        <f t="shared" ref="G19:AD19" si="3">G14+G15+G16+G17+G18</f>
        <v>650</v>
      </c>
      <c r="H19" s="145">
        <f t="shared" si="3"/>
        <v>110</v>
      </c>
      <c r="I19" s="145">
        <f t="shared" si="3"/>
        <v>0</v>
      </c>
      <c r="J19" s="145">
        <f t="shared" si="3"/>
        <v>0</v>
      </c>
      <c r="K19" s="146">
        <f t="shared" si="3"/>
        <v>110</v>
      </c>
      <c r="L19" s="145">
        <f t="shared" si="3"/>
        <v>268</v>
      </c>
      <c r="M19" s="145">
        <f t="shared" si="3"/>
        <v>115</v>
      </c>
      <c r="N19" s="145">
        <f t="shared" si="3"/>
        <v>0</v>
      </c>
      <c r="O19" s="145">
        <f t="shared" si="3"/>
        <v>0</v>
      </c>
      <c r="P19" s="146">
        <f t="shared" si="3"/>
        <v>115</v>
      </c>
      <c r="Q19" s="145">
        <f t="shared" si="3"/>
        <v>155</v>
      </c>
      <c r="R19" s="145">
        <f t="shared" si="3"/>
        <v>120</v>
      </c>
      <c r="S19" s="145">
        <f t="shared" si="3"/>
        <v>0</v>
      </c>
      <c r="T19" s="145">
        <f t="shared" si="3"/>
        <v>0</v>
      </c>
      <c r="U19" s="146">
        <f t="shared" si="3"/>
        <v>120</v>
      </c>
      <c r="V19" s="145">
        <f>V14+V15+V16+V17+V18</f>
        <v>8</v>
      </c>
      <c r="W19" s="145">
        <f>W14+W15+W16+W17+W18</f>
        <v>75</v>
      </c>
      <c r="X19" s="145">
        <f>X14+X15+X16+X17+X18</f>
        <v>0</v>
      </c>
      <c r="Y19" s="145">
        <f>Y14+Y15+Y16+Y17+Y18</f>
        <v>0</v>
      </c>
      <c r="Z19" s="146">
        <f t="shared" si="3"/>
        <v>75</v>
      </c>
      <c r="AA19" s="146">
        <f t="shared" si="3"/>
        <v>1081</v>
      </c>
      <c r="AB19" s="146">
        <f t="shared" si="3"/>
        <v>420</v>
      </c>
      <c r="AC19" s="146">
        <f t="shared" si="3"/>
        <v>0</v>
      </c>
      <c r="AD19" s="146">
        <f t="shared" si="3"/>
        <v>0</v>
      </c>
    </row>
    <row r="20" spans="1:30" ht="24.95" customHeight="1" x14ac:dyDescent="0.25">
      <c r="A20" s="446">
        <v>3</v>
      </c>
      <c r="B20" s="443" t="s">
        <v>80</v>
      </c>
      <c r="C20" s="449">
        <f>D20+E20</f>
        <v>405.77909999999997</v>
      </c>
      <c r="D20" s="451">
        <v>364.7491</v>
      </c>
      <c r="E20" s="455">
        <v>41.03</v>
      </c>
      <c r="F20" s="446" t="s">
        <v>20</v>
      </c>
      <c r="G20" s="133">
        <v>45</v>
      </c>
      <c r="H20" s="134">
        <v>8.6999999999999993</v>
      </c>
      <c r="I20" s="133">
        <v>0</v>
      </c>
      <c r="J20" s="134">
        <v>0</v>
      </c>
      <c r="K20" s="135">
        <f>H20+J20</f>
        <v>8.6999999999999993</v>
      </c>
      <c r="L20" s="133">
        <v>0</v>
      </c>
      <c r="M20" s="134">
        <v>0</v>
      </c>
      <c r="N20" s="133">
        <v>0</v>
      </c>
      <c r="O20" s="134">
        <v>0</v>
      </c>
      <c r="P20" s="135">
        <f>M20+O20</f>
        <v>0</v>
      </c>
      <c r="Q20" s="133">
        <v>2</v>
      </c>
      <c r="R20" s="134">
        <v>1.35</v>
      </c>
      <c r="S20" s="133">
        <v>0</v>
      </c>
      <c r="T20" s="134">
        <v>0</v>
      </c>
      <c r="U20" s="135">
        <f>R20+T20</f>
        <v>1.35</v>
      </c>
      <c r="V20" s="133">
        <v>0</v>
      </c>
      <c r="W20" s="134">
        <v>0</v>
      </c>
      <c r="X20" s="133">
        <v>3</v>
      </c>
      <c r="Y20" s="134">
        <v>21.5</v>
      </c>
      <c r="Z20" s="135">
        <f>W20+Y20</f>
        <v>21.5</v>
      </c>
      <c r="AA20" s="133">
        <f t="shared" ref="AA20:AD24" si="4">G20+L20+Q20+V20</f>
        <v>47</v>
      </c>
      <c r="AB20" s="134">
        <f t="shared" si="4"/>
        <v>10.049999999999999</v>
      </c>
      <c r="AC20" s="133">
        <f t="shared" si="4"/>
        <v>3</v>
      </c>
      <c r="AD20" s="134">
        <f t="shared" si="4"/>
        <v>21.5</v>
      </c>
    </row>
    <row r="21" spans="1:30" ht="24.95" customHeight="1" x14ac:dyDescent="0.25">
      <c r="A21" s="446"/>
      <c r="B21" s="444"/>
      <c r="C21" s="450"/>
      <c r="D21" s="452"/>
      <c r="E21" s="456"/>
      <c r="F21" s="446" t="s">
        <v>21</v>
      </c>
      <c r="G21" s="136">
        <v>0</v>
      </c>
      <c r="H21" s="137">
        <v>0</v>
      </c>
      <c r="I21" s="136">
        <v>0</v>
      </c>
      <c r="J21" s="137">
        <v>0</v>
      </c>
      <c r="K21" s="138">
        <f>H21+J21</f>
        <v>0</v>
      </c>
      <c r="L21" s="136">
        <v>0</v>
      </c>
      <c r="M21" s="137">
        <v>0</v>
      </c>
      <c r="N21" s="136">
        <v>0</v>
      </c>
      <c r="O21" s="137">
        <v>0</v>
      </c>
      <c r="P21" s="138">
        <f>M21+O21</f>
        <v>0</v>
      </c>
      <c r="Q21" s="136">
        <v>0</v>
      </c>
      <c r="R21" s="137">
        <v>0</v>
      </c>
      <c r="S21" s="136">
        <v>0</v>
      </c>
      <c r="T21" s="137">
        <v>0</v>
      </c>
      <c r="U21" s="138">
        <f>R21+T21</f>
        <v>0</v>
      </c>
      <c r="V21" s="136">
        <v>0</v>
      </c>
      <c r="W21" s="137">
        <v>0</v>
      </c>
      <c r="X21" s="136">
        <v>0</v>
      </c>
      <c r="Y21" s="137">
        <v>0</v>
      </c>
      <c r="Z21" s="138">
        <f>W21+Y21</f>
        <v>0</v>
      </c>
      <c r="AA21" s="133">
        <f t="shared" si="4"/>
        <v>0</v>
      </c>
      <c r="AB21" s="134">
        <f t="shared" si="4"/>
        <v>0</v>
      </c>
      <c r="AC21" s="133">
        <f t="shared" si="4"/>
        <v>0</v>
      </c>
      <c r="AD21" s="134">
        <f t="shared" si="4"/>
        <v>0</v>
      </c>
    </row>
    <row r="22" spans="1:30" ht="24.95" customHeight="1" x14ac:dyDescent="0.25">
      <c r="A22" s="446"/>
      <c r="B22" s="444"/>
      <c r="C22" s="450"/>
      <c r="D22" s="452"/>
      <c r="E22" s="456"/>
      <c r="F22" s="446" t="s">
        <v>22</v>
      </c>
      <c r="G22" s="136">
        <v>0</v>
      </c>
      <c r="H22" s="137">
        <v>0</v>
      </c>
      <c r="I22" s="136">
        <v>0</v>
      </c>
      <c r="J22" s="137">
        <v>0</v>
      </c>
      <c r="K22" s="138">
        <f>H22+J22</f>
        <v>0</v>
      </c>
      <c r="L22" s="136">
        <v>0</v>
      </c>
      <c r="M22" s="137">
        <v>0</v>
      </c>
      <c r="N22" s="136">
        <v>0</v>
      </c>
      <c r="O22" s="137">
        <v>0</v>
      </c>
      <c r="P22" s="138">
        <f>M22+O22</f>
        <v>0</v>
      </c>
      <c r="Q22" s="136">
        <v>0</v>
      </c>
      <c r="R22" s="137">
        <v>0</v>
      </c>
      <c r="S22" s="136">
        <v>0</v>
      </c>
      <c r="T22" s="137">
        <v>0</v>
      </c>
      <c r="U22" s="138">
        <f>R22+T22</f>
        <v>0</v>
      </c>
      <c r="V22" s="136">
        <v>0</v>
      </c>
      <c r="W22" s="137">
        <v>0</v>
      </c>
      <c r="X22" s="136">
        <v>0</v>
      </c>
      <c r="Y22" s="137">
        <v>0</v>
      </c>
      <c r="Z22" s="138">
        <f>W22+Y22</f>
        <v>0</v>
      </c>
      <c r="AA22" s="133">
        <f t="shared" si="4"/>
        <v>0</v>
      </c>
      <c r="AB22" s="134">
        <f t="shared" si="4"/>
        <v>0</v>
      </c>
      <c r="AC22" s="133">
        <f t="shared" si="4"/>
        <v>0</v>
      </c>
      <c r="AD22" s="134">
        <f t="shared" si="4"/>
        <v>0</v>
      </c>
    </row>
    <row r="23" spans="1:30" ht="24.95" customHeight="1" x14ac:dyDescent="0.25">
      <c r="A23" s="446"/>
      <c r="B23" s="444"/>
      <c r="C23" s="450"/>
      <c r="D23" s="452"/>
      <c r="E23" s="456"/>
      <c r="F23" s="446" t="s">
        <v>23</v>
      </c>
      <c r="G23" s="136">
        <v>0</v>
      </c>
      <c r="H23" s="137">
        <v>0</v>
      </c>
      <c r="I23" s="136">
        <v>0</v>
      </c>
      <c r="J23" s="137">
        <v>0</v>
      </c>
      <c r="K23" s="138">
        <f>H23+J23</f>
        <v>0</v>
      </c>
      <c r="L23" s="136">
        <v>0</v>
      </c>
      <c r="M23" s="137">
        <v>0</v>
      </c>
      <c r="N23" s="136">
        <v>0</v>
      </c>
      <c r="O23" s="137">
        <v>0</v>
      </c>
      <c r="P23" s="138">
        <f>M23+O23</f>
        <v>0</v>
      </c>
      <c r="Q23" s="136">
        <v>0</v>
      </c>
      <c r="R23" s="137">
        <v>0</v>
      </c>
      <c r="S23" s="136">
        <v>0</v>
      </c>
      <c r="T23" s="137">
        <v>0</v>
      </c>
      <c r="U23" s="138">
        <f>R23+T23</f>
        <v>0</v>
      </c>
      <c r="V23" s="136">
        <v>0</v>
      </c>
      <c r="W23" s="137">
        <v>0</v>
      </c>
      <c r="X23" s="136">
        <v>0</v>
      </c>
      <c r="Y23" s="137">
        <v>0</v>
      </c>
      <c r="Z23" s="138">
        <f>W23+Y23</f>
        <v>0</v>
      </c>
      <c r="AA23" s="133">
        <f t="shared" si="4"/>
        <v>0</v>
      </c>
      <c r="AB23" s="134">
        <f t="shared" si="4"/>
        <v>0</v>
      </c>
      <c r="AC23" s="133">
        <f t="shared" si="4"/>
        <v>0</v>
      </c>
      <c r="AD23" s="134">
        <f t="shared" si="4"/>
        <v>0</v>
      </c>
    </row>
    <row r="24" spans="1:30" ht="24.95" customHeight="1" thickBot="1" x14ac:dyDescent="0.3">
      <c r="A24" s="446"/>
      <c r="B24" s="444"/>
      <c r="C24" s="450"/>
      <c r="D24" s="452"/>
      <c r="E24" s="457"/>
      <c r="F24" s="446" t="s">
        <v>24</v>
      </c>
      <c r="G24" s="139">
        <v>0</v>
      </c>
      <c r="H24" s="140">
        <v>0</v>
      </c>
      <c r="I24" s="139">
        <v>0</v>
      </c>
      <c r="J24" s="140">
        <v>0</v>
      </c>
      <c r="K24" s="141">
        <f>H24+J24</f>
        <v>0</v>
      </c>
      <c r="L24" s="139">
        <v>0</v>
      </c>
      <c r="M24" s="140">
        <v>0</v>
      </c>
      <c r="N24" s="139">
        <v>0</v>
      </c>
      <c r="O24" s="140">
        <v>0</v>
      </c>
      <c r="P24" s="141">
        <f>M24+O24</f>
        <v>0</v>
      </c>
      <c r="Q24" s="139">
        <v>0</v>
      </c>
      <c r="R24" s="140">
        <v>0</v>
      </c>
      <c r="S24" s="139">
        <v>0</v>
      </c>
      <c r="T24" s="140">
        <v>0</v>
      </c>
      <c r="U24" s="141">
        <f>R24+T24</f>
        <v>0</v>
      </c>
      <c r="V24" s="139">
        <v>0</v>
      </c>
      <c r="W24" s="140">
        <v>0</v>
      </c>
      <c r="X24" s="142">
        <v>0</v>
      </c>
      <c r="Y24" s="140">
        <v>0</v>
      </c>
      <c r="Z24" s="141">
        <f>W24+Y24</f>
        <v>0</v>
      </c>
      <c r="AA24" s="133">
        <f t="shared" si="4"/>
        <v>0</v>
      </c>
      <c r="AB24" s="134">
        <f t="shared" si="4"/>
        <v>0</v>
      </c>
      <c r="AC24" s="133">
        <f t="shared" si="4"/>
        <v>0</v>
      </c>
      <c r="AD24" s="134">
        <f t="shared" si="4"/>
        <v>0</v>
      </c>
    </row>
    <row r="25" spans="1:30" ht="24.95" customHeight="1" thickBot="1" x14ac:dyDescent="0.3">
      <c r="A25" s="453"/>
      <c r="B25" s="454" t="s">
        <v>12</v>
      </c>
      <c r="C25" s="454"/>
      <c r="D25" s="454"/>
      <c r="E25" s="454"/>
      <c r="F25" s="172"/>
      <c r="G25" s="144">
        <f t="shared" ref="G25:AD25" si="5">G20+G21+G22+G23+G24</f>
        <v>45</v>
      </c>
      <c r="H25" s="145">
        <f t="shared" si="5"/>
        <v>8.6999999999999993</v>
      </c>
      <c r="I25" s="145">
        <f t="shared" si="5"/>
        <v>0</v>
      </c>
      <c r="J25" s="145">
        <f t="shared" si="5"/>
        <v>0</v>
      </c>
      <c r="K25" s="146">
        <f t="shared" si="5"/>
        <v>8.6999999999999993</v>
      </c>
      <c r="L25" s="145">
        <f t="shared" si="5"/>
        <v>0</v>
      </c>
      <c r="M25" s="145">
        <f t="shared" si="5"/>
        <v>0</v>
      </c>
      <c r="N25" s="145">
        <f t="shared" si="5"/>
        <v>0</v>
      </c>
      <c r="O25" s="145">
        <f t="shared" si="5"/>
        <v>0</v>
      </c>
      <c r="P25" s="146">
        <f t="shared" si="5"/>
        <v>0</v>
      </c>
      <c r="Q25" s="145">
        <f t="shared" si="5"/>
        <v>2</v>
      </c>
      <c r="R25" s="145">
        <f t="shared" si="5"/>
        <v>1.35</v>
      </c>
      <c r="S25" s="145">
        <f t="shared" si="5"/>
        <v>0</v>
      </c>
      <c r="T25" s="145">
        <f t="shared" si="5"/>
        <v>0</v>
      </c>
      <c r="U25" s="146">
        <f t="shared" si="5"/>
        <v>1.35</v>
      </c>
      <c r="V25" s="145">
        <f t="shared" si="5"/>
        <v>0</v>
      </c>
      <c r="W25" s="145">
        <f t="shared" si="5"/>
        <v>0</v>
      </c>
      <c r="X25" s="145">
        <f t="shared" si="5"/>
        <v>3</v>
      </c>
      <c r="Y25" s="145">
        <f t="shared" si="5"/>
        <v>21.5</v>
      </c>
      <c r="Z25" s="146">
        <f t="shared" si="5"/>
        <v>21.5</v>
      </c>
      <c r="AA25" s="146">
        <f t="shared" si="5"/>
        <v>47</v>
      </c>
      <c r="AB25" s="146">
        <f t="shared" si="5"/>
        <v>10.049999999999999</v>
      </c>
      <c r="AC25" s="146">
        <f t="shared" si="5"/>
        <v>3</v>
      </c>
      <c r="AD25" s="146">
        <f t="shared" si="5"/>
        <v>21.5</v>
      </c>
    </row>
    <row r="26" spans="1:30" ht="24.95" customHeight="1" x14ac:dyDescent="0.25">
      <c r="A26" s="446">
        <v>4</v>
      </c>
      <c r="B26" s="443" t="s">
        <v>81</v>
      </c>
      <c r="C26" s="449">
        <f>D26+E26</f>
        <v>7492.2042000000001</v>
      </c>
      <c r="D26" s="451">
        <v>6764.3584000000001</v>
      </c>
      <c r="E26" s="455">
        <v>727.84580000000005</v>
      </c>
      <c r="F26" s="446" t="s">
        <v>20</v>
      </c>
      <c r="G26" s="133">
        <v>466</v>
      </c>
      <c r="H26" s="134">
        <v>91.06</v>
      </c>
      <c r="I26" s="133">
        <v>0</v>
      </c>
      <c r="J26" s="134">
        <v>0</v>
      </c>
      <c r="K26" s="135">
        <f>H26+J26</f>
        <v>91.06</v>
      </c>
      <c r="L26" s="133">
        <v>172</v>
      </c>
      <c r="M26" s="134">
        <v>78.209999999999994</v>
      </c>
      <c r="N26" s="133">
        <v>0</v>
      </c>
      <c r="O26" s="134">
        <v>0</v>
      </c>
      <c r="P26" s="135">
        <f>M26+O26</f>
        <v>78.209999999999994</v>
      </c>
      <c r="Q26" s="133">
        <v>221</v>
      </c>
      <c r="R26" s="134">
        <v>153.94</v>
      </c>
      <c r="S26" s="133">
        <v>3</v>
      </c>
      <c r="T26" s="134">
        <v>2</v>
      </c>
      <c r="U26" s="135">
        <f>R26+T26</f>
        <v>155.94</v>
      </c>
      <c r="V26" s="133">
        <v>50</v>
      </c>
      <c r="W26" s="134">
        <v>105.7</v>
      </c>
      <c r="X26" s="133">
        <v>4</v>
      </c>
      <c r="Y26" s="134">
        <v>43.5</v>
      </c>
      <c r="Z26" s="135">
        <f>W26+Y26</f>
        <v>149.19999999999999</v>
      </c>
      <c r="AA26" s="133">
        <f>G26+L26+Q26+V26</f>
        <v>909</v>
      </c>
      <c r="AB26" s="134">
        <f>H26+M26+R26+W26</f>
        <v>428.90999999999997</v>
      </c>
      <c r="AC26" s="133">
        <f>I26+N26+S26+X26</f>
        <v>7</v>
      </c>
      <c r="AD26" s="134">
        <f>J26+O26+T26+Y26</f>
        <v>45.5</v>
      </c>
    </row>
    <row r="27" spans="1:30" ht="24.95" customHeight="1" x14ac:dyDescent="0.25">
      <c r="A27" s="446"/>
      <c r="B27" s="444"/>
      <c r="C27" s="450"/>
      <c r="D27" s="452"/>
      <c r="E27" s="456"/>
      <c r="F27" s="446" t="s">
        <v>21</v>
      </c>
      <c r="G27" s="136">
        <v>60</v>
      </c>
      <c r="H27" s="137">
        <v>6</v>
      </c>
      <c r="I27" s="136">
        <v>0</v>
      </c>
      <c r="J27" s="137">
        <v>0</v>
      </c>
      <c r="K27" s="138">
        <f>H27+J27</f>
        <v>6</v>
      </c>
      <c r="L27" s="136">
        <v>9</v>
      </c>
      <c r="M27" s="137">
        <v>3.5</v>
      </c>
      <c r="N27" s="136">
        <v>0</v>
      </c>
      <c r="O27" s="137">
        <v>0</v>
      </c>
      <c r="P27" s="138">
        <f>M27+O27</f>
        <v>3.5</v>
      </c>
      <c r="Q27" s="136">
        <v>3</v>
      </c>
      <c r="R27" s="137">
        <v>2</v>
      </c>
      <c r="S27" s="136">
        <v>1</v>
      </c>
      <c r="T27" s="137">
        <v>0.54</v>
      </c>
      <c r="U27" s="138">
        <f>R27+T27</f>
        <v>2.54</v>
      </c>
      <c r="V27" s="136">
        <v>0</v>
      </c>
      <c r="W27" s="137">
        <v>0</v>
      </c>
      <c r="X27" s="136">
        <v>0</v>
      </c>
      <c r="Y27" s="137">
        <v>0</v>
      </c>
      <c r="Z27" s="138">
        <f>W27+Y27</f>
        <v>0</v>
      </c>
      <c r="AA27" s="133">
        <f t="shared" si="2"/>
        <v>72</v>
      </c>
      <c r="AB27" s="134">
        <f t="shared" si="2"/>
        <v>11.5</v>
      </c>
      <c r="AC27" s="133">
        <f t="shared" si="2"/>
        <v>1</v>
      </c>
      <c r="AD27" s="134">
        <f t="shared" si="2"/>
        <v>0.54</v>
      </c>
    </row>
    <row r="28" spans="1:30" ht="24.95" customHeight="1" x14ac:dyDescent="0.25">
      <c r="A28" s="446"/>
      <c r="B28" s="444"/>
      <c r="C28" s="450"/>
      <c r="D28" s="452"/>
      <c r="E28" s="456"/>
      <c r="F28" s="446" t="s">
        <v>22</v>
      </c>
      <c r="G28" s="136">
        <v>1</v>
      </c>
      <c r="H28" s="137">
        <v>0.14000000000000001</v>
      </c>
      <c r="I28" s="136">
        <v>0</v>
      </c>
      <c r="J28" s="137">
        <v>0</v>
      </c>
      <c r="K28" s="138">
        <f>H28+J28</f>
        <v>0.14000000000000001</v>
      </c>
      <c r="L28" s="136">
        <v>2</v>
      </c>
      <c r="M28" s="137">
        <v>0.6</v>
      </c>
      <c r="N28" s="136">
        <v>0</v>
      </c>
      <c r="O28" s="137">
        <v>0</v>
      </c>
      <c r="P28" s="138">
        <f>M28+O28</f>
        <v>0.6</v>
      </c>
      <c r="Q28" s="136">
        <v>2</v>
      </c>
      <c r="R28" s="137">
        <v>1.3</v>
      </c>
      <c r="S28" s="136">
        <v>0</v>
      </c>
      <c r="T28" s="137">
        <v>0</v>
      </c>
      <c r="U28" s="138">
        <f>R28+T28</f>
        <v>1.3</v>
      </c>
      <c r="V28" s="136">
        <v>1</v>
      </c>
      <c r="W28" s="137">
        <v>2</v>
      </c>
      <c r="X28" s="136">
        <v>0</v>
      </c>
      <c r="Y28" s="137">
        <v>0</v>
      </c>
      <c r="Z28" s="138">
        <f>W28+Y28</f>
        <v>2</v>
      </c>
      <c r="AA28" s="133">
        <f t="shared" si="2"/>
        <v>6</v>
      </c>
      <c r="AB28" s="134">
        <f t="shared" si="2"/>
        <v>4.04</v>
      </c>
      <c r="AC28" s="133">
        <f t="shared" si="2"/>
        <v>0</v>
      </c>
      <c r="AD28" s="134">
        <f t="shared" si="2"/>
        <v>0</v>
      </c>
    </row>
    <row r="29" spans="1:30" ht="24.95" customHeight="1" x14ac:dyDescent="0.25">
      <c r="A29" s="446"/>
      <c r="B29" s="444"/>
      <c r="C29" s="450"/>
      <c r="D29" s="452"/>
      <c r="E29" s="456"/>
      <c r="F29" s="446" t="s">
        <v>23</v>
      </c>
      <c r="G29" s="136">
        <v>0</v>
      </c>
      <c r="H29" s="137">
        <v>0</v>
      </c>
      <c r="I29" s="136">
        <v>0</v>
      </c>
      <c r="J29" s="137">
        <v>0</v>
      </c>
      <c r="K29" s="138">
        <f>H29+J29</f>
        <v>0</v>
      </c>
      <c r="L29" s="136">
        <v>0</v>
      </c>
      <c r="M29" s="137">
        <v>0</v>
      </c>
      <c r="N29" s="136">
        <v>0</v>
      </c>
      <c r="O29" s="137">
        <v>0</v>
      </c>
      <c r="P29" s="138">
        <f>M29+O29</f>
        <v>0</v>
      </c>
      <c r="Q29" s="136">
        <v>0</v>
      </c>
      <c r="R29" s="137">
        <v>0</v>
      </c>
      <c r="S29" s="136">
        <v>0</v>
      </c>
      <c r="T29" s="137">
        <v>0</v>
      </c>
      <c r="U29" s="138">
        <f>R29+T29</f>
        <v>0</v>
      </c>
      <c r="V29" s="136">
        <v>0</v>
      </c>
      <c r="W29" s="137">
        <v>0</v>
      </c>
      <c r="X29" s="136">
        <v>0</v>
      </c>
      <c r="Y29" s="137">
        <v>0</v>
      </c>
      <c r="Z29" s="138">
        <f>W29+Y29</f>
        <v>0</v>
      </c>
      <c r="AA29" s="133">
        <f t="shared" si="2"/>
        <v>0</v>
      </c>
      <c r="AB29" s="134">
        <f t="shared" si="2"/>
        <v>0</v>
      </c>
      <c r="AC29" s="133">
        <f t="shared" si="2"/>
        <v>0</v>
      </c>
      <c r="AD29" s="134">
        <f t="shared" si="2"/>
        <v>0</v>
      </c>
    </row>
    <row r="30" spans="1:30" ht="24.95" customHeight="1" thickBot="1" x14ac:dyDescent="0.3">
      <c r="A30" s="446"/>
      <c r="B30" s="444"/>
      <c r="C30" s="450"/>
      <c r="D30" s="452"/>
      <c r="E30" s="457"/>
      <c r="F30" s="446" t="s">
        <v>24</v>
      </c>
      <c r="G30" s="139">
        <v>0</v>
      </c>
      <c r="H30" s="140">
        <v>0</v>
      </c>
      <c r="I30" s="139">
        <v>0</v>
      </c>
      <c r="J30" s="140">
        <v>0</v>
      </c>
      <c r="K30" s="141">
        <f>H30+J30</f>
        <v>0</v>
      </c>
      <c r="L30" s="139">
        <v>0</v>
      </c>
      <c r="M30" s="140">
        <v>0</v>
      </c>
      <c r="N30" s="139">
        <v>0</v>
      </c>
      <c r="O30" s="140">
        <v>0</v>
      </c>
      <c r="P30" s="141">
        <f>M30+O30</f>
        <v>0</v>
      </c>
      <c r="Q30" s="139">
        <v>0</v>
      </c>
      <c r="R30" s="140">
        <v>0</v>
      </c>
      <c r="S30" s="139">
        <v>0</v>
      </c>
      <c r="T30" s="140">
        <v>0</v>
      </c>
      <c r="U30" s="141">
        <f>R30+T30</f>
        <v>0</v>
      </c>
      <c r="V30" s="139">
        <v>0</v>
      </c>
      <c r="W30" s="140">
        <v>0</v>
      </c>
      <c r="X30" s="142">
        <v>0</v>
      </c>
      <c r="Y30" s="140">
        <v>0</v>
      </c>
      <c r="Z30" s="141">
        <f>W30+Y30</f>
        <v>0</v>
      </c>
      <c r="AA30" s="133">
        <f t="shared" si="2"/>
        <v>0</v>
      </c>
      <c r="AB30" s="134">
        <f t="shared" si="2"/>
        <v>0</v>
      </c>
      <c r="AC30" s="133">
        <f t="shared" si="2"/>
        <v>0</v>
      </c>
      <c r="AD30" s="134">
        <f t="shared" si="2"/>
        <v>0</v>
      </c>
    </row>
    <row r="31" spans="1:30" ht="24.95" customHeight="1" thickBot="1" x14ac:dyDescent="0.3">
      <c r="A31" s="453"/>
      <c r="B31" s="454" t="s">
        <v>12</v>
      </c>
      <c r="C31" s="454"/>
      <c r="D31" s="454"/>
      <c r="E31" s="454"/>
      <c r="F31" s="172"/>
      <c r="G31" s="144">
        <f t="shared" ref="G31:AD31" si="6">G26+G27+G28+G29+G30</f>
        <v>527</v>
      </c>
      <c r="H31" s="145">
        <f t="shared" si="6"/>
        <v>97.2</v>
      </c>
      <c r="I31" s="145">
        <f t="shared" si="6"/>
        <v>0</v>
      </c>
      <c r="J31" s="145">
        <f t="shared" si="6"/>
        <v>0</v>
      </c>
      <c r="K31" s="146">
        <f t="shared" si="6"/>
        <v>97.2</v>
      </c>
      <c r="L31" s="145">
        <f t="shared" si="6"/>
        <v>183</v>
      </c>
      <c r="M31" s="145">
        <f t="shared" si="6"/>
        <v>82.309999999999988</v>
      </c>
      <c r="N31" s="145">
        <f t="shared" si="6"/>
        <v>0</v>
      </c>
      <c r="O31" s="145">
        <f t="shared" si="6"/>
        <v>0</v>
      </c>
      <c r="P31" s="146">
        <f t="shared" si="6"/>
        <v>82.309999999999988</v>
      </c>
      <c r="Q31" s="145">
        <f t="shared" si="6"/>
        <v>226</v>
      </c>
      <c r="R31" s="145">
        <f t="shared" si="6"/>
        <v>157.24</v>
      </c>
      <c r="S31" s="145">
        <f t="shared" si="6"/>
        <v>4</v>
      </c>
      <c r="T31" s="145">
        <f t="shared" si="6"/>
        <v>2.54</v>
      </c>
      <c r="U31" s="146">
        <f t="shared" si="6"/>
        <v>159.78</v>
      </c>
      <c r="V31" s="145">
        <f t="shared" si="6"/>
        <v>51</v>
      </c>
      <c r="W31" s="145">
        <f t="shared" si="6"/>
        <v>107.7</v>
      </c>
      <c r="X31" s="145">
        <f t="shared" si="6"/>
        <v>4</v>
      </c>
      <c r="Y31" s="145">
        <f t="shared" si="6"/>
        <v>43.5</v>
      </c>
      <c r="Z31" s="146">
        <f t="shared" si="6"/>
        <v>151.19999999999999</v>
      </c>
      <c r="AA31" s="146">
        <f t="shared" si="6"/>
        <v>987</v>
      </c>
      <c r="AB31" s="146">
        <f t="shared" si="6"/>
        <v>444.45</v>
      </c>
      <c r="AC31" s="146">
        <f t="shared" si="6"/>
        <v>8</v>
      </c>
      <c r="AD31" s="146">
        <f t="shared" si="6"/>
        <v>46.04</v>
      </c>
    </row>
    <row r="32" spans="1:30" ht="24.95" customHeight="1" x14ac:dyDescent="0.25">
      <c r="A32" s="446">
        <v>5</v>
      </c>
      <c r="B32" s="443" t="s">
        <v>82</v>
      </c>
      <c r="C32" s="449">
        <f>D32+E32</f>
        <v>10261.839399999999</v>
      </c>
      <c r="D32" s="464">
        <v>9930.9089999999997</v>
      </c>
      <c r="E32" s="466">
        <v>330.93040000000002</v>
      </c>
      <c r="F32" s="446" t="s">
        <v>20</v>
      </c>
      <c r="G32" s="133">
        <v>180</v>
      </c>
      <c r="H32" s="134">
        <v>32.725000000000001</v>
      </c>
      <c r="I32" s="133">
        <v>0</v>
      </c>
      <c r="J32" s="134">
        <v>0</v>
      </c>
      <c r="K32" s="135">
        <f>H32+J32</f>
        <v>32.725000000000001</v>
      </c>
      <c r="L32" s="133">
        <v>290</v>
      </c>
      <c r="M32" s="134">
        <v>210.233</v>
      </c>
      <c r="N32" s="133">
        <v>0</v>
      </c>
      <c r="O32" s="134">
        <v>0</v>
      </c>
      <c r="P32" s="135">
        <f>M32+O32</f>
        <v>210.233</v>
      </c>
      <c r="Q32" s="133">
        <v>315</v>
      </c>
      <c r="R32" s="134">
        <v>248.75</v>
      </c>
      <c r="S32" s="133">
        <v>0</v>
      </c>
      <c r="T32" s="134">
        <v>0</v>
      </c>
      <c r="U32" s="135">
        <f>R32+T32</f>
        <v>248.75</v>
      </c>
      <c r="V32" s="133">
        <v>64</v>
      </c>
      <c r="W32" s="134">
        <v>175.4</v>
      </c>
      <c r="X32" s="133">
        <v>0</v>
      </c>
      <c r="Y32" s="134">
        <v>0</v>
      </c>
      <c r="Z32" s="135">
        <f>W32+Y32</f>
        <v>175.4</v>
      </c>
      <c r="AA32" s="133">
        <f>G32+L32+Q32+V32</f>
        <v>849</v>
      </c>
      <c r="AB32" s="134">
        <f>H32+M32+R32+W32</f>
        <v>667.10799999999995</v>
      </c>
      <c r="AC32" s="133">
        <f>I32+N32+S32+X32</f>
        <v>0</v>
      </c>
      <c r="AD32" s="134">
        <f>J32+O32+T32+Y32</f>
        <v>0</v>
      </c>
    </row>
    <row r="33" spans="1:30" ht="24.95" customHeight="1" x14ac:dyDescent="0.25">
      <c r="A33" s="446"/>
      <c r="B33" s="444"/>
      <c r="C33" s="450"/>
      <c r="D33" s="465"/>
      <c r="E33" s="467"/>
      <c r="F33" s="446" t="s">
        <v>21</v>
      </c>
      <c r="G33" s="136">
        <v>23</v>
      </c>
      <c r="H33" s="137">
        <v>4</v>
      </c>
      <c r="I33" s="136">
        <v>0</v>
      </c>
      <c r="J33" s="137">
        <v>0</v>
      </c>
      <c r="K33" s="138">
        <f>H33+J33</f>
        <v>4</v>
      </c>
      <c r="L33" s="136">
        <v>14</v>
      </c>
      <c r="M33" s="137">
        <v>6.2</v>
      </c>
      <c r="N33" s="136">
        <v>0</v>
      </c>
      <c r="O33" s="137">
        <v>0</v>
      </c>
      <c r="P33" s="138">
        <f>M33+O33</f>
        <v>6.2</v>
      </c>
      <c r="Q33" s="136">
        <v>3</v>
      </c>
      <c r="R33" s="137">
        <v>2.4</v>
      </c>
      <c r="S33" s="136">
        <v>0</v>
      </c>
      <c r="T33" s="137">
        <v>0</v>
      </c>
      <c r="U33" s="138">
        <f>R33+T33</f>
        <v>2.4</v>
      </c>
      <c r="V33" s="136">
        <v>1</v>
      </c>
      <c r="W33" s="137">
        <v>1.5</v>
      </c>
      <c r="X33" s="136">
        <v>0</v>
      </c>
      <c r="Y33" s="137">
        <v>0</v>
      </c>
      <c r="Z33" s="138">
        <f>W33+Y33</f>
        <v>1.5</v>
      </c>
      <c r="AA33" s="133">
        <f t="shared" si="2"/>
        <v>41</v>
      </c>
      <c r="AB33" s="134">
        <f t="shared" si="2"/>
        <v>14.1</v>
      </c>
      <c r="AC33" s="133">
        <f t="shared" si="2"/>
        <v>0</v>
      </c>
      <c r="AD33" s="134">
        <f t="shared" si="2"/>
        <v>0</v>
      </c>
    </row>
    <row r="34" spans="1:30" ht="24.95" customHeight="1" x14ac:dyDescent="0.25">
      <c r="A34" s="446"/>
      <c r="B34" s="444"/>
      <c r="C34" s="450"/>
      <c r="D34" s="465"/>
      <c r="E34" s="467"/>
      <c r="F34" s="446" t="s">
        <v>22</v>
      </c>
      <c r="G34" s="136">
        <v>0</v>
      </c>
      <c r="H34" s="137">
        <v>0</v>
      </c>
      <c r="I34" s="136">
        <v>0</v>
      </c>
      <c r="J34" s="137">
        <v>0</v>
      </c>
      <c r="K34" s="138">
        <f>H34+J34</f>
        <v>0</v>
      </c>
      <c r="L34" s="136">
        <v>13</v>
      </c>
      <c r="M34" s="137">
        <v>6</v>
      </c>
      <c r="N34" s="136">
        <v>0</v>
      </c>
      <c r="O34" s="137">
        <v>0</v>
      </c>
      <c r="P34" s="138">
        <f>M34+O34</f>
        <v>6</v>
      </c>
      <c r="Q34" s="136">
        <v>7</v>
      </c>
      <c r="R34" s="137">
        <v>7</v>
      </c>
      <c r="S34" s="136">
        <v>0</v>
      </c>
      <c r="T34" s="137">
        <v>0</v>
      </c>
      <c r="U34" s="138">
        <f>R34+T34</f>
        <v>7</v>
      </c>
      <c r="V34" s="136">
        <v>9</v>
      </c>
      <c r="W34" s="137">
        <v>10.9</v>
      </c>
      <c r="X34" s="136">
        <v>0</v>
      </c>
      <c r="Y34" s="137">
        <v>0</v>
      </c>
      <c r="Z34" s="138">
        <f>W34+Y34</f>
        <v>10.9</v>
      </c>
      <c r="AA34" s="133">
        <f t="shared" si="2"/>
        <v>29</v>
      </c>
      <c r="AB34" s="134">
        <f t="shared" si="2"/>
        <v>23.9</v>
      </c>
      <c r="AC34" s="133">
        <f t="shared" si="2"/>
        <v>0</v>
      </c>
      <c r="AD34" s="134">
        <f t="shared" si="2"/>
        <v>0</v>
      </c>
    </row>
    <row r="35" spans="1:30" ht="24.95" customHeight="1" x14ac:dyDescent="0.25">
      <c r="A35" s="446"/>
      <c r="B35" s="444"/>
      <c r="C35" s="450"/>
      <c r="D35" s="465"/>
      <c r="E35" s="467"/>
      <c r="F35" s="446" t="s">
        <v>23</v>
      </c>
      <c r="G35" s="136">
        <v>0</v>
      </c>
      <c r="H35" s="137">
        <v>0</v>
      </c>
      <c r="I35" s="136">
        <v>0</v>
      </c>
      <c r="J35" s="137">
        <v>0</v>
      </c>
      <c r="K35" s="138">
        <f>H35+J35</f>
        <v>0</v>
      </c>
      <c r="L35" s="136">
        <v>22</v>
      </c>
      <c r="M35" s="137">
        <v>10.1</v>
      </c>
      <c r="N35" s="136">
        <v>0</v>
      </c>
      <c r="O35" s="137">
        <v>0</v>
      </c>
      <c r="P35" s="138">
        <f>M35+O35</f>
        <v>10.1</v>
      </c>
      <c r="Q35" s="136">
        <v>33</v>
      </c>
      <c r="R35" s="137">
        <v>26.3</v>
      </c>
      <c r="S35" s="136">
        <v>0</v>
      </c>
      <c r="T35" s="137">
        <v>0</v>
      </c>
      <c r="U35" s="138">
        <f>R35+T35</f>
        <v>26.3</v>
      </c>
      <c r="V35" s="136">
        <v>8</v>
      </c>
      <c r="W35" s="137">
        <v>132</v>
      </c>
      <c r="X35" s="136">
        <v>0</v>
      </c>
      <c r="Y35" s="137">
        <v>0</v>
      </c>
      <c r="Z35" s="138">
        <f>W35+Y35</f>
        <v>132</v>
      </c>
      <c r="AA35" s="133">
        <f t="shared" si="2"/>
        <v>63</v>
      </c>
      <c r="AB35" s="134">
        <f t="shared" si="2"/>
        <v>168.4</v>
      </c>
      <c r="AC35" s="133">
        <f t="shared" si="2"/>
        <v>0</v>
      </c>
      <c r="AD35" s="134">
        <f t="shared" si="2"/>
        <v>0</v>
      </c>
    </row>
    <row r="36" spans="1:30" ht="24.95" customHeight="1" thickBot="1" x14ac:dyDescent="0.3">
      <c r="A36" s="446"/>
      <c r="B36" s="444"/>
      <c r="C36" s="450"/>
      <c r="D36" s="465"/>
      <c r="E36" s="468"/>
      <c r="F36" s="446" t="s">
        <v>24</v>
      </c>
      <c r="G36" s="139">
        <v>0</v>
      </c>
      <c r="H36" s="140">
        <v>0</v>
      </c>
      <c r="I36" s="139">
        <v>0</v>
      </c>
      <c r="J36" s="140">
        <v>0</v>
      </c>
      <c r="K36" s="141">
        <f>H36+J36</f>
        <v>0</v>
      </c>
      <c r="L36" s="139">
        <v>0</v>
      </c>
      <c r="M36" s="140">
        <v>0</v>
      </c>
      <c r="N36" s="139">
        <v>0</v>
      </c>
      <c r="O36" s="140">
        <v>0</v>
      </c>
      <c r="P36" s="141">
        <f>M36+O36</f>
        <v>0</v>
      </c>
      <c r="Q36" s="139">
        <v>0</v>
      </c>
      <c r="R36" s="140">
        <v>0</v>
      </c>
      <c r="S36" s="139">
        <v>0</v>
      </c>
      <c r="T36" s="140">
        <v>0</v>
      </c>
      <c r="U36" s="141">
        <f>R36+T36</f>
        <v>0</v>
      </c>
      <c r="V36" s="139">
        <v>0</v>
      </c>
      <c r="W36" s="140">
        <v>0</v>
      </c>
      <c r="X36" s="142">
        <v>0</v>
      </c>
      <c r="Y36" s="140">
        <v>0</v>
      </c>
      <c r="Z36" s="141">
        <f>W36+Y36</f>
        <v>0</v>
      </c>
      <c r="AA36" s="133">
        <f t="shared" si="2"/>
        <v>0</v>
      </c>
      <c r="AB36" s="134">
        <f t="shared" si="2"/>
        <v>0</v>
      </c>
      <c r="AC36" s="133">
        <f t="shared" si="2"/>
        <v>0</v>
      </c>
      <c r="AD36" s="134">
        <f t="shared" si="2"/>
        <v>0</v>
      </c>
    </row>
    <row r="37" spans="1:30" ht="24.95" customHeight="1" thickBot="1" x14ac:dyDescent="0.3">
      <c r="A37" s="453"/>
      <c r="B37" s="454" t="s">
        <v>12</v>
      </c>
      <c r="C37" s="454"/>
      <c r="D37" s="454"/>
      <c r="E37" s="454"/>
      <c r="F37" s="172"/>
      <c r="G37" s="144">
        <f t="shared" ref="G37:AD37" si="7">G32+G33+G34+G35+G36</f>
        <v>203</v>
      </c>
      <c r="H37" s="145">
        <f t="shared" si="7"/>
        <v>36.725000000000001</v>
      </c>
      <c r="I37" s="145">
        <f t="shared" si="7"/>
        <v>0</v>
      </c>
      <c r="J37" s="145">
        <f t="shared" si="7"/>
        <v>0</v>
      </c>
      <c r="K37" s="146">
        <f t="shared" si="7"/>
        <v>36.725000000000001</v>
      </c>
      <c r="L37" s="145">
        <f t="shared" si="7"/>
        <v>339</v>
      </c>
      <c r="M37" s="145">
        <f t="shared" si="7"/>
        <v>232.53299999999999</v>
      </c>
      <c r="N37" s="145">
        <f t="shared" si="7"/>
        <v>0</v>
      </c>
      <c r="O37" s="145">
        <f t="shared" si="7"/>
        <v>0</v>
      </c>
      <c r="P37" s="146">
        <f t="shared" si="7"/>
        <v>232.53299999999999</v>
      </c>
      <c r="Q37" s="145">
        <f t="shared" si="7"/>
        <v>358</v>
      </c>
      <c r="R37" s="145">
        <f t="shared" si="7"/>
        <v>284.45</v>
      </c>
      <c r="S37" s="145">
        <f t="shared" si="7"/>
        <v>0</v>
      </c>
      <c r="T37" s="145">
        <f t="shared" si="7"/>
        <v>0</v>
      </c>
      <c r="U37" s="146">
        <f t="shared" si="7"/>
        <v>284.45</v>
      </c>
      <c r="V37" s="145">
        <f t="shared" si="7"/>
        <v>82</v>
      </c>
      <c r="W37" s="145">
        <f t="shared" si="7"/>
        <v>319.8</v>
      </c>
      <c r="X37" s="145">
        <f t="shared" si="7"/>
        <v>0</v>
      </c>
      <c r="Y37" s="145">
        <f t="shared" si="7"/>
        <v>0</v>
      </c>
      <c r="Z37" s="146">
        <f t="shared" si="7"/>
        <v>319.8</v>
      </c>
      <c r="AA37" s="146">
        <f t="shared" si="7"/>
        <v>982</v>
      </c>
      <c r="AB37" s="146">
        <f t="shared" si="7"/>
        <v>873.50799999999992</v>
      </c>
      <c r="AC37" s="146">
        <f t="shared" si="7"/>
        <v>0</v>
      </c>
      <c r="AD37" s="146">
        <f t="shared" si="7"/>
        <v>0</v>
      </c>
    </row>
    <row r="38" spans="1:30" ht="24.95" customHeight="1" x14ac:dyDescent="0.25">
      <c r="A38" s="458"/>
      <c r="B38" s="461" t="s">
        <v>83</v>
      </c>
      <c r="C38" s="462">
        <f>C32+C26+C20+C14+C8</f>
        <v>34934.745299999995</v>
      </c>
      <c r="D38" s="462">
        <f>D32+D26+D20+D14+D8</f>
        <v>33529.467400000001</v>
      </c>
      <c r="E38" s="462">
        <f>E32+E26+E20+E14+E8</f>
        <v>1405.2779</v>
      </c>
      <c r="F38" s="170" t="s">
        <v>20</v>
      </c>
      <c r="G38" s="133">
        <f>G32+G26+G20+G14+G8</f>
        <v>2571</v>
      </c>
      <c r="H38" s="134">
        <f>H32+H26+H20+H14+H8</f>
        <v>399.98899999999998</v>
      </c>
      <c r="I38" s="133">
        <f t="shared" ref="I38:Z42" si="8">I32+I26+I20+I14+I8</f>
        <v>0</v>
      </c>
      <c r="J38" s="134">
        <f t="shared" si="8"/>
        <v>0</v>
      </c>
      <c r="K38" s="135">
        <f t="shared" si="8"/>
        <v>399.98899999999998</v>
      </c>
      <c r="L38" s="133">
        <f t="shared" si="8"/>
        <v>1018</v>
      </c>
      <c r="M38" s="134">
        <f t="shared" si="8"/>
        <v>522.47900000000004</v>
      </c>
      <c r="N38" s="133">
        <f t="shared" si="8"/>
        <v>1</v>
      </c>
      <c r="O38" s="134">
        <f t="shared" si="8"/>
        <v>0.5</v>
      </c>
      <c r="P38" s="135">
        <f t="shared" si="8"/>
        <v>522.97900000000004</v>
      </c>
      <c r="Q38" s="133">
        <f t="shared" si="8"/>
        <v>792</v>
      </c>
      <c r="R38" s="134">
        <f t="shared" si="8"/>
        <v>603.01699999999994</v>
      </c>
      <c r="S38" s="133">
        <f t="shared" si="8"/>
        <v>3</v>
      </c>
      <c r="T38" s="134">
        <f t="shared" si="8"/>
        <v>2</v>
      </c>
      <c r="U38" s="135">
        <f>U32+U26+U20+U14+U8</f>
        <v>605.01699999999994</v>
      </c>
      <c r="V38" s="133">
        <f t="shared" si="8"/>
        <v>172</v>
      </c>
      <c r="W38" s="134">
        <f t="shared" si="8"/>
        <v>511.12</v>
      </c>
      <c r="X38" s="133">
        <f t="shared" si="8"/>
        <v>7</v>
      </c>
      <c r="Y38" s="134">
        <f t="shared" si="8"/>
        <v>65</v>
      </c>
      <c r="Z38" s="135">
        <f t="shared" si="8"/>
        <v>576.12</v>
      </c>
      <c r="AA38" s="133">
        <f>G38+L38+Q38+V38</f>
        <v>4553</v>
      </c>
      <c r="AB38" s="134">
        <f>H38+M38+R38+W38</f>
        <v>2036.605</v>
      </c>
      <c r="AC38" s="133">
        <f>I38+N38+S38+X38</f>
        <v>11</v>
      </c>
      <c r="AD38" s="134">
        <f>J38+O38+T38+Y38</f>
        <v>67.5</v>
      </c>
    </row>
    <row r="39" spans="1:30" ht="24.95" customHeight="1" x14ac:dyDescent="0.25">
      <c r="A39" s="459"/>
      <c r="B39" s="461"/>
      <c r="C39" s="463"/>
      <c r="D39" s="463"/>
      <c r="E39" s="463"/>
      <c r="F39" s="170" t="s">
        <v>21</v>
      </c>
      <c r="G39" s="136">
        <f t="shared" ref="G39:V42" si="9">G33+G27+G21+G15+G9</f>
        <v>89</v>
      </c>
      <c r="H39" s="137">
        <f t="shared" si="9"/>
        <v>10.74</v>
      </c>
      <c r="I39" s="136">
        <f t="shared" si="9"/>
        <v>0</v>
      </c>
      <c r="J39" s="137">
        <f t="shared" si="9"/>
        <v>0</v>
      </c>
      <c r="K39" s="138">
        <f t="shared" si="9"/>
        <v>10.74</v>
      </c>
      <c r="L39" s="136">
        <f t="shared" si="9"/>
        <v>36</v>
      </c>
      <c r="M39" s="137">
        <f t="shared" si="9"/>
        <v>15.66</v>
      </c>
      <c r="N39" s="136">
        <f t="shared" si="9"/>
        <v>0</v>
      </c>
      <c r="O39" s="137">
        <f t="shared" si="9"/>
        <v>0</v>
      </c>
      <c r="P39" s="138">
        <f t="shared" si="9"/>
        <v>15.66</v>
      </c>
      <c r="Q39" s="136">
        <f t="shared" si="9"/>
        <v>9</v>
      </c>
      <c r="R39" s="137">
        <f t="shared" si="9"/>
        <v>7.0500000000000007</v>
      </c>
      <c r="S39" s="136">
        <f t="shared" si="9"/>
        <v>1</v>
      </c>
      <c r="T39" s="137">
        <f t="shared" si="9"/>
        <v>0.54</v>
      </c>
      <c r="U39" s="138">
        <f t="shared" si="9"/>
        <v>7.59</v>
      </c>
      <c r="V39" s="136">
        <f t="shared" si="9"/>
        <v>6</v>
      </c>
      <c r="W39" s="137">
        <f t="shared" si="8"/>
        <v>9.15</v>
      </c>
      <c r="X39" s="136">
        <f t="shared" si="8"/>
        <v>0</v>
      </c>
      <c r="Y39" s="137">
        <f t="shared" si="8"/>
        <v>0</v>
      </c>
      <c r="Z39" s="138">
        <f t="shared" si="8"/>
        <v>9.15</v>
      </c>
      <c r="AA39" s="133">
        <f t="shared" si="2"/>
        <v>140</v>
      </c>
      <c r="AB39" s="134">
        <f t="shared" si="2"/>
        <v>42.6</v>
      </c>
      <c r="AC39" s="133">
        <f t="shared" si="2"/>
        <v>1</v>
      </c>
      <c r="AD39" s="134">
        <f t="shared" si="2"/>
        <v>0.54</v>
      </c>
    </row>
    <row r="40" spans="1:30" ht="24.95" customHeight="1" x14ac:dyDescent="0.25">
      <c r="A40" s="459"/>
      <c r="B40" s="461"/>
      <c r="C40" s="463"/>
      <c r="D40" s="463"/>
      <c r="E40" s="463"/>
      <c r="F40" s="170" t="s">
        <v>22</v>
      </c>
      <c r="G40" s="136">
        <f t="shared" si="9"/>
        <v>1</v>
      </c>
      <c r="H40" s="137">
        <f t="shared" si="9"/>
        <v>0.14000000000000001</v>
      </c>
      <c r="I40" s="136">
        <f t="shared" si="9"/>
        <v>0</v>
      </c>
      <c r="J40" s="137">
        <f t="shared" si="9"/>
        <v>0</v>
      </c>
      <c r="K40" s="138">
        <f t="shared" si="9"/>
        <v>0.14000000000000001</v>
      </c>
      <c r="L40" s="136">
        <f t="shared" si="9"/>
        <v>15</v>
      </c>
      <c r="M40" s="137">
        <f t="shared" si="9"/>
        <v>6.6</v>
      </c>
      <c r="N40" s="136">
        <f t="shared" si="9"/>
        <v>0</v>
      </c>
      <c r="O40" s="137">
        <f t="shared" si="9"/>
        <v>0</v>
      </c>
      <c r="P40" s="138">
        <f t="shared" si="9"/>
        <v>6.6</v>
      </c>
      <c r="Q40" s="136">
        <f t="shared" si="9"/>
        <v>9</v>
      </c>
      <c r="R40" s="137">
        <f t="shared" si="9"/>
        <v>8.3000000000000007</v>
      </c>
      <c r="S40" s="136">
        <f t="shared" si="9"/>
        <v>0</v>
      </c>
      <c r="T40" s="137">
        <f t="shared" si="9"/>
        <v>0</v>
      </c>
      <c r="U40" s="138">
        <f t="shared" si="9"/>
        <v>8.3000000000000007</v>
      </c>
      <c r="V40" s="136">
        <f t="shared" si="9"/>
        <v>10</v>
      </c>
      <c r="W40" s="137">
        <f t="shared" si="8"/>
        <v>12.9</v>
      </c>
      <c r="X40" s="136">
        <f t="shared" si="8"/>
        <v>0</v>
      </c>
      <c r="Y40" s="137">
        <f t="shared" si="8"/>
        <v>0</v>
      </c>
      <c r="Z40" s="138">
        <f t="shared" si="8"/>
        <v>12.9</v>
      </c>
      <c r="AA40" s="133">
        <f t="shared" si="2"/>
        <v>35</v>
      </c>
      <c r="AB40" s="134">
        <f t="shared" si="2"/>
        <v>27.939999999999998</v>
      </c>
      <c r="AC40" s="133">
        <f t="shared" si="2"/>
        <v>0</v>
      </c>
      <c r="AD40" s="134">
        <f t="shared" si="2"/>
        <v>0</v>
      </c>
    </row>
    <row r="41" spans="1:30" ht="24.95" customHeight="1" x14ac:dyDescent="0.25">
      <c r="A41" s="459"/>
      <c r="B41" s="461"/>
      <c r="C41" s="463"/>
      <c r="D41" s="463"/>
      <c r="E41" s="463"/>
      <c r="F41" s="170" t="s">
        <v>23</v>
      </c>
      <c r="G41" s="136">
        <f t="shared" si="9"/>
        <v>3</v>
      </c>
      <c r="H41" s="137">
        <f t="shared" si="9"/>
        <v>0.32</v>
      </c>
      <c r="I41" s="136">
        <f t="shared" si="9"/>
        <v>0</v>
      </c>
      <c r="J41" s="137">
        <f t="shared" si="9"/>
        <v>0</v>
      </c>
      <c r="K41" s="138">
        <f t="shared" si="9"/>
        <v>0.32</v>
      </c>
      <c r="L41" s="136">
        <f t="shared" si="9"/>
        <v>29</v>
      </c>
      <c r="M41" s="137">
        <f t="shared" si="9"/>
        <v>12</v>
      </c>
      <c r="N41" s="136">
        <f t="shared" si="9"/>
        <v>0</v>
      </c>
      <c r="O41" s="137">
        <f t="shared" si="9"/>
        <v>0</v>
      </c>
      <c r="P41" s="138">
        <f t="shared" si="9"/>
        <v>12</v>
      </c>
      <c r="Q41" s="136">
        <f t="shared" si="9"/>
        <v>33</v>
      </c>
      <c r="R41" s="137">
        <f t="shared" si="9"/>
        <v>26.3</v>
      </c>
      <c r="S41" s="136">
        <f t="shared" si="9"/>
        <v>0</v>
      </c>
      <c r="T41" s="137">
        <f t="shared" si="9"/>
        <v>0</v>
      </c>
      <c r="U41" s="138">
        <f t="shared" si="9"/>
        <v>26.3</v>
      </c>
      <c r="V41" s="136">
        <f t="shared" si="9"/>
        <v>11</v>
      </c>
      <c r="W41" s="137">
        <f t="shared" si="8"/>
        <v>139.80000000000001</v>
      </c>
      <c r="X41" s="136">
        <f t="shared" si="8"/>
        <v>0</v>
      </c>
      <c r="Y41" s="137">
        <f t="shared" si="8"/>
        <v>0</v>
      </c>
      <c r="Z41" s="138">
        <f t="shared" si="8"/>
        <v>139.80000000000001</v>
      </c>
      <c r="AA41" s="133">
        <f t="shared" si="2"/>
        <v>76</v>
      </c>
      <c r="AB41" s="134">
        <f t="shared" si="2"/>
        <v>178.42000000000002</v>
      </c>
      <c r="AC41" s="133">
        <f t="shared" si="2"/>
        <v>0</v>
      </c>
      <c r="AD41" s="134">
        <f t="shared" si="2"/>
        <v>0</v>
      </c>
    </row>
    <row r="42" spans="1:30" ht="24.95" customHeight="1" thickBot="1" x14ac:dyDescent="0.3">
      <c r="A42" s="459"/>
      <c r="B42" s="461"/>
      <c r="C42" s="463"/>
      <c r="D42" s="463"/>
      <c r="E42" s="463"/>
      <c r="F42" s="171" t="s">
        <v>24</v>
      </c>
      <c r="G42" s="139">
        <f t="shared" si="9"/>
        <v>0</v>
      </c>
      <c r="H42" s="140">
        <f t="shared" si="9"/>
        <v>0</v>
      </c>
      <c r="I42" s="139">
        <f t="shared" si="9"/>
        <v>0</v>
      </c>
      <c r="J42" s="140">
        <f t="shared" si="9"/>
        <v>0</v>
      </c>
      <c r="K42" s="141">
        <f t="shared" si="9"/>
        <v>0</v>
      </c>
      <c r="L42" s="139">
        <f t="shared" si="9"/>
        <v>0</v>
      </c>
      <c r="M42" s="140">
        <f t="shared" si="9"/>
        <v>0</v>
      </c>
      <c r="N42" s="139">
        <f t="shared" si="9"/>
        <v>0</v>
      </c>
      <c r="O42" s="140">
        <f t="shared" si="9"/>
        <v>0</v>
      </c>
      <c r="P42" s="141">
        <f t="shared" si="9"/>
        <v>0</v>
      </c>
      <c r="Q42" s="139">
        <f t="shared" si="9"/>
        <v>0</v>
      </c>
      <c r="R42" s="140">
        <f t="shared" si="9"/>
        <v>0</v>
      </c>
      <c r="S42" s="139">
        <f t="shared" si="9"/>
        <v>0</v>
      </c>
      <c r="T42" s="140">
        <f t="shared" si="9"/>
        <v>0</v>
      </c>
      <c r="U42" s="141">
        <f t="shared" si="9"/>
        <v>0</v>
      </c>
      <c r="V42" s="139">
        <f t="shared" si="9"/>
        <v>0</v>
      </c>
      <c r="W42" s="140">
        <f t="shared" si="8"/>
        <v>0</v>
      </c>
      <c r="X42" s="142">
        <f t="shared" si="8"/>
        <v>0</v>
      </c>
      <c r="Y42" s="140">
        <f t="shared" si="8"/>
        <v>0</v>
      </c>
      <c r="Z42" s="141">
        <f t="shared" si="8"/>
        <v>0</v>
      </c>
      <c r="AA42" s="133">
        <f t="shared" si="2"/>
        <v>0</v>
      </c>
      <c r="AB42" s="134">
        <f t="shared" si="2"/>
        <v>0</v>
      </c>
      <c r="AC42" s="133">
        <f t="shared" si="2"/>
        <v>0</v>
      </c>
      <c r="AD42" s="134">
        <f t="shared" si="2"/>
        <v>0</v>
      </c>
    </row>
    <row r="43" spans="1:30" ht="24.95" customHeight="1" thickBot="1" x14ac:dyDescent="0.3">
      <c r="A43" s="460"/>
      <c r="B43" s="453" t="s">
        <v>25</v>
      </c>
      <c r="C43" s="454"/>
      <c r="D43" s="454"/>
      <c r="E43" s="454"/>
      <c r="F43" s="454"/>
      <c r="G43" s="144">
        <f t="shared" ref="G43:AD43" si="10">G38+G39+G40+G41+G42</f>
        <v>2664</v>
      </c>
      <c r="H43" s="145">
        <f t="shared" si="10"/>
        <v>411.18899999999996</v>
      </c>
      <c r="I43" s="145">
        <f t="shared" si="10"/>
        <v>0</v>
      </c>
      <c r="J43" s="145">
        <f t="shared" si="10"/>
        <v>0</v>
      </c>
      <c r="K43" s="146">
        <f t="shared" si="10"/>
        <v>411.18899999999996</v>
      </c>
      <c r="L43" s="145">
        <f t="shared" si="10"/>
        <v>1098</v>
      </c>
      <c r="M43" s="145">
        <f t="shared" si="10"/>
        <v>556.73900000000003</v>
      </c>
      <c r="N43" s="145">
        <f t="shared" si="10"/>
        <v>1</v>
      </c>
      <c r="O43" s="145">
        <f t="shared" si="10"/>
        <v>0.5</v>
      </c>
      <c r="P43" s="146">
        <f t="shared" si="10"/>
        <v>557.23900000000003</v>
      </c>
      <c r="Q43" s="145">
        <f t="shared" si="10"/>
        <v>843</v>
      </c>
      <c r="R43" s="145">
        <f t="shared" si="10"/>
        <v>644.6669999999998</v>
      </c>
      <c r="S43" s="145">
        <f t="shared" si="10"/>
        <v>4</v>
      </c>
      <c r="T43" s="145">
        <f t="shared" si="10"/>
        <v>2.54</v>
      </c>
      <c r="U43" s="146">
        <f t="shared" si="10"/>
        <v>647.20699999999988</v>
      </c>
      <c r="V43" s="145">
        <f t="shared" si="10"/>
        <v>199</v>
      </c>
      <c r="W43" s="145">
        <f t="shared" si="10"/>
        <v>672.97</v>
      </c>
      <c r="X43" s="145">
        <f t="shared" si="10"/>
        <v>7</v>
      </c>
      <c r="Y43" s="145">
        <f t="shared" si="10"/>
        <v>65</v>
      </c>
      <c r="Z43" s="146">
        <f t="shared" si="10"/>
        <v>737.97</v>
      </c>
      <c r="AA43" s="146">
        <f t="shared" si="10"/>
        <v>4804</v>
      </c>
      <c r="AB43" s="146">
        <f>AB38+AB39+AB40+AB41+AB42</f>
        <v>2285.5650000000001</v>
      </c>
      <c r="AC43" s="146">
        <f t="shared" si="10"/>
        <v>12</v>
      </c>
      <c r="AD43" s="146">
        <f t="shared" si="10"/>
        <v>68.040000000000006</v>
      </c>
    </row>
  </sheetData>
  <mergeCells count="70">
    <mergeCell ref="A14:A18"/>
    <mergeCell ref="F14:F18"/>
    <mergeCell ref="A19:E19"/>
    <mergeCell ref="A20:A24"/>
    <mergeCell ref="F20:F24"/>
    <mergeCell ref="B20:B24"/>
    <mergeCell ref="C20:C24"/>
    <mergeCell ref="D20:D24"/>
    <mergeCell ref="E20:E24"/>
    <mergeCell ref="B14:B18"/>
    <mergeCell ref="C14:C18"/>
    <mergeCell ref="D14:D18"/>
    <mergeCell ref="E14:E18"/>
    <mergeCell ref="A25:E25"/>
    <mergeCell ref="A38:A43"/>
    <mergeCell ref="B38:B42"/>
    <mergeCell ref="C38:C42"/>
    <mergeCell ref="D38:D42"/>
    <mergeCell ref="E38:E42"/>
    <mergeCell ref="B43:F43"/>
    <mergeCell ref="B32:B36"/>
    <mergeCell ref="C32:C36"/>
    <mergeCell ref="D32:D36"/>
    <mergeCell ref="E32:E36"/>
    <mergeCell ref="A32:A36"/>
    <mergeCell ref="F32:F36"/>
    <mergeCell ref="A37:E37"/>
    <mergeCell ref="B26:B30"/>
    <mergeCell ref="C26:C30"/>
    <mergeCell ref="D26:D30"/>
    <mergeCell ref="E26:E30"/>
    <mergeCell ref="A26:A30"/>
    <mergeCell ref="F26:F30"/>
    <mergeCell ref="A31:E31"/>
    <mergeCell ref="A8:A13"/>
    <mergeCell ref="B8:B12"/>
    <mergeCell ref="C8:C12"/>
    <mergeCell ref="D8:D12"/>
    <mergeCell ref="E8:E12"/>
    <mergeCell ref="B13:F13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</mergeCells>
  <pageMargins left="0" right="0" top="0.31496062992126" bottom="0.118110236220472" header="3.9370078740157501E-2" footer="3.9370078740157501E-2"/>
  <pageSetup scale="45" orientation="landscape" r:id="rId1"/>
  <headerFooter alignWithMargins="0"/>
  <ignoredErrors>
    <ignoredError sqref="AA19:AE43 AA13:AD13 K19:Z43 K13:Z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9CFF-8CDA-4471-9075-E1F4A73BAD06}">
  <sheetPr>
    <tabColor rgb="FFFFFF00"/>
  </sheetPr>
  <dimension ref="A1:AZ75"/>
  <sheetViews>
    <sheetView topLeftCell="A7" workbookViewId="0">
      <selection activeCell="H16" sqref="H16"/>
    </sheetView>
  </sheetViews>
  <sheetFormatPr defaultRowHeight="13.5" x14ac:dyDescent="0.25"/>
  <cols>
    <col min="1" max="1" width="5.42578125" style="105" customWidth="1"/>
    <col min="2" max="2" width="17.42578125" style="105" customWidth="1"/>
    <col min="3" max="3" width="17.5703125" style="105" customWidth="1"/>
    <col min="4" max="4" width="16.42578125" style="105" customWidth="1"/>
    <col min="5" max="5" width="15.42578125" style="105" customWidth="1"/>
    <col min="6" max="6" width="17" style="105" customWidth="1"/>
    <col min="7" max="7" width="12.85546875" style="105" customWidth="1"/>
    <col min="8" max="11" width="7.7109375" style="128" customWidth="1"/>
    <col min="12" max="12" width="11.7109375" style="128" customWidth="1"/>
    <col min="13" max="16" width="7.7109375" style="128" customWidth="1"/>
    <col min="17" max="17" width="11.7109375" style="128" customWidth="1"/>
    <col min="18" max="21" width="7.7109375" style="128" customWidth="1"/>
    <col min="22" max="22" width="11.7109375" style="128" customWidth="1"/>
    <col min="23" max="26" width="7.7109375" style="128" customWidth="1"/>
    <col min="27" max="27" width="11.7109375" style="128" customWidth="1"/>
    <col min="28" max="28" width="7.7109375" style="128" customWidth="1"/>
    <col min="29" max="31" width="7.7109375" style="105" customWidth="1"/>
    <col min="32" max="16384" width="9.140625" style="105"/>
  </cols>
  <sheetData>
    <row r="1" spans="1:52" ht="32.25" customHeight="1" x14ac:dyDescent="0.25">
      <c r="A1" s="473" t="s">
        <v>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156"/>
    </row>
    <row r="2" spans="1:52" ht="21.75" x14ac:dyDescent="0.25">
      <c r="A2" s="474" t="s">
        <v>68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157"/>
    </row>
    <row r="3" spans="1:52" ht="21" thickBot="1" x14ac:dyDescent="0.3">
      <c r="A3" s="475" t="s">
        <v>67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158"/>
    </row>
    <row r="4" spans="1:52" ht="21" customHeight="1" thickBot="1" x14ac:dyDescent="0.3">
      <c r="A4" s="476" t="s">
        <v>3</v>
      </c>
      <c r="B4" s="479" t="s">
        <v>4</v>
      </c>
      <c r="C4" s="481" t="s">
        <v>45</v>
      </c>
      <c r="D4" s="483" t="s">
        <v>52</v>
      </c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5"/>
    </row>
    <row r="5" spans="1:52" ht="37.5" customHeight="1" thickBot="1" x14ac:dyDescent="0.3">
      <c r="A5" s="477"/>
      <c r="B5" s="480"/>
      <c r="C5" s="482"/>
      <c r="D5" s="387" t="s">
        <v>53</v>
      </c>
      <c r="E5" s="387" t="s">
        <v>54</v>
      </c>
      <c r="F5" s="389"/>
      <c r="G5" s="429" t="s">
        <v>7</v>
      </c>
      <c r="H5" s="431" t="s">
        <v>8</v>
      </c>
      <c r="I5" s="432"/>
      <c r="J5" s="432"/>
      <c r="K5" s="432"/>
      <c r="L5" s="433"/>
      <c r="M5" s="434" t="s">
        <v>9</v>
      </c>
      <c r="N5" s="435"/>
      <c r="O5" s="435"/>
      <c r="P5" s="435"/>
      <c r="Q5" s="436"/>
      <c r="R5" s="437" t="s">
        <v>10</v>
      </c>
      <c r="S5" s="438"/>
      <c r="T5" s="438"/>
      <c r="U5" s="438"/>
      <c r="V5" s="439"/>
      <c r="W5" s="440" t="s">
        <v>11</v>
      </c>
      <c r="X5" s="440"/>
      <c r="Y5" s="440"/>
      <c r="Z5" s="440"/>
      <c r="AA5" s="441"/>
      <c r="AB5" s="404" t="s">
        <v>12</v>
      </c>
      <c r="AC5" s="404"/>
      <c r="AD5" s="404"/>
      <c r="AE5" s="404"/>
    </row>
    <row r="6" spans="1:52" ht="33" customHeight="1" x14ac:dyDescent="0.25">
      <c r="A6" s="477"/>
      <c r="B6" s="480"/>
      <c r="C6" s="482"/>
      <c r="D6" s="387"/>
      <c r="E6" s="398" t="s">
        <v>13</v>
      </c>
      <c r="F6" s="400" t="s">
        <v>14</v>
      </c>
      <c r="G6" s="430"/>
      <c r="H6" s="409" t="s">
        <v>15</v>
      </c>
      <c r="I6" s="410"/>
      <c r="J6" s="409" t="s">
        <v>16</v>
      </c>
      <c r="K6" s="410"/>
      <c r="L6" s="411" t="s">
        <v>17</v>
      </c>
      <c r="M6" s="409" t="s">
        <v>15</v>
      </c>
      <c r="N6" s="410"/>
      <c r="O6" s="409" t="s">
        <v>16</v>
      </c>
      <c r="P6" s="410"/>
      <c r="Q6" s="411" t="s">
        <v>17</v>
      </c>
      <c r="R6" s="409" t="s">
        <v>15</v>
      </c>
      <c r="S6" s="410"/>
      <c r="T6" s="409" t="s">
        <v>16</v>
      </c>
      <c r="U6" s="410"/>
      <c r="V6" s="411" t="s">
        <v>17</v>
      </c>
      <c r="W6" s="409" t="s">
        <v>15</v>
      </c>
      <c r="X6" s="410"/>
      <c r="Y6" s="409" t="s">
        <v>16</v>
      </c>
      <c r="Z6" s="410"/>
      <c r="AA6" s="414" t="s">
        <v>17</v>
      </c>
      <c r="AB6" s="442" t="s">
        <v>15</v>
      </c>
      <c r="AC6" s="442"/>
      <c r="AD6" s="442" t="s">
        <v>16</v>
      </c>
      <c r="AE6" s="442"/>
    </row>
    <row r="7" spans="1:52" ht="47.25" customHeight="1" thickBot="1" x14ac:dyDescent="0.3">
      <c r="A7" s="478"/>
      <c r="B7" s="480"/>
      <c r="C7" s="482"/>
      <c r="D7" s="388"/>
      <c r="E7" s="399"/>
      <c r="F7" s="401"/>
      <c r="G7" s="430"/>
      <c r="H7" s="231" t="s">
        <v>18</v>
      </c>
      <c r="I7" s="232" t="s">
        <v>19</v>
      </c>
      <c r="J7" s="231" t="s">
        <v>18</v>
      </c>
      <c r="K7" s="232" t="s">
        <v>19</v>
      </c>
      <c r="L7" s="412"/>
      <c r="M7" s="231" t="s">
        <v>18</v>
      </c>
      <c r="N7" s="232" t="s">
        <v>19</v>
      </c>
      <c r="O7" s="231" t="s">
        <v>18</v>
      </c>
      <c r="P7" s="232" t="s">
        <v>19</v>
      </c>
      <c r="Q7" s="412"/>
      <c r="R7" s="231" t="s">
        <v>18</v>
      </c>
      <c r="S7" s="232" t="s">
        <v>19</v>
      </c>
      <c r="T7" s="231" t="s">
        <v>18</v>
      </c>
      <c r="U7" s="232" t="s">
        <v>19</v>
      </c>
      <c r="V7" s="412"/>
      <c r="W7" s="231" t="s">
        <v>18</v>
      </c>
      <c r="X7" s="232" t="s">
        <v>19</v>
      </c>
      <c r="Y7" s="231" t="s">
        <v>18</v>
      </c>
      <c r="Z7" s="232" t="s">
        <v>19</v>
      </c>
      <c r="AA7" s="415"/>
      <c r="AB7" s="233" t="s">
        <v>18</v>
      </c>
      <c r="AC7" s="234" t="s">
        <v>19</v>
      </c>
      <c r="AD7" s="233" t="s">
        <v>18</v>
      </c>
      <c r="AE7" s="234" t="s">
        <v>19</v>
      </c>
    </row>
    <row r="8" spans="1:52" ht="15" customHeight="1" thickBot="1" x14ac:dyDescent="0.3">
      <c r="A8" s="159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235">
        <v>7</v>
      </c>
      <c r="I8" s="236">
        <v>8</v>
      </c>
      <c r="J8" s="235">
        <v>9</v>
      </c>
      <c r="K8" s="236">
        <v>10</v>
      </c>
      <c r="L8" s="235">
        <v>11</v>
      </c>
      <c r="M8" s="236">
        <v>12</v>
      </c>
      <c r="N8" s="235">
        <v>13</v>
      </c>
      <c r="O8" s="236">
        <v>14</v>
      </c>
      <c r="P8" s="235">
        <v>15</v>
      </c>
      <c r="Q8" s="236">
        <v>16</v>
      </c>
      <c r="R8" s="235">
        <v>17</v>
      </c>
      <c r="S8" s="236">
        <v>18</v>
      </c>
      <c r="T8" s="235">
        <v>19</v>
      </c>
      <c r="U8" s="236">
        <v>20</v>
      </c>
      <c r="V8" s="235">
        <v>21</v>
      </c>
      <c r="W8" s="236">
        <v>22</v>
      </c>
      <c r="X8" s="235">
        <v>23</v>
      </c>
      <c r="Y8" s="236">
        <v>24</v>
      </c>
      <c r="Z8" s="235">
        <v>25</v>
      </c>
      <c r="AA8" s="237">
        <v>26</v>
      </c>
      <c r="AB8" s="238">
        <v>27</v>
      </c>
      <c r="AC8" s="239">
        <v>28</v>
      </c>
      <c r="AD8" s="239">
        <v>29</v>
      </c>
      <c r="AE8" s="240">
        <v>30</v>
      </c>
    </row>
    <row r="9" spans="1:52" s="147" customFormat="1" ht="24.95" customHeight="1" x14ac:dyDescent="0.25">
      <c r="A9" s="469">
        <v>1</v>
      </c>
      <c r="B9" s="469" t="s">
        <v>69</v>
      </c>
      <c r="C9" s="469"/>
      <c r="D9" s="469">
        <f>E9+F9</f>
        <v>7811.1399999999994</v>
      </c>
      <c r="E9" s="469">
        <v>7594.48</v>
      </c>
      <c r="F9" s="469">
        <v>216.66</v>
      </c>
      <c r="G9" s="148" t="s">
        <v>20</v>
      </c>
      <c r="H9" s="133">
        <v>278</v>
      </c>
      <c r="I9" s="134">
        <v>40.550000000000004</v>
      </c>
      <c r="J9" s="133">
        <v>0</v>
      </c>
      <c r="K9" s="134">
        <v>0</v>
      </c>
      <c r="L9" s="135">
        <f>I9+K9</f>
        <v>40.550000000000004</v>
      </c>
      <c r="M9" s="133">
        <v>957</v>
      </c>
      <c r="N9" s="134">
        <v>432.18</v>
      </c>
      <c r="O9" s="133">
        <v>0</v>
      </c>
      <c r="P9" s="134">
        <v>0</v>
      </c>
      <c r="Q9" s="135">
        <f>N9+P9</f>
        <v>432.18</v>
      </c>
      <c r="R9" s="133">
        <v>467</v>
      </c>
      <c r="S9" s="134">
        <v>414.71</v>
      </c>
      <c r="T9" s="133">
        <v>0</v>
      </c>
      <c r="U9" s="134">
        <v>0</v>
      </c>
      <c r="V9" s="135">
        <f>S9+U9</f>
        <v>414.71</v>
      </c>
      <c r="W9" s="133">
        <v>72</v>
      </c>
      <c r="X9" s="134">
        <v>289.22000000000003</v>
      </c>
      <c r="Y9" s="133">
        <v>0</v>
      </c>
      <c r="Z9" s="134">
        <v>0</v>
      </c>
      <c r="AA9" s="135">
        <f>X9+Z9</f>
        <v>289.22000000000003</v>
      </c>
      <c r="AB9" s="133">
        <f>H9+M9+R9+W9</f>
        <v>1774</v>
      </c>
      <c r="AC9" s="134">
        <f t="shared" ref="AC9" si="0">I9+N9+S9+X9</f>
        <v>1176.6600000000001</v>
      </c>
      <c r="AD9" s="133">
        <f t="shared" ref="AD9" si="1">J9+O9+T9+Y9</f>
        <v>0</v>
      </c>
      <c r="AE9" s="134">
        <f t="shared" ref="AE9" si="2">K9+P9+U9+Z9</f>
        <v>0</v>
      </c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</row>
    <row r="10" spans="1:52" s="147" customFormat="1" ht="24.95" customHeight="1" x14ac:dyDescent="0.25">
      <c r="A10" s="469"/>
      <c r="B10" s="469"/>
      <c r="C10" s="469"/>
      <c r="D10" s="469"/>
      <c r="E10" s="469"/>
      <c r="F10" s="469"/>
      <c r="G10" s="147" t="s">
        <v>21</v>
      </c>
      <c r="H10" s="136">
        <v>0</v>
      </c>
      <c r="I10" s="137">
        <v>0</v>
      </c>
      <c r="J10" s="136">
        <v>0</v>
      </c>
      <c r="K10" s="137">
        <v>0</v>
      </c>
      <c r="L10" s="138">
        <f>I10+K10</f>
        <v>0</v>
      </c>
      <c r="M10" s="136">
        <v>0</v>
      </c>
      <c r="N10" s="137">
        <v>0</v>
      </c>
      <c r="O10" s="136">
        <v>0</v>
      </c>
      <c r="P10" s="137">
        <v>0</v>
      </c>
      <c r="Q10" s="138">
        <f>N10+P10</f>
        <v>0</v>
      </c>
      <c r="R10" s="136">
        <v>0</v>
      </c>
      <c r="S10" s="137">
        <v>0</v>
      </c>
      <c r="T10" s="136">
        <v>0</v>
      </c>
      <c r="U10" s="137">
        <v>0</v>
      </c>
      <c r="V10" s="138">
        <f>S10+U10</f>
        <v>0</v>
      </c>
      <c r="W10" s="136">
        <v>0</v>
      </c>
      <c r="X10" s="137">
        <v>0</v>
      </c>
      <c r="Y10" s="136">
        <v>0</v>
      </c>
      <c r="Z10" s="137">
        <v>0</v>
      </c>
      <c r="AA10" s="138">
        <f>X10+Z10</f>
        <v>0</v>
      </c>
      <c r="AB10" s="133">
        <f t="shared" ref="AB10:AB61" si="3">H10+M10+R10+W10</f>
        <v>0</v>
      </c>
      <c r="AC10" s="134">
        <f t="shared" ref="AC10:AC61" si="4">I10+N10+S10+X10</f>
        <v>0</v>
      </c>
      <c r="AD10" s="133">
        <f t="shared" ref="AD10:AD61" si="5">J10+O10+T10+Y10</f>
        <v>0</v>
      </c>
      <c r="AE10" s="134">
        <f t="shared" ref="AE10:AE61" si="6">K10+P10+U10+Z10</f>
        <v>0</v>
      </c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</row>
    <row r="11" spans="1:52" s="147" customFormat="1" ht="24.95" customHeight="1" x14ac:dyDescent="0.25">
      <c r="A11" s="469"/>
      <c r="B11" s="469"/>
      <c r="C11" s="469"/>
      <c r="D11" s="469"/>
      <c r="E11" s="469"/>
      <c r="F11" s="469"/>
      <c r="G11" s="147" t="s">
        <v>22</v>
      </c>
      <c r="H11" s="136">
        <v>0</v>
      </c>
      <c r="I11" s="137">
        <v>0</v>
      </c>
      <c r="J11" s="136">
        <v>0</v>
      </c>
      <c r="K11" s="137">
        <v>0</v>
      </c>
      <c r="L11" s="138">
        <f>I11+K11</f>
        <v>0</v>
      </c>
      <c r="M11" s="136">
        <v>0</v>
      </c>
      <c r="N11" s="137">
        <v>0</v>
      </c>
      <c r="O11" s="136">
        <v>0</v>
      </c>
      <c r="P11" s="137">
        <v>0</v>
      </c>
      <c r="Q11" s="138">
        <f>N11+P11</f>
        <v>0</v>
      </c>
      <c r="R11" s="136">
        <v>0</v>
      </c>
      <c r="S11" s="137">
        <v>0</v>
      </c>
      <c r="T11" s="136">
        <v>0</v>
      </c>
      <c r="U11" s="137">
        <v>0</v>
      </c>
      <c r="V11" s="138">
        <f>S11+U11</f>
        <v>0</v>
      </c>
      <c r="W11" s="136">
        <v>0</v>
      </c>
      <c r="X11" s="137">
        <v>0</v>
      </c>
      <c r="Y11" s="136">
        <v>0</v>
      </c>
      <c r="Z11" s="137">
        <v>0</v>
      </c>
      <c r="AA11" s="138">
        <f>X11+Z11</f>
        <v>0</v>
      </c>
      <c r="AB11" s="133">
        <f t="shared" si="3"/>
        <v>0</v>
      </c>
      <c r="AC11" s="134">
        <f t="shared" si="4"/>
        <v>0</v>
      </c>
      <c r="AD11" s="133">
        <f t="shared" si="5"/>
        <v>0</v>
      </c>
      <c r="AE11" s="134">
        <f t="shared" si="6"/>
        <v>0</v>
      </c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</row>
    <row r="12" spans="1:52" s="147" customFormat="1" ht="24.95" customHeight="1" x14ac:dyDescent="0.25">
      <c r="A12" s="469"/>
      <c r="B12" s="469"/>
      <c r="C12" s="469"/>
      <c r="D12" s="469"/>
      <c r="E12" s="469"/>
      <c r="F12" s="469"/>
      <c r="G12" s="147" t="s">
        <v>23</v>
      </c>
      <c r="H12" s="136">
        <v>0</v>
      </c>
      <c r="I12" s="137">
        <v>0</v>
      </c>
      <c r="J12" s="136">
        <v>0</v>
      </c>
      <c r="K12" s="137">
        <v>0</v>
      </c>
      <c r="L12" s="138">
        <f>I12+K12</f>
        <v>0</v>
      </c>
      <c r="M12" s="136">
        <v>0</v>
      </c>
      <c r="N12" s="137">
        <v>0</v>
      </c>
      <c r="O12" s="136">
        <v>0</v>
      </c>
      <c r="P12" s="137">
        <v>0</v>
      </c>
      <c r="Q12" s="138">
        <f>N12+P12</f>
        <v>0</v>
      </c>
      <c r="R12" s="136">
        <v>0</v>
      </c>
      <c r="S12" s="137">
        <v>0</v>
      </c>
      <c r="T12" s="136">
        <v>0</v>
      </c>
      <c r="U12" s="137">
        <v>0</v>
      </c>
      <c r="V12" s="138">
        <f>S12+U12</f>
        <v>0</v>
      </c>
      <c r="W12" s="136">
        <v>0</v>
      </c>
      <c r="X12" s="137">
        <v>0</v>
      </c>
      <c r="Y12" s="136">
        <v>0</v>
      </c>
      <c r="Z12" s="137">
        <v>0</v>
      </c>
      <c r="AA12" s="138">
        <f>X12+Z12</f>
        <v>0</v>
      </c>
      <c r="AB12" s="133">
        <f t="shared" si="3"/>
        <v>0</v>
      </c>
      <c r="AC12" s="134">
        <f t="shared" si="4"/>
        <v>0</v>
      </c>
      <c r="AD12" s="133">
        <f t="shared" si="5"/>
        <v>0</v>
      </c>
      <c r="AE12" s="134">
        <f t="shared" si="6"/>
        <v>0</v>
      </c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</row>
    <row r="13" spans="1:52" s="147" customFormat="1" ht="24.95" customHeight="1" thickBot="1" x14ac:dyDescent="0.3">
      <c r="A13" s="469"/>
      <c r="B13" s="469"/>
      <c r="C13" s="469"/>
      <c r="D13" s="469"/>
      <c r="E13" s="469"/>
      <c r="F13" s="469"/>
      <c r="G13" s="149" t="s">
        <v>24</v>
      </c>
      <c r="H13" s="139">
        <v>0</v>
      </c>
      <c r="I13" s="140">
        <v>0</v>
      </c>
      <c r="J13" s="139">
        <v>0</v>
      </c>
      <c r="K13" s="140">
        <v>0</v>
      </c>
      <c r="L13" s="141">
        <f>I13+K13</f>
        <v>0</v>
      </c>
      <c r="M13" s="139">
        <v>0</v>
      </c>
      <c r="N13" s="140">
        <v>0</v>
      </c>
      <c r="O13" s="139">
        <v>0</v>
      </c>
      <c r="P13" s="140">
        <v>0</v>
      </c>
      <c r="Q13" s="141">
        <f>N13+P13</f>
        <v>0</v>
      </c>
      <c r="R13" s="139">
        <v>0</v>
      </c>
      <c r="S13" s="140">
        <v>0</v>
      </c>
      <c r="T13" s="139">
        <v>0</v>
      </c>
      <c r="U13" s="140">
        <v>0</v>
      </c>
      <c r="V13" s="141">
        <f>S13+U13</f>
        <v>0</v>
      </c>
      <c r="W13" s="139">
        <v>0</v>
      </c>
      <c r="X13" s="140">
        <v>0</v>
      </c>
      <c r="Y13" s="142">
        <v>0</v>
      </c>
      <c r="Z13" s="140">
        <v>0</v>
      </c>
      <c r="AA13" s="141">
        <f>X13+Z13</f>
        <v>0</v>
      </c>
      <c r="AB13" s="133">
        <f t="shared" si="3"/>
        <v>0</v>
      </c>
      <c r="AC13" s="134">
        <f t="shared" si="4"/>
        <v>0</v>
      </c>
      <c r="AD13" s="133">
        <f t="shared" si="5"/>
        <v>0</v>
      </c>
      <c r="AE13" s="134">
        <f t="shared" si="6"/>
        <v>0</v>
      </c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</row>
    <row r="14" spans="1:52" s="151" customFormat="1" ht="24.95" customHeight="1" thickBot="1" x14ac:dyDescent="0.3">
      <c r="A14" s="470" t="s">
        <v>12</v>
      </c>
      <c r="B14" s="471"/>
      <c r="C14" s="471"/>
      <c r="D14" s="471"/>
      <c r="E14" s="471"/>
      <c r="F14" s="472"/>
      <c r="G14" s="143"/>
      <c r="H14" s="144">
        <f>SUM(H9:H13)</f>
        <v>278</v>
      </c>
      <c r="I14" s="145">
        <f t="shared" ref="I14:AE14" si="7">SUM(I9:I13)</f>
        <v>40.550000000000004</v>
      </c>
      <c r="J14" s="145">
        <f t="shared" si="7"/>
        <v>0</v>
      </c>
      <c r="K14" s="145">
        <f t="shared" si="7"/>
        <v>0</v>
      </c>
      <c r="L14" s="146">
        <f t="shared" si="7"/>
        <v>40.550000000000004</v>
      </c>
      <c r="M14" s="145">
        <f t="shared" si="7"/>
        <v>957</v>
      </c>
      <c r="N14" s="145">
        <f t="shared" si="7"/>
        <v>432.18</v>
      </c>
      <c r="O14" s="145">
        <f t="shared" si="7"/>
        <v>0</v>
      </c>
      <c r="P14" s="145">
        <f t="shared" si="7"/>
        <v>0</v>
      </c>
      <c r="Q14" s="146">
        <f t="shared" si="7"/>
        <v>432.18</v>
      </c>
      <c r="R14" s="145">
        <f t="shared" si="7"/>
        <v>467</v>
      </c>
      <c r="S14" s="145">
        <f t="shared" si="7"/>
        <v>414.71</v>
      </c>
      <c r="T14" s="145">
        <f t="shared" si="7"/>
        <v>0</v>
      </c>
      <c r="U14" s="145">
        <f t="shared" si="7"/>
        <v>0</v>
      </c>
      <c r="V14" s="146">
        <f t="shared" si="7"/>
        <v>414.71</v>
      </c>
      <c r="W14" s="145">
        <f t="shared" si="7"/>
        <v>72</v>
      </c>
      <c r="X14" s="145">
        <f t="shared" si="7"/>
        <v>289.22000000000003</v>
      </c>
      <c r="Y14" s="145">
        <f t="shared" si="7"/>
        <v>0</v>
      </c>
      <c r="Z14" s="145">
        <f t="shared" si="7"/>
        <v>0</v>
      </c>
      <c r="AA14" s="146">
        <f t="shared" si="7"/>
        <v>289.22000000000003</v>
      </c>
      <c r="AB14" s="146">
        <f t="shared" si="7"/>
        <v>1774</v>
      </c>
      <c r="AC14" s="146">
        <f t="shared" si="7"/>
        <v>1176.6600000000001</v>
      </c>
      <c r="AD14" s="146">
        <f t="shared" si="7"/>
        <v>0</v>
      </c>
      <c r="AE14" s="146">
        <f t="shared" si="7"/>
        <v>0</v>
      </c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</row>
    <row r="15" spans="1:52" ht="24.95" customHeight="1" x14ac:dyDescent="0.25">
      <c r="A15" s="469">
        <v>2</v>
      </c>
      <c r="B15" s="469" t="s">
        <v>70</v>
      </c>
      <c r="C15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15" s="469">
        <f>E15+F15</f>
        <v>16105.59</v>
      </c>
      <c r="E15" s="469">
        <v>15544.64</v>
      </c>
      <c r="F15" s="469">
        <v>560.95000000000005</v>
      </c>
      <c r="G15" s="148" t="s">
        <v>20</v>
      </c>
      <c r="H15" s="133">
        <v>1130</v>
      </c>
      <c r="I15" s="134">
        <v>275.10000000000002</v>
      </c>
      <c r="J15" s="133">
        <v>0</v>
      </c>
      <c r="K15" s="134">
        <v>0</v>
      </c>
      <c r="L15" s="135">
        <f>I15+K15</f>
        <v>275.10000000000002</v>
      </c>
      <c r="M15" s="133">
        <v>546</v>
      </c>
      <c r="N15" s="134">
        <v>268.25</v>
      </c>
      <c r="O15" s="133">
        <v>0</v>
      </c>
      <c r="P15" s="134">
        <v>0</v>
      </c>
      <c r="Q15" s="135">
        <f>N15+P15</f>
        <v>268.25</v>
      </c>
      <c r="R15" s="133">
        <v>371</v>
      </c>
      <c r="S15" s="134">
        <v>337.48</v>
      </c>
      <c r="T15" s="133">
        <v>12</v>
      </c>
      <c r="U15" s="134">
        <v>9.69</v>
      </c>
      <c r="V15" s="135">
        <f>S15+U15</f>
        <v>347.17</v>
      </c>
      <c r="W15" s="133">
        <v>181</v>
      </c>
      <c r="X15" s="134">
        <v>384</v>
      </c>
      <c r="Y15" s="133">
        <v>1</v>
      </c>
      <c r="Z15" s="134">
        <v>38.200000000000003</v>
      </c>
      <c r="AA15" s="135">
        <f>X15+Z15</f>
        <v>422.2</v>
      </c>
      <c r="AB15" s="133">
        <f t="shared" si="3"/>
        <v>2228</v>
      </c>
      <c r="AC15" s="134">
        <f t="shared" si="4"/>
        <v>1264.83</v>
      </c>
      <c r="AD15" s="133">
        <f t="shared" si="5"/>
        <v>13</v>
      </c>
      <c r="AE15" s="134">
        <f t="shared" si="6"/>
        <v>47.89</v>
      </c>
    </row>
    <row r="16" spans="1:52" ht="24.95" customHeight="1" x14ac:dyDescent="0.25">
      <c r="A16" s="469"/>
      <c r="B16" s="469"/>
      <c r="C16" s="469"/>
      <c r="D16" s="469"/>
      <c r="E16" s="469"/>
      <c r="F16" s="469"/>
      <c r="G16" s="147" t="s">
        <v>21</v>
      </c>
      <c r="H16" s="136">
        <v>130</v>
      </c>
      <c r="I16" s="137">
        <v>24.4</v>
      </c>
      <c r="J16" s="136">
        <v>0</v>
      </c>
      <c r="K16" s="137">
        <v>0</v>
      </c>
      <c r="L16" s="138">
        <f>I16+K16</f>
        <v>24.4</v>
      </c>
      <c r="M16" s="136"/>
      <c r="N16" s="137"/>
      <c r="O16" s="136">
        <v>0</v>
      </c>
      <c r="P16" s="137">
        <v>0</v>
      </c>
      <c r="Q16" s="138">
        <f>N16+P16</f>
        <v>0</v>
      </c>
      <c r="R16" s="136">
        <v>48</v>
      </c>
      <c r="S16" s="137">
        <v>38.4</v>
      </c>
      <c r="T16" s="136">
        <v>0</v>
      </c>
      <c r="U16" s="137">
        <v>0</v>
      </c>
      <c r="V16" s="138">
        <f>S16+U16</f>
        <v>38.4</v>
      </c>
      <c r="W16" s="136">
        <v>9</v>
      </c>
      <c r="X16" s="137">
        <v>33.299999999999997</v>
      </c>
      <c r="Y16" s="136">
        <v>0</v>
      </c>
      <c r="Z16" s="137">
        <v>0</v>
      </c>
      <c r="AA16" s="138">
        <f>X16+Z16</f>
        <v>33.299999999999997</v>
      </c>
      <c r="AB16" s="133">
        <f t="shared" si="3"/>
        <v>187</v>
      </c>
      <c r="AC16" s="134">
        <f t="shared" si="4"/>
        <v>96.1</v>
      </c>
      <c r="AD16" s="133">
        <f t="shared" si="5"/>
        <v>0</v>
      </c>
      <c r="AE16" s="134">
        <f t="shared" si="6"/>
        <v>0</v>
      </c>
    </row>
    <row r="17" spans="1:31" ht="24.95" customHeight="1" x14ac:dyDescent="0.25">
      <c r="A17" s="469"/>
      <c r="B17" s="469"/>
      <c r="C17" s="469"/>
      <c r="D17" s="469"/>
      <c r="E17" s="469"/>
      <c r="F17" s="469"/>
      <c r="G17" s="147" t="s">
        <v>22</v>
      </c>
      <c r="H17" s="136">
        <v>0</v>
      </c>
      <c r="I17" s="137">
        <v>0</v>
      </c>
      <c r="J17" s="136">
        <v>0</v>
      </c>
      <c r="K17" s="137">
        <v>0</v>
      </c>
      <c r="L17" s="138">
        <f>I17+K17</f>
        <v>0</v>
      </c>
      <c r="M17" s="136">
        <v>0</v>
      </c>
      <c r="N17" s="137">
        <v>0</v>
      </c>
      <c r="O17" s="136">
        <v>0</v>
      </c>
      <c r="P17" s="137">
        <v>0</v>
      </c>
      <c r="Q17" s="138">
        <f>N17+P17</f>
        <v>0</v>
      </c>
      <c r="R17" s="136">
        <v>0</v>
      </c>
      <c r="S17" s="137">
        <v>0</v>
      </c>
      <c r="T17" s="136">
        <v>0</v>
      </c>
      <c r="U17" s="137">
        <v>0</v>
      </c>
      <c r="V17" s="138">
        <f>S17+U17</f>
        <v>0</v>
      </c>
      <c r="W17" s="136">
        <v>0</v>
      </c>
      <c r="X17" s="137">
        <v>0</v>
      </c>
      <c r="Y17" s="136">
        <v>0</v>
      </c>
      <c r="Z17" s="137">
        <v>0</v>
      </c>
      <c r="AA17" s="138">
        <f>X17+Z17</f>
        <v>0</v>
      </c>
      <c r="AB17" s="133">
        <f t="shared" si="3"/>
        <v>0</v>
      </c>
      <c r="AC17" s="134">
        <f t="shared" si="4"/>
        <v>0</v>
      </c>
      <c r="AD17" s="133">
        <f t="shared" si="5"/>
        <v>0</v>
      </c>
      <c r="AE17" s="134">
        <f t="shared" si="6"/>
        <v>0</v>
      </c>
    </row>
    <row r="18" spans="1:31" ht="24.95" customHeight="1" x14ac:dyDescent="0.25">
      <c r="A18" s="469"/>
      <c r="B18" s="469"/>
      <c r="C18" s="469"/>
      <c r="D18" s="469"/>
      <c r="E18" s="469"/>
      <c r="F18" s="469"/>
      <c r="G18" s="147" t="s">
        <v>23</v>
      </c>
      <c r="H18" s="136">
        <v>0</v>
      </c>
      <c r="I18" s="137">
        <v>0</v>
      </c>
      <c r="J18" s="136">
        <v>0</v>
      </c>
      <c r="K18" s="137">
        <v>0</v>
      </c>
      <c r="L18" s="138">
        <f>I18+K18</f>
        <v>0</v>
      </c>
      <c r="M18" s="136">
        <v>0</v>
      </c>
      <c r="N18" s="137">
        <v>0</v>
      </c>
      <c r="O18" s="136">
        <v>0</v>
      </c>
      <c r="P18" s="137">
        <v>0</v>
      </c>
      <c r="Q18" s="138">
        <f>N18+P18</f>
        <v>0</v>
      </c>
      <c r="R18" s="136">
        <v>0</v>
      </c>
      <c r="S18" s="137">
        <v>0</v>
      </c>
      <c r="T18" s="136">
        <v>0</v>
      </c>
      <c r="U18" s="137">
        <v>0</v>
      </c>
      <c r="V18" s="138">
        <f>S18+U18</f>
        <v>0</v>
      </c>
      <c r="W18" s="136">
        <v>0</v>
      </c>
      <c r="X18" s="137">
        <v>0</v>
      </c>
      <c r="Y18" s="136">
        <v>0</v>
      </c>
      <c r="Z18" s="137">
        <v>0</v>
      </c>
      <c r="AA18" s="138">
        <f>X18+Z18</f>
        <v>0</v>
      </c>
      <c r="AB18" s="133">
        <f t="shared" si="3"/>
        <v>0</v>
      </c>
      <c r="AC18" s="134">
        <f t="shared" si="4"/>
        <v>0</v>
      </c>
      <c r="AD18" s="133">
        <f t="shared" si="5"/>
        <v>0</v>
      </c>
      <c r="AE18" s="134">
        <f t="shared" si="6"/>
        <v>0</v>
      </c>
    </row>
    <row r="19" spans="1:31" ht="24.95" customHeight="1" thickBot="1" x14ac:dyDescent="0.3">
      <c r="A19" s="469"/>
      <c r="B19" s="469"/>
      <c r="C19" s="469"/>
      <c r="D19" s="469"/>
      <c r="E19" s="469"/>
      <c r="F19" s="469"/>
      <c r="G19" s="149" t="s">
        <v>24</v>
      </c>
      <c r="H19" s="139">
        <v>0</v>
      </c>
      <c r="I19" s="140">
        <v>0</v>
      </c>
      <c r="J19" s="139">
        <v>0</v>
      </c>
      <c r="K19" s="140">
        <v>0</v>
      </c>
      <c r="L19" s="141">
        <f>I19+K19</f>
        <v>0</v>
      </c>
      <c r="M19" s="139">
        <v>0</v>
      </c>
      <c r="N19" s="140">
        <v>0</v>
      </c>
      <c r="O19" s="139">
        <v>0</v>
      </c>
      <c r="P19" s="140">
        <v>0</v>
      </c>
      <c r="Q19" s="141">
        <f>N19+P19</f>
        <v>0</v>
      </c>
      <c r="R19" s="139">
        <v>0</v>
      </c>
      <c r="S19" s="140">
        <v>0</v>
      </c>
      <c r="T19" s="139">
        <v>0</v>
      </c>
      <c r="U19" s="140">
        <v>0</v>
      </c>
      <c r="V19" s="141">
        <f>S19+U19</f>
        <v>0</v>
      </c>
      <c r="W19" s="139">
        <v>0</v>
      </c>
      <c r="X19" s="140">
        <v>0</v>
      </c>
      <c r="Y19" s="142">
        <v>0</v>
      </c>
      <c r="Z19" s="140">
        <v>0</v>
      </c>
      <c r="AA19" s="141">
        <f>X19+Z19</f>
        <v>0</v>
      </c>
      <c r="AB19" s="133">
        <f t="shared" si="3"/>
        <v>0</v>
      </c>
      <c r="AC19" s="134">
        <f t="shared" si="4"/>
        <v>0</v>
      </c>
      <c r="AD19" s="133">
        <f t="shared" si="5"/>
        <v>0</v>
      </c>
      <c r="AE19" s="134">
        <f t="shared" si="6"/>
        <v>0</v>
      </c>
    </row>
    <row r="20" spans="1:31" s="152" customFormat="1" ht="24.95" customHeight="1" thickBot="1" x14ac:dyDescent="0.3">
      <c r="A20" s="470" t="s">
        <v>12</v>
      </c>
      <c r="B20" s="471"/>
      <c r="C20" s="471"/>
      <c r="D20" s="471"/>
      <c r="E20" s="471"/>
      <c r="F20" s="472"/>
      <c r="G20" s="143"/>
      <c r="H20" s="144">
        <f>SUM(H15:H19)</f>
        <v>1260</v>
      </c>
      <c r="I20" s="145">
        <f t="shared" ref="I20:AE20" si="8">SUM(I15:I19)</f>
        <v>299.5</v>
      </c>
      <c r="J20" s="145">
        <f t="shared" si="8"/>
        <v>0</v>
      </c>
      <c r="K20" s="145">
        <f t="shared" si="8"/>
        <v>0</v>
      </c>
      <c r="L20" s="146">
        <f t="shared" si="8"/>
        <v>299.5</v>
      </c>
      <c r="M20" s="145">
        <f t="shared" si="8"/>
        <v>546</v>
      </c>
      <c r="N20" s="145">
        <f t="shared" si="8"/>
        <v>268.25</v>
      </c>
      <c r="O20" s="145">
        <f t="shared" si="8"/>
        <v>0</v>
      </c>
      <c r="P20" s="145">
        <f t="shared" si="8"/>
        <v>0</v>
      </c>
      <c r="Q20" s="146">
        <f t="shared" si="8"/>
        <v>268.25</v>
      </c>
      <c r="R20" s="145">
        <f t="shared" si="8"/>
        <v>419</v>
      </c>
      <c r="S20" s="145">
        <f t="shared" si="8"/>
        <v>375.88</v>
      </c>
      <c r="T20" s="145">
        <f t="shared" si="8"/>
        <v>12</v>
      </c>
      <c r="U20" s="145">
        <f t="shared" si="8"/>
        <v>9.69</v>
      </c>
      <c r="V20" s="146">
        <f t="shared" si="8"/>
        <v>385.57</v>
      </c>
      <c r="W20" s="145">
        <f t="shared" si="8"/>
        <v>190</v>
      </c>
      <c r="X20" s="145">
        <f t="shared" si="8"/>
        <v>417.3</v>
      </c>
      <c r="Y20" s="145">
        <f t="shared" si="8"/>
        <v>1</v>
      </c>
      <c r="Z20" s="145">
        <f t="shared" si="8"/>
        <v>38.200000000000003</v>
      </c>
      <c r="AA20" s="146">
        <f t="shared" si="8"/>
        <v>455.5</v>
      </c>
      <c r="AB20" s="146">
        <f t="shared" si="8"/>
        <v>2415</v>
      </c>
      <c r="AC20" s="146">
        <f t="shared" si="8"/>
        <v>1360.9299999999998</v>
      </c>
      <c r="AD20" s="146">
        <f t="shared" si="8"/>
        <v>13</v>
      </c>
      <c r="AE20" s="146">
        <f t="shared" si="8"/>
        <v>47.89</v>
      </c>
    </row>
    <row r="21" spans="1:31" ht="24.95" customHeight="1" x14ac:dyDescent="0.25">
      <c r="A21" s="469">
        <v>3</v>
      </c>
      <c r="B21" s="469" t="s">
        <v>71</v>
      </c>
      <c r="C21" s="469" t="e">
        <f>#REF!+#REF!+#REF!+#REF!+#REF!+#REF!+#REF!+#REF!+#REF!+#REF!+#REF!+#REF!+#REF!+#REF!+#REF!+#REF!+#REF!+#REF!+#REF!+#REF!+#REF!+#REF!+#REF!+#REF!+#REF!+#REF!+#REF!+#REF!+#REF!+#REF!+#REF!+#REF!+#REF!+#REF!+#REF!+#REF!+#REF!+#REF!+#REF!+C9+#REF!+#REF!+#REF!+#REF!+#REF!+#REF!+#REF!+#REF!+#REF!+#REF!+#REF!+#REF!+#REF!+#REF!+#REF!+#REF!+#REF!+#REF!+#REF!+#REF!+#REF!+#REF!+#REF!+#REF!+#REF!+#REF!+#REF!+#REF!+#REF!+#REF!+#REF!+#REF!+#REF!+#REF!+#REF!+C15+#REF!+#REF!+#REF!+#REF!+#REF!+#REF!+#REF!+#REF!+#REF!+#REF!+#REF!+#REF!+#REF!+#REF!+#REF!+#REF!+#REF!+#REF!+#REF!+#REF!+#REF!</f>
        <v>#REF!</v>
      </c>
      <c r="D21" s="469">
        <f>E21+F21</f>
        <v>2798.33</v>
      </c>
      <c r="E21" s="469">
        <v>2594.86</v>
      </c>
      <c r="F21" s="469">
        <v>203.47</v>
      </c>
      <c r="G21" s="148" t="s">
        <v>20</v>
      </c>
      <c r="H21" s="133">
        <v>37</v>
      </c>
      <c r="I21" s="134">
        <v>6</v>
      </c>
      <c r="J21" s="133">
        <v>0</v>
      </c>
      <c r="K21" s="134">
        <v>0</v>
      </c>
      <c r="L21" s="135">
        <f>I21+K21</f>
        <v>6</v>
      </c>
      <c r="M21" s="133">
        <v>320</v>
      </c>
      <c r="N21" s="134">
        <v>160</v>
      </c>
      <c r="O21" s="133">
        <v>0</v>
      </c>
      <c r="P21" s="134">
        <v>0</v>
      </c>
      <c r="Q21" s="135">
        <f>N21+P21</f>
        <v>160</v>
      </c>
      <c r="R21" s="133">
        <v>228</v>
      </c>
      <c r="S21" s="134">
        <v>185</v>
      </c>
      <c r="T21" s="133">
        <v>0</v>
      </c>
      <c r="U21" s="134">
        <v>0</v>
      </c>
      <c r="V21" s="135">
        <f>S21+U21</f>
        <v>185</v>
      </c>
      <c r="W21" s="133">
        <v>44</v>
      </c>
      <c r="X21" s="134">
        <v>122</v>
      </c>
      <c r="Y21" s="133">
        <v>3</v>
      </c>
      <c r="Z21" s="134">
        <v>125</v>
      </c>
      <c r="AA21" s="135">
        <f>X21+Z21</f>
        <v>247</v>
      </c>
      <c r="AB21" s="133">
        <f t="shared" si="3"/>
        <v>629</v>
      </c>
      <c r="AC21" s="134">
        <f t="shared" si="4"/>
        <v>473</v>
      </c>
      <c r="AD21" s="133">
        <f t="shared" si="5"/>
        <v>3</v>
      </c>
      <c r="AE21" s="134">
        <f t="shared" si="6"/>
        <v>125</v>
      </c>
    </row>
    <row r="22" spans="1:31" ht="24.95" customHeight="1" x14ac:dyDescent="0.25">
      <c r="A22" s="469"/>
      <c r="B22" s="469"/>
      <c r="C22" s="469"/>
      <c r="D22" s="469"/>
      <c r="E22" s="469"/>
      <c r="F22" s="469"/>
      <c r="G22" s="147" t="s">
        <v>21</v>
      </c>
      <c r="H22" s="136">
        <v>28</v>
      </c>
      <c r="I22" s="137">
        <v>5</v>
      </c>
      <c r="J22" s="136">
        <v>0</v>
      </c>
      <c r="K22" s="137">
        <v>0</v>
      </c>
      <c r="L22" s="138">
        <f>I22+K22</f>
        <v>5</v>
      </c>
      <c r="M22" s="136">
        <v>170</v>
      </c>
      <c r="N22" s="137">
        <v>65</v>
      </c>
      <c r="O22" s="136">
        <v>0</v>
      </c>
      <c r="P22" s="137">
        <v>0</v>
      </c>
      <c r="Q22" s="138">
        <f>N22+P22</f>
        <v>65</v>
      </c>
      <c r="R22" s="136">
        <v>80</v>
      </c>
      <c r="S22" s="137">
        <v>72</v>
      </c>
      <c r="T22" s="136">
        <v>0</v>
      </c>
      <c r="U22" s="137">
        <v>0</v>
      </c>
      <c r="V22" s="138">
        <f>S22+U22</f>
        <v>72</v>
      </c>
      <c r="W22" s="136">
        <v>6</v>
      </c>
      <c r="X22" s="137">
        <v>8</v>
      </c>
      <c r="Y22" s="136">
        <v>0</v>
      </c>
      <c r="Z22" s="137">
        <v>0</v>
      </c>
      <c r="AA22" s="138">
        <f>X22+Z22</f>
        <v>8</v>
      </c>
      <c r="AB22" s="133">
        <f t="shared" si="3"/>
        <v>284</v>
      </c>
      <c r="AC22" s="134">
        <f t="shared" si="4"/>
        <v>150</v>
      </c>
      <c r="AD22" s="133">
        <f t="shared" si="5"/>
        <v>0</v>
      </c>
      <c r="AE22" s="134">
        <f t="shared" si="6"/>
        <v>0</v>
      </c>
    </row>
    <row r="23" spans="1:31" ht="24.95" customHeight="1" x14ac:dyDescent="0.25">
      <c r="A23" s="469"/>
      <c r="B23" s="469"/>
      <c r="C23" s="469"/>
      <c r="D23" s="469"/>
      <c r="E23" s="469"/>
      <c r="F23" s="469"/>
      <c r="G23" s="147" t="s">
        <v>22</v>
      </c>
      <c r="H23" s="136">
        <v>0</v>
      </c>
      <c r="I23" s="137">
        <v>0</v>
      </c>
      <c r="J23" s="136">
        <v>0</v>
      </c>
      <c r="K23" s="137">
        <v>0</v>
      </c>
      <c r="L23" s="138">
        <f>I23+K23</f>
        <v>0</v>
      </c>
      <c r="M23" s="136">
        <v>0</v>
      </c>
      <c r="N23" s="137">
        <v>0</v>
      </c>
      <c r="O23" s="136">
        <v>0</v>
      </c>
      <c r="P23" s="137">
        <v>0</v>
      </c>
      <c r="Q23" s="138">
        <f>N23+P23</f>
        <v>0</v>
      </c>
      <c r="R23" s="136">
        <v>0</v>
      </c>
      <c r="S23" s="137">
        <v>0</v>
      </c>
      <c r="T23" s="136">
        <v>0</v>
      </c>
      <c r="U23" s="137">
        <v>0</v>
      </c>
      <c r="V23" s="138">
        <f>S23+U23</f>
        <v>0</v>
      </c>
      <c r="W23" s="136">
        <v>0</v>
      </c>
      <c r="X23" s="137">
        <v>0</v>
      </c>
      <c r="Y23" s="136">
        <v>0</v>
      </c>
      <c r="Z23" s="137">
        <v>0</v>
      </c>
      <c r="AA23" s="138">
        <f>X23+Z23</f>
        <v>0</v>
      </c>
      <c r="AB23" s="133">
        <f t="shared" si="3"/>
        <v>0</v>
      </c>
      <c r="AC23" s="134">
        <f t="shared" si="4"/>
        <v>0</v>
      </c>
      <c r="AD23" s="133">
        <f t="shared" si="5"/>
        <v>0</v>
      </c>
      <c r="AE23" s="134">
        <f t="shared" si="6"/>
        <v>0</v>
      </c>
    </row>
    <row r="24" spans="1:31" ht="24.95" customHeight="1" x14ac:dyDescent="0.25">
      <c r="A24" s="469"/>
      <c r="B24" s="469"/>
      <c r="C24" s="469"/>
      <c r="D24" s="469"/>
      <c r="E24" s="469"/>
      <c r="F24" s="469"/>
      <c r="G24" s="147" t="s">
        <v>23</v>
      </c>
      <c r="H24" s="136">
        <v>0</v>
      </c>
      <c r="I24" s="137">
        <v>0</v>
      </c>
      <c r="J24" s="136">
        <v>0</v>
      </c>
      <c r="K24" s="137">
        <v>0</v>
      </c>
      <c r="L24" s="138">
        <f>I24+K24</f>
        <v>0</v>
      </c>
      <c r="M24" s="136">
        <v>0</v>
      </c>
      <c r="N24" s="137">
        <v>0</v>
      </c>
      <c r="O24" s="136">
        <v>0</v>
      </c>
      <c r="P24" s="137">
        <v>0</v>
      </c>
      <c r="Q24" s="138">
        <f>N24+P24</f>
        <v>0</v>
      </c>
      <c r="R24" s="136">
        <v>0</v>
      </c>
      <c r="S24" s="137">
        <v>0</v>
      </c>
      <c r="T24" s="136">
        <v>0</v>
      </c>
      <c r="U24" s="137">
        <v>0</v>
      </c>
      <c r="V24" s="138">
        <f>S24+U24</f>
        <v>0</v>
      </c>
      <c r="W24" s="136">
        <v>0</v>
      </c>
      <c r="X24" s="137">
        <v>0</v>
      </c>
      <c r="Y24" s="136">
        <v>0</v>
      </c>
      <c r="Z24" s="137">
        <v>0</v>
      </c>
      <c r="AA24" s="138">
        <f>X24+Z24</f>
        <v>0</v>
      </c>
      <c r="AB24" s="133">
        <f t="shared" si="3"/>
        <v>0</v>
      </c>
      <c r="AC24" s="134">
        <f t="shared" si="4"/>
        <v>0</v>
      </c>
      <c r="AD24" s="133">
        <f t="shared" si="5"/>
        <v>0</v>
      </c>
      <c r="AE24" s="134">
        <f t="shared" si="6"/>
        <v>0</v>
      </c>
    </row>
    <row r="25" spans="1:31" ht="24.95" customHeight="1" thickBot="1" x14ac:dyDescent="0.3">
      <c r="A25" s="469"/>
      <c r="B25" s="469"/>
      <c r="C25" s="469"/>
      <c r="D25" s="469"/>
      <c r="E25" s="469"/>
      <c r="F25" s="469"/>
      <c r="G25" s="149" t="s">
        <v>24</v>
      </c>
      <c r="H25" s="139">
        <v>0</v>
      </c>
      <c r="I25" s="140">
        <v>0</v>
      </c>
      <c r="J25" s="139">
        <v>0</v>
      </c>
      <c r="K25" s="140">
        <v>0</v>
      </c>
      <c r="L25" s="141">
        <f>I25+K25</f>
        <v>0</v>
      </c>
      <c r="M25" s="139">
        <v>0</v>
      </c>
      <c r="N25" s="140">
        <v>0</v>
      </c>
      <c r="O25" s="139">
        <v>0</v>
      </c>
      <c r="P25" s="140">
        <v>0</v>
      </c>
      <c r="Q25" s="141">
        <f>N25+P25</f>
        <v>0</v>
      </c>
      <c r="R25" s="139">
        <v>0</v>
      </c>
      <c r="S25" s="140">
        <v>0</v>
      </c>
      <c r="T25" s="139">
        <v>0</v>
      </c>
      <c r="U25" s="140">
        <v>0</v>
      </c>
      <c r="V25" s="141">
        <f>S25+U25</f>
        <v>0</v>
      </c>
      <c r="W25" s="139">
        <v>0</v>
      </c>
      <c r="X25" s="140">
        <v>0</v>
      </c>
      <c r="Y25" s="142">
        <v>0</v>
      </c>
      <c r="Z25" s="140">
        <v>0</v>
      </c>
      <c r="AA25" s="141">
        <f>X25+Z25</f>
        <v>0</v>
      </c>
      <c r="AB25" s="133">
        <f t="shared" si="3"/>
        <v>0</v>
      </c>
      <c r="AC25" s="134">
        <f t="shared" si="4"/>
        <v>0</v>
      </c>
      <c r="AD25" s="133">
        <f t="shared" si="5"/>
        <v>0</v>
      </c>
      <c r="AE25" s="134">
        <f t="shared" si="6"/>
        <v>0</v>
      </c>
    </row>
    <row r="26" spans="1:31" s="152" customFormat="1" ht="24.95" customHeight="1" thickBot="1" x14ac:dyDescent="0.3">
      <c r="A26" s="470"/>
      <c r="B26" s="471" t="s">
        <v>12</v>
      </c>
      <c r="C26" s="471"/>
      <c r="D26" s="471"/>
      <c r="E26" s="471"/>
      <c r="F26" s="472"/>
      <c r="G26" s="143"/>
      <c r="H26" s="144">
        <f>SUM(H21:H25)</f>
        <v>65</v>
      </c>
      <c r="I26" s="145">
        <f t="shared" ref="I26:AE26" si="9">SUM(I21:I25)</f>
        <v>11</v>
      </c>
      <c r="J26" s="145">
        <f t="shared" si="9"/>
        <v>0</v>
      </c>
      <c r="K26" s="145">
        <f t="shared" si="9"/>
        <v>0</v>
      </c>
      <c r="L26" s="146">
        <f t="shared" si="9"/>
        <v>11</v>
      </c>
      <c r="M26" s="145">
        <f t="shared" si="9"/>
        <v>490</v>
      </c>
      <c r="N26" s="145">
        <f t="shared" si="9"/>
        <v>225</v>
      </c>
      <c r="O26" s="145">
        <f t="shared" si="9"/>
        <v>0</v>
      </c>
      <c r="P26" s="145">
        <f t="shared" si="9"/>
        <v>0</v>
      </c>
      <c r="Q26" s="146">
        <f t="shared" si="9"/>
        <v>225</v>
      </c>
      <c r="R26" s="145">
        <f t="shared" si="9"/>
        <v>308</v>
      </c>
      <c r="S26" s="145">
        <f t="shared" si="9"/>
        <v>257</v>
      </c>
      <c r="T26" s="145">
        <f t="shared" si="9"/>
        <v>0</v>
      </c>
      <c r="U26" s="145">
        <f t="shared" si="9"/>
        <v>0</v>
      </c>
      <c r="V26" s="146">
        <f t="shared" si="9"/>
        <v>257</v>
      </c>
      <c r="W26" s="145">
        <f t="shared" si="9"/>
        <v>50</v>
      </c>
      <c r="X26" s="145">
        <f t="shared" si="9"/>
        <v>130</v>
      </c>
      <c r="Y26" s="145">
        <f t="shared" si="9"/>
        <v>3</v>
      </c>
      <c r="Z26" s="145">
        <f t="shared" si="9"/>
        <v>125</v>
      </c>
      <c r="AA26" s="146">
        <f t="shared" si="9"/>
        <v>255</v>
      </c>
      <c r="AB26" s="146">
        <f t="shared" si="9"/>
        <v>913</v>
      </c>
      <c r="AC26" s="146">
        <f t="shared" si="9"/>
        <v>623</v>
      </c>
      <c r="AD26" s="146">
        <f t="shared" si="9"/>
        <v>3</v>
      </c>
      <c r="AE26" s="146">
        <f t="shared" si="9"/>
        <v>125</v>
      </c>
    </row>
    <row r="27" spans="1:31" ht="24.95" customHeight="1" x14ac:dyDescent="0.25">
      <c r="A27" s="469">
        <v>4</v>
      </c>
      <c r="B27" s="469" t="s">
        <v>72</v>
      </c>
      <c r="C27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C3+C9+C15+C21</f>
        <v>#REF!</v>
      </c>
      <c r="D27" s="469">
        <f>E27+F27</f>
        <v>30655.47</v>
      </c>
      <c r="E27" s="469">
        <v>15873.51</v>
      </c>
      <c r="F27" s="469">
        <v>14781.96</v>
      </c>
      <c r="G27" s="148" t="s">
        <v>20</v>
      </c>
      <c r="H27" s="133">
        <v>76</v>
      </c>
      <c r="I27" s="134">
        <v>9.33</v>
      </c>
      <c r="J27" s="133">
        <v>0</v>
      </c>
      <c r="K27" s="134">
        <v>0</v>
      </c>
      <c r="L27" s="135">
        <f>I27+K27</f>
        <v>9.33</v>
      </c>
      <c r="M27" s="133">
        <v>211</v>
      </c>
      <c r="N27" s="134">
        <v>98.87</v>
      </c>
      <c r="O27" s="133">
        <v>0</v>
      </c>
      <c r="P27" s="134">
        <v>0</v>
      </c>
      <c r="Q27" s="135">
        <f>N27+P27</f>
        <v>98.87</v>
      </c>
      <c r="R27" s="133">
        <v>331</v>
      </c>
      <c r="S27" s="134">
        <v>273.18</v>
      </c>
      <c r="T27" s="133">
        <v>4</v>
      </c>
      <c r="U27" s="134">
        <v>2.78</v>
      </c>
      <c r="V27" s="135">
        <f>S27+U27</f>
        <v>275.95999999999998</v>
      </c>
      <c r="W27" s="133">
        <v>384</v>
      </c>
      <c r="X27" s="134">
        <v>2543.65</v>
      </c>
      <c r="Y27" s="133">
        <v>18</v>
      </c>
      <c r="Z27" s="134">
        <v>998.69</v>
      </c>
      <c r="AA27" s="135">
        <f>X27+Z27</f>
        <v>3542.34</v>
      </c>
      <c r="AB27" s="133">
        <f t="shared" si="3"/>
        <v>1002</v>
      </c>
      <c r="AC27" s="134">
        <f t="shared" si="4"/>
        <v>2925.03</v>
      </c>
      <c r="AD27" s="133">
        <f t="shared" si="5"/>
        <v>22</v>
      </c>
      <c r="AE27" s="134">
        <f t="shared" si="6"/>
        <v>1001.47</v>
      </c>
    </row>
    <row r="28" spans="1:31" ht="24.95" customHeight="1" x14ac:dyDescent="0.25">
      <c r="A28" s="469"/>
      <c r="B28" s="469"/>
      <c r="C28" s="469"/>
      <c r="D28" s="469"/>
      <c r="E28" s="469"/>
      <c r="F28" s="469"/>
      <c r="G28" s="147" t="s">
        <v>21</v>
      </c>
      <c r="H28" s="136">
        <v>0</v>
      </c>
      <c r="I28" s="137">
        <v>0</v>
      </c>
      <c r="J28" s="136">
        <v>0</v>
      </c>
      <c r="K28" s="137">
        <v>0</v>
      </c>
      <c r="L28" s="138">
        <f>I28+K28</f>
        <v>0</v>
      </c>
      <c r="M28" s="136">
        <v>1</v>
      </c>
      <c r="N28" s="137">
        <v>0.39</v>
      </c>
      <c r="O28" s="136">
        <v>0</v>
      </c>
      <c r="P28" s="137">
        <v>0</v>
      </c>
      <c r="Q28" s="138">
        <f>N28+P28</f>
        <v>0.39</v>
      </c>
      <c r="R28" s="136">
        <v>5</v>
      </c>
      <c r="S28" s="137">
        <v>4.4400000000000004</v>
      </c>
      <c r="T28" s="136">
        <v>0</v>
      </c>
      <c r="U28" s="137">
        <v>0</v>
      </c>
      <c r="V28" s="138">
        <f>S28+U28</f>
        <v>4.4400000000000004</v>
      </c>
      <c r="W28" s="136">
        <v>7</v>
      </c>
      <c r="X28" s="137">
        <v>34.15</v>
      </c>
      <c r="Y28" s="136">
        <v>0</v>
      </c>
      <c r="Z28" s="137">
        <v>0</v>
      </c>
      <c r="AA28" s="138">
        <f>X28+Z28</f>
        <v>34.15</v>
      </c>
      <c r="AB28" s="133">
        <f t="shared" si="3"/>
        <v>13</v>
      </c>
      <c r="AC28" s="134">
        <f t="shared" si="4"/>
        <v>38.979999999999997</v>
      </c>
      <c r="AD28" s="133">
        <f t="shared" si="5"/>
        <v>0</v>
      </c>
      <c r="AE28" s="134">
        <f t="shared" si="6"/>
        <v>0</v>
      </c>
    </row>
    <row r="29" spans="1:31" ht="24.95" customHeight="1" x14ac:dyDescent="0.25">
      <c r="A29" s="469"/>
      <c r="B29" s="469"/>
      <c r="C29" s="469"/>
      <c r="D29" s="469"/>
      <c r="E29" s="469"/>
      <c r="F29" s="469"/>
      <c r="G29" s="147" t="s">
        <v>22</v>
      </c>
      <c r="H29" s="136">
        <v>0</v>
      </c>
      <c r="I29" s="137">
        <v>0</v>
      </c>
      <c r="J29" s="136">
        <v>0</v>
      </c>
      <c r="K29" s="137">
        <v>0</v>
      </c>
      <c r="L29" s="138">
        <f>I29+K29</f>
        <v>0</v>
      </c>
      <c r="M29" s="136">
        <v>0</v>
      </c>
      <c r="N29" s="137">
        <v>0</v>
      </c>
      <c r="O29" s="136">
        <v>0</v>
      </c>
      <c r="P29" s="137">
        <v>0</v>
      </c>
      <c r="Q29" s="138">
        <f>N29+P29</f>
        <v>0</v>
      </c>
      <c r="R29" s="136">
        <v>0</v>
      </c>
      <c r="S29" s="137">
        <v>0</v>
      </c>
      <c r="T29" s="136">
        <v>0</v>
      </c>
      <c r="U29" s="137">
        <v>0</v>
      </c>
      <c r="V29" s="138">
        <f>S29+U29</f>
        <v>0</v>
      </c>
      <c r="W29" s="136">
        <v>0</v>
      </c>
      <c r="X29" s="137">
        <v>0</v>
      </c>
      <c r="Y29" s="136">
        <v>0</v>
      </c>
      <c r="Z29" s="137">
        <v>0</v>
      </c>
      <c r="AA29" s="138">
        <f>X29+Z29</f>
        <v>0</v>
      </c>
      <c r="AB29" s="133">
        <f t="shared" si="3"/>
        <v>0</v>
      </c>
      <c r="AC29" s="134">
        <f t="shared" si="4"/>
        <v>0</v>
      </c>
      <c r="AD29" s="133">
        <f t="shared" si="5"/>
        <v>0</v>
      </c>
      <c r="AE29" s="134">
        <f t="shared" si="6"/>
        <v>0</v>
      </c>
    </row>
    <row r="30" spans="1:31" ht="24.95" customHeight="1" x14ac:dyDescent="0.25">
      <c r="A30" s="469"/>
      <c r="B30" s="469"/>
      <c r="C30" s="469"/>
      <c r="D30" s="469"/>
      <c r="E30" s="469"/>
      <c r="F30" s="469"/>
      <c r="G30" s="147" t="s">
        <v>23</v>
      </c>
      <c r="H30" s="136">
        <v>0</v>
      </c>
      <c r="I30" s="137">
        <v>0</v>
      </c>
      <c r="J30" s="136">
        <v>0</v>
      </c>
      <c r="K30" s="137">
        <v>0</v>
      </c>
      <c r="L30" s="138">
        <f>I30+K30</f>
        <v>0</v>
      </c>
      <c r="M30" s="136">
        <v>0</v>
      </c>
      <c r="N30" s="137">
        <v>0</v>
      </c>
      <c r="O30" s="136">
        <v>0</v>
      </c>
      <c r="P30" s="137">
        <v>0</v>
      </c>
      <c r="Q30" s="138">
        <f>N30+P30</f>
        <v>0</v>
      </c>
      <c r="R30" s="136">
        <v>0</v>
      </c>
      <c r="S30" s="137">
        <v>0</v>
      </c>
      <c r="T30" s="136">
        <v>0</v>
      </c>
      <c r="U30" s="137">
        <v>0</v>
      </c>
      <c r="V30" s="138">
        <f>S30+U30</f>
        <v>0</v>
      </c>
      <c r="W30" s="136">
        <v>0</v>
      </c>
      <c r="X30" s="137">
        <v>0</v>
      </c>
      <c r="Y30" s="136">
        <v>0</v>
      </c>
      <c r="Z30" s="137">
        <v>0</v>
      </c>
      <c r="AA30" s="138">
        <f>X30+Z30</f>
        <v>0</v>
      </c>
      <c r="AB30" s="133">
        <f t="shared" si="3"/>
        <v>0</v>
      </c>
      <c r="AC30" s="134">
        <f t="shared" si="4"/>
        <v>0</v>
      </c>
      <c r="AD30" s="133">
        <f t="shared" si="5"/>
        <v>0</v>
      </c>
      <c r="AE30" s="134">
        <f t="shared" si="6"/>
        <v>0</v>
      </c>
    </row>
    <row r="31" spans="1:31" ht="24.95" customHeight="1" thickBot="1" x14ac:dyDescent="0.3">
      <c r="A31" s="469"/>
      <c r="B31" s="469"/>
      <c r="C31" s="469"/>
      <c r="D31" s="469"/>
      <c r="E31" s="469"/>
      <c r="F31" s="469"/>
      <c r="G31" s="149" t="s">
        <v>24</v>
      </c>
      <c r="H31" s="139">
        <v>0</v>
      </c>
      <c r="I31" s="140">
        <v>0</v>
      </c>
      <c r="J31" s="139">
        <v>0</v>
      </c>
      <c r="K31" s="140">
        <v>0</v>
      </c>
      <c r="L31" s="141">
        <f>I31+K31</f>
        <v>0</v>
      </c>
      <c r="M31" s="139">
        <v>0</v>
      </c>
      <c r="N31" s="140">
        <v>0</v>
      </c>
      <c r="O31" s="139">
        <v>0</v>
      </c>
      <c r="P31" s="140">
        <v>0</v>
      </c>
      <c r="Q31" s="141">
        <f>N31+P31</f>
        <v>0</v>
      </c>
      <c r="R31" s="139">
        <v>0</v>
      </c>
      <c r="S31" s="140">
        <v>0</v>
      </c>
      <c r="T31" s="139">
        <v>0</v>
      </c>
      <c r="U31" s="140">
        <v>0</v>
      </c>
      <c r="V31" s="141">
        <f>S31+U31</f>
        <v>0</v>
      </c>
      <c r="W31" s="139">
        <v>0</v>
      </c>
      <c r="X31" s="140">
        <v>0</v>
      </c>
      <c r="Y31" s="142">
        <v>0</v>
      </c>
      <c r="Z31" s="140">
        <v>0</v>
      </c>
      <c r="AA31" s="141">
        <f>X31+Z31</f>
        <v>0</v>
      </c>
      <c r="AB31" s="133">
        <f t="shared" si="3"/>
        <v>0</v>
      </c>
      <c r="AC31" s="134">
        <f t="shared" si="4"/>
        <v>0</v>
      </c>
      <c r="AD31" s="133">
        <f t="shared" si="5"/>
        <v>0</v>
      </c>
      <c r="AE31" s="134">
        <f t="shared" si="6"/>
        <v>0</v>
      </c>
    </row>
    <row r="32" spans="1:31" s="152" customFormat="1" ht="24.95" customHeight="1" thickBot="1" x14ac:dyDescent="0.3">
      <c r="A32" s="470"/>
      <c r="B32" s="471" t="s">
        <v>12</v>
      </c>
      <c r="C32" s="471"/>
      <c r="D32" s="471"/>
      <c r="E32" s="471"/>
      <c r="F32" s="472"/>
      <c r="G32" s="143"/>
      <c r="H32" s="144">
        <f>SUM(H27:H31)</f>
        <v>76</v>
      </c>
      <c r="I32" s="145">
        <f>SUM(I27:I31)</f>
        <v>9.33</v>
      </c>
      <c r="J32" s="145">
        <f t="shared" ref="J32:N32" si="10">SUM(J27:J31)</f>
        <v>0</v>
      </c>
      <c r="K32" s="145">
        <f t="shared" si="10"/>
        <v>0</v>
      </c>
      <c r="L32" s="146">
        <f t="shared" si="10"/>
        <v>9.33</v>
      </c>
      <c r="M32" s="145">
        <f t="shared" si="10"/>
        <v>212</v>
      </c>
      <c r="N32" s="145">
        <f t="shared" si="10"/>
        <v>99.26</v>
      </c>
      <c r="O32" s="145">
        <f t="shared" ref="O32:S32" si="11">SUM(O27:O31)</f>
        <v>0</v>
      </c>
      <c r="P32" s="145">
        <f t="shared" si="11"/>
        <v>0</v>
      </c>
      <c r="Q32" s="146">
        <f t="shared" si="11"/>
        <v>99.26</v>
      </c>
      <c r="R32" s="145">
        <f t="shared" si="11"/>
        <v>336</v>
      </c>
      <c r="S32" s="145">
        <f t="shared" si="11"/>
        <v>277.62</v>
      </c>
      <c r="T32" s="145">
        <f t="shared" ref="T32:X32" si="12">SUM(T27:T31)</f>
        <v>4</v>
      </c>
      <c r="U32" s="145">
        <f t="shared" si="12"/>
        <v>2.78</v>
      </c>
      <c r="V32" s="146">
        <f t="shared" si="12"/>
        <v>280.39999999999998</v>
      </c>
      <c r="W32" s="145">
        <f t="shared" si="12"/>
        <v>391</v>
      </c>
      <c r="X32" s="145">
        <f t="shared" si="12"/>
        <v>2577.8000000000002</v>
      </c>
      <c r="Y32" s="145">
        <f t="shared" ref="Y32:AE32" si="13">SUM(Y27:Y31)</f>
        <v>18</v>
      </c>
      <c r="Z32" s="145">
        <f t="shared" si="13"/>
        <v>998.69</v>
      </c>
      <c r="AA32" s="146">
        <f t="shared" si="13"/>
        <v>3576.4900000000002</v>
      </c>
      <c r="AB32" s="146">
        <f t="shared" si="13"/>
        <v>1015</v>
      </c>
      <c r="AC32" s="146">
        <f t="shared" si="13"/>
        <v>2964.01</v>
      </c>
      <c r="AD32" s="146">
        <f t="shared" si="13"/>
        <v>22</v>
      </c>
      <c r="AE32" s="146">
        <f t="shared" si="13"/>
        <v>1001.47</v>
      </c>
    </row>
    <row r="33" spans="1:31" ht="24.95" customHeight="1" x14ac:dyDescent="0.25">
      <c r="A33" s="469">
        <v>5</v>
      </c>
      <c r="B33" s="469" t="s">
        <v>73</v>
      </c>
      <c r="C33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C3+#REF!+C9+#REF!+#REF!+C15+#REF!+#REF!+C21+C27+#REF!+#REF!+#REF!+#REF!+#REF!+#REF!+#REF!+#REF!+#REF!+#REF!+#REF!+#REF!+#REF!+#REF!+#REF!+#REF!+#REF!+#REF!+#REF!+#REF!+#REF!+#REF!</f>
        <v>#REF!</v>
      </c>
      <c r="D33" s="469">
        <f>E33+F33</f>
        <v>5770.6100000000006</v>
      </c>
      <c r="E33" s="469">
        <v>4630.38</v>
      </c>
      <c r="F33" s="469">
        <v>1140.23</v>
      </c>
      <c r="G33" s="148" t="s">
        <v>20</v>
      </c>
      <c r="H33" s="133">
        <v>128</v>
      </c>
      <c r="I33" s="134">
        <v>19</v>
      </c>
      <c r="J33" s="133">
        <v>0</v>
      </c>
      <c r="K33" s="134">
        <v>0</v>
      </c>
      <c r="L33" s="135">
        <f>I33+K33</f>
        <v>19</v>
      </c>
      <c r="M33" s="133">
        <v>193</v>
      </c>
      <c r="N33" s="134">
        <v>73</v>
      </c>
      <c r="O33" s="133">
        <v>0</v>
      </c>
      <c r="P33" s="134">
        <v>0</v>
      </c>
      <c r="Q33" s="135">
        <f>N33+P33</f>
        <v>73</v>
      </c>
      <c r="R33" s="133">
        <v>75</v>
      </c>
      <c r="S33" s="134">
        <v>64</v>
      </c>
      <c r="T33" s="133">
        <v>0</v>
      </c>
      <c r="U33" s="134">
        <v>0</v>
      </c>
      <c r="V33" s="135">
        <f>S33+U33</f>
        <v>64</v>
      </c>
      <c r="W33" s="133">
        <v>4</v>
      </c>
      <c r="X33" s="134">
        <v>6</v>
      </c>
      <c r="Y33" s="133">
        <v>2</v>
      </c>
      <c r="Z33" s="134">
        <v>20</v>
      </c>
      <c r="AA33" s="135">
        <f>X33+Z33</f>
        <v>26</v>
      </c>
      <c r="AB33" s="133">
        <f t="shared" si="3"/>
        <v>400</v>
      </c>
      <c r="AC33" s="134">
        <f t="shared" si="4"/>
        <v>162</v>
      </c>
      <c r="AD33" s="133">
        <f t="shared" si="5"/>
        <v>2</v>
      </c>
      <c r="AE33" s="134">
        <f t="shared" si="6"/>
        <v>20</v>
      </c>
    </row>
    <row r="34" spans="1:31" ht="24.95" customHeight="1" x14ac:dyDescent="0.25">
      <c r="A34" s="469"/>
      <c r="B34" s="469"/>
      <c r="C34" s="469"/>
      <c r="D34" s="469"/>
      <c r="E34" s="469"/>
      <c r="F34" s="469"/>
      <c r="G34" s="147" t="s">
        <v>21</v>
      </c>
      <c r="H34" s="136">
        <v>0</v>
      </c>
      <c r="I34" s="137"/>
      <c r="J34" s="136">
        <v>0</v>
      </c>
      <c r="K34" s="137">
        <v>0</v>
      </c>
      <c r="L34" s="138">
        <f>I34+K34</f>
        <v>0</v>
      </c>
      <c r="M34" s="136"/>
      <c r="N34" s="137"/>
      <c r="O34" s="136">
        <v>0</v>
      </c>
      <c r="P34" s="137">
        <v>0</v>
      </c>
      <c r="Q34" s="138">
        <f>N34+P34</f>
        <v>0</v>
      </c>
      <c r="R34" s="136"/>
      <c r="S34" s="137"/>
      <c r="T34" s="136">
        <v>0</v>
      </c>
      <c r="U34" s="137">
        <v>0</v>
      </c>
      <c r="V34" s="138">
        <f>S34+U34</f>
        <v>0</v>
      </c>
      <c r="W34" s="136">
        <v>0</v>
      </c>
      <c r="X34" s="137">
        <v>0</v>
      </c>
      <c r="Y34" s="136"/>
      <c r="Z34" s="137"/>
      <c r="AA34" s="138">
        <f>X34+Z34</f>
        <v>0</v>
      </c>
      <c r="AB34" s="133">
        <f t="shared" si="3"/>
        <v>0</v>
      </c>
      <c r="AC34" s="134">
        <f t="shared" si="4"/>
        <v>0</v>
      </c>
      <c r="AD34" s="133">
        <f t="shared" si="5"/>
        <v>0</v>
      </c>
      <c r="AE34" s="134">
        <f t="shared" si="6"/>
        <v>0</v>
      </c>
    </row>
    <row r="35" spans="1:31" ht="24.95" customHeight="1" x14ac:dyDescent="0.25">
      <c r="A35" s="469"/>
      <c r="B35" s="469"/>
      <c r="C35" s="469"/>
      <c r="D35" s="469"/>
      <c r="E35" s="469"/>
      <c r="F35" s="469"/>
      <c r="G35" s="147" t="s">
        <v>22</v>
      </c>
      <c r="H35" s="136">
        <v>0</v>
      </c>
      <c r="I35" s="137">
        <v>0</v>
      </c>
      <c r="J35" s="136">
        <v>0</v>
      </c>
      <c r="K35" s="137">
        <v>0</v>
      </c>
      <c r="L35" s="138">
        <f>I35+K35</f>
        <v>0</v>
      </c>
      <c r="M35" s="136">
        <v>0</v>
      </c>
      <c r="N35" s="137">
        <v>0</v>
      </c>
      <c r="O35" s="136">
        <v>0</v>
      </c>
      <c r="P35" s="137">
        <v>0</v>
      </c>
      <c r="Q35" s="138">
        <f>N35+P35</f>
        <v>0</v>
      </c>
      <c r="R35" s="136">
        <v>0</v>
      </c>
      <c r="S35" s="137">
        <v>0</v>
      </c>
      <c r="T35" s="136">
        <v>0</v>
      </c>
      <c r="U35" s="137">
        <v>0</v>
      </c>
      <c r="V35" s="138">
        <f>S35+U35</f>
        <v>0</v>
      </c>
      <c r="W35" s="136">
        <v>0</v>
      </c>
      <c r="X35" s="137">
        <v>0</v>
      </c>
      <c r="Y35" s="136">
        <v>0</v>
      </c>
      <c r="Z35" s="137">
        <v>0</v>
      </c>
      <c r="AA35" s="138">
        <f>X35+Z35</f>
        <v>0</v>
      </c>
      <c r="AB35" s="133">
        <f t="shared" si="3"/>
        <v>0</v>
      </c>
      <c r="AC35" s="134">
        <f t="shared" si="4"/>
        <v>0</v>
      </c>
      <c r="AD35" s="133">
        <f t="shared" si="5"/>
        <v>0</v>
      </c>
      <c r="AE35" s="134">
        <f t="shared" si="6"/>
        <v>0</v>
      </c>
    </row>
    <row r="36" spans="1:31" ht="24.95" customHeight="1" x14ac:dyDescent="0.25">
      <c r="A36" s="469"/>
      <c r="B36" s="469"/>
      <c r="C36" s="469"/>
      <c r="D36" s="469"/>
      <c r="E36" s="469"/>
      <c r="F36" s="469"/>
      <c r="G36" s="147" t="s">
        <v>23</v>
      </c>
      <c r="H36" s="136">
        <v>0</v>
      </c>
      <c r="I36" s="137">
        <v>0</v>
      </c>
      <c r="J36" s="136">
        <v>0</v>
      </c>
      <c r="K36" s="137">
        <v>0</v>
      </c>
      <c r="L36" s="138">
        <f>I36+K36</f>
        <v>0</v>
      </c>
      <c r="M36" s="136">
        <v>0</v>
      </c>
      <c r="N36" s="137">
        <v>0</v>
      </c>
      <c r="O36" s="136">
        <v>0</v>
      </c>
      <c r="P36" s="137">
        <v>0</v>
      </c>
      <c r="Q36" s="138">
        <f>N36+P36</f>
        <v>0</v>
      </c>
      <c r="R36" s="136">
        <v>0</v>
      </c>
      <c r="S36" s="137">
        <v>0</v>
      </c>
      <c r="T36" s="136">
        <v>0</v>
      </c>
      <c r="U36" s="137">
        <v>0</v>
      </c>
      <c r="V36" s="138">
        <f>S36+U36</f>
        <v>0</v>
      </c>
      <c r="W36" s="136">
        <v>0</v>
      </c>
      <c r="X36" s="137">
        <v>0</v>
      </c>
      <c r="Y36" s="136">
        <v>0</v>
      </c>
      <c r="Z36" s="137">
        <v>0</v>
      </c>
      <c r="AA36" s="138">
        <f>X36+Z36</f>
        <v>0</v>
      </c>
      <c r="AB36" s="133">
        <f t="shared" si="3"/>
        <v>0</v>
      </c>
      <c r="AC36" s="134">
        <f t="shared" si="4"/>
        <v>0</v>
      </c>
      <c r="AD36" s="133">
        <f t="shared" si="5"/>
        <v>0</v>
      </c>
      <c r="AE36" s="134">
        <f t="shared" si="6"/>
        <v>0</v>
      </c>
    </row>
    <row r="37" spans="1:31" ht="24.95" customHeight="1" thickBot="1" x14ac:dyDescent="0.3">
      <c r="A37" s="469"/>
      <c r="B37" s="469"/>
      <c r="C37" s="469"/>
      <c r="D37" s="469"/>
      <c r="E37" s="469"/>
      <c r="F37" s="469"/>
      <c r="G37" s="149" t="s">
        <v>24</v>
      </c>
      <c r="H37" s="139">
        <v>0</v>
      </c>
      <c r="I37" s="140">
        <v>0</v>
      </c>
      <c r="J37" s="139">
        <v>0</v>
      </c>
      <c r="K37" s="140">
        <v>0</v>
      </c>
      <c r="L37" s="141">
        <f>I37+K37</f>
        <v>0</v>
      </c>
      <c r="M37" s="139">
        <v>0</v>
      </c>
      <c r="N37" s="140">
        <v>0</v>
      </c>
      <c r="O37" s="139">
        <v>0</v>
      </c>
      <c r="P37" s="140">
        <v>0</v>
      </c>
      <c r="Q37" s="141">
        <f>N37+P37</f>
        <v>0</v>
      </c>
      <c r="R37" s="139">
        <v>0</v>
      </c>
      <c r="S37" s="140">
        <v>0</v>
      </c>
      <c r="T37" s="139">
        <v>0</v>
      </c>
      <c r="U37" s="140">
        <v>0</v>
      </c>
      <c r="V37" s="141">
        <f>S37+U37</f>
        <v>0</v>
      </c>
      <c r="W37" s="139">
        <v>0</v>
      </c>
      <c r="X37" s="140">
        <v>0</v>
      </c>
      <c r="Y37" s="142">
        <v>0</v>
      </c>
      <c r="Z37" s="140">
        <v>0</v>
      </c>
      <c r="AA37" s="141">
        <f>X37+Z37</f>
        <v>0</v>
      </c>
      <c r="AB37" s="133">
        <f t="shared" si="3"/>
        <v>0</v>
      </c>
      <c r="AC37" s="134">
        <f t="shared" si="4"/>
        <v>0</v>
      </c>
      <c r="AD37" s="133">
        <f t="shared" si="5"/>
        <v>0</v>
      </c>
      <c r="AE37" s="134">
        <f t="shared" si="6"/>
        <v>0</v>
      </c>
    </row>
    <row r="38" spans="1:31" s="152" customFormat="1" ht="24.95" customHeight="1" thickBot="1" x14ac:dyDescent="0.3">
      <c r="A38" s="470"/>
      <c r="B38" s="471" t="s">
        <v>12</v>
      </c>
      <c r="C38" s="471"/>
      <c r="D38" s="471"/>
      <c r="E38" s="471"/>
      <c r="F38" s="472"/>
      <c r="G38" s="143"/>
      <c r="H38" s="144">
        <f>SUM(H33:H37)</f>
        <v>128</v>
      </c>
      <c r="I38" s="145">
        <f>SUM(I33:I37)</f>
        <v>19</v>
      </c>
      <c r="J38" s="145">
        <f t="shared" ref="J38:N38" si="14">SUM(J33:J37)</f>
        <v>0</v>
      </c>
      <c r="K38" s="145">
        <f t="shared" si="14"/>
        <v>0</v>
      </c>
      <c r="L38" s="146">
        <f t="shared" si="14"/>
        <v>19</v>
      </c>
      <c r="M38" s="145">
        <f t="shared" si="14"/>
        <v>193</v>
      </c>
      <c r="N38" s="145">
        <f t="shared" si="14"/>
        <v>73</v>
      </c>
      <c r="O38" s="145">
        <f t="shared" ref="O38:S38" si="15">SUM(O33:O37)</f>
        <v>0</v>
      </c>
      <c r="P38" s="145">
        <f t="shared" si="15"/>
        <v>0</v>
      </c>
      <c r="Q38" s="146">
        <f t="shared" si="15"/>
        <v>73</v>
      </c>
      <c r="R38" s="145">
        <f t="shared" si="15"/>
        <v>75</v>
      </c>
      <c r="S38" s="145">
        <f t="shared" si="15"/>
        <v>64</v>
      </c>
      <c r="T38" s="145">
        <f t="shared" ref="T38:X38" si="16">SUM(T33:T37)</f>
        <v>0</v>
      </c>
      <c r="U38" s="145">
        <f t="shared" si="16"/>
        <v>0</v>
      </c>
      <c r="V38" s="146">
        <f t="shared" si="16"/>
        <v>64</v>
      </c>
      <c r="W38" s="145">
        <f t="shared" si="16"/>
        <v>4</v>
      </c>
      <c r="X38" s="145">
        <f t="shared" si="16"/>
        <v>6</v>
      </c>
      <c r="Y38" s="145">
        <f t="shared" ref="Y38:AE38" si="17">SUM(Y33:Y37)</f>
        <v>2</v>
      </c>
      <c r="Z38" s="145">
        <f t="shared" si="17"/>
        <v>20</v>
      </c>
      <c r="AA38" s="146">
        <f t="shared" si="17"/>
        <v>26</v>
      </c>
      <c r="AB38" s="146">
        <f t="shared" si="17"/>
        <v>400</v>
      </c>
      <c r="AC38" s="146">
        <f t="shared" si="17"/>
        <v>162</v>
      </c>
      <c r="AD38" s="146">
        <f t="shared" si="17"/>
        <v>2</v>
      </c>
      <c r="AE38" s="146">
        <f t="shared" si="17"/>
        <v>20</v>
      </c>
    </row>
    <row r="39" spans="1:31" ht="24.95" customHeight="1" x14ac:dyDescent="0.25">
      <c r="A39" s="469">
        <v>6</v>
      </c>
      <c r="B39" s="469" t="s">
        <v>74</v>
      </c>
      <c r="C39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C3+C9+#REF!+#REF!+#REF!+#REF!+C15+#REF!+C21+#REF!+#REF!+#REF!+#REF!+#REF!+#REF!+#REF!+#REF!+C27+C33+#REF!+#REF!+#REF!+#REF!+#REF!+#REF!+#REF!+#REF!+#REF!+#REF!+#REF!+#REF!+#REF!+#REF!+#REF!+#REF!+#REF!+#REF!</f>
        <v>#REF!</v>
      </c>
      <c r="D39" s="469">
        <f>E39+F39</f>
        <v>4472.25</v>
      </c>
      <c r="E39" s="469">
        <v>4391.45</v>
      </c>
      <c r="F39" s="469">
        <v>80.8</v>
      </c>
      <c r="G39" s="148" t="s">
        <v>20</v>
      </c>
      <c r="H39" s="133">
        <v>460</v>
      </c>
      <c r="I39" s="134">
        <v>100.182</v>
      </c>
      <c r="J39" s="133">
        <v>0</v>
      </c>
      <c r="K39" s="134">
        <v>0</v>
      </c>
      <c r="L39" s="135">
        <f>I39+K39</f>
        <v>100.182</v>
      </c>
      <c r="M39" s="133">
        <v>699</v>
      </c>
      <c r="N39" s="134">
        <v>285.2</v>
      </c>
      <c r="O39" s="133">
        <v>0</v>
      </c>
      <c r="P39" s="134">
        <v>0</v>
      </c>
      <c r="Q39" s="135">
        <f>N39+P39</f>
        <v>285.2</v>
      </c>
      <c r="R39" s="133">
        <v>641</v>
      </c>
      <c r="S39" s="134">
        <v>495.26</v>
      </c>
      <c r="T39" s="133">
        <v>0</v>
      </c>
      <c r="U39" s="134">
        <v>0</v>
      </c>
      <c r="V39" s="135">
        <f>S39+U39</f>
        <v>495.26</v>
      </c>
      <c r="W39" s="133">
        <v>50</v>
      </c>
      <c r="X39" s="134">
        <v>117.4</v>
      </c>
      <c r="Y39" s="133">
        <v>1</v>
      </c>
      <c r="Z39" s="134">
        <v>14.87</v>
      </c>
      <c r="AA39" s="135">
        <f>X39+Z39</f>
        <v>132.27000000000001</v>
      </c>
      <c r="AB39" s="133">
        <f t="shared" si="3"/>
        <v>1850</v>
      </c>
      <c r="AC39" s="134">
        <f t="shared" si="4"/>
        <v>998.04200000000003</v>
      </c>
      <c r="AD39" s="133">
        <f t="shared" si="5"/>
        <v>1</v>
      </c>
      <c r="AE39" s="134">
        <f t="shared" si="6"/>
        <v>14.87</v>
      </c>
    </row>
    <row r="40" spans="1:31" ht="24.95" customHeight="1" x14ac:dyDescent="0.25">
      <c r="A40" s="469"/>
      <c r="B40" s="469"/>
      <c r="C40" s="469"/>
      <c r="D40" s="469"/>
      <c r="E40" s="469"/>
      <c r="F40" s="469"/>
      <c r="G40" s="147" t="s">
        <v>21</v>
      </c>
      <c r="H40" s="136">
        <v>11</v>
      </c>
      <c r="I40" s="137">
        <v>2</v>
      </c>
      <c r="J40" s="136">
        <v>0</v>
      </c>
      <c r="K40" s="137">
        <v>0</v>
      </c>
      <c r="L40" s="138">
        <f>I40+K40</f>
        <v>2</v>
      </c>
      <c r="M40" s="136">
        <v>8</v>
      </c>
      <c r="N40" s="137">
        <v>3.5</v>
      </c>
      <c r="O40" s="136">
        <v>0</v>
      </c>
      <c r="P40" s="137">
        <v>0</v>
      </c>
      <c r="Q40" s="138">
        <f>N40+P40</f>
        <v>3.5</v>
      </c>
      <c r="R40" s="136">
        <v>0</v>
      </c>
      <c r="S40" s="137">
        <v>0</v>
      </c>
      <c r="T40" s="136">
        <v>0</v>
      </c>
      <c r="U40" s="137">
        <v>0</v>
      </c>
      <c r="V40" s="138">
        <f>S40+U40</f>
        <v>0</v>
      </c>
      <c r="W40" s="136">
        <v>0</v>
      </c>
      <c r="X40" s="137">
        <v>0</v>
      </c>
      <c r="Y40" s="136">
        <v>0</v>
      </c>
      <c r="Z40" s="137">
        <v>0</v>
      </c>
      <c r="AA40" s="138">
        <f>X40+Z40</f>
        <v>0</v>
      </c>
      <c r="AB40" s="133">
        <f t="shared" si="3"/>
        <v>19</v>
      </c>
      <c r="AC40" s="134">
        <f t="shared" si="4"/>
        <v>5.5</v>
      </c>
      <c r="AD40" s="133">
        <f t="shared" si="5"/>
        <v>0</v>
      </c>
      <c r="AE40" s="134">
        <f t="shared" si="6"/>
        <v>0</v>
      </c>
    </row>
    <row r="41" spans="1:31" ht="24.95" customHeight="1" x14ac:dyDescent="0.25">
      <c r="A41" s="469"/>
      <c r="B41" s="469"/>
      <c r="C41" s="469"/>
      <c r="D41" s="469"/>
      <c r="E41" s="469"/>
      <c r="F41" s="469"/>
      <c r="G41" s="147" t="s">
        <v>22</v>
      </c>
      <c r="H41" s="136">
        <v>0</v>
      </c>
      <c r="I41" s="137">
        <v>0</v>
      </c>
      <c r="J41" s="136">
        <v>0</v>
      </c>
      <c r="K41" s="137">
        <v>0</v>
      </c>
      <c r="L41" s="138">
        <f>I41+K41</f>
        <v>0</v>
      </c>
      <c r="M41" s="136">
        <v>0</v>
      </c>
      <c r="N41" s="137">
        <v>0</v>
      </c>
      <c r="O41" s="136">
        <v>0</v>
      </c>
      <c r="P41" s="137">
        <v>0</v>
      </c>
      <c r="Q41" s="138">
        <f>N41+P41</f>
        <v>0</v>
      </c>
      <c r="R41" s="136">
        <v>0</v>
      </c>
      <c r="S41" s="137">
        <v>0</v>
      </c>
      <c r="T41" s="136">
        <v>0</v>
      </c>
      <c r="U41" s="137">
        <v>0</v>
      </c>
      <c r="V41" s="138">
        <f>S41+U41</f>
        <v>0</v>
      </c>
      <c r="W41" s="136">
        <v>0</v>
      </c>
      <c r="X41" s="137">
        <v>0</v>
      </c>
      <c r="Y41" s="136">
        <v>0</v>
      </c>
      <c r="Z41" s="137">
        <v>0</v>
      </c>
      <c r="AA41" s="138">
        <f>X41+Z41</f>
        <v>0</v>
      </c>
      <c r="AB41" s="133">
        <f t="shared" si="3"/>
        <v>0</v>
      </c>
      <c r="AC41" s="134">
        <f t="shared" si="4"/>
        <v>0</v>
      </c>
      <c r="AD41" s="133">
        <f t="shared" si="5"/>
        <v>0</v>
      </c>
      <c r="AE41" s="134">
        <f t="shared" si="6"/>
        <v>0</v>
      </c>
    </row>
    <row r="42" spans="1:31" ht="24.95" customHeight="1" x14ac:dyDescent="0.25">
      <c r="A42" s="469"/>
      <c r="B42" s="469"/>
      <c r="C42" s="469"/>
      <c r="D42" s="469"/>
      <c r="E42" s="469"/>
      <c r="F42" s="469"/>
      <c r="G42" s="147" t="s">
        <v>23</v>
      </c>
      <c r="H42" s="136">
        <v>0</v>
      </c>
      <c r="I42" s="137">
        <v>0</v>
      </c>
      <c r="J42" s="136">
        <v>0</v>
      </c>
      <c r="K42" s="137">
        <v>0</v>
      </c>
      <c r="L42" s="138">
        <f>I42+K42</f>
        <v>0</v>
      </c>
      <c r="M42" s="136">
        <v>0</v>
      </c>
      <c r="N42" s="137">
        <v>0</v>
      </c>
      <c r="O42" s="136">
        <v>0</v>
      </c>
      <c r="P42" s="137">
        <v>0</v>
      </c>
      <c r="Q42" s="138">
        <f>N42+P42</f>
        <v>0</v>
      </c>
      <c r="R42" s="136">
        <v>0</v>
      </c>
      <c r="S42" s="137">
        <v>0</v>
      </c>
      <c r="T42" s="136">
        <v>0</v>
      </c>
      <c r="U42" s="137">
        <v>0</v>
      </c>
      <c r="V42" s="138">
        <f>S42+U42</f>
        <v>0</v>
      </c>
      <c r="W42" s="136">
        <v>0</v>
      </c>
      <c r="X42" s="137">
        <v>0</v>
      </c>
      <c r="Y42" s="136">
        <v>0</v>
      </c>
      <c r="Z42" s="137">
        <v>0</v>
      </c>
      <c r="AA42" s="138">
        <f>X42+Z42</f>
        <v>0</v>
      </c>
      <c r="AB42" s="133">
        <f t="shared" si="3"/>
        <v>0</v>
      </c>
      <c r="AC42" s="134">
        <f t="shared" si="4"/>
        <v>0</v>
      </c>
      <c r="AD42" s="133">
        <f t="shared" si="5"/>
        <v>0</v>
      </c>
      <c r="AE42" s="134">
        <f t="shared" si="6"/>
        <v>0</v>
      </c>
    </row>
    <row r="43" spans="1:31" ht="24.95" customHeight="1" thickBot="1" x14ac:dyDescent="0.3">
      <c r="A43" s="469"/>
      <c r="B43" s="469"/>
      <c r="C43" s="469"/>
      <c r="D43" s="469"/>
      <c r="E43" s="469"/>
      <c r="F43" s="469"/>
      <c r="G43" s="149" t="s">
        <v>24</v>
      </c>
      <c r="H43" s="139">
        <v>0</v>
      </c>
      <c r="I43" s="140">
        <v>0</v>
      </c>
      <c r="J43" s="139">
        <v>0</v>
      </c>
      <c r="K43" s="140">
        <v>0</v>
      </c>
      <c r="L43" s="141">
        <f>I43+K43</f>
        <v>0</v>
      </c>
      <c r="M43" s="139">
        <v>0</v>
      </c>
      <c r="N43" s="140">
        <v>0</v>
      </c>
      <c r="O43" s="139">
        <v>0</v>
      </c>
      <c r="P43" s="140">
        <v>0</v>
      </c>
      <c r="Q43" s="141">
        <f>N43+P43</f>
        <v>0</v>
      </c>
      <c r="R43" s="139">
        <v>0</v>
      </c>
      <c r="S43" s="140">
        <v>0</v>
      </c>
      <c r="T43" s="139">
        <v>0</v>
      </c>
      <c r="U43" s="140">
        <v>0</v>
      </c>
      <c r="V43" s="141">
        <f>S43+U43</f>
        <v>0</v>
      </c>
      <c r="W43" s="139">
        <v>0</v>
      </c>
      <c r="X43" s="140">
        <v>0</v>
      </c>
      <c r="Y43" s="142">
        <v>0</v>
      </c>
      <c r="Z43" s="140">
        <v>0</v>
      </c>
      <c r="AA43" s="141">
        <f>X43+Z43</f>
        <v>0</v>
      </c>
      <c r="AB43" s="133">
        <f t="shared" si="3"/>
        <v>0</v>
      </c>
      <c r="AC43" s="134">
        <f t="shared" si="4"/>
        <v>0</v>
      </c>
      <c r="AD43" s="133">
        <f t="shared" si="5"/>
        <v>0</v>
      </c>
      <c r="AE43" s="134">
        <f t="shared" si="6"/>
        <v>0</v>
      </c>
    </row>
    <row r="44" spans="1:31" s="153" customFormat="1" ht="24.95" customHeight="1" thickBot="1" x14ac:dyDescent="0.3">
      <c r="A44" s="470"/>
      <c r="B44" s="471" t="s">
        <v>12</v>
      </c>
      <c r="C44" s="471"/>
      <c r="D44" s="471"/>
      <c r="E44" s="471"/>
      <c r="F44" s="472"/>
      <c r="G44" s="143"/>
      <c r="H44" s="144">
        <f>SUM(H39:H43)</f>
        <v>471</v>
      </c>
      <c r="I44" s="145">
        <f t="shared" ref="I44:AE44" si="18">SUM(I39:I43)</f>
        <v>102.182</v>
      </c>
      <c r="J44" s="145">
        <f t="shared" si="18"/>
        <v>0</v>
      </c>
      <c r="K44" s="145">
        <f t="shared" si="18"/>
        <v>0</v>
      </c>
      <c r="L44" s="146">
        <f t="shared" si="18"/>
        <v>102.182</v>
      </c>
      <c r="M44" s="145">
        <f t="shared" si="18"/>
        <v>707</v>
      </c>
      <c r="N44" s="145">
        <f t="shared" si="18"/>
        <v>288.7</v>
      </c>
      <c r="O44" s="145">
        <f t="shared" si="18"/>
        <v>0</v>
      </c>
      <c r="P44" s="145">
        <f t="shared" si="18"/>
        <v>0</v>
      </c>
      <c r="Q44" s="146">
        <f t="shared" si="18"/>
        <v>288.7</v>
      </c>
      <c r="R44" s="145">
        <f t="shared" si="18"/>
        <v>641</v>
      </c>
      <c r="S44" s="145">
        <f t="shared" si="18"/>
        <v>495.26</v>
      </c>
      <c r="T44" s="145">
        <f t="shared" si="18"/>
        <v>0</v>
      </c>
      <c r="U44" s="145">
        <f t="shared" si="18"/>
        <v>0</v>
      </c>
      <c r="V44" s="146">
        <f t="shared" si="18"/>
        <v>495.26</v>
      </c>
      <c r="W44" s="145">
        <f t="shared" si="18"/>
        <v>50</v>
      </c>
      <c r="X44" s="145">
        <f t="shared" si="18"/>
        <v>117.4</v>
      </c>
      <c r="Y44" s="145">
        <f t="shared" si="18"/>
        <v>1</v>
      </c>
      <c r="Z44" s="145">
        <f t="shared" si="18"/>
        <v>14.87</v>
      </c>
      <c r="AA44" s="146">
        <f t="shared" si="18"/>
        <v>132.27000000000001</v>
      </c>
      <c r="AB44" s="146">
        <f t="shared" si="18"/>
        <v>1869</v>
      </c>
      <c r="AC44" s="146">
        <f t="shared" si="18"/>
        <v>1003.542</v>
      </c>
      <c r="AD44" s="146">
        <f t="shared" si="18"/>
        <v>1</v>
      </c>
      <c r="AE44" s="146">
        <f t="shared" si="18"/>
        <v>14.87</v>
      </c>
    </row>
    <row r="45" spans="1:31" ht="24.95" customHeight="1" x14ac:dyDescent="0.25">
      <c r="A45" s="469">
        <v>7</v>
      </c>
      <c r="B45" s="469" t="s">
        <v>75</v>
      </c>
      <c r="C45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C3+#REF!+#REF!+#REF!+C9+C15+#REF!+#REF!+#REF!+#REF!+C21+#REF!+C27+#REF!+#REF!+#REF!+#REF!+#REF!+#REF!+#REF!+#REF!+C33+C39+#REF!+#REF!+#REF!+#REF!+#REF!+#REF!+#REF!+#REF!+#REF!+#REF!+#REF!+#REF!+#REF!+#REF!+#REF!+#REF!+#REF!+#REF!</f>
        <v>#REF!</v>
      </c>
      <c r="D45" s="469">
        <f>E45+F45</f>
        <v>2983.22</v>
      </c>
      <c r="E45" s="469">
        <v>2784.99</v>
      </c>
      <c r="F45" s="469">
        <v>198.23</v>
      </c>
      <c r="G45" s="148" t="s">
        <v>20</v>
      </c>
      <c r="H45" s="133">
        <v>1339</v>
      </c>
      <c r="I45" s="134">
        <v>110</v>
      </c>
      <c r="J45" s="133">
        <v>7</v>
      </c>
      <c r="K45" s="134">
        <v>0.17</v>
      </c>
      <c r="L45" s="135">
        <f>I45+K45</f>
        <v>110.17</v>
      </c>
      <c r="M45" s="133">
        <v>883</v>
      </c>
      <c r="N45" s="134">
        <v>310.3</v>
      </c>
      <c r="O45" s="133">
        <v>2</v>
      </c>
      <c r="P45" s="134">
        <v>0.61</v>
      </c>
      <c r="Q45" s="135">
        <f>N45+P45</f>
        <v>310.91000000000003</v>
      </c>
      <c r="R45" s="133">
        <v>548</v>
      </c>
      <c r="S45" s="134">
        <v>480.2</v>
      </c>
      <c r="T45" s="133">
        <v>5</v>
      </c>
      <c r="U45" s="134">
        <v>3.76</v>
      </c>
      <c r="V45" s="135">
        <f>S45+U45</f>
        <v>483.96</v>
      </c>
      <c r="W45" s="133">
        <v>123</v>
      </c>
      <c r="X45" s="134">
        <v>444</v>
      </c>
      <c r="Y45" s="133">
        <v>1</v>
      </c>
      <c r="Z45" s="134">
        <v>1.1200000000000001</v>
      </c>
      <c r="AA45" s="135">
        <f>X45+Z45</f>
        <v>445.12</v>
      </c>
      <c r="AB45" s="133">
        <f t="shared" si="3"/>
        <v>2893</v>
      </c>
      <c r="AC45" s="134">
        <f t="shared" si="4"/>
        <v>1344.5</v>
      </c>
      <c r="AD45" s="133">
        <f t="shared" si="5"/>
        <v>15</v>
      </c>
      <c r="AE45" s="134">
        <f t="shared" si="6"/>
        <v>5.66</v>
      </c>
    </row>
    <row r="46" spans="1:31" ht="24.95" customHeight="1" x14ac:dyDescent="0.25">
      <c r="A46" s="469"/>
      <c r="B46" s="469"/>
      <c r="C46" s="469"/>
      <c r="D46" s="469"/>
      <c r="E46" s="469"/>
      <c r="F46" s="469"/>
      <c r="G46" s="147" t="s">
        <v>21</v>
      </c>
      <c r="H46" s="136">
        <v>271</v>
      </c>
      <c r="I46" s="137">
        <v>38.5</v>
      </c>
      <c r="J46" s="136">
        <v>0</v>
      </c>
      <c r="K46" s="137">
        <v>0</v>
      </c>
      <c r="L46" s="138">
        <f>I46+K46</f>
        <v>38.5</v>
      </c>
      <c r="M46" s="136">
        <v>202</v>
      </c>
      <c r="N46" s="137">
        <v>54.18</v>
      </c>
      <c r="O46" s="136">
        <v>2</v>
      </c>
      <c r="P46" s="137">
        <v>0.79500000000000004</v>
      </c>
      <c r="Q46" s="138">
        <f>N46+P46</f>
        <v>54.975000000000001</v>
      </c>
      <c r="R46" s="136">
        <v>71</v>
      </c>
      <c r="S46" s="137">
        <v>43.13</v>
      </c>
      <c r="T46" s="136"/>
      <c r="U46" s="137"/>
      <c r="V46" s="138">
        <f>S46+U46</f>
        <v>43.13</v>
      </c>
      <c r="W46" s="136">
        <v>1</v>
      </c>
      <c r="X46" s="137">
        <v>2</v>
      </c>
      <c r="Y46" s="136">
        <v>0</v>
      </c>
      <c r="Z46" s="137">
        <v>0</v>
      </c>
      <c r="AA46" s="138">
        <f>X46+Z46</f>
        <v>2</v>
      </c>
      <c r="AB46" s="133">
        <f t="shared" si="3"/>
        <v>545</v>
      </c>
      <c r="AC46" s="134">
        <f t="shared" si="4"/>
        <v>137.81</v>
      </c>
      <c r="AD46" s="133">
        <f t="shared" si="5"/>
        <v>2</v>
      </c>
      <c r="AE46" s="134">
        <f t="shared" si="6"/>
        <v>0.79500000000000004</v>
      </c>
    </row>
    <row r="47" spans="1:31" ht="24.95" customHeight="1" x14ac:dyDescent="0.25">
      <c r="A47" s="469"/>
      <c r="B47" s="469"/>
      <c r="C47" s="469"/>
      <c r="D47" s="469"/>
      <c r="E47" s="469"/>
      <c r="F47" s="469"/>
      <c r="G47" s="147" t="s">
        <v>22</v>
      </c>
      <c r="H47" s="136">
        <v>0</v>
      </c>
      <c r="I47" s="137">
        <v>0</v>
      </c>
      <c r="J47" s="136">
        <v>0</v>
      </c>
      <c r="K47" s="137">
        <v>0</v>
      </c>
      <c r="L47" s="138">
        <f>I47+K47</f>
        <v>0</v>
      </c>
      <c r="M47" s="136">
        <v>0</v>
      </c>
      <c r="N47" s="137">
        <v>0</v>
      </c>
      <c r="O47" s="136">
        <v>0</v>
      </c>
      <c r="P47" s="137">
        <v>0</v>
      </c>
      <c r="Q47" s="138">
        <f>N47+P47</f>
        <v>0</v>
      </c>
      <c r="R47" s="136">
        <v>0</v>
      </c>
      <c r="S47" s="137">
        <v>0</v>
      </c>
      <c r="T47" s="136">
        <v>0</v>
      </c>
      <c r="U47" s="137">
        <v>0</v>
      </c>
      <c r="V47" s="138">
        <f>S47+U47</f>
        <v>0</v>
      </c>
      <c r="W47" s="136">
        <v>0</v>
      </c>
      <c r="X47" s="137">
        <v>0</v>
      </c>
      <c r="Y47" s="136">
        <v>0</v>
      </c>
      <c r="Z47" s="137">
        <v>0</v>
      </c>
      <c r="AA47" s="138">
        <f>X47+Z47</f>
        <v>0</v>
      </c>
      <c r="AB47" s="133">
        <f t="shared" si="3"/>
        <v>0</v>
      </c>
      <c r="AC47" s="134">
        <f t="shared" si="4"/>
        <v>0</v>
      </c>
      <c r="AD47" s="133">
        <f t="shared" si="5"/>
        <v>0</v>
      </c>
      <c r="AE47" s="134">
        <f t="shared" si="6"/>
        <v>0</v>
      </c>
    </row>
    <row r="48" spans="1:31" ht="24.95" customHeight="1" x14ac:dyDescent="0.25">
      <c r="A48" s="469"/>
      <c r="B48" s="469"/>
      <c r="C48" s="469"/>
      <c r="D48" s="469"/>
      <c r="E48" s="469"/>
      <c r="F48" s="469"/>
      <c r="G48" s="147" t="s">
        <v>23</v>
      </c>
      <c r="H48" s="136">
        <v>0</v>
      </c>
      <c r="I48" s="137">
        <v>0</v>
      </c>
      <c r="J48" s="136">
        <v>0</v>
      </c>
      <c r="K48" s="137">
        <v>0</v>
      </c>
      <c r="L48" s="138">
        <f>I48+K48</f>
        <v>0</v>
      </c>
      <c r="M48" s="136">
        <v>0</v>
      </c>
      <c r="N48" s="137">
        <v>0</v>
      </c>
      <c r="O48" s="136">
        <v>0</v>
      </c>
      <c r="P48" s="137">
        <v>0</v>
      </c>
      <c r="Q48" s="138">
        <f>N48+P48</f>
        <v>0</v>
      </c>
      <c r="R48" s="136">
        <v>0</v>
      </c>
      <c r="S48" s="137">
        <v>0</v>
      </c>
      <c r="T48" s="136">
        <v>0</v>
      </c>
      <c r="U48" s="137">
        <v>0</v>
      </c>
      <c r="V48" s="138">
        <f>S48+U48</f>
        <v>0</v>
      </c>
      <c r="W48" s="136">
        <v>0</v>
      </c>
      <c r="X48" s="137">
        <v>0</v>
      </c>
      <c r="Y48" s="136">
        <v>0</v>
      </c>
      <c r="Z48" s="137">
        <v>0</v>
      </c>
      <c r="AA48" s="138">
        <f>X48+Z48</f>
        <v>0</v>
      </c>
      <c r="AB48" s="133">
        <f t="shared" si="3"/>
        <v>0</v>
      </c>
      <c r="AC48" s="134">
        <f t="shared" si="4"/>
        <v>0</v>
      </c>
      <c r="AD48" s="133">
        <f t="shared" si="5"/>
        <v>0</v>
      </c>
      <c r="AE48" s="134">
        <f t="shared" si="6"/>
        <v>0</v>
      </c>
    </row>
    <row r="49" spans="1:31" ht="24.95" customHeight="1" thickBot="1" x14ac:dyDescent="0.3">
      <c r="A49" s="469"/>
      <c r="B49" s="469"/>
      <c r="C49" s="469"/>
      <c r="D49" s="469"/>
      <c r="E49" s="469"/>
      <c r="F49" s="469"/>
      <c r="G49" s="149" t="s">
        <v>24</v>
      </c>
      <c r="H49" s="139">
        <v>0</v>
      </c>
      <c r="I49" s="140">
        <v>0</v>
      </c>
      <c r="J49" s="139">
        <v>0</v>
      </c>
      <c r="K49" s="140">
        <v>0</v>
      </c>
      <c r="L49" s="141">
        <f>I49+K49</f>
        <v>0</v>
      </c>
      <c r="M49" s="139">
        <v>0</v>
      </c>
      <c r="N49" s="140">
        <v>0</v>
      </c>
      <c r="O49" s="139">
        <v>0</v>
      </c>
      <c r="P49" s="140">
        <v>0</v>
      </c>
      <c r="Q49" s="141">
        <f>N49+P49</f>
        <v>0</v>
      </c>
      <c r="R49" s="139">
        <v>0</v>
      </c>
      <c r="S49" s="140">
        <v>0</v>
      </c>
      <c r="T49" s="139">
        <v>0</v>
      </c>
      <c r="U49" s="140">
        <v>0</v>
      </c>
      <c r="V49" s="141">
        <f>S49+U49</f>
        <v>0</v>
      </c>
      <c r="W49" s="139">
        <v>0</v>
      </c>
      <c r="X49" s="140">
        <v>0</v>
      </c>
      <c r="Y49" s="142">
        <v>0</v>
      </c>
      <c r="Z49" s="140">
        <v>0</v>
      </c>
      <c r="AA49" s="141">
        <f>X49+Z49</f>
        <v>0</v>
      </c>
      <c r="AB49" s="133">
        <f t="shared" si="3"/>
        <v>0</v>
      </c>
      <c r="AC49" s="134">
        <f t="shared" si="4"/>
        <v>0</v>
      </c>
      <c r="AD49" s="133">
        <f t="shared" si="5"/>
        <v>0</v>
      </c>
      <c r="AE49" s="134">
        <f t="shared" si="6"/>
        <v>0</v>
      </c>
    </row>
    <row r="50" spans="1:31" s="152" customFormat="1" ht="24.95" customHeight="1" thickBot="1" x14ac:dyDescent="0.3">
      <c r="A50" s="470"/>
      <c r="B50" s="471" t="s">
        <v>12</v>
      </c>
      <c r="C50" s="471"/>
      <c r="D50" s="471"/>
      <c r="E50" s="471"/>
      <c r="F50" s="472"/>
      <c r="G50" s="143"/>
      <c r="H50" s="144">
        <f>SUM(H45:H49)</f>
        <v>1610</v>
      </c>
      <c r="I50" s="145">
        <f t="shared" ref="I50:AE50" si="19">SUM(I45:I49)</f>
        <v>148.5</v>
      </c>
      <c r="J50" s="145">
        <f t="shared" si="19"/>
        <v>7</v>
      </c>
      <c r="K50" s="145">
        <f t="shared" si="19"/>
        <v>0.17</v>
      </c>
      <c r="L50" s="146">
        <f t="shared" si="19"/>
        <v>148.67000000000002</v>
      </c>
      <c r="M50" s="145">
        <f t="shared" si="19"/>
        <v>1085</v>
      </c>
      <c r="N50" s="145">
        <f t="shared" si="19"/>
        <v>364.48</v>
      </c>
      <c r="O50" s="145">
        <f t="shared" si="19"/>
        <v>4</v>
      </c>
      <c r="P50" s="145">
        <f t="shared" si="19"/>
        <v>1.405</v>
      </c>
      <c r="Q50" s="146">
        <f t="shared" si="19"/>
        <v>365.88500000000005</v>
      </c>
      <c r="R50" s="145">
        <f t="shared" si="19"/>
        <v>619</v>
      </c>
      <c r="S50" s="145">
        <f t="shared" si="19"/>
        <v>523.33000000000004</v>
      </c>
      <c r="T50" s="145">
        <f t="shared" si="19"/>
        <v>5</v>
      </c>
      <c r="U50" s="145">
        <f t="shared" si="19"/>
        <v>3.76</v>
      </c>
      <c r="V50" s="146">
        <f t="shared" si="19"/>
        <v>527.09</v>
      </c>
      <c r="W50" s="145">
        <f t="shared" si="19"/>
        <v>124</v>
      </c>
      <c r="X50" s="145">
        <f t="shared" si="19"/>
        <v>446</v>
      </c>
      <c r="Y50" s="145">
        <f t="shared" si="19"/>
        <v>1</v>
      </c>
      <c r="Z50" s="145">
        <f t="shared" si="19"/>
        <v>1.1200000000000001</v>
      </c>
      <c r="AA50" s="146">
        <f t="shared" si="19"/>
        <v>447.12</v>
      </c>
      <c r="AB50" s="146">
        <f t="shared" si="19"/>
        <v>3438</v>
      </c>
      <c r="AC50" s="146">
        <f t="shared" si="19"/>
        <v>1482.31</v>
      </c>
      <c r="AD50" s="146">
        <f t="shared" si="19"/>
        <v>17</v>
      </c>
      <c r="AE50" s="146">
        <f t="shared" si="19"/>
        <v>6.4550000000000001</v>
      </c>
    </row>
    <row r="51" spans="1:31" ht="24.95" customHeight="1" x14ac:dyDescent="0.25">
      <c r="A51" s="469">
        <v>8</v>
      </c>
      <c r="B51" s="469" t="s">
        <v>76</v>
      </c>
      <c r="C51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C45+#REF!+#REF!+#REF!+#REF!+#REF!+#REF!+#REF!+#REF!+#REF!+#REF!+#REF!+#REF!+#REF!+#REF!+#REF!</f>
        <v>#REF!</v>
      </c>
      <c r="D51" s="469">
        <f>E51+F51</f>
        <v>290.60000000000002</v>
      </c>
      <c r="E51" s="469">
        <v>290.60000000000002</v>
      </c>
      <c r="F51" s="469">
        <v>0</v>
      </c>
      <c r="G51" s="148" t="s">
        <v>20</v>
      </c>
      <c r="H51" s="133">
        <v>0</v>
      </c>
      <c r="I51" s="134">
        <v>0</v>
      </c>
      <c r="J51" s="133">
        <v>0</v>
      </c>
      <c r="K51" s="134">
        <v>0</v>
      </c>
      <c r="L51" s="135">
        <f>I51+K51</f>
        <v>0</v>
      </c>
      <c r="M51" s="133">
        <v>0</v>
      </c>
      <c r="N51" s="134">
        <v>0</v>
      </c>
      <c r="O51" s="133">
        <v>0</v>
      </c>
      <c r="P51" s="134">
        <v>0</v>
      </c>
      <c r="Q51" s="135">
        <f>N51+P51</f>
        <v>0</v>
      </c>
      <c r="R51" s="133">
        <v>17</v>
      </c>
      <c r="S51" s="134">
        <v>10</v>
      </c>
      <c r="T51" s="133">
        <v>0</v>
      </c>
      <c r="U51" s="134">
        <v>0</v>
      </c>
      <c r="V51" s="135">
        <f>S51+U51</f>
        <v>10</v>
      </c>
      <c r="W51" s="133">
        <v>0</v>
      </c>
      <c r="X51" s="134">
        <v>0</v>
      </c>
      <c r="Y51" s="133">
        <v>0</v>
      </c>
      <c r="Z51" s="134">
        <v>0</v>
      </c>
      <c r="AA51" s="135">
        <f>X51+Z51</f>
        <v>0</v>
      </c>
      <c r="AB51" s="133">
        <f t="shared" si="3"/>
        <v>17</v>
      </c>
      <c r="AC51" s="134">
        <f t="shared" si="4"/>
        <v>10</v>
      </c>
      <c r="AD51" s="133">
        <f t="shared" si="5"/>
        <v>0</v>
      </c>
      <c r="AE51" s="134">
        <f t="shared" si="6"/>
        <v>0</v>
      </c>
    </row>
    <row r="52" spans="1:31" ht="24.95" customHeight="1" x14ac:dyDescent="0.25">
      <c r="A52" s="469"/>
      <c r="B52" s="469"/>
      <c r="C52" s="469"/>
      <c r="D52" s="469"/>
      <c r="E52" s="469"/>
      <c r="F52" s="469"/>
      <c r="G52" s="147" t="s">
        <v>21</v>
      </c>
      <c r="H52" s="136">
        <v>0</v>
      </c>
      <c r="I52" s="137">
        <v>0</v>
      </c>
      <c r="J52" s="136">
        <v>0</v>
      </c>
      <c r="K52" s="137">
        <v>0</v>
      </c>
      <c r="L52" s="138">
        <v>0</v>
      </c>
      <c r="M52" s="136">
        <v>0</v>
      </c>
      <c r="N52" s="137">
        <v>0</v>
      </c>
      <c r="O52" s="136">
        <v>0</v>
      </c>
      <c r="P52" s="137">
        <v>0</v>
      </c>
      <c r="Q52" s="138">
        <f>N52+P52</f>
        <v>0</v>
      </c>
      <c r="R52" s="136">
        <v>0</v>
      </c>
      <c r="S52" s="137">
        <v>0</v>
      </c>
      <c r="T52" s="136">
        <v>0</v>
      </c>
      <c r="U52" s="137">
        <v>0</v>
      </c>
      <c r="V52" s="138">
        <f>S52+U52</f>
        <v>0</v>
      </c>
      <c r="W52" s="136">
        <v>0</v>
      </c>
      <c r="X52" s="137">
        <v>0</v>
      </c>
      <c r="Y52" s="136">
        <v>0</v>
      </c>
      <c r="Z52" s="137">
        <v>0</v>
      </c>
      <c r="AA52" s="138">
        <f>X52+Z52</f>
        <v>0</v>
      </c>
      <c r="AB52" s="133">
        <f t="shared" si="3"/>
        <v>0</v>
      </c>
      <c r="AC52" s="134">
        <f t="shared" si="4"/>
        <v>0</v>
      </c>
      <c r="AD52" s="133">
        <f t="shared" si="5"/>
        <v>0</v>
      </c>
      <c r="AE52" s="134">
        <f t="shared" si="6"/>
        <v>0</v>
      </c>
    </row>
    <row r="53" spans="1:31" ht="24.95" customHeight="1" x14ac:dyDescent="0.25">
      <c r="A53" s="469"/>
      <c r="B53" s="469"/>
      <c r="C53" s="469"/>
      <c r="D53" s="469"/>
      <c r="E53" s="469"/>
      <c r="F53" s="469"/>
      <c r="G53" s="147" t="s">
        <v>22</v>
      </c>
      <c r="H53" s="136">
        <v>0</v>
      </c>
      <c r="I53" s="137">
        <v>0</v>
      </c>
      <c r="J53" s="136">
        <v>0</v>
      </c>
      <c r="K53" s="137">
        <v>0</v>
      </c>
      <c r="L53" s="138">
        <v>0</v>
      </c>
      <c r="M53" s="136">
        <v>0</v>
      </c>
      <c r="N53" s="137">
        <v>0</v>
      </c>
      <c r="O53" s="136">
        <v>0</v>
      </c>
      <c r="P53" s="137">
        <v>0</v>
      </c>
      <c r="Q53" s="138">
        <f>N53+P53</f>
        <v>0</v>
      </c>
      <c r="R53" s="136">
        <v>0</v>
      </c>
      <c r="S53" s="137">
        <v>0</v>
      </c>
      <c r="T53" s="136">
        <v>0</v>
      </c>
      <c r="U53" s="137">
        <v>0</v>
      </c>
      <c r="V53" s="138">
        <f>S53+U53</f>
        <v>0</v>
      </c>
      <c r="W53" s="136">
        <v>0</v>
      </c>
      <c r="X53" s="137">
        <v>0</v>
      </c>
      <c r="Y53" s="136">
        <v>0</v>
      </c>
      <c r="Z53" s="137">
        <v>0</v>
      </c>
      <c r="AA53" s="138">
        <f>X53+Z53</f>
        <v>0</v>
      </c>
      <c r="AB53" s="133">
        <f t="shared" si="3"/>
        <v>0</v>
      </c>
      <c r="AC53" s="134">
        <f t="shared" si="4"/>
        <v>0</v>
      </c>
      <c r="AD53" s="133">
        <f t="shared" si="5"/>
        <v>0</v>
      </c>
      <c r="AE53" s="134">
        <f t="shared" si="6"/>
        <v>0</v>
      </c>
    </row>
    <row r="54" spans="1:31" ht="24.95" customHeight="1" x14ac:dyDescent="0.25">
      <c r="A54" s="469"/>
      <c r="B54" s="469"/>
      <c r="C54" s="469"/>
      <c r="D54" s="469"/>
      <c r="E54" s="469"/>
      <c r="F54" s="469"/>
      <c r="G54" s="147" t="s">
        <v>23</v>
      </c>
      <c r="H54" s="136">
        <v>0</v>
      </c>
      <c r="I54" s="137">
        <v>0</v>
      </c>
      <c r="J54" s="136">
        <v>0</v>
      </c>
      <c r="K54" s="137">
        <v>0</v>
      </c>
      <c r="L54" s="138">
        <v>0</v>
      </c>
      <c r="M54" s="136">
        <v>0</v>
      </c>
      <c r="N54" s="137">
        <v>0</v>
      </c>
      <c r="O54" s="136">
        <v>0</v>
      </c>
      <c r="P54" s="137">
        <v>0</v>
      </c>
      <c r="Q54" s="138">
        <f>N54+P54</f>
        <v>0</v>
      </c>
      <c r="R54" s="136">
        <v>0</v>
      </c>
      <c r="S54" s="137">
        <v>0</v>
      </c>
      <c r="T54" s="136">
        <v>0</v>
      </c>
      <c r="U54" s="137">
        <v>0</v>
      </c>
      <c r="V54" s="138">
        <f>S54+U54</f>
        <v>0</v>
      </c>
      <c r="W54" s="136">
        <v>0</v>
      </c>
      <c r="X54" s="137">
        <v>0</v>
      </c>
      <c r="Y54" s="136">
        <v>0</v>
      </c>
      <c r="Z54" s="137">
        <v>0</v>
      </c>
      <c r="AA54" s="138">
        <f>X54+Z54</f>
        <v>0</v>
      </c>
      <c r="AB54" s="133">
        <f t="shared" si="3"/>
        <v>0</v>
      </c>
      <c r="AC54" s="134">
        <f t="shared" si="4"/>
        <v>0</v>
      </c>
      <c r="AD54" s="133">
        <f t="shared" si="5"/>
        <v>0</v>
      </c>
      <c r="AE54" s="134">
        <f t="shared" si="6"/>
        <v>0</v>
      </c>
    </row>
    <row r="55" spans="1:31" ht="24.95" customHeight="1" thickBot="1" x14ac:dyDescent="0.3">
      <c r="A55" s="469"/>
      <c r="B55" s="469"/>
      <c r="C55" s="469"/>
      <c r="D55" s="469"/>
      <c r="E55" s="469"/>
      <c r="F55" s="469"/>
      <c r="G55" s="149" t="s">
        <v>24</v>
      </c>
      <c r="H55" s="139">
        <v>0</v>
      </c>
      <c r="I55" s="140">
        <v>0</v>
      </c>
      <c r="J55" s="139">
        <v>0</v>
      </c>
      <c r="K55" s="140">
        <v>0</v>
      </c>
      <c r="L55" s="141">
        <v>0</v>
      </c>
      <c r="M55" s="139">
        <v>0</v>
      </c>
      <c r="N55" s="140">
        <v>0</v>
      </c>
      <c r="O55" s="139">
        <v>0</v>
      </c>
      <c r="P55" s="140">
        <v>0</v>
      </c>
      <c r="Q55" s="141">
        <f>N55+P55</f>
        <v>0</v>
      </c>
      <c r="R55" s="139">
        <v>0</v>
      </c>
      <c r="S55" s="140">
        <v>0</v>
      </c>
      <c r="T55" s="139">
        <v>0</v>
      </c>
      <c r="U55" s="140">
        <v>0</v>
      </c>
      <c r="V55" s="141">
        <f>S55+U55</f>
        <v>0</v>
      </c>
      <c r="W55" s="139">
        <v>0</v>
      </c>
      <c r="X55" s="140">
        <v>0</v>
      </c>
      <c r="Y55" s="142">
        <v>0</v>
      </c>
      <c r="Z55" s="140">
        <v>0</v>
      </c>
      <c r="AA55" s="141">
        <f>X55+Z55</f>
        <v>0</v>
      </c>
      <c r="AB55" s="133">
        <f t="shared" si="3"/>
        <v>0</v>
      </c>
      <c r="AC55" s="134">
        <f t="shared" si="4"/>
        <v>0</v>
      </c>
      <c r="AD55" s="133">
        <f t="shared" si="5"/>
        <v>0</v>
      </c>
      <c r="AE55" s="134">
        <f t="shared" si="6"/>
        <v>0</v>
      </c>
    </row>
    <row r="56" spans="1:31" s="152" customFormat="1" ht="24.95" customHeight="1" thickBot="1" x14ac:dyDescent="0.3">
      <c r="A56" s="470"/>
      <c r="B56" s="471" t="s">
        <v>12</v>
      </c>
      <c r="C56" s="471"/>
      <c r="D56" s="471"/>
      <c r="E56" s="471"/>
      <c r="F56" s="472"/>
      <c r="G56" s="143"/>
      <c r="H56" s="144">
        <f>SUM(H51:H55)</f>
        <v>0</v>
      </c>
      <c r="I56" s="145">
        <f t="shared" ref="I56:AE56" si="20">SUM(I51:I55)</f>
        <v>0</v>
      </c>
      <c r="J56" s="145">
        <f t="shared" si="20"/>
        <v>0</v>
      </c>
      <c r="K56" s="145">
        <f t="shared" si="20"/>
        <v>0</v>
      </c>
      <c r="L56" s="146">
        <f t="shared" si="20"/>
        <v>0</v>
      </c>
      <c r="M56" s="145">
        <f t="shared" si="20"/>
        <v>0</v>
      </c>
      <c r="N56" s="145">
        <f t="shared" si="20"/>
        <v>0</v>
      </c>
      <c r="O56" s="145">
        <f t="shared" si="20"/>
        <v>0</v>
      </c>
      <c r="P56" s="145">
        <f t="shared" si="20"/>
        <v>0</v>
      </c>
      <c r="Q56" s="146">
        <f t="shared" si="20"/>
        <v>0</v>
      </c>
      <c r="R56" s="145">
        <f t="shared" si="20"/>
        <v>17</v>
      </c>
      <c r="S56" s="145">
        <f t="shared" si="20"/>
        <v>10</v>
      </c>
      <c r="T56" s="145">
        <f t="shared" si="20"/>
        <v>0</v>
      </c>
      <c r="U56" s="145">
        <f t="shared" si="20"/>
        <v>0</v>
      </c>
      <c r="V56" s="146">
        <f t="shared" si="20"/>
        <v>10</v>
      </c>
      <c r="W56" s="145">
        <f t="shared" si="20"/>
        <v>0</v>
      </c>
      <c r="X56" s="145">
        <f t="shared" si="20"/>
        <v>0</v>
      </c>
      <c r="Y56" s="145">
        <f t="shared" si="20"/>
        <v>0</v>
      </c>
      <c r="Z56" s="145">
        <f t="shared" si="20"/>
        <v>0</v>
      </c>
      <c r="AA56" s="146">
        <f t="shared" si="20"/>
        <v>0</v>
      </c>
      <c r="AB56" s="146">
        <f t="shared" si="20"/>
        <v>17</v>
      </c>
      <c r="AC56" s="146">
        <f t="shared" si="20"/>
        <v>10</v>
      </c>
      <c r="AD56" s="146">
        <f t="shared" si="20"/>
        <v>0</v>
      </c>
      <c r="AE56" s="146">
        <f t="shared" si="20"/>
        <v>0</v>
      </c>
    </row>
    <row r="57" spans="1:31" ht="24.95" customHeight="1" x14ac:dyDescent="0.25">
      <c r="A57" s="469"/>
      <c r="B57" s="469" t="s">
        <v>12</v>
      </c>
      <c r="C57" s="46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C3+C9+C15+C21+C27+C33+C39+C45+C51</f>
        <v>#REF!</v>
      </c>
      <c r="D57" s="469">
        <f>E57+F57</f>
        <v>70887.209999999992</v>
      </c>
      <c r="E57" s="469">
        <f>E9+E15+E21+E27+E33+E39+E45+E51</f>
        <v>53704.909999999989</v>
      </c>
      <c r="F57" s="469">
        <f>F9+F15+F21+F27+F33+F39+F45+F51</f>
        <v>17182.3</v>
      </c>
      <c r="G57" s="148" t="s">
        <v>20</v>
      </c>
      <c r="H57" s="133">
        <f>H51+H45+H39+H33+H27+H21+H15+H9</f>
        <v>3448</v>
      </c>
      <c r="I57" s="134">
        <f t="shared" ref="I57:Z57" si="21">I51+I45+I39+I33+I27+I21+I15+I9</f>
        <v>560.16200000000003</v>
      </c>
      <c r="J57" s="133">
        <f t="shared" si="21"/>
        <v>7</v>
      </c>
      <c r="K57" s="134">
        <f t="shared" si="21"/>
        <v>0.17</v>
      </c>
      <c r="L57" s="135">
        <f t="shared" si="21"/>
        <v>560.33199999999999</v>
      </c>
      <c r="M57" s="133">
        <f t="shared" si="21"/>
        <v>3809</v>
      </c>
      <c r="N57" s="134">
        <f t="shared" si="21"/>
        <v>1627.8</v>
      </c>
      <c r="O57" s="133">
        <f t="shared" si="21"/>
        <v>2</v>
      </c>
      <c r="P57" s="134">
        <f t="shared" si="21"/>
        <v>0.61</v>
      </c>
      <c r="Q57" s="135">
        <f>N57+P57</f>
        <v>1628.4099999999999</v>
      </c>
      <c r="R57" s="133">
        <f t="shared" si="21"/>
        <v>2678</v>
      </c>
      <c r="S57" s="134">
        <f t="shared" si="21"/>
        <v>2259.83</v>
      </c>
      <c r="T57" s="133">
        <f t="shared" si="21"/>
        <v>21</v>
      </c>
      <c r="U57" s="134">
        <f t="shared" si="21"/>
        <v>16.229999999999997</v>
      </c>
      <c r="V57" s="135">
        <f>S57+U57</f>
        <v>2276.06</v>
      </c>
      <c r="W57" s="133">
        <f t="shared" si="21"/>
        <v>858</v>
      </c>
      <c r="X57" s="134">
        <f t="shared" si="21"/>
        <v>3906.2700000000004</v>
      </c>
      <c r="Y57" s="133">
        <f t="shared" si="21"/>
        <v>26</v>
      </c>
      <c r="Z57" s="134">
        <f t="shared" si="21"/>
        <v>1197.8800000000001</v>
      </c>
      <c r="AA57" s="135">
        <f>X57+Z57</f>
        <v>5104.1500000000005</v>
      </c>
      <c r="AB57" s="133">
        <f t="shared" si="3"/>
        <v>10793</v>
      </c>
      <c r="AC57" s="134">
        <f t="shared" si="4"/>
        <v>8354.0619999999999</v>
      </c>
      <c r="AD57" s="133">
        <f t="shared" si="5"/>
        <v>56</v>
      </c>
      <c r="AE57" s="134">
        <f t="shared" si="6"/>
        <v>1214.8900000000001</v>
      </c>
    </row>
    <row r="58" spans="1:31" ht="24.95" customHeight="1" x14ac:dyDescent="0.25">
      <c r="A58" s="469"/>
      <c r="B58" s="469"/>
      <c r="C58" s="469"/>
      <c r="D58" s="469"/>
      <c r="E58" s="469"/>
      <c r="F58" s="469"/>
      <c r="G58" s="147" t="s">
        <v>21</v>
      </c>
      <c r="H58" s="136">
        <f t="shared" ref="H58:Z61" si="22">H52+H46+H40+H34+H28+H22+H16+H10</f>
        <v>440</v>
      </c>
      <c r="I58" s="137">
        <f t="shared" si="22"/>
        <v>69.900000000000006</v>
      </c>
      <c r="J58" s="136">
        <f t="shared" si="22"/>
        <v>0</v>
      </c>
      <c r="K58" s="137">
        <f t="shared" si="22"/>
        <v>0</v>
      </c>
      <c r="L58" s="138">
        <f>I58+K58</f>
        <v>69.900000000000006</v>
      </c>
      <c r="M58" s="136">
        <f t="shared" si="22"/>
        <v>381</v>
      </c>
      <c r="N58" s="137">
        <f t="shared" si="22"/>
        <v>123.07</v>
      </c>
      <c r="O58" s="136">
        <f t="shared" si="22"/>
        <v>2</v>
      </c>
      <c r="P58" s="137">
        <f t="shared" si="22"/>
        <v>0.79500000000000004</v>
      </c>
      <c r="Q58" s="138">
        <f>N58+P58</f>
        <v>123.86499999999999</v>
      </c>
      <c r="R58" s="136">
        <f t="shared" si="22"/>
        <v>204</v>
      </c>
      <c r="S58" s="137">
        <f t="shared" si="22"/>
        <v>157.97</v>
      </c>
      <c r="T58" s="136">
        <f t="shared" si="22"/>
        <v>0</v>
      </c>
      <c r="U58" s="137">
        <f t="shared" si="22"/>
        <v>0</v>
      </c>
      <c r="V58" s="138">
        <f>S58+U58</f>
        <v>157.97</v>
      </c>
      <c r="W58" s="136">
        <f t="shared" si="22"/>
        <v>23</v>
      </c>
      <c r="X58" s="137">
        <f t="shared" si="22"/>
        <v>77.449999999999989</v>
      </c>
      <c r="Y58" s="136">
        <f t="shared" si="22"/>
        <v>0</v>
      </c>
      <c r="Z58" s="137">
        <f t="shared" si="22"/>
        <v>0</v>
      </c>
      <c r="AA58" s="138">
        <f>X58+Z58</f>
        <v>77.449999999999989</v>
      </c>
      <c r="AB58" s="133">
        <f t="shared" si="3"/>
        <v>1048</v>
      </c>
      <c r="AC58" s="134">
        <f t="shared" si="4"/>
        <v>428.39</v>
      </c>
      <c r="AD58" s="133">
        <f t="shared" si="5"/>
        <v>2</v>
      </c>
      <c r="AE58" s="134">
        <f t="shared" si="6"/>
        <v>0.79500000000000004</v>
      </c>
    </row>
    <row r="59" spans="1:31" ht="24.95" customHeight="1" x14ac:dyDescent="0.25">
      <c r="A59" s="469"/>
      <c r="B59" s="469"/>
      <c r="C59" s="469"/>
      <c r="D59" s="469"/>
      <c r="E59" s="469"/>
      <c r="F59" s="469"/>
      <c r="G59" s="147" t="s">
        <v>22</v>
      </c>
      <c r="H59" s="136">
        <f t="shared" si="22"/>
        <v>0</v>
      </c>
      <c r="I59" s="137">
        <f t="shared" si="22"/>
        <v>0</v>
      </c>
      <c r="J59" s="136">
        <f t="shared" si="22"/>
        <v>0</v>
      </c>
      <c r="K59" s="137">
        <f t="shared" si="22"/>
        <v>0</v>
      </c>
      <c r="L59" s="138">
        <f t="shared" si="22"/>
        <v>0</v>
      </c>
      <c r="M59" s="136">
        <f t="shared" si="22"/>
        <v>0</v>
      </c>
      <c r="N59" s="137">
        <f t="shared" si="22"/>
        <v>0</v>
      </c>
      <c r="O59" s="136">
        <f t="shared" si="22"/>
        <v>0</v>
      </c>
      <c r="P59" s="137">
        <f t="shared" si="22"/>
        <v>0</v>
      </c>
      <c r="Q59" s="138">
        <f>N59+P59</f>
        <v>0</v>
      </c>
      <c r="R59" s="136">
        <f t="shared" si="22"/>
        <v>0</v>
      </c>
      <c r="S59" s="137">
        <f t="shared" si="22"/>
        <v>0</v>
      </c>
      <c r="T59" s="136">
        <f t="shared" si="22"/>
        <v>0</v>
      </c>
      <c r="U59" s="137">
        <f t="shared" si="22"/>
        <v>0</v>
      </c>
      <c r="V59" s="138">
        <f>S59+U59</f>
        <v>0</v>
      </c>
      <c r="W59" s="136">
        <f t="shared" si="22"/>
        <v>0</v>
      </c>
      <c r="X59" s="137">
        <f t="shared" si="22"/>
        <v>0</v>
      </c>
      <c r="Y59" s="136">
        <f t="shared" si="22"/>
        <v>0</v>
      </c>
      <c r="Z59" s="137">
        <f t="shared" si="22"/>
        <v>0</v>
      </c>
      <c r="AA59" s="138">
        <f>X59+Z59</f>
        <v>0</v>
      </c>
      <c r="AB59" s="133">
        <f t="shared" si="3"/>
        <v>0</v>
      </c>
      <c r="AC59" s="134">
        <f t="shared" si="4"/>
        <v>0</v>
      </c>
      <c r="AD59" s="133">
        <f t="shared" si="5"/>
        <v>0</v>
      </c>
      <c r="AE59" s="134">
        <f t="shared" si="6"/>
        <v>0</v>
      </c>
    </row>
    <row r="60" spans="1:31" ht="24.95" customHeight="1" x14ac:dyDescent="0.25">
      <c r="A60" s="469"/>
      <c r="B60" s="469"/>
      <c r="C60" s="469"/>
      <c r="D60" s="469"/>
      <c r="E60" s="469"/>
      <c r="F60" s="469"/>
      <c r="G60" s="147" t="s">
        <v>23</v>
      </c>
      <c r="H60" s="136">
        <f t="shared" si="22"/>
        <v>0</v>
      </c>
      <c r="I60" s="137">
        <f t="shared" si="22"/>
        <v>0</v>
      </c>
      <c r="J60" s="136">
        <f t="shared" si="22"/>
        <v>0</v>
      </c>
      <c r="K60" s="137">
        <f t="shared" si="22"/>
        <v>0</v>
      </c>
      <c r="L60" s="138">
        <f t="shared" si="22"/>
        <v>0</v>
      </c>
      <c r="M60" s="136">
        <f t="shared" si="22"/>
        <v>0</v>
      </c>
      <c r="N60" s="137">
        <f t="shared" si="22"/>
        <v>0</v>
      </c>
      <c r="O60" s="136">
        <f t="shared" si="22"/>
        <v>0</v>
      </c>
      <c r="P60" s="137">
        <f t="shared" si="22"/>
        <v>0</v>
      </c>
      <c r="Q60" s="138">
        <f>N60+P60</f>
        <v>0</v>
      </c>
      <c r="R60" s="136">
        <f t="shared" si="22"/>
        <v>0</v>
      </c>
      <c r="S60" s="137">
        <f t="shared" si="22"/>
        <v>0</v>
      </c>
      <c r="T60" s="136">
        <f t="shared" si="22"/>
        <v>0</v>
      </c>
      <c r="U60" s="137">
        <f t="shared" si="22"/>
        <v>0</v>
      </c>
      <c r="V60" s="138">
        <f>S60+U60</f>
        <v>0</v>
      </c>
      <c r="W60" s="136">
        <f t="shared" si="22"/>
        <v>0</v>
      </c>
      <c r="X60" s="137">
        <f t="shared" si="22"/>
        <v>0</v>
      </c>
      <c r="Y60" s="136">
        <f t="shared" si="22"/>
        <v>0</v>
      </c>
      <c r="Z60" s="137">
        <f t="shared" si="22"/>
        <v>0</v>
      </c>
      <c r="AA60" s="138">
        <f>X60+Z60</f>
        <v>0</v>
      </c>
      <c r="AB60" s="133">
        <f t="shared" si="3"/>
        <v>0</v>
      </c>
      <c r="AC60" s="134">
        <f t="shared" si="4"/>
        <v>0</v>
      </c>
      <c r="AD60" s="133">
        <f t="shared" si="5"/>
        <v>0</v>
      </c>
      <c r="AE60" s="134">
        <f t="shared" si="6"/>
        <v>0</v>
      </c>
    </row>
    <row r="61" spans="1:31" ht="24.95" customHeight="1" thickBot="1" x14ac:dyDescent="0.3">
      <c r="A61" s="469"/>
      <c r="B61" s="469"/>
      <c r="C61" s="469"/>
      <c r="D61" s="469"/>
      <c r="E61" s="469"/>
      <c r="F61" s="469"/>
      <c r="G61" s="149" t="s">
        <v>24</v>
      </c>
      <c r="H61" s="139">
        <f t="shared" si="22"/>
        <v>0</v>
      </c>
      <c r="I61" s="140">
        <f t="shared" si="22"/>
        <v>0</v>
      </c>
      <c r="J61" s="139">
        <f t="shared" si="22"/>
        <v>0</v>
      </c>
      <c r="K61" s="140">
        <f t="shared" si="22"/>
        <v>0</v>
      </c>
      <c r="L61" s="141">
        <f t="shared" si="22"/>
        <v>0</v>
      </c>
      <c r="M61" s="139">
        <f t="shared" si="22"/>
        <v>0</v>
      </c>
      <c r="N61" s="140">
        <f t="shared" si="22"/>
        <v>0</v>
      </c>
      <c r="O61" s="139">
        <f t="shared" si="22"/>
        <v>0</v>
      </c>
      <c r="P61" s="140">
        <f t="shared" si="22"/>
        <v>0</v>
      </c>
      <c r="Q61" s="141">
        <f>N61+P61</f>
        <v>0</v>
      </c>
      <c r="R61" s="139">
        <f t="shared" si="22"/>
        <v>0</v>
      </c>
      <c r="S61" s="140">
        <f t="shared" si="22"/>
        <v>0</v>
      </c>
      <c r="T61" s="139">
        <f t="shared" si="22"/>
        <v>0</v>
      </c>
      <c r="U61" s="140">
        <f t="shared" si="22"/>
        <v>0</v>
      </c>
      <c r="V61" s="141">
        <f>S61+U61</f>
        <v>0</v>
      </c>
      <c r="W61" s="139">
        <f t="shared" si="22"/>
        <v>0</v>
      </c>
      <c r="X61" s="140">
        <f t="shared" si="22"/>
        <v>0</v>
      </c>
      <c r="Y61" s="142">
        <f t="shared" si="22"/>
        <v>0</v>
      </c>
      <c r="Z61" s="140">
        <f t="shared" si="22"/>
        <v>0</v>
      </c>
      <c r="AA61" s="141">
        <f>X61+Z61</f>
        <v>0</v>
      </c>
      <c r="AB61" s="133">
        <f t="shared" si="3"/>
        <v>0</v>
      </c>
      <c r="AC61" s="134">
        <f t="shared" si="4"/>
        <v>0</v>
      </c>
      <c r="AD61" s="133">
        <f t="shared" si="5"/>
        <v>0</v>
      </c>
      <c r="AE61" s="134">
        <f t="shared" si="6"/>
        <v>0</v>
      </c>
    </row>
    <row r="62" spans="1:31" s="152" customFormat="1" ht="24.95" customHeight="1" thickBot="1" x14ac:dyDescent="0.3">
      <c r="A62" s="470"/>
      <c r="B62" s="471" t="s">
        <v>12</v>
      </c>
      <c r="C62" s="471"/>
      <c r="D62" s="471"/>
      <c r="E62" s="471"/>
      <c r="F62" s="472"/>
      <c r="G62" s="143"/>
      <c r="H62" s="144">
        <f>H14+H20+H26+H32+H38+H44+H50+H56</f>
        <v>3888</v>
      </c>
      <c r="I62" s="145">
        <f t="shared" ref="I62:AE62" si="23">I14+I20+I26+I32+I38+I44+I50+I56</f>
        <v>630.06200000000001</v>
      </c>
      <c r="J62" s="145">
        <f t="shared" si="23"/>
        <v>7</v>
      </c>
      <c r="K62" s="145">
        <f t="shared" si="23"/>
        <v>0.17</v>
      </c>
      <c r="L62" s="146">
        <f t="shared" si="23"/>
        <v>630.23199999999997</v>
      </c>
      <c r="M62" s="145">
        <f t="shared" si="23"/>
        <v>4190</v>
      </c>
      <c r="N62" s="145">
        <f t="shared" si="23"/>
        <v>1750.8700000000001</v>
      </c>
      <c r="O62" s="145">
        <f t="shared" si="23"/>
        <v>4</v>
      </c>
      <c r="P62" s="145">
        <f t="shared" si="23"/>
        <v>1.405</v>
      </c>
      <c r="Q62" s="146">
        <f t="shared" si="23"/>
        <v>1752.2750000000001</v>
      </c>
      <c r="R62" s="145">
        <f t="shared" si="23"/>
        <v>2882</v>
      </c>
      <c r="S62" s="145">
        <f t="shared" si="23"/>
        <v>2417.8000000000002</v>
      </c>
      <c r="T62" s="145">
        <f t="shared" si="23"/>
        <v>21</v>
      </c>
      <c r="U62" s="145">
        <f t="shared" si="23"/>
        <v>16.229999999999997</v>
      </c>
      <c r="V62" s="146">
        <f t="shared" si="23"/>
        <v>2434.0299999999997</v>
      </c>
      <c r="W62" s="145">
        <f t="shared" si="23"/>
        <v>881</v>
      </c>
      <c r="X62" s="145">
        <f t="shared" si="23"/>
        <v>3983.7200000000003</v>
      </c>
      <c r="Y62" s="145">
        <f t="shared" si="23"/>
        <v>26</v>
      </c>
      <c r="Z62" s="145">
        <f t="shared" si="23"/>
        <v>1197.8799999999999</v>
      </c>
      <c r="AA62" s="146">
        <f t="shared" si="23"/>
        <v>5181.6000000000004</v>
      </c>
      <c r="AB62" s="145">
        <f t="shared" si="23"/>
        <v>11841</v>
      </c>
      <c r="AC62" s="145">
        <f t="shared" si="23"/>
        <v>8782.4520000000011</v>
      </c>
      <c r="AD62" s="145">
        <f t="shared" si="23"/>
        <v>58</v>
      </c>
      <c r="AE62" s="145">
        <f t="shared" si="23"/>
        <v>1215.6849999999999</v>
      </c>
    </row>
    <row r="65" spans="5:31" x14ac:dyDescent="0.25">
      <c r="E65" s="132"/>
      <c r="F65" s="132"/>
    </row>
    <row r="66" spans="5:31" x14ac:dyDescent="0.25">
      <c r="E66" s="132"/>
    </row>
    <row r="67" spans="5:31" ht="13.5" customHeight="1" x14ac:dyDescent="0.25">
      <c r="AC67" s="128"/>
      <c r="AD67" s="128"/>
      <c r="AE67" s="128"/>
    </row>
    <row r="68" spans="5:31" ht="13.5" customHeight="1" x14ac:dyDescent="0.25"/>
    <row r="69" spans="5:31" ht="13.5" customHeight="1" x14ac:dyDescent="0.25"/>
    <row r="71" spans="5:31" ht="13.5" customHeight="1" x14ac:dyDescent="0.25"/>
    <row r="75" spans="5:31" x14ac:dyDescent="0.25">
      <c r="F75" s="132"/>
      <c r="G75" s="132"/>
    </row>
  </sheetData>
  <mergeCells count="94">
    <mergeCell ref="R6:S6"/>
    <mergeCell ref="T6:U6"/>
    <mergeCell ref="V6:V7"/>
    <mergeCell ref="W6:X6"/>
    <mergeCell ref="H6:I6"/>
    <mergeCell ref="J6:K6"/>
    <mergeCell ref="L6:L7"/>
    <mergeCell ref="M6:N6"/>
    <mergeCell ref="E5:F5"/>
    <mergeCell ref="E6:E7"/>
    <mergeCell ref="F6:F7"/>
    <mergeCell ref="G5:G7"/>
    <mergeCell ref="Q6:Q7"/>
    <mergeCell ref="H5:L5"/>
    <mergeCell ref="M5:Q5"/>
    <mergeCell ref="A62:F62"/>
    <mergeCell ref="B57:B61"/>
    <mergeCell ref="E45:E49"/>
    <mergeCell ref="F45:F49"/>
    <mergeCell ref="A50:F50"/>
    <mergeCell ref="D57:D61"/>
    <mergeCell ref="E57:E61"/>
    <mergeCell ref="F57:F61"/>
    <mergeCell ref="A56:F56"/>
    <mergeCell ref="A57:A61"/>
    <mergeCell ref="A51:A55"/>
    <mergeCell ref="D51:D55"/>
    <mergeCell ref="E51:E55"/>
    <mergeCell ref="F51:F55"/>
    <mergeCell ref="B51:B55"/>
    <mergeCell ref="C57:C61"/>
    <mergeCell ref="A45:A49"/>
    <mergeCell ref="A39:A43"/>
    <mergeCell ref="D39:D43"/>
    <mergeCell ref="E39:E43"/>
    <mergeCell ref="F39:F43"/>
    <mergeCell ref="D45:D49"/>
    <mergeCell ref="C39:C43"/>
    <mergeCell ref="C45:C49"/>
    <mergeCell ref="B15:B19"/>
    <mergeCell ref="B21:B25"/>
    <mergeCell ref="D15:D19"/>
    <mergeCell ref="E15:E19"/>
    <mergeCell ref="F15:F19"/>
    <mergeCell ref="A20:F20"/>
    <mergeCell ref="A21:A25"/>
    <mergeCell ref="R5:V5"/>
    <mergeCell ref="W5:AA5"/>
    <mergeCell ref="A1:AA1"/>
    <mergeCell ref="A2:AA2"/>
    <mergeCell ref="A3:AA3"/>
    <mergeCell ref="A4:A7"/>
    <mergeCell ref="B4:B7"/>
    <mergeCell ref="C4:C7"/>
    <mergeCell ref="D4:AE4"/>
    <mergeCell ref="AB5:AE5"/>
    <mergeCell ref="AB6:AC6"/>
    <mergeCell ref="AD6:AE6"/>
    <mergeCell ref="O6:P6"/>
    <mergeCell ref="Y6:Z6"/>
    <mergeCell ref="AA6:AA7"/>
    <mergeCell ref="D5:D7"/>
    <mergeCell ref="C9:C13"/>
    <mergeCell ref="C15:C19"/>
    <mergeCell ref="C21:C25"/>
    <mergeCell ref="D33:D37"/>
    <mergeCell ref="D21:D25"/>
    <mergeCell ref="A32:F32"/>
    <mergeCell ref="A33:A37"/>
    <mergeCell ref="E21:E25"/>
    <mergeCell ref="F21:F25"/>
    <mergeCell ref="A9:A13"/>
    <mergeCell ref="B9:B13"/>
    <mergeCell ref="D9:D13"/>
    <mergeCell ref="E9:E13"/>
    <mergeCell ref="F9:F13"/>
    <mergeCell ref="A14:F14"/>
    <mergeCell ref="A15:A19"/>
    <mergeCell ref="C51:C55"/>
    <mergeCell ref="B27:B31"/>
    <mergeCell ref="A26:F26"/>
    <mergeCell ref="A27:A31"/>
    <mergeCell ref="D27:D31"/>
    <mergeCell ref="E33:E37"/>
    <mergeCell ref="F33:F37"/>
    <mergeCell ref="A38:F38"/>
    <mergeCell ref="B33:B37"/>
    <mergeCell ref="C33:C37"/>
    <mergeCell ref="E27:E31"/>
    <mergeCell ref="F27:F31"/>
    <mergeCell ref="C27:C31"/>
    <mergeCell ref="B39:B43"/>
    <mergeCell ref="B45:B49"/>
    <mergeCell ref="A44:F44"/>
  </mergeCells>
  <pageMargins left="0" right="0" top="0" bottom="0" header="0" footer="0"/>
  <pageSetup paperSize="9" scale="55" orientation="landscape" r:id="rId1"/>
  <ignoredErrors>
    <ignoredError sqref="H14:K14 W14:Z14" formulaRange="1"/>
    <ignoredError sqref="L14:V14 AA14" formula="1" formulaRange="1"/>
    <ignoredError sqref="L58 L20:L57 L59:L61 Q56:Q61 V56:V61 Q20:AA55 R56:U61 W56:AA61 AB14:AE62" formula="1"/>
    <ignoredError sqref="C1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928B-0304-4C02-BA05-3066925D5D98}">
  <sheetPr>
    <tabColor rgb="FF00B0F0"/>
  </sheetPr>
  <dimension ref="A1:AE51"/>
  <sheetViews>
    <sheetView zoomScale="90" zoomScaleNormal="90" zoomScaleSheetLayoutView="100" workbookViewId="0">
      <selection activeCell="D6" sqref="D6:F8"/>
    </sheetView>
  </sheetViews>
  <sheetFormatPr defaultRowHeight="13.5" x14ac:dyDescent="0.25"/>
  <cols>
    <col min="1" max="1" width="5.42578125" style="105" customWidth="1"/>
    <col min="2" max="2" width="15" style="105" customWidth="1"/>
    <col min="3" max="3" width="15.85546875" style="105" customWidth="1"/>
    <col min="4" max="4" width="18.140625" style="105" customWidth="1"/>
    <col min="5" max="5" width="19.5703125" style="105" customWidth="1"/>
    <col min="6" max="6" width="17" style="105" customWidth="1"/>
    <col min="7" max="7" width="12.85546875" style="105" customWidth="1"/>
    <col min="8" max="11" width="7.7109375" style="128" customWidth="1"/>
    <col min="12" max="12" width="11.7109375" style="128" customWidth="1"/>
    <col min="13" max="16" width="7.7109375" style="128" customWidth="1"/>
    <col min="17" max="17" width="11.7109375" style="128" customWidth="1"/>
    <col min="18" max="21" width="7.7109375" style="128" customWidth="1"/>
    <col min="22" max="22" width="11.7109375" style="128" customWidth="1"/>
    <col min="23" max="26" width="7.7109375" style="128" customWidth="1"/>
    <col min="27" max="27" width="11.7109375" style="128" customWidth="1"/>
    <col min="28" max="28" width="7.7109375" style="128" customWidth="1"/>
    <col min="29" max="31" width="7.7109375" style="105" customWidth="1"/>
    <col min="32" max="16384" width="9.140625" style="105"/>
  </cols>
  <sheetData>
    <row r="1" spans="1:31" ht="14.25" x14ac:dyDescent="0.25">
      <c r="AD1" s="486" t="s">
        <v>93</v>
      </c>
      <c r="AE1" s="486"/>
    </row>
    <row r="2" spans="1:31" ht="28.5" customHeight="1" x14ac:dyDescent="0.2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103"/>
      <c r="AC2" s="104"/>
      <c r="AD2" s="104"/>
      <c r="AE2" s="104"/>
    </row>
    <row r="3" spans="1:31" ht="47.25" customHeight="1" x14ac:dyDescent="0.25">
      <c r="A3" s="373" t="s">
        <v>94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106"/>
      <c r="AC3" s="104"/>
      <c r="AD3" s="104"/>
      <c r="AE3" s="104"/>
    </row>
    <row r="4" spans="1:31" ht="30.75" customHeight="1" thickBot="1" x14ac:dyDescent="0.3">
      <c r="A4" s="487" t="s">
        <v>67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176"/>
      <c r="AC4" s="104"/>
      <c r="AD4" s="104"/>
      <c r="AE4" s="104"/>
    </row>
    <row r="5" spans="1:31" ht="30.75" customHeight="1" x14ac:dyDescent="0.25">
      <c r="A5" s="375" t="s">
        <v>3</v>
      </c>
      <c r="B5" s="378" t="s">
        <v>4</v>
      </c>
      <c r="C5" s="381" t="s">
        <v>45</v>
      </c>
      <c r="D5" s="384" t="s">
        <v>52</v>
      </c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6"/>
    </row>
    <row r="6" spans="1:31" ht="50.25" customHeight="1" thickBot="1" x14ac:dyDescent="0.3">
      <c r="A6" s="376"/>
      <c r="B6" s="379"/>
      <c r="C6" s="382"/>
      <c r="D6" s="387" t="s">
        <v>53</v>
      </c>
      <c r="E6" s="387" t="s">
        <v>54</v>
      </c>
      <c r="F6" s="389"/>
      <c r="G6" s="492" t="s">
        <v>7</v>
      </c>
      <c r="H6" s="495" t="s">
        <v>55</v>
      </c>
      <c r="I6" s="496"/>
      <c r="J6" s="496"/>
      <c r="K6" s="496"/>
      <c r="L6" s="497"/>
      <c r="M6" s="495" t="s">
        <v>56</v>
      </c>
      <c r="N6" s="496"/>
      <c r="O6" s="496"/>
      <c r="P6" s="496"/>
      <c r="Q6" s="497"/>
      <c r="R6" s="495" t="s">
        <v>57</v>
      </c>
      <c r="S6" s="496"/>
      <c r="T6" s="496"/>
      <c r="U6" s="496"/>
      <c r="V6" s="497"/>
      <c r="W6" s="495" t="s">
        <v>58</v>
      </c>
      <c r="X6" s="496"/>
      <c r="Y6" s="496"/>
      <c r="Z6" s="496"/>
      <c r="AA6" s="497"/>
      <c r="AB6" s="498" t="s">
        <v>59</v>
      </c>
      <c r="AC6" s="499"/>
      <c r="AD6" s="499"/>
      <c r="AE6" s="500"/>
    </row>
    <row r="7" spans="1:31" ht="31.5" customHeight="1" x14ac:dyDescent="0.25">
      <c r="A7" s="376"/>
      <c r="B7" s="379"/>
      <c r="C7" s="382"/>
      <c r="D7" s="387"/>
      <c r="E7" s="398" t="s">
        <v>13</v>
      </c>
      <c r="F7" s="400" t="s">
        <v>14</v>
      </c>
      <c r="G7" s="493"/>
      <c r="H7" s="368" t="s">
        <v>15</v>
      </c>
      <c r="I7" s="369"/>
      <c r="J7" s="368" t="s">
        <v>16</v>
      </c>
      <c r="K7" s="369"/>
      <c r="L7" s="490" t="s">
        <v>17</v>
      </c>
      <c r="M7" s="368" t="s">
        <v>15</v>
      </c>
      <c r="N7" s="369"/>
      <c r="O7" s="368" t="s">
        <v>16</v>
      </c>
      <c r="P7" s="369"/>
      <c r="Q7" s="490" t="s">
        <v>17</v>
      </c>
      <c r="R7" s="368" t="s">
        <v>15</v>
      </c>
      <c r="S7" s="369"/>
      <c r="T7" s="368" t="s">
        <v>16</v>
      </c>
      <c r="U7" s="369"/>
      <c r="V7" s="490" t="s">
        <v>17</v>
      </c>
      <c r="W7" s="368" t="s">
        <v>15</v>
      </c>
      <c r="X7" s="369"/>
      <c r="Y7" s="368" t="s">
        <v>16</v>
      </c>
      <c r="Z7" s="369"/>
      <c r="AA7" s="490" t="s">
        <v>17</v>
      </c>
      <c r="AB7" s="488" t="s">
        <v>15</v>
      </c>
      <c r="AC7" s="501"/>
      <c r="AD7" s="488" t="s">
        <v>16</v>
      </c>
      <c r="AE7" s="489"/>
    </row>
    <row r="8" spans="1:31" ht="52.5" customHeight="1" thickBot="1" x14ac:dyDescent="0.3">
      <c r="A8" s="377"/>
      <c r="B8" s="380"/>
      <c r="C8" s="383"/>
      <c r="D8" s="388"/>
      <c r="E8" s="399"/>
      <c r="F8" s="401"/>
      <c r="G8" s="494"/>
      <c r="H8" s="107" t="s">
        <v>18</v>
      </c>
      <c r="I8" s="108" t="s">
        <v>19</v>
      </c>
      <c r="J8" s="107" t="s">
        <v>18</v>
      </c>
      <c r="K8" s="108" t="s">
        <v>19</v>
      </c>
      <c r="L8" s="491"/>
      <c r="M8" s="107" t="s">
        <v>18</v>
      </c>
      <c r="N8" s="108" t="s">
        <v>19</v>
      </c>
      <c r="O8" s="107" t="s">
        <v>18</v>
      </c>
      <c r="P8" s="108" t="s">
        <v>19</v>
      </c>
      <c r="Q8" s="491"/>
      <c r="R8" s="107" t="s">
        <v>18</v>
      </c>
      <c r="S8" s="108" t="s">
        <v>19</v>
      </c>
      <c r="T8" s="107" t="s">
        <v>18</v>
      </c>
      <c r="U8" s="108" t="s">
        <v>19</v>
      </c>
      <c r="V8" s="491"/>
      <c r="W8" s="107" t="s">
        <v>18</v>
      </c>
      <c r="X8" s="108" t="s">
        <v>19</v>
      </c>
      <c r="Y8" s="107" t="s">
        <v>18</v>
      </c>
      <c r="Z8" s="108" t="s">
        <v>19</v>
      </c>
      <c r="AA8" s="491"/>
      <c r="AB8" s="109" t="s">
        <v>18</v>
      </c>
      <c r="AC8" s="110" t="s">
        <v>19</v>
      </c>
      <c r="AD8" s="109" t="s">
        <v>18</v>
      </c>
      <c r="AE8" s="111" t="s">
        <v>19</v>
      </c>
    </row>
    <row r="9" spans="1:31" ht="15" customHeight="1" thickBot="1" x14ac:dyDescent="0.3">
      <c r="A9" s="112">
        <v>1</v>
      </c>
      <c r="B9" s="113">
        <v>2</v>
      </c>
      <c r="C9" s="177">
        <v>3</v>
      </c>
      <c r="D9" s="112">
        <v>4</v>
      </c>
      <c r="E9" s="112">
        <v>5</v>
      </c>
      <c r="F9" s="113">
        <v>6</v>
      </c>
      <c r="G9" s="112">
        <v>7</v>
      </c>
      <c r="H9" s="113">
        <v>8</v>
      </c>
      <c r="I9" s="112">
        <v>9</v>
      </c>
      <c r="J9" s="113">
        <v>10</v>
      </c>
      <c r="K9" s="112">
        <v>11</v>
      </c>
      <c r="L9" s="113">
        <v>12</v>
      </c>
      <c r="M9" s="112">
        <v>13</v>
      </c>
      <c r="N9" s="113">
        <v>14</v>
      </c>
      <c r="O9" s="112">
        <v>15</v>
      </c>
      <c r="P9" s="113">
        <v>16</v>
      </c>
      <c r="Q9" s="112">
        <v>17</v>
      </c>
      <c r="R9" s="113">
        <v>18</v>
      </c>
      <c r="S9" s="112">
        <v>19</v>
      </c>
      <c r="T9" s="113">
        <v>20</v>
      </c>
      <c r="U9" s="112">
        <v>21</v>
      </c>
      <c r="V9" s="113">
        <v>22</v>
      </c>
      <c r="W9" s="112">
        <v>23</v>
      </c>
      <c r="X9" s="113">
        <v>24</v>
      </c>
      <c r="Y9" s="112">
        <v>25</v>
      </c>
      <c r="Z9" s="113">
        <v>26</v>
      </c>
      <c r="AA9" s="112">
        <v>27</v>
      </c>
      <c r="AB9" s="113">
        <v>28</v>
      </c>
      <c r="AC9" s="112">
        <v>29</v>
      </c>
      <c r="AD9" s="113">
        <v>30</v>
      </c>
      <c r="AE9" s="115">
        <v>31</v>
      </c>
    </row>
    <row r="10" spans="1:31" ht="20.100000000000001" customHeight="1" x14ac:dyDescent="0.25">
      <c r="A10" s="502">
        <v>51</v>
      </c>
      <c r="B10" s="505" t="s">
        <v>95</v>
      </c>
      <c r="C10" s="517">
        <v>54948.03</v>
      </c>
      <c r="D10" s="508">
        <f>E10+F10</f>
        <v>14433.84</v>
      </c>
      <c r="E10" s="511">
        <v>14427.15</v>
      </c>
      <c r="F10" s="514">
        <v>6.69</v>
      </c>
      <c r="G10" s="12" t="s">
        <v>20</v>
      </c>
      <c r="H10" s="133">
        <v>738</v>
      </c>
      <c r="I10" s="134">
        <v>182.5</v>
      </c>
      <c r="J10" s="133"/>
      <c r="K10" s="134"/>
      <c r="L10" s="135">
        <v>163.80000000000001</v>
      </c>
      <c r="M10" s="133">
        <v>1045</v>
      </c>
      <c r="N10" s="134">
        <v>553.4</v>
      </c>
      <c r="O10" s="133"/>
      <c r="P10" s="134"/>
      <c r="Q10" s="135">
        <f>N10+P10</f>
        <v>553.4</v>
      </c>
      <c r="R10" s="133">
        <v>174</v>
      </c>
      <c r="S10" s="134">
        <v>132</v>
      </c>
      <c r="T10" s="133"/>
      <c r="U10" s="134"/>
      <c r="V10" s="135">
        <f>S10+U10</f>
        <v>132</v>
      </c>
      <c r="W10" s="133">
        <v>22</v>
      </c>
      <c r="X10" s="134">
        <v>28</v>
      </c>
      <c r="Y10" s="133"/>
      <c r="Z10" s="134"/>
      <c r="AA10" s="135">
        <f>X10+Z10</f>
        <v>28</v>
      </c>
      <c r="AB10" s="133">
        <f t="shared" ref="AB10:AB20" si="0">H10+M10+R10+W10</f>
        <v>1979</v>
      </c>
      <c r="AC10" s="134">
        <f t="shared" ref="AC10:AC20" si="1">I10+N10+S10+X10</f>
        <v>895.9</v>
      </c>
      <c r="AD10" s="133">
        <f t="shared" ref="AD10" si="2">J10+O10+T10+Y10</f>
        <v>0</v>
      </c>
      <c r="AE10" s="134">
        <f t="shared" ref="AE10" si="3">K10+P10+U10+Z10</f>
        <v>0</v>
      </c>
    </row>
    <row r="11" spans="1:31" ht="20.100000000000001" customHeight="1" x14ac:dyDescent="0.25">
      <c r="A11" s="503"/>
      <c r="B11" s="506"/>
      <c r="C11" s="518"/>
      <c r="D11" s="509"/>
      <c r="E11" s="512"/>
      <c r="F11" s="515"/>
      <c r="G11" s="12" t="s">
        <v>21</v>
      </c>
      <c r="H11" s="136"/>
      <c r="I11" s="137"/>
      <c r="J11" s="136"/>
      <c r="K11" s="137"/>
      <c r="L11" s="138"/>
      <c r="M11" s="136"/>
      <c r="N11" s="137"/>
      <c r="O11" s="136"/>
      <c r="P11" s="137"/>
      <c r="Q11" s="135">
        <f t="shared" ref="Q11:Q20" si="4">N11+P11</f>
        <v>0</v>
      </c>
      <c r="R11" s="136"/>
      <c r="S11" s="137"/>
      <c r="T11" s="136"/>
      <c r="U11" s="137"/>
      <c r="V11" s="135">
        <f t="shared" ref="V11:V20" si="5">S11+U11</f>
        <v>0</v>
      </c>
      <c r="W11" s="136"/>
      <c r="X11" s="137"/>
      <c r="Y11" s="136"/>
      <c r="Z11" s="137"/>
      <c r="AA11" s="135">
        <f t="shared" ref="AA11:AA20" si="6">X11+Z11</f>
        <v>0</v>
      </c>
      <c r="AB11" s="133">
        <f t="shared" si="0"/>
        <v>0</v>
      </c>
      <c r="AC11" s="134">
        <f t="shared" si="1"/>
        <v>0</v>
      </c>
      <c r="AD11" s="133">
        <f t="shared" ref="AD11:AD20" si="7">J11+O11+T11+Y11</f>
        <v>0</v>
      </c>
      <c r="AE11" s="134">
        <f t="shared" ref="AE11:AE20" si="8">K11+P11+U11+Z11</f>
        <v>0</v>
      </c>
    </row>
    <row r="12" spans="1:31" ht="20.100000000000001" customHeight="1" x14ac:dyDescent="0.25">
      <c r="A12" s="503"/>
      <c r="B12" s="506"/>
      <c r="C12" s="518"/>
      <c r="D12" s="509"/>
      <c r="E12" s="512"/>
      <c r="F12" s="515"/>
      <c r="G12" s="12" t="s">
        <v>22</v>
      </c>
      <c r="H12" s="136">
        <v>380</v>
      </c>
      <c r="I12" s="137">
        <v>65</v>
      </c>
      <c r="J12" s="136"/>
      <c r="K12" s="137"/>
      <c r="L12" s="138">
        <f>I12</f>
        <v>65</v>
      </c>
      <c r="M12" s="136">
        <v>220</v>
      </c>
      <c r="N12" s="137">
        <v>105.4</v>
      </c>
      <c r="O12" s="136"/>
      <c r="P12" s="137"/>
      <c r="Q12" s="135">
        <f t="shared" si="4"/>
        <v>105.4</v>
      </c>
      <c r="R12" s="136">
        <v>260</v>
      </c>
      <c r="S12" s="137">
        <v>250</v>
      </c>
      <c r="T12" s="136"/>
      <c r="U12" s="137"/>
      <c r="V12" s="135">
        <f t="shared" si="5"/>
        <v>250</v>
      </c>
      <c r="W12" s="136"/>
      <c r="X12" s="137"/>
      <c r="Y12" s="136"/>
      <c r="Z12" s="137"/>
      <c r="AA12" s="135">
        <f t="shared" si="6"/>
        <v>0</v>
      </c>
      <c r="AB12" s="133">
        <f t="shared" si="0"/>
        <v>860</v>
      </c>
      <c r="AC12" s="134">
        <f t="shared" si="1"/>
        <v>420.4</v>
      </c>
      <c r="AD12" s="133">
        <f t="shared" si="7"/>
        <v>0</v>
      </c>
      <c r="AE12" s="134">
        <f t="shared" si="8"/>
        <v>0</v>
      </c>
    </row>
    <row r="13" spans="1:31" ht="20.100000000000001" customHeight="1" x14ac:dyDescent="0.25">
      <c r="A13" s="503"/>
      <c r="B13" s="506"/>
      <c r="C13" s="518"/>
      <c r="D13" s="509"/>
      <c r="E13" s="512"/>
      <c r="F13" s="515"/>
      <c r="G13" s="12" t="s">
        <v>23</v>
      </c>
      <c r="H13" s="136"/>
      <c r="I13" s="137"/>
      <c r="J13" s="136"/>
      <c r="K13" s="137"/>
      <c r="L13" s="138"/>
      <c r="M13" s="136"/>
      <c r="N13" s="137"/>
      <c r="O13" s="136"/>
      <c r="P13" s="137"/>
      <c r="Q13" s="135">
        <f t="shared" si="4"/>
        <v>0</v>
      </c>
      <c r="R13" s="136"/>
      <c r="S13" s="137"/>
      <c r="T13" s="136"/>
      <c r="U13" s="137"/>
      <c r="V13" s="135">
        <f t="shared" si="5"/>
        <v>0</v>
      </c>
      <c r="W13" s="136"/>
      <c r="X13" s="137"/>
      <c r="Y13" s="136"/>
      <c r="Z13" s="137"/>
      <c r="AA13" s="135">
        <f t="shared" si="6"/>
        <v>0</v>
      </c>
      <c r="AB13" s="133">
        <f t="shared" si="0"/>
        <v>0</v>
      </c>
      <c r="AC13" s="134">
        <f t="shared" si="1"/>
        <v>0</v>
      </c>
      <c r="AD13" s="133">
        <f t="shared" si="7"/>
        <v>0</v>
      </c>
      <c r="AE13" s="134">
        <f t="shared" si="8"/>
        <v>0</v>
      </c>
    </row>
    <row r="14" spans="1:31" ht="20.100000000000001" customHeight="1" thickBot="1" x14ac:dyDescent="0.3">
      <c r="A14" s="503"/>
      <c r="B14" s="507"/>
      <c r="C14" s="519"/>
      <c r="D14" s="510"/>
      <c r="E14" s="513"/>
      <c r="F14" s="516"/>
      <c r="G14" s="13" t="s">
        <v>24</v>
      </c>
      <c r="H14" s="139"/>
      <c r="I14" s="140"/>
      <c r="J14" s="139"/>
      <c r="K14" s="140"/>
      <c r="L14" s="141"/>
      <c r="M14" s="139"/>
      <c r="N14" s="140"/>
      <c r="O14" s="139"/>
      <c r="P14" s="140"/>
      <c r="Q14" s="181">
        <f t="shared" si="4"/>
        <v>0</v>
      </c>
      <c r="R14" s="139"/>
      <c r="S14" s="140"/>
      <c r="T14" s="139"/>
      <c r="U14" s="140"/>
      <c r="V14" s="181">
        <f t="shared" si="5"/>
        <v>0</v>
      </c>
      <c r="W14" s="139"/>
      <c r="X14" s="140"/>
      <c r="Y14" s="142"/>
      <c r="Z14" s="140"/>
      <c r="AA14" s="181">
        <f t="shared" si="6"/>
        <v>0</v>
      </c>
      <c r="AB14" s="182">
        <f t="shared" si="0"/>
        <v>0</v>
      </c>
      <c r="AC14" s="183">
        <f t="shared" si="1"/>
        <v>0</v>
      </c>
      <c r="AD14" s="182">
        <f t="shared" si="7"/>
        <v>0</v>
      </c>
      <c r="AE14" s="183">
        <f t="shared" si="8"/>
        <v>0</v>
      </c>
    </row>
    <row r="15" spans="1:31" ht="20.100000000000001" customHeight="1" thickBot="1" x14ac:dyDescent="0.3">
      <c r="A15" s="504"/>
      <c r="B15" s="363" t="s">
        <v>12</v>
      </c>
      <c r="C15" s="364"/>
      <c r="D15" s="364"/>
      <c r="E15" s="364"/>
      <c r="F15" s="364"/>
      <c r="G15" s="365"/>
      <c r="H15" s="144">
        <f>SUM(H10:H14)</f>
        <v>1118</v>
      </c>
      <c r="I15" s="145">
        <f>SUM(I10:I14)</f>
        <v>247.5</v>
      </c>
      <c r="J15" s="145">
        <f t="shared" ref="J15:AE15" si="9">SUM(J10:J14)</f>
        <v>0</v>
      </c>
      <c r="K15" s="145">
        <f t="shared" si="9"/>
        <v>0</v>
      </c>
      <c r="L15" s="146">
        <f t="shared" si="9"/>
        <v>228.8</v>
      </c>
      <c r="M15" s="145">
        <f t="shared" si="9"/>
        <v>1265</v>
      </c>
      <c r="N15" s="145">
        <f t="shared" si="9"/>
        <v>658.8</v>
      </c>
      <c r="O15" s="145">
        <f t="shared" si="9"/>
        <v>0</v>
      </c>
      <c r="P15" s="145">
        <f t="shared" si="9"/>
        <v>0</v>
      </c>
      <c r="Q15" s="146">
        <f t="shared" si="4"/>
        <v>658.8</v>
      </c>
      <c r="R15" s="145">
        <f t="shared" si="9"/>
        <v>434</v>
      </c>
      <c r="S15" s="145">
        <f t="shared" si="9"/>
        <v>382</v>
      </c>
      <c r="T15" s="145">
        <f t="shared" si="9"/>
        <v>0</v>
      </c>
      <c r="U15" s="145">
        <f t="shared" si="9"/>
        <v>0</v>
      </c>
      <c r="V15" s="146">
        <f t="shared" si="5"/>
        <v>382</v>
      </c>
      <c r="W15" s="145">
        <f t="shared" si="9"/>
        <v>22</v>
      </c>
      <c r="X15" s="145">
        <f t="shared" si="9"/>
        <v>28</v>
      </c>
      <c r="Y15" s="145">
        <f t="shared" si="9"/>
        <v>0</v>
      </c>
      <c r="Z15" s="145">
        <f t="shared" si="9"/>
        <v>0</v>
      </c>
      <c r="AA15" s="145">
        <f t="shared" si="9"/>
        <v>28</v>
      </c>
      <c r="AB15" s="145">
        <f t="shared" si="9"/>
        <v>2839</v>
      </c>
      <c r="AC15" s="145">
        <f t="shared" si="9"/>
        <v>1316.3</v>
      </c>
      <c r="AD15" s="145">
        <f t="shared" si="9"/>
        <v>0</v>
      </c>
      <c r="AE15" s="184">
        <f t="shared" si="9"/>
        <v>0</v>
      </c>
    </row>
    <row r="16" spans="1:31" ht="20.100000000000001" customHeight="1" x14ac:dyDescent="0.25">
      <c r="A16" s="502">
        <v>52</v>
      </c>
      <c r="B16" s="520" t="s">
        <v>96</v>
      </c>
      <c r="C16" s="517">
        <v>103429.37</v>
      </c>
      <c r="D16" s="521">
        <f>E16+F16</f>
        <v>18060.5147</v>
      </c>
      <c r="E16" s="511">
        <v>18057.154699999999</v>
      </c>
      <c r="F16" s="523">
        <v>3.36</v>
      </c>
      <c r="G16" s="12" t="s">
        <v>20</v>
      </c>
      <c r="H16" s="133">
        <v>2678</v>
      </c>
      <c r="I16" s="134">
        <v>530.20000000000005</v>
      </c>
      <c r="J16" s="133"/>
      <c r="K16" s="134"/>
      <c r="L16" s="135">
        <v>530.20000000000005</v>
      </c>
      <c r="M16" s="133">
        <v>3090</v>
      </c>
      <c r="N16" s="134">
        <v>1180</v>
      </c>
      <c r="O16" s="133"/>
      <c r="P16" s="134"/>
      <c r="Q16" s="135">
        <f t="shared" si="4"/>
        <v>1180</v>
      </c>
      <c r="R16" s="133">
        <v>750</v>
      </c>
      <c r="S16" s="134">
        <v>700</v>
      </c>
      <c r="T16" s="133"/>
      <c r="U16" s="134"/>
      <c r="V16" s="135">
        <f t="shared" si="5"/>
        <v>700</v>
      </c>
      <c r="W16" s="133">
        <v>7</v>
      </c>
      <c r="X16" s="134">
        <v>7.1</v>
      </c>
      <c r="Y16" s="133"/>
      <c r="Z16" s="134"/>
      <c r="AA16" s="135">
        <f t="shared" si="6"/>
        <v>7.1</v>
      </c>
      <c r="AB16" s="133">
        <f t="shared" si="0"/>
        <v>6525</v>
      </c>
      <c r="AC16" s="134">
        <f t="shared" si="1"/>
        <v>2417.2999999999997</v>
      </c>
      <c r="AD16" s="133">
        <f t="shared" si="7"/>
        <v>0</v>
      </c>
      <c r="AE16" s="134">
        <f t="shared" si="8"/>
        <v>0</v>
      </c>
    </row>
    <row r="17" spans="1:31" ht="20.100000000000001" customHeight="1" x14ac:dyDescent="0.25">
      <c r="A17" s="503"/>
      <c r="B17" s="520"/>
      <c r="C17" s="518"/>
      <c r="D17" s="522"/>
      <c r="E17" s="512"/>
      <c r="F17" s="524"/>
      <c r="G17" s="12" t="s">
        <v>21</v>
      </c>
      <c r="H17" s="136"/>
      <c r="I17" s="137"/>
      <c r="J17" s="136"/>
      <c r="K17" s="137"/>
      <c r="L17" s="138"/>
      <c r="M17" s="136"/>
      <c r="N17" s="137"/>
      <c r="O17" s="136"/>
      <c r="P17" s="137"/>
      <c r="Q17" s="135">
        <f t="shared" si="4"/>
        <v>0</v>
      </c>
      <c r="R17" s="136"/>
      <c r="S17" s="137"/>
      <c r="T17" s="136"/>
      <c r="U17" s="137"/>
      <c r="V17" s="135">
        <f t="shared" si="5"/>
        <v>0</v>
      </c>
      <c r="W17" s="136"/>
      <c r="X17" s="137"/>
      <c r="Y17" s="136"/>
      <c r="Z17" s="137"/>
      <c r="AA17" s="135">
        <f t="shared" si="6"/>
        <v>0</v>
      </c>
      <c r="AB17" s="133">
        <f t="shared" si="0"/>
        <v>0</v>
      </c>
      <c r="AC17" s="134">
        <f t="shared" si="1"/>
        <v>0</v>
      </c>
      <c r="AD17" s="133">
        <f t="shared" si="7"/>
        <v>0</v>
      </c>
      <c r="AE17" s="134">
        <f t="shared" si="8"/>
        <v>0</v>
      </c>
    </row>
    <row r="18" spans="1:31" ht="20.100000000000001" customHeight="1" x14ac:dyDescent="0.25">
      <c r="A18" s="503"/>
      <c r="B18" s="520"/>
      <c r="C18" s="518"/>
      <c r="D18" s="522"/>
      <c r="E18" s="512"/>
      <c r="F18" s="524"/>
      <c r="G18" s="12" t="s">
        <v>22</v>
      </c>
      <c r="H18" s="136"/>
      <c r="I18" s="137"/>
      <c r="J18" s="136"/>
      <c r="K18" s="137"/>
      <c r="L18" s="138"/>
      <c r="M18" s="136">
        <v>820</v>
      </c>
      <c r="N18" s="137">
        <v>410</v>
      </c>
      <c r="O18" s="136"/>
      <c r="P18" s="137"/>
      <c r="Q18" s="135">
        <f t="shared" si="4"/>
        <v>410</v>
      </c>
      <c r="R18" s="136"/>
      <c r="S18" s="137"/>
      <c r="T18" s="136"/>
      <c r="U18" s="137"/>
      <c r="V18" s="135">
        <f t="shared" si="5"/>
        <v>0</v>
      </c>
      <c r="W18" s="136"/>
      <c r="X18" s="137"/>
      <c r="Y18" s="136"/>
      <c r="Z18" s="137"/>
      <c r="AA18" s="135">
        <f t="shared" si="6"/>
        <v>0</v>
      </c>
      <c r="AB18" s="133">
        <f t="shared" si="0"/>
        <v>820</v>
      </c>
      <c r="AC18" s="134">
        <f t="shared" si="1"/>
        <v>410</v>
      </c>
      <c r="AD18" s="133">
        <f t="shared" si="7"/>
        <v>0</v>
      </c>
      <c r="AE18" s="134">
        <f t="shared" si="8"/>
        <v>0</v>
      </c>
    </row>
    <row r="19" spans="1:31" ht="20.100000000000001" customHeight="1" x14ac:dyDescent="0.25">
      <c r="A19" s="503"/>
      <c r="B19" s="520"/>
      <c r="C19" s="518"/>
      <c r="D19" s="522"/>
      <c r="E19" s="512"/>
      <c r="F19" s="524"/>
      <c r="G19" s="12" t="s">
        <v>23</v>
      </c>
      <c r="H19" s="136"/>
      <c r="I19" s="137"/>
      <c r="J19" s="136"/>
      <c r="K19" s="137"/>
      <c r="L19" s="138"/>
      <c r="M19" s="136"/>
      <c r="N19" s="137"/>
      <c r="O19" s="136"/>
      <c r="P19" s="137"/>
      <c r="Q19" s="135">
        <f t="shared" si="4"/>
        <v>0</v>
      </c>
      <c r="R19" s="136"/>
      <c r="S19" s="137"/>
      <c r="T19" s="136"/>
      <c r="U19" s="137"/>
      <c r="V19" s="135">
        <f t="shared" si="5"/>
        <v>0</v>
      </c>
      <c r="W19" s="136"/>
      <c r="X19" s="137"/>
      <c r="Y19" s="136"/>
      <c r="Z19" s="137"/>
      <c r="AA19" s="135">
        <f t="shared" si="6"/>
        <v>0</v>
      </c>
      <c r="AB19" s="133">
        <f t="shared" si="0"/>
        <v>0</v>
      </c>
      <c r="AC19" s="134">
        <f t="shared" si="1"/>
        <v>0</v>
      </c>
      <c r="AD19" s="133">
        <f t="shared" si="7"/>
        <v>0</v>
      </c>
      <c r="AE19" s="134">
        <f t="shared" si="8"/>
        <v>0</v>
      </c>
    </row>
    <row r="20" spans="1:31" ht="20.100000000000001" customHeight="1" thickBot="1" x14ac:dyDescent="0.3">
      <c r="A20" s="503"/>
      <c r="B20" s="520"/>
      <c r="C20" s="519"/>
      <c r="D20" s="522"/>
      <c r="E20" s="512"/>
      <c r="F20" s="524"/>
      <c r="G20" s="13" t="s">
        <v>24</v>
      </c>
      <c r="H20" s="139"/>
      <c r="I20" s="140"/>
      <c r="J20" s="139"/>
      <c r="K20" s="140"/>
      <c r="L20" s="141"/>
      <c r="M20" s="139"/>
      <c r="N20" s="140"/>
      <c r="O20" s="139"/>
      <c r="P20" s="140"/>
      <c r="Q20" s="181">
        <f t="shared" si="4"/>
        <v>0</v>
      </c>
      <c r="R20" s="139"/>
      <c r="S20" s="140"/>
      <c r="T20" s="139"/>
      <c r="U20" s="140"/>
      <c r="V20" s="181">
        <f t="shared" si="5"/>
        <v>0</v>
      </c>
      <c r="W20" s="139"/>
      <c r="X20" s="140"/>
      <c r="Y20" s="142"/>
      <c r="Z20" s="140"/>
      <c r="AA20" s="181">
        <f t="shared" si="6"/>
        <v>0</v>
      </c>
      <c r="AB20" s="182">
        <f t="shared" si="0"/>
        <v>0</v>
      </c>
      <c r="AC20" s="183">
        <f t="shared" si="1"/>
        <v>0</v>
      </c>
      <c r="AD20" s="182">
        <f t="shared" si="7"/>
        <v>0</v>
      </c>
      <c r="AE20" s="183">
        <f t="shared" si="8"/>
        <v>0</v>
      </c>
    </row>
    <row r="21" spans="1:31" ht="20.100000000000001" customHeight="1" thickBot="1" x14ac:dyDescent="0.3">
      <c r="A21" s="504"/>
      <c r="B21" s="365" t="s">
        <v>12</v>
      </c>
      <c r="C21" s="365"/>
      <c r="D21" s="525"/>
      <c r="E21" s="525"/>
      <c r="F21" s="525"/>
      <c r="G21" s="525"/>
      <c r="H21" s="144">
        <f>SUM(H16:H20)</f>
        <v>2678</v>
      </c>
      <c r="I21" s="145">
        <f t="shared" ref="I21:P21" si="10">SUM(I16:I20)</f>
        <v>530.20000000000005</v>
      </c>
      <c r="J21" s="145">
        <f t="shared" si="10"/>
        <v>0</v>
      </c>
      <c r="K21" s="145">
        <f t="shared" si="10"/>
        <v>0</v>
      </c>
      <c r="L21" s="146">
        <f t="shared" si="10"/>
        <v>530.20000000000005</v>
      </c>
      <c r="M21" s="145">
        <f t="shared" si="10"/>
        <v>3910</v>
      </c>
      <c r="N21" s="145">
        <f t="shared" si="10"/>
        <v>1590</v>
      </c>
      <c r="O21" s="145">
        <f t="shared" si="10"/>
        <v>0</v>
      </c>
      <c r="P21" s="145">
        <f t="shared" si="10"/>
        <v>0</v>
      </c>
      <c r="Q21" s="146">
        <f t="shared" ref="Q21:Q26" si="11">N21+P21</f>
        <v>1590</v>
      </c>
      <c r="R21" s="145">
        <f>SUM(R16:R20)</f>
        <v>750</v>
      </c>
      <c r="S21" s="145">
        <f>SUM(S16:S20)</f>
        <v>700</v>
      </c>
      <c r="T21" s="145">
        <f>SUM(T16:T20)</f>
        <v>0</v>
      </c>
      <c r="U21" s="145">
        <f>SUM(U16:U20)</f>
        <v>0</v>
      </c>
      <c r="V21" s="146">
        <f t="shared" ref="V21:V26" si="12">S21+U21</f>
        <v>700</v>
      </c>
      <c r="W21" s="145">
        <f t="shared" ref="W21:AE21" si="13">SUM(W16:W20)</f>
        <v>7</v>
      </c>
      <c r="X21" s="145">
        <f t="shared" si="13"/>
        <v>7.1</v>
      </c>
      <c r="Y21" s="145">
        <f t="shared" si="13"/>
        <v>0</v>
      </c>
      <c r="Z21" s="145">
        <f t="shared" si="13"/>
        <v>0</v>
      </c>
      <c r="AA21" s="145">
        <f t="shared" si="13"/>
        <v>7.1</v>
      </c>
      <c r="AB21" s="145">
        <f t="shared" si="13"/>
        <v>7345</v>
      </c>
      <c r="AC21" s="145">
        <f t="shared" si="13"/>
        <v>2827.2999999999997</v>
      </c>
      <c r="AD21" s="145">
        <f t="shared" si="13"/>
        <v>0</v>
      </c>
      <c r="AE21" s="184">
        <f t="shared" si="13"/>
        <v>0</v>
      </c>
    </row>
    <row r="22" spans="1:31" ht="20.100000000000001" customHeight="1" x14ac:dyDescent="0.25">
      <c r="A22" s="502">
        <v>53</v>
      </c>
      <c r="B22" s="520" t="s">
        <v>97</v>
      </c>
      <c r="C22" s="517">
        <v>31559.447400000001</v>
      </c>
      <c r="D22" s="508">
        <f>E22+F22</f>
        <v>10087.9959</v>
      </c>
      <c r="E22" s="511">
        <v>9974.8822999999993</v>
      </c>
      <c r="F22" s="514">
        <v>113.11360000000001</v>
      </c>
      <c r="G22" s="178" t="s">
        <v>20</v>
      </c>
      <c r="H22" s="133">
        <v>859</v>
      </c>
      <c r="I22" s="134">
        <v>24.2</v>
      </c>
      <c r="J22" s="133"/>
      <c r="K22" s="134"/>
      <c r="L22" s="135">
        <v>24.2</v>
      </c>
      <c r="M22" s="133">
        <v>511</v>
      </c>
      <c r="N22" s="134">
        <v>227</v>
      </c>
      <c r="O22" s="133"/>
      <c r="P22" s="134"/>
      <c r="Q22" s="135">
        <f t="shared" si="11"/>
        <v>227</v>
      </c>
      <c r="R22" s="133">
        <v>125</v>
      </c>
      <c r="S22" s="134">
        <v>110</v>
      </c>
      <c r="T22" s="133"/>
      <c r="U22" s="134"/>
      <c r="V22" s="135">
        <f t="shared" si="12"/>
        <v>110</v>
      </c>
      <c r="W22" s="133">
        <v>116</v>
      </c>
      <c r="X22" s="134">
        <v>143</v>
      </c>
      <c r="Y22" s="133"/>
      <c r="Z22" s="134"/>
      <c r="AA22" s="135">
        <f>X22+Z22</f>
        <v>143</v>
      </c>
      <c r="AB22" s="133">
        <f t="shared" ref="AB22:AE26" si="14">H22+M22+R22+W22</f>
        <v>1611</v>
      </c>
      <c r="AC22" s="134">
        <f t="shared" si="14"/>
        <v>504.2</v>
      </c>
      <c r="AD22" s="133">
        <f t="shared" si="14"/>
        <v>0</v>
      </c>
      <c r="AE22" s="134">
        <f t="shared" si="14"/>
        <v>0</v>
      </c>
    </row>
    <row r="23" spans="1:31" ht="20.100000000000001" customHeight="1" x14ac:dyDescent="0.25">
      <c r="A23" s="503"/>
      <c r="B23" s="520"/>
      <c r="C23" s="518"/>
      <c r="D23" s="509"/>
      <c r="E23" s="512"/>
      <c r="F23" s="515"/>
      <c r="G23" s="178" t="s">
        <v>21</v>
      </c>
      <c r="H23" s="136"/>
      <c r="I23" s="137"/>
      <c r="J23" s="136"/>
      <c r="K23" s="137"/>
      <c r="L23" s="138"/>
      <c r="M23" s="136"/>
      <c r="N23" s="137"/>
      <c r="O23" s="136"/>
      <c r="P23" s="137"/>
      <c r="Q23" s="135">
        <f t="shared" si="11"/>
        <v>0</v>
      </c>
      <c r="R23" s="136"/>
      <c r="S23" s="137"/>
      <c r="T23" s="136"/>
      <c r="U23" s="137"/>
      <c r="V23" s="135">
        <f t="shared" si="12"/>
        <v>0</v>
      </c>
      <c r="W23" s="136"/>
      <c r="X23" s="137"/>
      <c r="Y23" s="136"/>
      <c r="Z23" s="137"/>
      <c r="AA23" s="135">
        <f>X23+Z23</f>
        <v>0</v>
      </c>
      <c r="AB23" s="133">
        <f t="shared" si="14"/>
        <v>0</v>
      </c>
      <c r="AC23" s="134">
        <f t="shared" si="14"/>
        <v>0</v>
      </c>
      <c r="AD23" s="133">
        <f t="shared" si="14"/>
        <v>0</v>
      </c>
      <c r="AE23" s="134">
        <f t="shared" si="14"/>
        <v>0</v>
      </c>
    </row>
    <row r="24" spans="1:31" ht="20.100000000000001" customHeight="1" x14ac:dyDescent="0.25">
      <c r="A24" s="503"/>
      <c r="B24" s="520"/>
      <c r="C24" s="518"/>
      <c r="D24" s="509"/>
      <c r="E24" s="512"/>
      <c r="F24" s="515"/>
      <c r="G24" s="178" t="s">
        <v>22</v>
      </c>
      <c r="H24" s="136"/>
      <c r="I24" s="137"/>
      <c r="J24" s="136"/>
      <c r="K24" s="137"/>
      <c r="L24" s="138"/>
      <c r="M24" s="136"/>
      <c r="N24" s="137"/>
      <c r="O24" s="136"/>
      <c r="P24" s="137"/>
      <c r="Q24" s="135">
        <f t="shared" si="11"/>
        <v>0</v>
      </c>
      <c r="R24" s="136">
        <v>405</v>
      </c>
      <c r="S24" s="137">
        <v>381</v>
      </c>
      <c r="T24" s="136"/>
      <c r="U24" s="137"/>
      <c r="V24" s="135">
        <f t="shared" si="12"/>
        <v>381</v>
      </c>
      <c r="W24" s="136">
        <v>14</v>
      </c>
      <c r="X24" s="137">
        <v>20</v>
      </c>
      <c r="Y24" s="136"/>
      <c r="Z24" s="137"/>
      <c r="AA24" s="135">
        <f>X24+Z24</f>
        <v>20</v>
      </c>
      <c r="AB24" s="133">
        <f t="shared" si="14"/>
        <v>419</v>
      </c>
      <c r="AC24" s="134">
        <f t="shared" si="14"/>
        <v>401</v>
      </c>
      <c r="AD24" s="133">
        <f t="shared" si="14"/>
        <v>0</v>
      </c>
      <c r="AE24" s="134">
        <f t="shared" si="14"/>
        <v>0</v>
      </c>
    </row>
    <row r="25" spans="1:31" ht="20.100000000000001" customHeight="1" x14ac:dyDescent="0.25">
      <c r="A25" s="503"/>
      <c r="B25" s="520"/>
      <c r="C25" s="518"/>
      <c r="D25" s="509"/>
      <c r="E25" s="512"/>
      <c r="F25" s="515"/>
      <c r="G25" s="178" t="s">
        <v>23</v>
      </c>
      <c r="H25" s="136"/>
      <c r="I25" s="137"/>
      <c r="J25" s="136"/>
      <c r="K25" s="137"/>
      <c r="L25" s="138"/>
      <c r="M25" s="136"/>
      <c r="N25" s="137"/>
      <c r="O25" s="136"/>
      <c r="P25" s="137"/>
      <c r="Q25" s="135">
        <f t="shared" si="11"/>
        <v>0</v>
      </c>
      <c r="R25" s="136"/>
      <c r="S25" s="137"/>
      <c r="T25" s="136"/>
      <c r="U25" s="137"/>
      <c r="V25" s="135">
        <f t="shared" si="12"/>
        <v>0</v>
      </c>
      <c r="W25" s="136"/>
      <c r="X25" s="137"/>
      <c r="Y25" s="136"/>
      <c r="Z25" s="137"/>
      <c r="AA25" s="135">
        <f>X25+Z25</f>
        <v>0</v>
      </c>
      <c r="AB25" s="133">
        <f t="shared" si="14"/>
        <v>0</v>
      </c>
      <c r="AC25" s="134">
        <f t="shared" si="14"/>
        <v>0</v>
      </c>
      <c r="AD25" s="133">
        <f t="shared" si="14"/>
        <v>0</v>
      </c>
      <c r="AE25" s="134">
        <f t="shared" si="14"/>
        <v>0</v>
      </c>
    </row>
    <row r="26" spans="1:31" ht="20.100000000000001" customHeight="1" thickBot="1" x14ac:dyDescent="0.3">
      <c r="A26" s="503"/>
      <c r="B26" s="520"/>
      <c r="C26" s="519"/>
      <c r="D26" s="509"/>
      <c r="E26" s="512"/>
      <c r="F26" s="515"/>
      <c r="G26" s="179" t="s">
        <v>24</v>
      </c>
      <c r="H26" s="139"/>
      <c r="I26" s="140"/>
      <c r="J26" s="139"/>
      <c r="K26" s="140"/>
      <c r="L26" s="141"/>
      <c r="M26" s="139"/>
      <c r="N26" s="140"/>
      <c r="O26" s="139"/>
      <c r="P26" s="140"/>
      <c r="Q26" s="181">
        <f t="shared" si="11"/>
        <v>0</v>
      </c>
      <c r="R26" s="139"/>
      <c r="S26" s="140"/>
      <c r="T26" s="139"/>
      <c r="U26" s="140"/>
      <c r="V26" s="181">
        <f t="shared" si="12"/>
        <v>0</v>
      </c>
      <c r="W26" s="139"/>
      <c r="X26" s="140"/>
      <c r="Y26" s="142"/>
      <c r="Z26" s="140"/>
      <c r="AA26" s="181">
        <f>X26+Z26</f>
        <v>0</v>
      </c>
      <c r="AB26" s="182">
        <f t="shared" si="14"/>
        <v>0</v>
      </c>
      <c r="AC26" s="183">
        <f t="shared" si="14"/>
        <v>0</v>
      </c>
      <c r="AD26" s="182">
        <f t="shared" si="14"/>
        <v>0</v>
      </c>
      <c r="AE26" s="183">
        <f t="shared" si="14"/>
        <v>0</v>
      </c>
    </row>
    <row r="27" spans="1:31" ht="20.100000000000001" customHeight="1" thickBot="1" x14ac:dyDescent="0.3">
      <c r="A27" s="504"/>
      <c r="B27" s="365" t="s">
        <v>12</v>
      </c>
      <c r="C27" s="365"/>
      <c r="D27" s="525"/>
      <c r="E27" s="525"/>
      <c r="F27" s="525"/>
      <c r="G27" s="525"/>
      <c r="H27" s="144">
        <f>H22+H23+H24+H25+H26</f>
        <v>859</v>
      </c>
      <c r="I27" s="145">
        <f t="shared" ref="I27:P27" si="15">I22+I23+I24+I25+I26</f>
        <v>24.2</v>
      </c>
      <c r="J27" s="145">
        <f t="shared" si="15"/>
        <v>0</v>
      </c>
      <c r="K27" s="145">
        <f t="shared" si="15"/>
        <v>0</v>
      </c>
      <c r="L27" s="146">
        <f t="shared" si="15"/>
        <v>24.2</v>
      </c>
      <c r="M27" s="145">
        <f t="shared" si="15"/>
        <v>511</v>
      </c>
      <c r="N27" s="145">
        <f t="shared" si="15"/>
        <v>227</v>
      </c>
      <c r="O27" s="145">
        <f t="shared" si="15"/>
        <v>0</v>
      </c>
      <c r="P27" s="145">
        <f t="shared" si="15"/>
        <v>0</v>
      </c>
      <c r="Q27" s="146">
        <f t="shared" ref="Q27:AE27" si="16">Q22+Q23+Q24+Q25+Q26</f>
        <v>227</v>
      </c>
      <c r="R27" s="145">
        <f t="shared" si="16"/>
        <v>530</v>
      </c>
      <c r="S27" s="145">
        <f t="shared" si="16"/>
        <v>491</v>
      </c>
      <c r="T27" s="145">
        <f t="shared" si="16"/>
        <v>0</v>
      </c>
      <c r="U27" s="145">
        <f t="shared" si="16"/>
        <v>0</v>
      </c>
      <c r="V27" s="146">
        <f t="shared" si="16"/>
        <v>491</v>
      </c>
      <c r="W27" s="145">
        <f t="shared" si="16"/>
        <v>130</v>
      </c>
      <c r="X27" s="145">
        <f t="shared" si="16"/>
        <v>163</v>
      </c>
      <c r="Y27" s="145">
        <f t="shared" si="16"/>
        <v>0</v>
      </c>
      <c r="Z27" s="145">
        <f t="shared" si="16"/>
        <v>0</v>
      </c>
      <c r="AA27" s="145">
        <f t="shared" si="16"/>
        <v>163</v>
      </c>
      <c r="AB27" s="145">
        <f t="shared" si="16"/>
        <v>2030</v>
      </c>
      <c r="AC27" s="145">
        <f t="shared" si="16"/>
        <v>905.2</v>
      </c>
      <c r="AD27" s="145">
        <f t="shared" si="16"/>
        <v>0</v>
      </c>
      <c r="AE27" s="184">
        <f t="shared" si="16"/>
        <v>0</v>
      </c>
    </row>
    <row r="28" spans="1:31" ht="20.100000000000001" customHeight="1" x14ac:dyDescent="0.25">
      <c r="A28" s="502">
        <v>54</v>
      </c>
      <c r="B28" s="526" t="s">
        <v>98</v>
      </c>
      <c r="C28" s="517">
        <v>99094.203099999999</v>
      </c>
      <c r="D28" s="508">
        <f>E28+F28</f>
        <v>15801.090100000001</v>
      </c>
      <c r="E28" s="511">
        <v>15503.828100000001</v>
      </c>
      <c r="F28" s="514">
        <v>297.262</v>
      </c>
      <c r="G28" s="178" t="s">
        <v>20</v>
      </c>
      <c r="H28" s="133">
        <v>6</v>
      </c>
      <c r="I28" s="134">
        <v>1</v>
      </c>
      <c r="J28" s="133"/>
      <c r="K28" s="134"/>
      <c r="L28" s="135">
        <v>1</v>
      </c>
      <c r="M28" s="133">
        <v>100</v>
      </c>
      <c r="N28" s="134">
        <v>50</v>
      </c>
      <c r="O28" s="133"/>
      <c r="P28" s="134"/>
      <c r="Q28" s="135">
        <f>N28+P28</f>
        <v>50</v>
      </c>
      <c r="R28" s="133">
        <v>232</v>
      </c>
      <c r="S28" s="134">
        <v>214</v>
      </c>
      <c r="T28" s="133"/>
      <c r="U28" s="134"/>
      <c r="V28" s="135">
        <f>S28+U28</f>
        <v>214</v>
      </c>
      <c r="W28" s="133">
        <v>68</v>
      </c>
      <c r="X28" s="134">
        <v>122</v>
      </c>
      <c r="Y28" s="133"/>
      <c r="Z28" s="134"/>
      <c r="AA28" s="135">
        <f>X28+Z28</f>
        <v>122</v>
      </c>
      <c r="AB28" s="133">
        <f t="shared" ref="AB28:AE32" si="17">H28+M28+R28+W28</f>
        <v>406</v>
      </c>
      <c r="AC28" s="134">
        <f t="shared" si="17"/>
        <v>387</v>
      </c>
      <c r="AD28" s="133">
        <f t="shared" si="17"/>
        <v>0</v>
      </c>
      <c r="AE28" s="134">
        <f t="shared" si="17"/>
        <v>0</v>
      </c>
    </row>
    <row r="29" spans="1:31" ht="20.100000000000001" customHeight="1" x14ac:dyDescent="0.25">
      <c r="A29" s="503"/>
      <c r="B29" s="520"/>
      <c r="C29" s="518"/>
      <c r="D29" s="527"/>
      <c r="E29" s="512"/>
      <c r="F29" s="515"/>
      <c r="G29" s="178" t="s">
        <v>21</v>
      </c>
      <c r="H29" s="136"/>
      <c r="I29" s="137"/>
      <c r="J29" s="136"/>
      <c r="K29" s="137"/>
      <c r="L29" s="138"/>
      <c r="M29" s="136"/>
      <c r="N29" s="137"/>
      <c r="O29" s="136"/>
      <c r="P29" s="137"/>
      <c r="Q29" s="135">
        <f>N29+P29</f>
        <v>0</v>
      </c>
      <c r="R29" s="136"/>
      <c r="S29" s="137"/>
      <c r="T29" s="136"/>
      <c r="U29" s="137"/>
      <c r="V29" s="135">
        <f>S29+U29</f>
        <v>0</v>
      </c>
      <c r="W29" s="136"/>
      <c r="X29" s="137"/>
      <c r="Y29" s="136"/>
      <c r="Z29" s="137"/>
      <c r="AA29" s="135">
        <f>X29+Z29</f>
        <v>0</v>
      </c>
      <c r="AB29" s="133">
        <f t="shared" si="17"/>
        <v>0</v>
      </c>
      <c r="AC29" s="134">
        <f t="shared" si="17"/>
        <v>0</v>
      </c>
      <c r="AD29" s="133">
        <f t="shared" si="17"/>
        <v>0</v>
      </c>
      <c r="AE29" s="134">
        <f t="shared" si="17"/>
        <v>0</v>
      </c>
    </row>
    <row r="30" spans="1:31" ht="20.100000000000001" customHeight="1" x14ac:dyDescent="0.25">
      <c r="A30" s="503"/>
      <c r="B30" s="520"/>
      <c r="C30" s="518"/>
      <c r="D30" s="527"/>
      <c r="E30" s="512"/>
      <c r="F30" s="515"/>
      <c r="G30" s="178" t="s">
        <v>22</v>
      </c>
      <c r="H30" s="136"/>
      <c r="I30" s="137"/>
      <c r="J30" s="136"/>
      <c r="K30" s="137"/>
      <c r="L30" s="138"/>
      <c r="M30" s="136"/>
      <c r="N30" s="137"/>
      <c r="O30" s="136"/>
      <c r="P30" s="137"/>
      <c r="Q30" s="135">
        <f>N30+P30</f>
        <v>0</v>
      </c>
      <c r="R30" s="136"/>
      <c r="S30" s="137"/>
      <c r="T30" s="136"/>
      <c r="U30" s="137"/>
      <c r="V30" s="135">
        <f>S30+U30</f>
        <v>0</v>
      </c>
      <c r="W30" s="136"/>
      <c r="X30" s="137"/>
      <c r="Y30" s="136"/>
      <c r="Z30" s="137"/>
      <c r="AA30" s="135">
        <f>X30+Z30</f>
        <v>0</v>
      </c>
      <c r="AB30" s="133">
        <f t="shared" si="17"/>
        <v>0</v>
      </c>
      <c r="AC30" s="134">
        <f t="shared" si="17"/>
        <v>0</v>
      </c>
      <c r="AD30" s="133">
        <f t="shared" si="17"/>
        <v>0</v>
      </c>
      <c r="AE30" s="134">
        <f t="shared" si="17"/>
        <v>0</v>
      </c>
    </row>
    <row r="31" spans="1:31" ht="20.100000000000001" customHeight="1" x14ac:dyDescent="0.25">
      <c r="A31" s="503"/>
      <c r="B31" s="527"/>
      <c r="C31" s="518"/>
      <c r="D31" s="527"/>
      <c r="E31" s="512"/>
      <c r="F31" s="515"/>
      <c r="G31" s="178" t="s">
        <v>23</v>
      </c>
      <c r="H31" s="136"/>
      <c r="I31" s="137"/>
      <c r="J31" s="136"/>
      <c r="K31" s="137"/>
      <c r="L31" s="138"/>
      <c r="M31" s="136"/>
      <c r="N31" s="137"/>
      <c r="O31" s="136"/>
      <c r="P31" s="137"/>
      <c r="Q31" s="135">
        <f>N31+P31</f>
        <v>0</v>
      </c>
      <c r="R31" s="136"/>
      <c r="S31" s="137"/>
      <c r="T31" s="136"/>
      <c r="U31" s="137"/>
      <c r="V31" s="135">
        <f>S31+U31</f>
        <v>0</v>
      </c>
      <c r="W31" s="136"/>
      <c r="X31" s="137"/>
      <c r="Y31" s="136"/>
      <c r="Z31" s="137"/>
      <c r="AA31" s="135">
        <f>X31+Z31</f>
        <v>0</v>
      </c>
      <c r="AB31" s="133">
        <f t="shared" si="17"/>
        <v>0</v>
      </c>
      <c r="AC31" s="134">
        <f t="shared" si="17"/>
        <v>0</v>
      </c>
      <c r="AD31" s="133">
        <f t="shared" si="17"/>
        <v>0</v>
      </c>
      <c r="AE31" s="134">
        <f t="shared" si="17"/>
        <v>0</v>
      </c>
    </row>
    <row r="32" spans="1:31" ht="20.100000000000001" customHeight="1" thickBot="1" x14ac:dyDescent="0.3">
      <c r="A32" s="503"/>
      <c r="B32" s="528"/>
      <c r="C32" s="519"/>
      <c r="D32" s="528"/>
      <c r="E32" s="513"/>
      <c r="F32" s="516"/>
      <c r="G32" s="179" t="s">
        <v>24</v>
      </c>
      <c r="H32" s="139"/>
      <c r="I32" s="140"/>
      <c r="J32" s="139"/>
      <c r="K32" s="140"/>
      <c r="L32" s="141"/>
      <c r="M32" s="139"/>
      <c r="N32" s="140"/>
      <c r="O32" s="139"/>
      <c r="P32" s="140"/>
      <c r="Q32" s="181">
        <f>N32+P32</f>
        <v>0</v>
      </c>
      <c r="R32" s="139"/>
      <c r="S32" s="140"/>
      <c r="T32" s="139"/>
      <c r="U32" s="140"/>
      <c r="V32" s="181">
        <f>S32+U32</f>
        <v>0</v>
      </c>
      <c r="W32" s="139"/>
      <c r="X32" s="140"/>
      <c r="Y32" s="142"/>
      <c r="Z32" s="140"/>
      <c r="AA32" s="181">
        <f>X32+Z32</f>
        <v>0</v>
      </c>
      <c r="AB32" s="182">
        <f t="shared" si="17"/>
        <v>0</v>
      </c>
      <c r="AC32" s="183">
        <f t="shared" si="17"/>
        <v>0</v>
      </c>
      <c r="AD32" s="182">
        <f t="shared" si="17"/>
        <v>0</v>
      </c>
      <c r="AE32" s="183">
        <f t="shared" si="17"/>
        <v>0</v>
      </c>
    </row>
    <row r="33" spans="1:31" ht="20.100000000000001" customHeight="1" thickBot="1" x14ac:dyDescent="0.3">
      <c r="A33" s="504"/>
      <c r="B33" s="363" t="s">
        <v>12</v>
      </c>
      <c r="C33" s="364"/>
      <c r="D33" s="364"/>
      <c r="E33" s="364"/>
      <c r="F33" s="364"/>
      <c r="G33" s="365"/>
      <c r="H33" s="144">
        <f>SUM(H28:H32)</f>
        <v>6</v>
      </c>
      <c r="I33" s="145">
        <f t="shared" ref="I33:P33" si="18">SUM(I28:I32)</f>
        <v>1</v>
      </c>
      <c r="J33" s="145">
        <f t="shared" si="18"/>
        <v>0</v>
      </c>
      <c r="K33" s="145">
        <f t="shared" si="18"/>
        <v>0</v>
      </c>
      <c r="L33" s="146">
        <f t="shared" si="18"/>
        <v>1</v>
      </c>
      <c r="M33" s="145">
        <f t="shared" si="18"/>
        <v>100</v>
      </c>
      <c r="N33" s="145">
        <f t="shared" si="18"/>
        <v>50</v>
      </c>
      <c r="O33" s="145">
        <f t="shared" si="18"/>
        <v>0</v>
      </c>
      <c r="P33" s="145">
        <f t="shared" si="18"/>
        <v>0</v>
      </c>
      <c r="Q33" s="146">
        <f t="shared" ref="Q33:AE33" si="19">SUM(Q28:Q32)</f>
        <v>50</v>
      </c>
      <c r="R33" s="145">
        <f t="shared" si="19"/>
        <v>232</v>
      </c>
      <c r="S33" s="145">
        <f t="shared" si="19"/>
        <v>214</v>
      </c>
      <c r="T33" s="145">
        <f t="shared" si="19"/>
        <v>0</v>
      </c>
      <c r="U33" s="145">
        <f t="shared" si="19"/>
        <v>0</v>
      </c>
      <c r="V33" s="146">
        <f t="shared" si="19"/>
        <v>214</v>
      </c>
      <c r="W33" s="145">
        <f t="shared" si="19"/>
        <v>68</v>
      </c>
      <c r="X33" s="145">
        <f t="shared" si="19"/>
        <v>122</v>
      </c>
      <c r="Y33" s="145">
        <f t="shared" si="19"/>
        <v>0</v>
      </c>
      <c r="Z33" s="145">
        <f t="shared" si="19"/>
        <v>0</v>
      </c>
      <c r="AA33" s="145">
        <f t="shared" si="19"/>
        <v>122</v>
      </c>
      <c r="AB33" s="145">
        <f t="shared" si="19"/>
        <v>406</v>
      </c>
      <c r="AC33" s="145">
        <f t="shared" si="19"/>
        <v>387</v>
      </c>
      <c r="AD33" s="145">
        <f t="shared" si="19"/>
        <v>0</v>
      </c>
      <c r="AE33" s="184">
        <f t="shared" si="19"/>
        <v>0</v>
      </c>
    </row>
    <row r="34" spans="1:31" ht="20.100000000000001" customHeight="1" x14ac:dyDescent="0.25">
      <c r="A34" s="502" t="s">
        <v>99</v>
      </c>
      <c r="B34" s="526" t="s">
        <v>100</v>
      </c>
      <c r="C34" s="546">
        <v>55959.7592</v>
      </c>
      <c r="D34" s="508">
        <f>E34+F34</f>
        <v>6621.4553000000005</v>
      </c>
      <c r="E34" s="508">
        <v>6528.6</v>
      </c>
      <c r="F34" s="543">
        <v>92.855299999999986</v>
      </c>
      <c r="G34" s="12" t="s">
        <v>20</v>
      </c>
      <c r="H34" s="133">
        <v>100</v>
      </c>
      <c r="I34" s="134">
        <v>18</v>
      </c>
      <c r="J34" s="133"/>
      <c r="K34" s="134"/>
      <c r="L34" s="135">
        <v>18</v>
      </c>
      <c r="M34" s="133">
        <v>201</v>
      </c>
      <c r="N34" s="134">
        <v>82</v>
      </c>
      <c r="O34" s="133"/>
      <c r="P34" s="134"/>
      <c r="Q34" s="135">
        <f>N34+P34</f>
        <v>82</v>
      </c>
      <c r="R34" s="133">
        <v>350</v>
      </c>
      <c r="S34" s="134">
        <v>192</v>
      </c>
      <c r="T34" s="133"/>
      <c r="U34" s="134"/>
      <c r="V34" s="135">
        <f>S34+U34</f>
        <v>192</v>
      </c>
      <c r="W34" s="133">
        <v>385</v>
      </c>
      <c r="X34" s="134">
        <v>305</v>
      </c>
      <c r="Y34" s="133"/>
      <c r="Z34" s="134"/>
      <c r="AA34" s="135">
        <f>X34+Z34</f>
        <v>305</v>
      </c>
      <c r="AB34" s="133">
        <f t="shared" ref="AB34:AE38" si="20">H34+M34+R34+W34</f>
        <v>1036</v>
      </c>
      <c r="AC34" s="134">
        <f t="shared" si="20"/>
        <v>597</v>
      </c>
      <c r="AD34" s="133">
        <f t="shared" si="20"/>
        <v>0</v>
      </c>
      <c r="AE34" s="134">
        <f t="shared" si="20"/>
        <v>0</v>
      </c>
    </row>
    <row r="35" spans="1:31" ht="20.100000000000001" customHeight="1" x14ac:dyDescent="0.25">
      <c r="A35" s="503"/>
      <c r="B35" s="527"/>
      <c r="C35" s="547"/>
      <c r="D35" s="509"/>
      <c r="E35" s="509"/>
      <c r="F35" s="544"/>
      <c r="G35" s="12" t="s">
        <v>21</v>
      </c>
      <c r="H35" s="136"/>
      <c r="I35" s="137"/>
      <c r="J35" s="136"/>
      <c r="K35" s="137"/>
      <c r="L35" s="138"/>
      <c r="M35" s="136"/>
      <c r="N35" s="137"/>
      <c r="O35" s="136"/>
      <c r="P35" s="137"/>
      <c r="Q35" s="135">
        <f>N35+P35</f>
        <v>0</v>
      </c>
      <c r="R35" s="136"/>
      <c r="S35" s="137"/>
      <c r="T35" s="136"/>
      <c r="U35" s="137"/>
      <c r="V35" s="135">
        <f>S35+U35</f>
        <v>0</v>
      </c>
      <c r="W35" s="136"/>
      <c r="X35" s="137"/>
      <c r="Y35" s="136"/>
      <c r="Z35" s="137"/>
      <c r="AA35" s="135">
        <f>X35+Z35</f>
        <v>0</v>
      </c>
      <c r="AB35" s="133">
        <f t="shared" si="20"/>
        <v>0</v>
      </c>
      <c r="AC35" s="134">
        <f t="shared" si="20"/>
        <v>0</v>
      </c>
      <c r="AD35" s="133">
        <f t="shared" si="20"/>
        <v>0</v>
      </c>
      <c r="AE35" s="134">
        <f t="shared" si="20"/>
        <v>0</v>
      </c>
    </row>
    <row r="36" spans="1:31" ht="20.100000000000001" customHeight="1" x14ac:dyDescent="0.25">
      <c r="A36" s="503"/>
      <c r="B36" s="527"/>
      <c r="C36" s="547"/>
      <c r="D36" s="509"/>
      <c r="E36" s="509"/>
      <c r="F36" s="544"/>
      <c r="G36" s="12" t="s">
        <v>22</v>
      </c>
      <c r="H36" s="136"/>
      <c r="I36" s="137"/>
      <c r="J36" s="136"/>
      <c r="K36" s="137"/>
      <c r="L36" s="138"/>
      <c r="M36" s="136">
        <v>205</v>
      </c>
      <c r="N36" s="137">
        <v>65</v>
      </c>
      <c r="O36" s="136"/>
      <c r="P36" s="137"/>
      <c r="Q36" s="135">
        <f>N36+P36</f>
        <v>65</v>
      </c>
      <c r="R36" s="136">
        <v>30</v>
      </c>
      <c r="S36" s="137">
        <v>30</v>
      </c>
      <c r="T36" s="136"/>
      <c r="U36" s="137"/>
      <c r="V36" s="135">
        <f>S36+U36</f>
        <v>30</v>
      </c>
      <c r="W36" s="136">
        <v>125</v>
      </c>
      <c r="X36" s="137">
        <v>218</v>
      </c>
      <c r="Y36" s="136"/>
      <c r="Z36" s="137"/>
      <c r="AA36" s="135">
        <f>X36+Z36</f>
        <v>218</v>
      </c>
      <c r="AB36" s="133">
        <f t="shared" si="20"/>
        <v>360</v>
      </c>
      <c r="AC36" s="134">
        <f t="shared" si="20"/>
        <v>313</v>
      </c>
      <c r="AD36" s="133">
        <f t="shared" si="20"/>
        <v>0</v>
      </c>
      <c r="AE36" s="134">
        <f t="shared" si="20"/>
        <v>0</v>
      </c>
    </row>
    <row r="37" spans="1:31" ht="20.100000000000001" customHeight="1" x14ac:dyDescent="0.25">
      <c r="A37" s="503"/>
      <c r="B37" s="527"/>
      <c r="C37" s="547"/>
      <c r="D37" s="509"/>
      <c r="E37" s="509"/>
      <c r="F37" s="544"/>
      <c r="G37" s="12" t="s">
        <v>23</v>
      </c>
      <c r="H37" s="136"/>
      <c r="I37" s="137"/>
      <c r="J37" s="136"/>
      <c r="K37" s="137"/>
      <c r="L37" s="138"/>
      <c r="M37" s="136"/>
      <c r="N37" s="137"/>
      <c r="O37" s="136"/>
      <c r="P37" s="137"/>
      <c r="Q37" s="135">
        <f>N37+P37</f>
        <v>0</v>
      </c>
      <c r="R37" s="136"/>
      <c r="S37" s="137"/>
      <c r="T37" s="136"/>
      <c r="U37" s="137"/>
      <c r="V37" s="135">
        <f>S37+U37</f>
        <v>0</v>
      </c>
      <c r="W37" s="136"/>
      <c r="X37" s="137"/>
      <c r="Y37" s="136"/>
      <c r="Z37" s="137"/>
      <c r="AA37" s="135">
        <f>X37+Z37</f>
        <v>0</v>
      </c>
      <c r="AB37" s="133">
        <f t="shared" si="20"/>
        <v>0</v>
      </c>
      <c r="AC37" s="134">
        <f t="shared" si="20"/>
        <v>0</v>
      </c>
      <c r="AD37" s="133">
        <f t="shared" si="20"/>
        <v>0</v>
      </c>
      <c r="AE37" s="134">
        <f t="shared" si="20"/>
        <v>0</v>
      </c>
    </row>
    <row r="38" spans="1:31" ht="20.100000000000001" customHeight="1" thickBot="1" x14ac:dyDescent="0.3">
      <c r="A38" s="503"/>
      <c r="B38" s="528"/>
      <c r="C38" s="548"/>
      <c r="D38" s="510"/>
      <c r="E38" s="510"/>
      <c r="F38" s="545"/>
      <c r="G38" s="13" t="s">
        <v>24</v>
      </c>
      <c r="H38" s="139"/>
      <c r="I38" s="140"/>
      <c r="J38" s="139"/>
      <c r="K38" s="140"/>
      <c r="L38" s="141"/>
      <c r="M38" s="139"/>
      <c r="N38" s="140"/>
      <c r="O38" s="139"/>
      <c r="P38" s="140"/>
      <c r="Q38" s="181">
        <f>N38+P38</f>
        <v>0</v>
      </c>
      <c r="R38" s="139"/>
      <c r="S38" s="140"/>
      <c r="T38" s="139"/>
      <c r="U38" s="140"/>
      <c r="V38" s="181">
        <f>S38+U38</f>
        <v>0</v>
      </c>
      <c r="W38" s="139"/>
      <c r="X38" s="140"/>
      <c r="Y38" s="142"/>
      <c r="Z38" s="140"/>
      <c r="AA38" s="181">
        <f>X38+Z38</f>
        <v>0</v>
      </c>
      <c r="AB38" s="182">
        <f t="shared" si="20"/>
        <v>0</v>
      </c>
      <c r="AC38" s="183">
        <f t="shared" si="20"/>
        <v>0</v>
      </c>
      <c r="AD38" s="182">
        <f t="shared" si="20"/>
        <v>0</v>
      </c>
      <c r="AE38" s="183">
        <f t="shared" si="20"/>
        <v>0</v>
      </c>
    </row>
    <row r="39" spans="1:31" ht="20.100000000000001" customHeight="1" thickBot="1" x14ac:dyDescent="0.3">
      <c r="A39" s="504"/>
      <c r="B39" s="160"/>
      <c r="C39" s="180"/>
      <c r="D39" s="160" t="s">
        <v>12</v>
      </c>
      <c r="E39" s="161"/>
      <c r="F39" s="161"/>
      <c r="G39" s="155"/>
      <c r="H39" s="144">
        <f>SUM(H34:H38)</f>
        <v>100</v>
      </c>
      <c r="I39" s="145">
        <f t="shared" ref="I39:P39" si="21">SUM(I34:I38)</f>
        <v>18</v>
      </c>
      <c r="J39" s="145">
        <f t="shared" si="21"/>
        <v>0</v>
      </c>
      <c r="K39" s="145">
        <f t="shared" si="21"/>
        <v>0</v>
      </c>
      <c r="L39" s="146">
        <f t="shared" si="21"/>
        <v>18</v>
      </c>
      <c r="M39" s="145">
        <f t="shared" si="21"/>
        <v>406</v>
      </c>
      <c r="N39" s="145">
        <f t="shared" si="21"/>
        <v>147</v>
      </c>
      <c r="O39" s="145">
        <f t="shared" si="21"/>
        <v>0</v>
      </c>
      <c r="P39" s="145">
        <f t="shared" si="21"/>
        <v>0</v>
      </c>
      <c r="Q39" s="146">
        <f t="shared" ref="Q39:AE39" si="22">SUM(Q34:Q38)</f>
        <v>147</v>
      </c>
      <c r="R39" s="145">
        <f t="shared" si="22"/>
        <v>380</v>
      </c>
      <c r="S39" s="145">
        <f t="shared" si="22"/>
        <v>222</v>
      </c>
      <c r="T39" s="145">
        <f t="shared" si="22"/>
        <v>0</v>
      </c>
      <c r="U39" s="145">
        <f t="shared" si="22"/>
        <v>0</v>
      </c>
      <c r="V39" s="146">
        <f t="shared" si="22"/>
        <v>222</v>
      </c>
      <c r="W39" s="145">
        <f t="shared" si="22"/>
        <v>510</v>
      </c>
      <c r="X39" s="145">
        <f t="shared" si="22"/>
        <v>523</v>
      </c>
      <c r="Y39" s="145">
        <f t="shared" si="22"/>
        <v>0</v>
      </c>
      <c r="Z39" s="145">
        <f t="shared" si="22"/>
        <v>0</v>
      </c>
      <c r="AA39" s="145">
        <f t="shared" si="22"/>
        <v>523</v>
      </c>
      <c r="AB39" s="145">
        <f t="shared" si="22"/>
        <v>1396</v>
      </c>
      <c r="AC39" s="145">
        <f t="shared" si="22"/>
        <v>910</v>
      </c>
      <c r="AD39" s="145">
        <f t="shared" si="22"/>
        <v>0</v>
      </c>
      <c r="AE39" s="184">
        <f t="shared" si="22"/>
        <v>0</v>
      </c>
    </row>
    <row r="40" spans="1:31" ht="20.100000000000001" customHeight="1" x14ac:dyDescent="0.25">
      <c r="A40" s="502"/>
      <c r="B40" s="529"/>
      <c r="C40" s="541">
        <f>C10+C16+C22+C28+C34</f>
        <v>344990.80969999998</v>
      </c>
      <c r="D40" s="532">
        <f>E40+F40</f>
        <v>65004.895999999993</v>
      </c>
      <c r="E40" s="535">
        <f>E10+E16+E22+E28+E34</f>
        <v>64491.615099999995</v>
      </c>
      <c r="F40" s="535">
        <f>F10+F16+F22+F28+F34</f>
        <v>513.28089999999997</v>
      </c>
      <c r="G40" s="14" t="s">
        <v>20</v>
      </c>
      <c r="H40" s="133">
        <f>H10+H16+H22+H28+H34</f>
        <v>4381</v>
      </c>
      <c r="I40" s="134">
        <f t="shared" ref="I40:P40" si="23">I10+I16+I22+I28+I34</f>
        <v>755.90000000000009</v>
      </c>
      <c r="J40" s="133">
        <f t="shared" si="23"/>
        <v>0</v>
      </c>
      <c r="K40" s="134">
        <f t="shared" si="23"/>
        <v>0</v>
      </c>
      <c r="L40" s="135">
        <f t="shared" si="23"/>
        <v>737.2</v>
      </c>
      <c r="M40" s="133">
        <f t="shared" si="23"/>
        <v>4947</v>
      </c>
      <c r="N40" s="134">
        <f t="shared" si="23"/>
        <v>2092.4</v>
      </c>
      <c r="O40" s="133">
        <f t="shared" si="23"/>
        <v>0</v>
      </c>
      <c r="P40" s="134">
        <f t="shared" si="23"/>
        <v>0</v>
      </c>
      <c r="Q40" s="135">
        <f>N40+P40</f>
        <v>2092.4</v>
      </c>
      <c r="R40" s="133">
        <f>R10+R16+R22+R28+R34</f>
        <v>1631</v>
      </c>
      <c r="S40" s="134">
        <f>S10+S16+S22+S28+S34</f>
        <v>1348</v>
      </c>
      <c r="T40" s="133">
        <f>T10+T16+T22+T28+T34</f>
        <v>0</v>
      </c>
      <c r="U40" s="134">
        <f>U10+U16+U22+U28+U34</f>
        <v>0</v>
      </c>
      <c r="V40" s="135">
        <f>S40+U40</f>
        <v>1348</v>
      </c>
      <c r="W40" s="133">
        <f>W10+W16+W22+W28+W34</f>
        <v>598</v>
      </c>
      <c r="X40" s="134">
        <f>X10+X16+X22+X28+X34</f>
        <v>605.1</v>
      </c>
      <c r="Y40" s="133">
        <f>Y10+Y16+Y22+Y28+Y34</f>
        <v>0</v>
      </c>
      <c r="Z40" s="134">
        <f>Z10+Z16+Z22+Z28+Z34</f>
        <v>0</v>
      </c>
      <c r="AA40" s="135">
        <f>X40+Z40</f>
        <v>605.1</v>
      </c>
      <c r="AB40" s="133">
        <f t="shared" ref="AB40:AE44" si="24">H40+M40+R40+W40</f>
        <v>11557</v>
      </c>
      <c r="AC40" s="134">
        <f t="shared" si="24"/>
        <v>4801.4000000000005</v>
      </c>
      <c r="AD40" s="133">
        <f t="shared" si="24"/>
        <v>0</v>
      </c>
      <c r="AE40" s="134">
        <f t="shared" si="24"/>
        <v>0</v>
      </c>
    </row>
    <row r="41" spans="1:31" ht="20.100000000000001" customHeight="1" x14ac:dyDescent="0.25">
      <c r="A41" s="503"/>
      <c r="B41" s="530"/>
      <c r="C41" s="541"/>
      <c r="D41" s="533"/>
      <c r="E41" s="536"/>
      <c r="F41" s="536"/>
      <c r="G41" s="14" t="s">
        <v>21</v>
      </c>
      <c r="H41" s="136"/>
      <c r="I41" s="137"/>
      <c r="J41" s="136"/>
      <c r="K41" s="137"/>
      <c r="L41" s="138"/>
      <c r="M41" s="136"/>
      <c r="N41" s="137"/>
      <c r="O41" s="136"/>
      <c r="P41" s="137"/>
      <c r="Q41" s="135">
        <f>N41+P41</f>
        <v>0</v>
      </c>
      <c r="R41" s="136"/>
      <c r="S41" s="137"/>
      <c r="T41" s="136"/>
      <c r="U41" s="137"/>
      <c r="V41" s="135">
        <f>S41+U41</f>
        <v>0</v>
      </c>
      <c r="W41" s="136"/>
      <c r="X41" s="137"/>
      <c r="Y41" s="136"/>
      <c r="Z41" s="137"/>
      <c r="AA41" s="135">
        <f>X41+Z41</f>
        <v>0</v>
      </c>
      <c r="AB41" s="133">
        <f t="shared" si="24"/>
        <v>0</v>
      </c>
      <c r="AC41" s="134">
        <f t="shared" si="24"/>
        <v>0</v>
      </c>
      <c r="AD41" s="133">
        <f t="shared" si="24"/>
        <v>0</v>
      </c>
      <c r="AE41" s="134">
        <f t="shared" si="24"/>
        <v>0</v>
      </c>
    </row>
    <row r="42" spans="1:31" ht="20.100000000000001" customHeight="1" x14ac:dyDescent="0.25">
      <c r="A42" s="503"/>
      <c r="B42" s="530"/>
      <c r="C42" s="541"/>
      <c r="D42" s="533"/>
      <c r="E42" s="536"/>
      <c r="F42" s="536"/>
      <c r="G42" s="14" t="s">
        <v>22</v>
      </c>
      <c r="H42" s="136">
        <f>H12+H18+H24+H30+H36</f>
        <v>380</v>
      </c>
      <c r="I42" s="137">
        <f t="shared" ref="I42:P42" si="25">I12+I18+I24+I30+I36</f>
        <v>65</v>
      </c>
      <c r="J42" s="136">
        <f t="shared" si="25"/>
        <v>0</v>
      </c>
      <c r="K42" s="137">
        <f t="shared" si="25"/>
        <v>0</v>
      </c>
      <c r="L42" s="138">
        <f t="shared" si="25"/>
        <v>65</v>
      </c>
      <c r="M42" s="136">
        <f t="shared" si="25"/>
        <v>1245</v>
      </c>
      <c r="N42" s="137">
        <f t="shared" si="25"/>
        <v>580.4</v>
      </c>
      <c r="O42" s="136">
        <f t="shared" si="25"/>
        <v>0</v>
      </c>
      <c r="P42" s="137">
        <f t="shared" si="25"/>
        <v>0</v>
      </c>
      <c r="Q42" s="135">
        <f>N42+P42</f>
        <v>580.4</v>
      </c>
      <c r="R42" s="136">
        <f>R12+R18+R24+R30+R36</f>
        <v>695</v>
      </c>
      <c r="S42" s="137">
        <f>S12+S18+S24+S30+S36</f>
        <v>661</v>
      </c>
      <c r="T42" s="136">
        <f>T12+T18+T24+T30+T36</f>
        <v>0</v>
      </c>
      <c r="U42" s="137">
        <f>U12+U18+U24+U30+U36</f>
        <v>0</v>
      </c>
      <c r="V42" s="135">
        <f>S42+U42</f>
        <v>661</v>
      </c>
      <c r="W42" s="136">
        <f>W12+W18+W24+W30+W36</f>
        <v>139</v>
      </c>
      <c r="X42" s="137">
        <f>X12+X18+X24+X30+X36</f>
        <v>238</v>
      </c>
      <c r="Y42" s="136">
        <f>Y12+Y18+Y24+Y30+Y36</f>
        <v>0</v>
      </c>
      <c r="Z42" s="137">
        <f>Z12+Z18+Z24+Z30+Z36</f>
        <v>0</v>
      </c>
      <c r="AA42" s="135">
        <f>X42+Z42</f>
        <v>238</v>
      </c>
      <c r="AB42" s="133">
        <f t="shared" si="24"/>
        <v>2459</v>
      </c>
      <c r="AC42" s="134">
        <f t="shared" si="24"/>
        <v>1544.4</v>
      </c>
      <c r="AD42" s="133">
        <f t="shared" si="24"/>
        <v>0</v>
      </c>
      <c r="AE42" s="134">
        <f t="shared" si="24"/>
        <v>0</v>
      </c>
    </row>
    <row r="43" spans="1:31" ht="20.100000000000001" customHeight="1" x14ac:dyDescent="0.25">
      <c r="A43" s="503"/>
      <c r="B43" s="530"/>
      <c r="C43" s="541"/>
      <c r="D43" s="533"/>
      <c r="E43" s="536"/>
      <c r="F43" s="536"/>
      <c r="G43" s="14" t="s">
        <v>23</v>
      </c>
      <c r="H43" s="136"/>
      <c r="I43" s="137"/>
      <c r="J43" s="136"/>
      <c r="K43" s="137"/>
      <c r="L43" s="138"/>
      <c r="M43" s="136"/>
      <c r="N43" s="137"/>
      <c r="O43" s="136"/>
      <c r="P43" s="137"/>
      <c r="Q43" s="135">
        <f>N43+P43</f>
        <v>0</v>
      </c>
      <c r="R43" s="136"/>
      <c r="S43" s="137"/>
      <c r="T43" s="136"/>
      <c r="U43" s="137"/>
      <c r="V43" s="135">
        <f>S43+U43</f>
        <v>0</v>
      </c>
      <c r="W43" s="136"/>
      <c r="X43" s="137"/>
      <c r="Y43" s="136"/>
      <c r="Z43" s="137"/>
      <c r="AA43" s="135">
        <f>X43+Z43</f>
        <v>0</v>
      </c>
      <c r="AB43" s="133">
        <f t="shared" si="24"/>
        <v>0</v>
      </c>
      <c r="AC43" s="134">
        <f t="shared" si="24"/>
        <v>0</v>
      </c>
      <c r="AD43" s="133">
        <f t="shared" si="24"/>
        <v>0</v>
      </c>
      <c r="AE43" s="134">
        <f t="shared" si="24"/>
        <v>0</v>
      </c>
    </row>
    <row r="44" spans="1:31" ht="20.100000000000001" customHeight="1" thickBot="1" x14ac:dyDescent="0.3">
      <c r="A44" s="503"/>
      <c r="B44" s="531"/>
      <c r="C44" s="542"/>
      <c r="D44" s="534"/>
      <c r="E44" s="537"/>
      <c r="F44" s="537"/>
      <c r="G44" s="15" t="s">
        <v>24</v>
      </c>
      <c r="H44" s="139"/>
      <c r="I44" s="140"/>
      <c r="J44" s="139"/>
      <c r="K44" s="140"/>
      <c r="L44" s="141"/>
      <c r="M44" s="139"/>
      <c r="N44" s="140"/>
      <c r="O44" s="139"/>
      <c r="P44" s="140"/>
      <c r="Q44" s="181">
        <f>N44+P44</f>
        <v>0</v>
      </c>
      <c r="R44" s="139"/>
      <c r="S44" s="140"/>
      <c r="T44" s="139"/>
      <c r="U44" s="140"/>
      <c r="V44" s="181">
        <f>S44+U44</f>
        <v>0</v>
      </c>
      <c r="W44" s="139"/>
      <c r="X44" s="140"/>
      <c r="Y44" s="142"/>
      <c r="Z44" s="140"/>
      <c r="AA44" s="181">
        <f>X44+Z44</f>
        <v>0</v>
      </c>
      <c r="AB44" s="182">
        <f t="shared" si="24"/>
        <v>0</v>
      </c>
      <c r="AC44" s="183">
        <f t="shared" si="24"/>
        <v>0</v>
      </c>
      <c r="AD44" s="182">
        <f t="shared" si="24"/>
        <v>0</v>
      </c>
      <c r="AE44" s="183">
        <f t="shared" si="24"/>
        <v>0</v>
      </c>
    </row>
    <row r="45" spans="1:31" ht="20.100000000000001" customHeight="1" thickBot="1" x14ac:dyDescent="0.3">
      <c r="A45" s="504"/>
      <c r="B45" s="538" t="s">
        <v>25</v>
      </c>
      <c r="C45" s="539"/>
      <c r="D45" s="539"/>
      <c r="E45" s="539"/>
      <c r="F45" s="539"/>
      <c r="G45" s="540"/>
      <c r="H45" s="144">
        <f>H15+H21+H27+H33+H39</f>
        <v>4761</v>
      </c>
      <c r="I45" s="145">
        <f t="shared" ref="I45:P45" si="26">I15+I21+I27+I33+I39</f>
        <v>820.90000000000009</v>
      </c>
      <c r="J45" s="145">
        <f t="shared" si="26"/>
        <v>0</v>
      </c>
      <c r="K45" s="145">
        <f t="shared" si="26"/>
        <v>0</v>
      </c>
      <c r="L45" s="146">
        <f t="shared" si="26"/>
        <v>802.2</v>
      </c>
      <c r="M45" s="145">
        <f t="shared" si="26"/>
        <v>6192</v>
      </c>
      <c r="N45" s="145">
        <f t="shared" si="26"/>
        <v>2672.8</v>
      </c>
      <c r="O45" s="145">
        <f t="shared" si="26"/>
        <v>0</v>
      </c>
      <c r="P45" s="145">
        <f t="shared" si="26"/>
        <v>0</v>
      </c>
      <c r="Q45" s="146">
        <f t="shared" ref="Q45:AE45" si="27">Q15+Q21+Q27+Q33+Q39</f>
        <v>2672.8</v>
      </c>
      <c r="R45" s="145">
        <f t="shared" si="27"/>
        <v>2326</v>
      </c>
      <c r="S45" s="145">
        <f t="shared" si="27"/>
        <v>2009</v>
      </c>
      <c r="T45" s="145">
        <f t="shared" si="27"/>
        <v>0</v>
      </c>
      <c r="U45" s="145">
        <f t="shared" si="27"/>
        <v>0</v>
      </c>
      <c r="V45" s="146">
        <f t="shared" si="27"/>
        <v>2009</v>
      </c>
      <c r="W45" s="145">
        <f t="shared" si="27"/>
        <v>737</v>
      </c>
      <c r="X45" s="145">
        <f t="shared" si="27"/>
        <v>843.1</v>
      </c>
      <c r="Y45" s="145">
        <f t="shared" si="27"/>
        <v>0</v>
      </c>
      <c r="Z45" s="145">
        <f t="shared" si="27"/>
        <v>0</v>
      </c>
      <c r="AA45" s="145">
        <f t="shared" si="27"/>
        <v>843.1</v>
      </c>
      <c r="AB45" s="145">
        <f t="shared" si="27"/>
        <v>14016</v>
      </c>
      <c r="AC45" s="145">
        <f t="shared" si="27"/>
        <v>6345.7999999999993</v>
      </c>
      <c r="AD45" s="145">
        <f t="shared" si="27"/>
        <v>0</v>
      </c>
      <c r="AE45" s="184">
        <f t="shared" si="27"/>
        <v>0</v>
      </c>
    </row>
    <row r="49" spans="4:31" x14ac:dyDescent="0.25">
      <c r="D49" s="132"/>
    </row>
    <row r="50" spans="4:31" x14ac:dyDescent="0.25">
      <c r="E50" s="132"/>
    </row>
    <row r="51" spans="4:31" x14ac:dyDescent="0.25">
      <c r="AC51" s="128"/>
      <c r="AD51" s="128"/>
      <c r="AE51" s="128"/>
    </row>
  </sheetData>
  <mergeCells count="73">
    <mergeCell ref="A34:A39"/>
    <mergeCell ref="B34:B38"/>
    <mergeCell ref="D34:D38"/>
    <mergeCell ref="E34:E38"/>
    <mergeCell ref="F34:F38"/>
    <mergeCell ref="C34:C38"/>
    <mergeCell ref="A40:A45"/>
    <mergeCell ref="B40:B44"/>
    <mergeCell ref="D40:D44"/>
    <mergeCell ref="E40:E44"/>
    <mergeCell ref="F40:F44"/>
    <mergeCell ref="B45:G45"/>
    <mergeCell ref="C40:C44"/>
    <mergeCell ref="A28:A33"/>
    <mergeCell ref="B28:B32"/>
    <mergeCell ref="D28:D32"/>
    <mergeCell ref="E28:E32"/>
    <mergeCell ref="F28:F32"/>
    <mergeCell ref="B33:G33"/>
    <mergeCell ref="C28:C32"/>
    <mergeCell ref="A22:A27"/>
    <mergeCell ref="B22:B26"/>
    <mergeCell ref="D22:D26"/>
    <mergeCell ref="E22:E26"/>
    <mergeCell ref="F22:F26"/>
    <mergeCell ref="B27:G27"/>
    <mergeCell ref="C22:C26"/>
    <mergeCell ref="A16:A21"/>
    <mergeCell ref="B16:B20"/>
    <mergeCell ref="D16:D20"/>
    <mergeCell ref="E16:E20"/>
    <mergeCell ref="F16:F20"/>
    <mergeCell ref="B21:G21"/>
    <mergeCell ref="C16:C20"/>
    <mergeCell ref="A10:A15"/>
    <mergeCell ref="B10:B14"/>
    <mergeCell ref="D10:D14"/>
    <mergeCell ref="E10:E14"/>
    <mergeCell ref="F10:F14"/>
    <mergeCell ref="B15:G15"/>
    <mergeCell ref="C10:C14"/>
    <mergeCell ref="W6:AA6"/>
    <mergeCell ref="AB6:AE6"/>
    <mergeCell ref="O7:P7"/>
    <mergeCell ref="Q7:Q8"/>
    <mergeCell ref="R7:S7"/>
    <mergeCell ref="V7:V8"/>
    <mergeCell ref="W7:X7"/>
    <mergeCell ref="Y7:Z7"/>
    <mergeCell ref="AA7:AA8"/>
    <mergeCell ref="AB7:AC7"/>
    <mergeCell ref="T7:U7"/>
    <mergeCell ref="M7:N7"/>
    <mergeCell ref="G6:G8"/>
    <mergeCell ref="H6:L6"/>
    <mergeCell ref="M6:Q6"/>
    <mergeCell ref="R6:V6"/>
    <mergeCell ref="AD1:AE1"/>
    <mergeCell ref="A2:AA2"/>
    <mergeCell ref="A3:AA3"/>
    <mergeCell ref="A4:AA4"/>
    <mergeCell ref="A5:A8"/>
    <mergeCell ref="B5:B8"/>
    <mergeCell ref="C5:C8"/>
    <mergeCell ref="D5:AE5"/>
    <mergeCell ref="D6:D8"/>
    <mergeCell ref="E6:F6"/>
    <mergeCell ref="AD7:AE7"/>
    <mergeCell ref="E7:E8"/>
    <mergeCell ref="F7:F8"/>
    <mergeCell ref="H7:I7"/>
    <mergeCell ref="J7:K7"/>
    <mergeCell ref="L7:L8"/>
  </mergeCells>
  <pageMargins left="0" right="0" top="0.31496062992125984" bottom="0.11811023622047245" header="3.937007874015748E-2" footer="3.937007874015748E-2"/>
  <pageSetup scale="55" orientation="landscape" r:id="rId1"/>
  <headerFooter alignWithMargins="0"/>
  <ignoredErrors>
    <ignoredError sqref="H15:K15 M15:P26 R16:U20 W16:Z20 M28:P32 M34:P38 M40:P44" formulaRange="1"/>
    <ignoredError sqref="W15:Z15 R15:U15 W40:Z44 R40:U44 W34:Z38 R34:U38 W28:Z32 R28:U32 W21:Z26 R21:U26" formula="1" formulaRange="1"/>
    <ignoredError sqref="Q15 V15 AA15:AE15 Q27:AE27 Q21:Q26 V21:V26 AA21:AE26 Q33:AE33 Q28:Q32 V28:V32 AA28:AE32 Q39:AE39 Q34:Q38 V34:V38 AA34:AE38 Q45:AE45 Q40:Q44 V40:V44 AA40:AE4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8265-6096-4281-B393-B320A557586C}">
  <sheetPr>
    <tabColor rgb="FFFFFF00"/>
  </sheetPr>
  <dimension ref="A1:AD79"/>
  <sheetViews>
    <sheetView showZeros="0" zoomScale="93" zoomScaleNormal="93" workbookViewId="0">
      <selection activeCell="A2" sqref="A2:Z2"/>
    </sheetView>
  </sheetViews>
  <sheetFormatPr defaultRowHeight="13.5" x14ac:dyDescent="0.25"/>
  <cols>
    <col min="1" max="1" width="3.42578125" style="186" customWidth="1"/>
    <col min="2" max="2" width="15" style="186" customWidth="1"/>
    <col min="3" max="3" width="16.28515625" style="187" customWidth="1"/>
    <col min="4" max="4" width="15.42578125" style="187" customWidth="1"/>
    <col min="5" max="5" width="14.5703125" style="187" customWidth="1"/>
    <col min="6" max="6" width="12.85546875" style="186" customWidth="1"/>
    <col min="7" max="7" width="7.7109375" style="186" customWidth="1"/>
    <col min="8" max="8" width="7.7109375" style="187" customWidth="1"/>
    <col min="9" max="9" width="7.7109375" style="186" customWidth="1"/>
    <col min="10" max="10" width="7.7109375" style="187" customWidth="1"/>
    <col min="11" max="11" width="11.7109375" style="187" customWidth="1"/>
    <col min="12" max="12" width="7.7109375" style="186" customWidth="1"/>
    <col min="13" max="13" width="7.7109375" style="187" customWidth="1"/>
    <col min="14" max="14" width="7.7109375" style="186" customWidth="1"/>
    <col min="15" max="15" width="7.7109375" style="187" customWidth="1"/>
    <col min="16" max="16" width="11.7109375" style="187" customWidth="1"/>
    <col min="17" max="17" width="7.7109375" style="186" customWidth="1"/>
    <col min="18" max="18" width="7.7109375" style="187" customWidth="1"/>
    <col min="19" max="19" width="7.7109375" style="186" customWidth="1"/>
    <col min="20" max="20" width="7.7109375" style="187" customWidth="1"/>
    <col min="21" max="21" width="11.7109375" style="187" customWidth="1"/>
    <col min="22" max="22" width="7.7109375" style="186" customWidth="1"/>
    <col min="23" max="23" width="7.7109375" style="187" customWidth="1"/>
    <col min="24" max="24" width="7.7109375" style="186" customWidth="1"/>
    <col min="25" max="25" width="7.7109375" style="187" customWidth="1"/>
    <col min="26" max="26" width="11.7109375" style="187" customWidth="1"/>
    <col min="27" max="27" width="7.7109375" style="186" customWidth="1"/>
    <col min="28" max="28" width="7.7109375" style="187" customWidth="1"/>
    <col min="29" max="29" width="7.7109375" style="186" customWidth="1"/>
    <col min="30" max="30" width="7.7109375" style="187" customWidth="1"/>
    <col min="31" max="256" width="9.140625" style="186"/>
    <col min="257" max="257" width="3.42578125" style="186" customWidth="1"/>
    <col min="258" max="258" width="15" style="186" customWidth="1"/>
    <col min="259" max="259" width="16.28515625" style="186" customWidth="1"/>
    <col min="260" max="260" width="15.42578125" style="186" customWidth="1"/>
    <col min="261" max="261" width="14.5703125" style="186" customWidth="1"/>
    <col min="262" max="262" width="12.85546875" style="186" customWidth="1"/>
    <col min="263" max="263" width="8.28515625" style="186" customWidth="1"/>
    <col min="264" max="264" width="12.42578125" style="186" customWidth="1"/>
    <col min="265" max="266" width="8.28515625" style="186" customWidth="1"/>
    <col min="267" max="267" width="11.7109375" style="186" customWidth="1"/>
    <col min="268" max="271" width="8.28515625" style="186" customWidth="1"/>
    <col min="272" max="272" width="11.7109375" style="186" customWidth="1"/>
    <col min="273" max="273" width="8.28515625" style="186" customWidth="1"/>
    <col min="274" max="274" width="9.85546875" style="186" customWidth="1"/>
    <col min="275" max="276" width="8.28515625" style="186" customWidth="1"/>
    <col min="277" max="277" width="11.7109375" style="186" customWidth="1"/>
    <col min="278" max="278" width="8.28515625" style="186" customWidth="1"/>
    <col min="279" max="279" width="12.28515625" style="186" customWidth="1"/>
    <col min="280" max="281" width="8.28515625" style="186" customWidth="1"/>
    <col min="282" max="282" width="11.7109375" style="186" customWidth="1"/>
    <col min="283" max="283" width="9.140625" style="186"/>
    <col min="284" max="284" width="11.5703125" style="186" customWidth="1"/>
    <col min="285" max="512" width="9.140625" style="186"/>
    <col min="513" max="513" width="3.42578125" style="186" customWidth="1"/>
    <col min="514" max="514" width="15" style="186" customWidth="1"/>
    <col min="515" max="515" width="16.28515625" style="186" customWidth="1"/>
    <col min="516" max="516" width="15.42578125" style="186" customWidth="1"/>
    <col min="517" max="517" width="14.5703125" style="186" customWidth="1"/>
    <col min="518" max="518" width="12.85546875" style="186" customWidth="1"/>
    <col min="519" max="519" width="8.28515625" style="186" customWidth="1"/>
    <col min="520" max="520" width="12.42578125" style="186" customWidth="1"/>
    <col min="521" max="522" width="8.28515625" style="186" customWidth="1"/>
    <col min="523" max="523" width="11.7109375" style="186" customWidth="1"/>
    <col min="524" max="527" width="8.28515625" style="186" customWidth="1"/>
    <col min="528" max="528" width="11.7109375" style="186" customWidth="1"/>
    <col min="529" max="529" width="8.28515625" style="186" customWidth="1"/>
    <col min="530" max="530" width="9.85546875" style="186" customWidth="1"/>
    <col min="531" max="532" width="8.28515625" style="186" customWidth="1"/>
    <col min="533" max="533" width="11.7109375" style="186" customWidth="1"/>
    <col min="534" max="534" width="8.28515625" style="186" customWidth="1"/>
    <col min="535" max="535" width="12.28515625" style="186" customWidth="1"/>
    <col min="536" max="537" width="8.28515625" style="186" customWidth="1"/>
    <col min="538" max="538" width="11.7109375" style="186" customWidth="1"/>
    <col min="539" max="539" width="9.140625" style="186"/>
    <col min="540" max="540" width="11.5703125" style="186" customWidth="1"/>
    <col min="541" max="768" width="9.140625" style="186"/>
    <col min="769" max="769" width="3.42578125" style="186" customWidth="1"/>
    <col min="770" max="770" width="15" style="186" customWidth="1"/>
    <col min="771" max="771" width="16.28515625" style="186" customWidth="1"/>
    <col min="772" max="772" width="15.42578125" style="186" customWidth="1"/>
    <col min="773" max="773" width="14.5703125" style="186" customWidth="1"/>
    <col min="774" max="774" width="12.85546875" style="186" customWidth="1"/>
    <col min="775" max="775" width="8.28515625" style="186" customWidth="1"/>
    <col min="776" max="776" width="12.42578125" style="186" customWidth="1"/>
    <col min="777" max="778" width="8.28515625" style="186" customWidth="1"/>
    <col min="779" max="779" width="11.7109375" style="186" customWidth="1"/>
    <col min="780" max="783" width="8.28515625" style="186" customWidth="1"/>
    <col min="784" max="784" width="11.7109375" style="186" customWidth="1"/>
    <col min="785" max="785" width="8.28515625" style="186" customWidth="1"/>
    <col min="786" max="786" width="9.85546875" style="186" customWidth="1"/>
    <col min="787" max="788" width="8.28515625" style="186" customWidth="1"/>
    <col min="789" max="789" width="11.7109375" style="186" customWidth="1"/>
    <col min="790" max="790" width="8.28515625" style="186" customWidth="1"/>
    <col min="791" max="791" width="12.28515625" style="186" customWidth="1"/>
    <col min="792" max="793" width="8.28515625" style="186" customWidth="1"/>
    <col min="794" max="794" width="11.7109375" style="186" customWidth="1"/>
    <col min="795" max="795" width="9.140625" style="186"/>
    <col min="796" max="796" width="11.5703125" style="186" customWidth="1"/>
    <col min="797" max="1024" width="9.140625" style="186"/>
    <col min="1025" max="1025" width="3.42578125" style="186" customWidth="1"/>
    <col min="1026" max="1026" width="15" style="186" customWidth="1"/>
    <col min="1027" max="1027" width="16.28515625" style="186" customWidth="1"/>
    <col min="1028" max="1028" width="15.42578125" style="186" customWidth="1"/>
    <col min="1029" max="1029" width="14.5703125" style="186" customWidth="1"/>
    <col min="1030" max="1030" width="12.85546875" style="186" customWidth="1"/>
    <col min="1031" max="1031" width="8.28515625" style="186" customWidth="1"/>
    <col min="1032" max="1032" width="12.42578125" style="186" customWidth="1"/>
    <col min="1033" max="1034" width="8.28515625" style="186" customWidth="1"/>
    <col min="1035" max="1035" width="11.7109375" style="186" customWidth="1"/>
    <col min="1036" max="1039" width="8.28515625" style="186" customWidth="1"/>
    <col min="1040" max="1040" width="11.7109375" style="186" customWidth="1"/>
    <col min="1041" max="1041" width="8.28515625" style="186" customWidth="1"/>
    <col min="1042" max="1042" width="9.85546875" style="186" customWidth="1"/>
    <col min="1043" max="1044" width="8.28515625" style="186" customWidth="1"/>
    <col min="1045" max="1045" width="11.7109375" style="186" customWidth="1"/>
    <col min="1046" max="1046" width="8.28515625" style="186" customWidth="1"/>
    <col min="1047" max="1047" width="12.28515625" style="186" customWidth="1"/>
    <col min="1048" max="1049" width="8.28515625" style="186" customWidth="1"/>
    <col min="1050" max="1050" width="11.7109375" style="186" customWidth="1"/>
    <col min="1051" max="1051" width="9.140625" style="186"/>
    <col min="1052" max="1052" width="11.5703125" style="186" customWidth="1"/>
    <col min="1053" max="1280" width="9.140625" style="186"/>
    <col min="1281" max="1281" width="3.42578125" style="186" customWidth="1"/>
    <col min="1282" max="1282" width="15" style="186" customWidth="1"/>
    <col min="1283" max="1283" width="16.28515625" style="186" customWidth="1"/>
    <col min="1284" max="1284" width="15.42578125" style="186" customWidth="1"/>
    <col min="1285" max="1285" width="14.5703125" style="186" customWidth="1"/>
    <col min="1286" max="1286" width="12.85546875" style="186" customWidth="1"/>
    <col min="1287" max="1287" width="8.28515625" style="186" customWidth="1"/>
    <col min="1288" max="1288" width="12.42578125" style="186" customWidth="1"/>
    <col min="1289" max="1290" width="8.28515625" style="186" customWidth="1"/>
    <col min="1291" max="1291" width="11.7109375" style="186" customWidth="1"/>
    <col min="1292" max="1295" width="8.28515625" style="186" customWidth="1"/>
    <col min="1296" max="1296" width="11.7109375" style="186" customWidth="1"/>
    <col min="1297" max="1297" width="8.28515625" style="186" customWidth="1"/>
    <col min="1298" max="1298" width="9.85546875" style="186" customWidth="1"/>
    <col min="1299" max="1300" width="8.28515625" style="186" customWidth="1"/>
    <col min="1301" max="1301" width="11.7109375" style="186" customWidth="1"/>
    <col min="1302" max="1302" width="8.28515625" style="186" customWidth="1"/>
    <col min="1303" max="1303" width="12.28515625" style="186" customWidth="1"/>
    <col min="1304" max="1305" width="8.28515625" style="186" customWidth="1"/>
    <col min="1306" max="1306" width="11.7109375" style="186" customWidth="1"/>
    <col min="1307" max="1307" width="9.140625" style="186"/>
    <col min="1308" max="1308" width="11.5703125" style="186" customWidth="1"/>
    <col min="1309" max="1536" width="9.140625" style="186"/>
    <col min="1537" max="1537" width="3.42578125" style="186" customWidth="1"/>
    <col min="1538" max="1538" width="15" style="186" customWidth="1"/>
    <col min="1539" max="1539" width="16.28515625" style="186" customWidth="1"/>
    <col min="1540" max="1540" width="15.42578125" style="186" customWidth="1"/>
    <col min="1541" max="1541" width="14.5703125" style="186" customWidth="1"/>
    <col min="1542" max="1542" width="12.85546875" style="186" customWidth="1"/>
    <col min="1543" max="1543" width="8.28515625" style="186" customWidth="1"/>
    <col min="1544" max="1544" width="12.42578125" style="186" customWidth="1"/>
    <col min="1545" max="1546" width="8.28515625" style="186" customWidth="1"/>
    <col min="1547" max="1547" width="11.7109375" style="186" customWidth="1"/>
    <col min="1548" max="1551" width="8.28515625" style="186" customWidth="1"/>
    <col min="1552" max="1552" width="11.7109375" style="186" customWidth="1"/>
    <col min="1553" max="1553" width="8.28515625" style="186" customWidth="1"/>
    <col min="1554" max="1554" width="9.85546875" style="186" customWidth="1"/>
    <col min="1555" max="1556" width="8.28515625" style="186" customWidth="1"/>
    <col min="1557" max="1557" width="11.7109375" style="186" customWidth="1"/>
    <col min="1558" max="1558" width="8.28515625" style="186" customWidth="1"/>
    <col min="1559" max="1559" width="12.28515625" style="186" customWidth="1"/>
    <col min="1560" max="1561" width="8.28515625" style="186" customWidth="1"/>
    <col min="1562" max="1562" width="11.7109375" style="186" customWidth="1"/>
    <col min="1563" max="1563" width="9.140625" style="186"/>
    <col min="1564" max="1564" width="11.5703125" style="186" customWidth="1"/>
    <col min="1565" max="1792" width="9.140625" style="186"/>
    <col min="1793" max="1793" width="3.42578125" style="186" customWidth="1"/>
    <col min="1794" max="1794" width="15" style="186" customWidth="1"/>
    <col min="1795" max="1795" width="16.28515625" style="186" customWidth="1"/>
    <col min="1796" max="1796" width="15.42578125" style="186" customWidth="1"/>
    <col min="1797" max="1797" width="14.5703125" style="186" customWidth="1"/>
    <col min="1798" max="1798" width="12.85546875" style="186" customWidth="1"/>
    <col min="1799" max="1799" width="8.28515625" style="186" customWidth="1"/>
    <col min="1800" max="1800" width="12.42578125" style="186" customWidth="1"/>
    <col min="1801" max="1802" width="8.28515625" style="186" customWidth="1"/>
    <col min="1803" max="1803" width="11.7109375" style="186" customWidth="1"/>
    <col min="1804" max="1807" width="8.28515625" style="186" customWidth="1"/>
    <col min="1808" max="1808" width="11.7109375" style="186" customWidth="1"/>
    <col min="1809" max="1809" width="8.28515625" style="186" customWidth="1"/>
    <col min="1810" max="1810" width="9.85546875" style="186" customWidth="1"/>
    <col min="1811" max="1812" width="8.28515625" style="186" customWidth="1"/>
    <col min="1813" max="1813" width="11.7109375" style="186" customWidth="1"/>
    <col min="1814" max="1814" width="8.28515625" style="186" customWidth="1"/>
    <col min="1815" max="1815" width="12.28515625" style="186" customWidth="1"/>
    <col min="1816" max="1817" width="8.28515625" style="186" customWidth="1"/>
    <col min="1818" max="1818" width="11.7109375" style="186" customWidth="1"/>
    <col min="1819" max="1819" width="9.140625" style="186"/>
    <col min="1820" max="1820" width="11.5703125" style="186" customWidth="1"/>
    <col min="1821" max="2048" width="9.140625" style="186"/>
    <col min="2049" max="2049" width="3.42578125" style="186" customWidth="1"/>
    <col min="2050" max="2050" width="15" style="186" customWidth="1"/>
    <col min="2051" max="2051" width="16.28515625" style="186" customWidth="1"/>
    <col min="2052" max="2052" width="15.42578125" style="186" customWidth="1"/>
    <col min="2053" max="2053" width="14.5703125" style="186" customWidth="1"/>
    <col min="2054" max="2054" width="12.85546875" style="186" customWidth="1"/>
    <col min="2055" max="2055" width="8.28515625" style="186" customWidth="1"/>
    <col min="2056" max="2056" width="12.42578125" style="186" customWidth="1"/>
    <col min="2057" max="2058" width="8.28515625" style="186" customWidth="1"/>
    <col min="2059" max="2059" width="11.7109375" style="186" customWidth="1"/>
    <col min="2060" max="2063" width="8.28515625" style="186" customWidth="1"/>
    <col min="2064" max="2064" width="11.7109375" style="186" customWidth="1"/>
    <col min="2065" max="2065" width="8.28515625" style="186" customWidth="1"/>
    <col min="2066" max="2066" width="9.85546875" style="186" customWidth="1"/>
    <col min="2067" max="2068" width="8.28515625" style="186" customWidth="1"/>
    <col min="2069" max="2069" width="11.7109375" style="186" customWidth="1"/>
    <col min="2070" max="2070" width="8.28515625" style="186" customWidth="1"/>
    <col min="2071" max="2071" width="12.28515625" style="186" customWidth="1"/>
    <col min="2072" max="2073" width="8.28515625" style="186" customWidth="1"/>
    <col min="2074" max="2074" width="11.7109375" style="186" customWidth="1"/>
    <col min="2075" max="2075" width="9.140625" style="186"/>
    <col min="2076" max="2076" width="11.5703125" style="186" customWidth="1"/>
    <col min="2077" max="2304" width="9.140625" style="186"/>
    <col min="2305" max="2305" width="3.42578125" style="186" customWidth="1"/>
    <col min="2306" max="2306" width="15" style="186" customWidth="1"/>
    <col min="2307" max="2307" width="16.28515625" style="186" customWidth="1"/>
    <col min="2308" max="2308" width="15.42578125" style="186" customWidth="1"/>
    <col min="2309" max="2309" width="14.5703125" style="186" customWidth="1"/>
    <col min="2310" max="2310" width="12.85546875" style="186" customWidth="1"/>
    <col min="2311" max="2311" width="8.28515625" style="186" customWidth="1"/>
    <col min="2312" max="2312" width="12.42578125" style="186" customWidth="1"/>
    <col min="2313" max="2314" width="8.28515625" style="186" customWidth="1"/>
    <col min="2315" max="2315" width="11.7109375" style="186" customWidth="1"/>
    <col min="2316" max="2319" width="8.28515625" style="186" customWidth="1"/>
    <col min="2320" max="2320" width="11.7109375" style="186" customWidth="1"/>
    <col min="2321" max="2321" width="8.28515625" style="186" customWidth="1"/>
    <col min="2322" max="2322" width="9.85546875" style="186" customWidth="1"/>
    <col min="2323" max="2324" width="8.28515625" style="186" customWidth="1"/>
    <col min="2325" max="2325" width="11.7109375" style="186" customWidth="1"/>
    <col min="2326" max="2326" width="8.28515625" style="186" customWidth="1"/>
    <col min="2327" max="2327" width="12.28515625" style="186" customWidth="1"/>
    <col min="2328" max="2329" width="8.28515625" style="186" customWidth="1"/>
    <col min="2330" max="2330" width="11.7109375" style="186" customWidth="1"/>
    <col min="2331" max="2331" width="9.140625" style="186"/>
    <col min="2332" max="2332" width="11.5703125" style="186" customWidth="1"/>
    <col min="2333" max="2560" width="9.140625" style="186"/>
    <col min="2561" max="2561" width="3.42578125" style="186" customWidth="1"/>
    <col min="2562" max="2562" width="15" style="186" customWidth="1"/>
    <col min="2563" max="2563" width="16.28515625" style="186" customWidth="1"/>
    <col min="2564" max="2564" width="15.42578125" style="186" customWidth="1"/>
    <col min="2565" max="2565" width="14.5703125" style="186" customWidth="1"/>
    <col min="2566" max="2566" width="12.85546875" style="186" customWidth="1"/>
    <col min="2567" max="2567" width="8.28515625" style="186" customWidth="1"/>
    <col min="2568" max="2568" width="12.42578125" style="186" customWidth="1"/>
    <col min="2569" max="2570" width="8.28515625" style="186" customWidth="1"/>
    <col min="2571" max="2571" width="11.7109375" style="186" customWidth="1"/>
    <col min="2572" max="2575" width="8.28515625" style="186" customWidth="1"/>
    <col min="2576" max="2576" width="11.7109375" style="186" customWidth="1"/>
    <col min="2577" max="2577" width="8.28515625" style="186" customWidth="1"/>
    <col min="2578" max="2578" width="9.85546875" style="186" customWidth="1"/>
    <col min="2579" max="2580" width="8.28515625" style="186" customWidth="1"/>
    <col min="2581" max="2581" width="11.7109375" style="186" customWidth="1"/>
    <col min="2582" max="2582" width="8.28515625" style="186" customWidth="1"/>
    <col min="2583" max="2583" width="12.28515625" style="186" customWidth="1"/>
    <col min="2584" max="2585" width="8.28515625" style="186" customWidth="1"/>
    <col min="2586" max="2586" width="11.7109375" style="186" customWidth="1"/>
    <col min="2587" max="2587" width="9.140625" style="186"/>
    <col min="2588" max="2588" width="11.5703125" style="186" customWidth="1"/>
    <col min="2589" max="2816" width="9.140625" style="186"/>
    <col min="2817" max="2817" width="3.42578125" style="186" customWidth="1"/>
    <col min="2818" max="2818" width="15" style="186" customWidth="1"/>
    <col min="2819" max="2819" width="16.28515625" style="186" customWidth="1"/>
    <col min="2820" max="2820" width="15.42578125" style="186" customWidth="1"/>
    <col min="2821" max="2821" width="14.5703125" style="186" customWidth="1"/>
    <col min="2822" max="2822" width="12.85546875" style="186" customWidth="1"/>
    <col min="2823" max="2823" width="8.28515625" style="186" customWidth="1"/>
    <col min="2824" max="2824" width="12.42578125" style="186" customWidth="1"/>
    <col min="2825" max="2826" width="8.28515625" style="186" customWidth="1"/>
    <col min="2827" max="2827" width="11.7109375" style="186" customWidth="1"/>
    <col min="2828" max="2831" width="8.28515625" style="186" customWidth="1"/>
    <col min="2832" max="2832" width="11.7109375" style="186" customWidth="1"/>
    <col min="2833" max="2833" width="8.28515625" style="186" customWidth="1"/>
    <col min="2834" max="2834" width="9.85546875" style="186" customWidth="1"/>
    <col min="2835" max="2836" width="8.28515625" style="186" customWidth="1"/>
    <col min="2837" max="2837" width="11.7109375" style="186" customWidth="1"/>
    <col min="2838" max="2838" width="8.28515625" style="186" customWidth="1"/>
    <col min="2839" max="2839" width="12.28515625" style="186" customWidth="1"/>
    <col min="2840" max="2841" width="8.28515625" style="186" customWidth="1"/>
    <col min="2842" max="2842" width="11.7109375" style="186" customWidth="1"/>
    <col min="2843" max="2843" width="9.140625" style="186"/>
    <col min="2844" max="2844" width="11.5703125" style="186" customWidth="1"/>
    <col min="2845" max="3072" width="9.140625" style="186"/>
    <col min="3073" max="3073" width="3.42578125" style="186" customWidth="1"/>
    <col min="3074" max="3074" width="15" style="186" customWidth="1"/>
    <col min="3075" max="3075" width="16.28515625" style="186" customWidth="1"/>
    <col min="3076" max="3076" width="15.42578125" style="186" customWidth="1"/>
    <col min="3077" max="3077" width="14.5703125" style="186" customWidth="1"/>
    <col min="3078" max="3078" width="12.85546875" style="186" customWidth="1"/>
    <col min="3079" max="3079" width="8.28515625" style="186" customWidth="1"/>
    <col min="3080" max="3080" width="12.42578125" style="186" customWidth="1"/>
    <col min="3081" max="3082" width="8.28515625" style="186" customWidth="1"/>
    <col min="3083" max="3083" width="11.7109375" style="186" customWidth="1"/>
    <col min="3084" max="3087" width="8.28515625" style="186" customWidth="1"/>
    <col min="3088" max="3088" width="11.7109375" style="186" customWidth="1"/>
    <col min="3089" max="3089" width="8.28515625" style="186" customWidth="1"/>
    <col min="3090" max="3090" width="9.85546875" style="186" customWidth="1"/>
    <col min="3091" max="3092" width="8.28515625" style="186" customWidth="1"/>
    <col min="3093" max="3093" width="11.7109375" style="186" customWidth="1"/>
    <col min="3094" max="3094" width="8.28515625" style="186" customWidth="1"/>
    <col min="3095" max="3095" width="12.28515625" style="186" customWidth="1"/>
    <col min="3096" max="3097" width="8.28515625" style="186" customWidth="1"/>
    <col min="3098" max="3098" width="11.7109375" style="186" customWidth="1"/>
    <col min="3099" max="3099" width="9.140625" style="186"/>
    <col min="3100" max="3100" width="11.5703125" style="186" customWidth="1"/>
    <col min="3101" max="3328" width="9.140625" style="186"/>
    <col min="3329" max="3329" width="3.42578125" style="186" customWidth="1"/>
    <col min="3330" max="3330" width="15" style="186" customWidth="1"/>
    <col min="3331" max="3331" width="16.28515625" style="186" customWidth="1"/>
    <col min="3332" max="3332" width="15.42578125" style="186" customWidth="1"/>
    <col min="3333" max="3333" width="14.5703125" style="186" customWidth="1"/>
    <col min="3334" max="3334" width="12.85546875" style="186" customWidth="1"/>
    <col min="3335" max="3335" width="8.28515625" style="186" customWidth="1"/>
    <col min="3336" max="3336" width="12.42578125" style="186" customWidth="1"/>
    <col min="3337" max="3338" width="8.28515625" style="186" customWidth="1"/>
    <col min="3339" max="3339" width="11.7109375" style="186" customWidth="1"/>
    <col min="3340" max="3343" width="8.28515625" style="186" customWidth="1"/>
    <col min="3344" max="3344" width="11.7109375" style="186" customWidth="1"/>
    <col min="3345" max="3345" width="8.28515625" style="186" customWidth="1"/>
    <col min="3346" max="3346" width="9.85546875" style="186" customWidth="1"/>
    <col min="3347" max="3348" width="8.28515625" style="186" customWidth="1"/>
    <col min="3349" max="3349" width="11.7109375" style="186" customWidth="1"/>
    <col min="3350" max="3350" width="8.28515625" style="186" customWidth="1"/>
    <col min="3351" max="3351" width="12.28515625" style="186" customWidth="1"/>
    <col min="3352" max="3353" width="8.28515625" style="186" customWidth="1"/>
    <col min="3354" max="3354" width="11.7109375" style="186" customWidth="1"/>
    <col min="3355" max="3355" width="9.140625" style="186"/>
    <col min="3356" max="3356" width="11.5703125" style="186" customWidth="1"/>
    <col min="3357" max="3584" width="9.140625" style="186"/>
    <col min="3585" max="3585" width="3.42578125" style="186" customWidth="1"/>
    <col min="3586" max="3586" width="15" style="186" customWidth="1"/>
    <col min="3587" max="3587" width="16.28515625" style="186" customWidth="1"/>
    <col min="3588" max="3588" width="15.42578125" style="186" customWidth="1"/>
    <col min="3589" max="3589" width="14.5703125" style="186" customWidth="1"/>
    <col min="3590" max="3590" width="12.85546875" style="186" customWidth="1"/>
    <col min="3591" max="3591" width="8.28515625" style="186" customWidth="1"/>
    <col min="3592" max="3592" width="12.42578125" style="186" customWidth="1"/>
    <col min="3593" max="3594" width="8.28515625" style="186" customWidth="1"/>
    <col min="3595" max="3595" width="11.7109375" style="186" customWidth="1"/>
    <col min="3596" max="3599" width="8.28515625" style="186" customWidth="1"/>
    <col min="3600" max="3600" width="11.7109375" style="186" customWidth="1"/>
    <col min="3601" max="3601" width="8.28515625" style="186" customWidth="1"/>
    <col min="3602" max="3602" width="9.85546875" style="186" customWidth="1"/>
    <col min="3603" max="3604" width="8.28515625" style="186" customWidth="1"/>
    <col min="3605" max="3605" width="11.7109375" style="186" customWidth="1"/>
    <col min="3606" max="3606" width="8.28515625" style="186" customWidth="1"/>
    <col min="3607" max="3607" width="12.28515625" style="186" customWidth="1"/>
    <col min="3608" max="3609" width="8.28515625" style="186" customWidth="1"/>
    <col min="3610" max="3610" width="11.7109375" style="186" customWidth="1"/>
    <col min="3611" max="3611" width="9.140625" style="186"/>
    <col min="3612" max="3612" width="11.5703125" style="186" customWidth="1"/>
    <col min="3613" max="3840" width="9.140625" style="186"/>
    <col min="3841" max="3841" width="3.42578125" style="186" customWidth="1"/>
    <col min="3842" max="3842" width="15" style="186" customWidth="1"/>
    <col min="3843" max="3843" width="16.28515625" style="186" customWidth="1"/>
    <col min="3844" max="3844" width="15.42578125" style="186" customWidth="1"/>
    <col min="3845" max="3845" width="14.5703125" style="186" customWidth="1"/>
    <col min="3846" max="3846" width="12.85546875" style="186" customWidth="1"/>
    <col min="3847" max="3847" width="8.28515625" style="186" customWidth="1"/>
    <col min="3848" max="3848" width="12.42578125" style="186" customWidth="1"/>
    <col min="3849" max="3850" width="8.28515625" style="186" customWidth="1"/>
    <col min="3851" max="3851" width="11.7109375" style="186" customWidth="1"/>
    <col min="3852" max="3855" width="8.28515625" style="186" customWidth="1"/>
    <col min="3856" max="3856" width="11.7109375" style="186" customWidth="1"/>
    <col min="3857" max="3857" width="8.28515625" style="186" customWidth="1"/>
    <col min="3858" max="3858" width="9.85546875" style="186" customWidth="1"/>
    <col min="3859" max="3860" width="8.28515625" style="186" customWidth="1"/>
    <col min="3861" max="3861" width="11.7109375" style="186" customWidth="1"/>
    <col min="3862" max="3862" width="8.28515625" style="186" customWidth="1"/>
    <col min="3863" max="3863" width="12.28515625" style="186" customWidth="1"/>
    <col min="3864" max="3865" width="8.28515625" style="186" customWidth="1"/>
    <col min="3866" max="3866" width="11.7109375" style="186" customWidth="1"/>
    <col min="3867" max="3867" width="9.140625" style="186"/>
    <col min="3868" max="3868" width="11.5703125" style="186" customWidth="1"/>
    <col min="3869" max="4096" width="9.140625" style="186"/>
    <col min="4097" max="4097" width="3.42578125" style="186" customWidth="1"/>
    <col min="4098" max="4098" width="15" style="186" customWidth="1"/>
    <col min="4099" max="4099" width="16.28515625" style="186" customWidth="1"/>
    <col min="4100" max="4100" width="15.42578125" style="186" customWidth="1"/>
    <col min="4101" max="4101" width="14.5703125" style="186" customWidth="1"/>
    <col min="4102" max="4102" width="12.85546875" style="186" customWidth="1"/>
    <col min="4103" max="4103" width="8.28515625" style="186" customWidth="1"/>
    <col min="4104" max="4104" width="12.42578125" style="186" customWidth="1"/>
    <col min="4105" max="4106" width="8.28515625" style="186" customWidth="1"/>
    <col min="4107" max="4107" width="11.7109375" style="186" customWidth="1"/>
    <col min="4108" max="4111" width="8.28515625" style="186" customWidth="1"/>
    <col min="4112" max="4112" width="11.7109375" style="186" customWidth="1"/>
    <col min="4113" max="4113" width="8.28515625" style="186" customWidth="1"/>
    <col min="4114" max="4114" width="9.85546875" style="186" customWidth="1"/>
    <col min="4115" max="4116" width="8.28515625" style="186" customWidth="1"/>
    <col min="4117" max="4117" width="11.7109375" style="186" customWidth="1"/>
    <col min="4118" max="4118" width="8.28515625" style="186" customWidth="1"/>
    <col min="4119" max="4119" width="12.28515625" style="186" customWidth="1"/>
    <col min="4120" max="4121" width="8.28515625" style="186" customWidth="1"/>
    <col min="4122" max="4122" width="11.7109375" style="186" customWidth="1"/>
    <col min="4123" max="4123" width="9.140625" style="186"/>
    <col min="4124" max="4124" width="11.5703125" style="186" customWidth="1"/>
    <col min="4125" max="4352" width="9.140625" style="186"/>
    <col min="4353" max="4353" width="3.42578125" style="186" customWidth="1"/>
    <col min="4354" max="4354" width="15" style="186" customWidth="1"/>
    <col min="4355" max="4355" width="16.28515625" style="186" customWidth="1"/>
    <col min="4356" max="4356" width="15.42578125" style="186" customWidth="1"/>
    <col min="4357" max="4357" width="14.5703125" style="186" customWidth="1"/>
    <col min="4358" max="4358" width="12.85546875" style="186" customWidth="1"/>
    <col min="4359" max="4359" width="8.28515625" style="186" customWidth="1"/>
    <col min="4360" max="4360" width="12.42578125" style="186" customWidth="1"/>
    <col min="4361" max="4362" width="8.28515625" style="186" customWidth="1"/>
    <col min="4363" max="4363" width="11.7109375" style="186" customWidth="1"/>
    <col min="4364" max="4367" width="8.28515625" style="186" customWidth="1"/>
    <col min="4368" max="4368" width="11.7109375" style="186" customWidth="1"/>
    <col min="4369" max="4369" width="8.28515625" style="186" customWidth="1"/>
    <col min="4370" max="4370" width="9.85546875" style="186" customWidth="1"/>
    <col min="4371" max="4372" width="8.28515625" style="186" customWidth="1"/>
    <col min="4373" max="4373" width="11.7109375" style="186" customWidth="1"/>
    <col min="4374" max="4374" width="8.28515625" style="186" customWidth="1"/>
    <col min="4375" max="4375" width="12.28515625" style="186" customWidth="1"/>
    <col min="4376" max="4377" width="8.28515625" style="186" customWidth="1"/>
    <col min="4378" max="4378" width="11.7109375" style="186" customWidth="1"/>
    <col min="4379" max="4379" width="9.140625" style="186"/>
    <col min="4380" max="4380" width="11.5703125" style="186" customWidth="1"/>
    <col min="4381" max="4608" width="9.140625" style="186"/>
    <col min="4609" max="4609" width="3.42578125" style="186" customWidth="1"/>
    <col min="4610" max="4610" width="15" style="186" customWidth="1"/>
    <col min="4611" max="4611" width="16.28515625" style="186" customWidth="1"/>
    <col min="4612" max="4612" width="15.42578125" style="186" customWidth="1"/>
    <col min="4613" max="4613" width="14.5703125" style="186" customWidth="1"/>
    <col min="4614" max="4614" width="12.85546875" style="186" customWidth="1"/>
    <col min="4615" max="4615" width="8.28515625" style="186" customWidth="1"/>
    <col min="4616" max="4616" width="12.42578125" style="186" customWidth="1"/>
    <col min="4617" max="4618" width="8.28515625" style="186" customWidth="1"/>
    <col min="4619" max="4619" width="11.7109375" style="186" customWidth="1"/>
    <col min="4620" max="4623" width="8.28515625" style="186" customWidth="1"/>
    <col min="4624" max="4624" width="11.7109375" style="186" customWidth="1"/>
    <col min="4625" max="4625" width="8.28515625" style="186" customWidth="1"/>
    <col min="4626" max="4626" width="9.85546875" style="186" customWidth="1"/>
    <col min="4627" max="4628" width="8.28515625" style="186" customWidth="1"/>
    <col min="4629" max="4629" width="11.7109375" style="186" customWidth="1"/>
    <col min="4630" max="4630" width="8.28515625" style="186" customWidth="1"/>
    <col min="4631" max="4631" width="12.28515625" style="186" customWidth="1"/>
    <col min="4632" max="4633" width="8.28515625" style="186" customWidth="1"/>
    <col min="4634" max="4634" width="11.7109375" style="186" customWidth="1"/>
    <col min="4635" max="4635" width="9.140625" style="186"/>
    <col min="4636" max="4636" width="11.5703125" style="186" customWidth="1"/>
    <col min="4637" max="4864" width="9.140625" style="186"/>
    <col min="4865" max="4865" width="3.42578125" style="186" customWidth="1"/>
    <col min="4866" max="4866" width="15" style="186" customWidth="1"/>
    <col min="4867" max="4867" width="16.28515625" style="186" customWidth="1"/>
    <col min="4868" max="4868" width="15.42578125" style="186" customWidth="1"/>
    <col min="4869" max="4869" width="14.5703125" style="186" customWidth="1"/>
    <col min="4870" max="4870" width="12.85546875" style="186" customWidth="1"/>
    <col min="4871" max="4871" width="8.28515625" style="186" customWidth="1"/>
    <col min="4872" max="4872" width="12.42578125" style="186" customWidth="1"/>
    <col min="4873" max="4874" width="8.28515625" style="186" customWidth="1"/>
    <col min="4875" max="4875" width="11.7109375" style="186" customWidth="1"/>
    <col min="4876" max="4879" width="8.28515625" style="186" customWidth="1"/>
    <col min="4880" max="4880" width="11.7109375" style="186" customWidth="1"/>
    <col min="4881" max="4881" width="8.28515625" style="186" customWidth="1"/>
    <col min="4882" max="4882" width="9.85546875" style="186" customWidth="1"/>
    <col min="4883" max="4884" width="8.28515625" style="186" customWidth="1"/>
    <col min="4885" max="4885" width="11.7109375" style="186" customWidth="1"/>
    <col min="4886" max="4886" width="8.28515625" style="186" customWidth="1"/>
    <col min="4887" max="4887" width="12.28515625" style="186" customWidth="1"/>
    <col min="4888" max="4889" width="8.28515625" style="186" customWidth="1"/>
    <col min="4890" max="4890" width="11.7109375" style="186" customWidth="1"/>
    <col min="4891" max="4891" width="9.140625" style="186"/>
    <col min="4892" max="4892" width="11.5703125" style="186" customWidth="1"/>
    <col min="4893" max="5120" width="9.140625" style="186"/>
    <col min="5121" max="5121" width="3.42578125" style="186" customWidth="1"/>
    <col min="5122" max="5122" width="15" style="186" customWidth="1"/>
    <col min="5123" max="5123" width="16.28515625" style="186" customWidth="1"/>
    <col min="5124" max="5124" width="15.42578125" style="186" customWidth="1"/>
    <col min="5125" max="5125" width="14.5703125" style="186" customWidth="1"/>
    <col min="5126" max="5126" width="12.85546875" style="186" customWidth="1"/>
    <col min="5127" max="5127" width="8.28515625" style="186" customWidth="1"/>
    <col min="5128" max="5128" width="12.42578125" style="186" customWidth="1"/>
    <col min="5129" max="5130" width="8.28515625" style="186" customWidth="1"/>
    <col min="5131" max="5131" width="11.7109375" style="186" customWidth="1"/>
    <col min="5132" max="5135" width="8.28515625" style="186" customWidth="1"/>
    <col min="5136" max="5136" width="11.7109375" style="186" customWidth="1"/>
    <col min="5137" max="5137" width="8.28515625" style="186" customWidth="1"/>
    <col min="5138" max="5138" width="9.85546875" style="186" customWidth="1"/>
    <col min="5139" max="5140" width="8.28515625" style="186" customWidth="1"/>
    <col min="5141" max="5141" width="11.7109375" style="186" customWidth="1"/>
    <col min="5142" max="5142" width="8.28515625" style="186" customWidth="1"/>
    <col min="5143" max="5143" width="12.28515625" style="186" customWidth="1"/>
    <col min="5144" max="5145" width="8.28515625" style="186" customWidth="1"/>
    <col min="5146" max="5146" width="11.7109375" style="186" customWidth="1"/>
    <col min="5147" max="5147" width="9.140625" style="186"/>
    <col min="5148" max="5148" width="11.5703125" style="186" customWidth="1"/>
    <col min="5149" max="5376" width="9.140625" style="186"/>
    <col min="5377" max="5377" width="3.42578125" style="186" customWidth="1"/>
    <col min="5378" max="5378" width="15" style="186" customWidth="1"/>
    <col min="5379" max="5379" width="16.28515625" style="186" customWidth="1"/>
    <col min="5380" max="5380" width="15.42578125" style="186" customWidth="1"/>
    <col min="5381" max="5381" width="14.5703125" style="186" customWidth="1"/>
    <col min="5382" max="5382" width="12.85546875" style="186" customWidth="1"/>
    <col min="5383" max="5383" width="8.28515625" style="186" customWidth="1"/>
    <col min="5384" max="5384" width="12.42578125" style="186" customWidth="1"/>
    <col min="5385" max="5386" width="8.28515625" style="186" customWidth="1"/>
    <col min="5387" max="5387" width="11.7109375" style="186" customWidth="1"/>
    <col min="5388" max="5391" width="8.28515625" style="186" customWidth="1"/>
    <col min="5392" max="5392" width="11.7109375" style="186" customWidth="1"/>
    <col min="5393" max="5393" width="8.28515625" style="186" customWidth="1"/>
    <col min="5394" max="5394" width="9.85546875" style="186" customWidth="1"/>
    <col min="5395" max="5396" width="8.28515625" style="186" customWidth="1"/>
    <col min="5397" max="5397" width="11.7109375" style="186" customWidth="1"/>
    <col min="5398" max="5398" width="8.28515625" style="186" customWidth="1"/>
    <col min="5399" max="5399" width="12.28515625" style="186" customWidth="1"/>
    <col min="5400" max="5401" width="8.28515625" style="186" customWidth="1"/>
    <col min="5402" max="5402" width="11.7109375" style="186" customWidth="1"/>
    <col min="5403" max="5403" width="9.140625" style="186"/>
    <col min="5404" max="5404" width="11.5703125" style="186" customWidth="1"/>
    <col min="5405" max="5632" width="9.140625" style="186"/>
    <col min="5633" max="5633" width="3.42578125" style="186" customWidth="1"/>
    <col min="5634" max="5634" width="15" style="186" customWidth="1"/>
    <col min="5635" max="5635" width="16.28515625" style="186" customWidth="1"/>
    <col min="5636" max="5636" width="15.42578125" style="186" customWidth="1"/>
    <col min="5637" max="5637" width="14.5703125" style="186" customWidth="1"/>
    <col min="5638" max="5638" width="12.85546875" style="186" customWidth="1"/>
    <col min="5639" max="5639" width="8.28515625" style="186" customWidth="1"/>
    <col min="5640" max="5640" width="12.42578125" style="186" customWidth="1"/>
    <col min="5641" max="5642" width="8.28515625" style="186" customWidth="1"/>
    <col min="5643" max="5643" width="11.7109375" style="186" customWidth="1"/>
    <col min="5644" max="5647" width="8.28515625" style="186" customWidth="1"/>
    <col min="5648" max="5648" width="11.7109375" style="186" customWidth="1"/>
    <col min="5649" max="5649" width="8.28515625" style="186" customWidth="1"/>
    <col min="5650" max="5650" width="9.85546875" style="186" customWidth="1"/>
    <col min="5651" max="5652" width="8.28515625" style="186" customWidth="1"/>
    <col min="5653" max="5653" width="11.7109375" style="186" customWidth="1"/>
    <col min="5654" max="5654" width="8.28515625" style="186" customWidth="1"/>
    <col min="5655" max="5655" width="12.28515625" style="186" customWidth="1"/>
    <col min="5656" max="5657" width="8.28515625" style="186" customWidth="1"/>
    <col min="5658" max="5658" width="11.7109375" style="186" customWidth="1"/>
    <col min="5659" max="5659" width="9.140625" style="186"/>
    <col min="5660" max="5660" width="11.5703125" style="186" customWidth="1"/>
    <col min="5661" max="5888" width="9.140625" style="186"/>
    <col min="5889" max="5889" width="3.42578125" style="186" customWidth="1"/>
    <col min="5890" max="5890" width="15" style="186" customWidth="1"/>
    <col min="5891" max="5891" width="16.28515625" style="186" customWidth="1"/>
    <col min="5892" max="5892" width="15.42578125" style="186" customWidth="1"/>
    <col min="5893" max="5893" width="14.5703125" style="186" customWidth="1"/>
    <col min="5894" max="5894" width="12.85546875" style="186" customWidth="1"/>
    <col min="5895" max="5895" width="8.28515625" style="186" customWidth="1"/>
    <col min="5896" max="5896" width="12.42578125" style="186" customWidth="1"/>
    <col min="5897" max="5898" width="8.28515625" style="186" customWidth="1"/>
    <col min="5899" max="5899" width="11.7109375" style="186" customWidth="1"/>
    <col min="5900" max="5903" width="8.28515625" style="186" customWidth="1"/>
    <col min="5904" max="5904" width="11.7109375" style="186" customWidth="1"/>
    <col min="5905" max="5905" width="8.28515625" style="186" customWidth="1"/>
    <col min="5906" max="5906" width="9.85546875" style="186" customWidth="1"/>
    <col min="5907" max="5908" width="8.28515625" style="186" customWidth="1"/>
    <col min="5909" max="5909" width="11.7109375" style="186" customWidth="1"/>
    <col min="5910" max="5910" width="8.28515625" style="186" customWidth="1"/>
    <col min="5911" max="5911" width="12.28515625" style="186" customWidth="1"/>
    <col min="5912" max="5913" width="8.28515625" style="186" customWidth="1"/>
    <col min="5914" max="5914" width="11.7109375" style="186" customWidth="1"/>
    <col min="5915" max="5915" width="9.140625" style="186"/>
    <col min="5916" max="5916" width="11.5703125" style="186" customWidth="1"/>
    <col min="5917" max="6144" width="9.140625" style="186"/>
    <col min="6145" max="6145" width="3.42578125" style="186" customWidth="1"/>
    <col min="6146" max="6146" width="15" style="186" customWidth="1"/>
    <col min="6147" max="6147" width="16.28515625" style="186" customWidth="1"/>
    <col min="6148" max="6148" width="15.42578125" style="186" customWidth="1"/>
    <col min="6149" max="6149" width="14.5703125" style="186" customWidth="1"/>
    <col min="6150" max="6150" width="12.85546875" style="186" customWidth="1"/>
    <col min="6151" max="6151" width="8.28515625" style="186" customWidth="1"/>
    <col min="6152" max="6152" width="12.42578125" style="186" customWidth="1"/>
    <col min="6153" max="6154" width="8.28515625" style="186" customWidth="1"/>
    <col min="6155" max="6155" width="11.7109375" style="186" customWidth="1"/>
    <col min="6156" max="6159" width="8.28515625" style="186" customWidth="1"/>
    <col min="6160" max="6160" width="11.7109375" style="186" customWidth="1"/>
    <col min="6161" max="6161" width="8.28515625" style="186" customWidth="1"/>
    <col min="6162" max="6162" width="9.85546875" style="186" customWidth="1"/>
    <col min="6163" max="6164" width="8.28515625" style="186" customWidth="1"/>
    <col min="6165" max="6165" width="11.7109375" style="186" customWidth="1"/>
    <col min="6166" max="6166" width="8.28515625" style="186" customWidth="1"/>
    <col min="6167" max="6167" width="12.28515625" style="186" customWidth="1"/>
    <col min="6168" max="6169" width="8.28515625" style="186" customWidth="1"/>
    <col min="6170" max="6170" width="11.7109375" style="186" customWidth="1"/>
    <col min="6171" max="6171" width="9.140625" style="186"/>
    <col min="6172" max="6172" width="11.5703125" style="186" customWidth="1"/>
    <col min="6173" max="6400" width="9.140625" style="186"/>
    <col min="6401" max="6401" width="3.42578125" style="186" customWidth="1"/>
    <col min="6402" max="6402" width="15" style="186" customWidth="1"/>
    <col min="6403" max="6403" width="16.28515625" style="186" customWidth="1"/>
    <col min="6404" max="6404" width="15.42578125" style="186" customWidth="1"/>
    <col min="6405" max="6405" width="14.5703125" style="186" customWidth="1"/>
    <col min="6406" max="6406" width="12.85546875" style="186" customWidth="1"/>
    <col min="6407" max="6407" width="8.28515625" style="186" customWidth="1"/>
    <col min="6408" max="6408" width="12.42578125" style="186" customWidth="1"/>
    <col min="6409" max="6410" width="8.28515625" style="186" customWidth="1"/>
    <col min="6411" max="6411" width="11.7109375" style="186" customWidth="1"/>
    <col min="6412" max="6415" width="8.28515625" style="186" customWidth="1"/>
    <col min="6416" max="6416" width="11.7109375" style="186" customWidth="1"/>
    <col min="6417" max="6417" width="8.28515625" style="186" customWidth="1"/>
    <col min="6418" max="6418" width="9.85546875" style="186" customWidth="1"/>
    <col min="6419" max="6420" width="8.28515625" style="186" customWidth="1"/>
    <col min="6421" max="6421" width="11.7109375" style="186" customWidth="1"/>
    <col min="6422" max="6422" width="8.28515625" style="186" customWidth="1"/>
    <col min="6423" max="6423" width="12.28515625" style="186" customWidth="1"/>
    <col min="6424" max="6425" width="8.28515625" style="186" customWidth="1"/>
    <col min="6426" max="6426" width="11.7109375" style="186" customWidth="1"/>
    <col min="6427" max="6427" width="9.140625" style="186"/>
    <col min="6428" max="6428" width="11.5703125" style="186" customWidth="1"/>
    <col min="6429" max="6656" width="9.140625" style="186"/>
    <col min="6657" max="6657" width="3.42578125" style="186" customWidth="1"/>
    <col min="6658" max="6658" width="15" style="186" customWidth="1"/>
    <col min="6659" max="6659" width="16.28515625" style="186" customWidth="1"/>
    <col min="6660" max="6660" width="15.42578125" style="186" customWidth="1"/>
    <col min="6661" max="6661" width="14.5703125" style="186" customWidth="1"/>
    <col min="6662" max="6662" width="12.85546875" style="186" customWidth="1"/>
    <col min="6663" max="6663" width="8.28515625" style="186" customWidth="1"/>
    <col min="6664" max="6664" width="12.42578125" style="186" customWidth="1"/>
    <col min="6665" max="6666" width="8.28515625" style="186" customWidth="1"/>
    <col min="6667" max="6667" width="11.7109375" style="186" customWidth="1"/>
    <col min="6668" max="6671" width="8.28515625" style="186" customWidth="1"/>
    <col min="6672" max="6672" width="11.7109375" style="186" customWidth="1"/>
    <col min="6673" max="6673" width="8.28515625" style="186" customWidth="1"/>
    <col min="6674" max="6674" width="9.85546875" style="186" customWidth="1"/>
    <col min="6675" max="6676" width="8.28515625" style="186" customWidth="1"/>
    <col min="6677" max="6677" width="11.7109375" style="186" customWidth="1"/>
    <col min="6678" max="6678" width="8.28515625" style="186" customWidth="1"/>
    <col min="6679" max="6679" width="12.28515625" style="186" customWidth="1"/>
    <col min="6680" max="6681" width="8.28515625" style="186" customWidth="1"/>
    <col min="6682" max="6682" width="11.7109375" style="186" customWidth="1"/>
    <col min="6683" max="6683" width="9.140625" style="186"/>
    <col min="6684" max="6684" width="11.5703125" style="186" customWidth="1"/>
    <col min="6685" max="6912" width="9.140625" style="186"/>
    <col min="6913" max="6913" width="3.42578125" style="186" customWidth="1"/>
    <col min="6914" max="6914" width="15" style="186" customWidth="1"/>
    <col min="6915" max="6915" width="16.28515625" style="186" customWidth="1"/>
    <col min="6916" max="6916" width="15.42578125" style="186" customWidth="1"/>
    <col min="6917" max="6917" width="14.5703125" style="186" customWidth="1"/>
    <col min="6918" max="6918" width="12.85546875" style="186" customWidth="1"/>
    <col min="6919" max="6919" width="8.28515625" style="186" customWidth="1"/>
    <col min="6920" max="6920" width="12.42578125" style="186" customWidth="1"/>
    <col min="6921" max="6922" width="8.28515625" style="186" customWidth="1"/>
    <col min="6923" max="6923" width="11.7109375" style="186" customWidth="1"/>
    <col min="6924" max="6927" width="8.28515625" style="186" customWidth="1"/>
    <col min="6928" max="6928" width="11.7109375" style="186" customWidth="1"/>
    <col min="6929" max="6929" width="8.28515625" style="186" customWidth="1"/>
    <col min="6930" max="6930" width="9.85546875" style="186" customWidth="1"/>
    <col min="6931" max="6932" width="8.28515625" style="186" customWidth="1"/>
    <col min="6933" max="6933" width="11.7109375" style="186" customWidth="1"/>
    <col min="6934" max="6934" width="8.28515625" style="186" customWidth="1"/>
    <col min="6935" max="6935" width="12.28515625" style="186" customWidth="1"/>
    <col min="6936" max="6937" width="8.28515625" style="186" customWidth="1"/>
    <col min="6938" max="6938" width="11.7109375" style="186" customWidth="1"/>
    <col min="6939" max="6939" width="9.140625" style="186"/>
    <col min="6940" max="6940" width="11.5703125" style="186" customWidth="1"/>
    <col min="6941" max="7168" width="9.140625" style="186"/>
    <col min="7169" max="7169" width="3.42578125" style="186" customWidth="1"/>
    <col min="7170" max="7170" width="15" style="186" customWidth="1"/>
    <col min="7171" max="7171" width="16.28515625" style="186" customWidth="1"/>
    <col min="7172" max="7172" width="15.42578125" style="186" customWidth="1"/>
    <col min="7173" max="7173" width="14.5703125" style="186" customWidth="1"/>
    <col min="7174" max="7174" width="12.85546875" style="186" customWidth="1"/>
    <col min="7175" max="7175" width="8.28515625" style="186" customWidth="1"/>
    <col min="7176" max="7176" width="12.42578125" style="186" customWidth="1"/>
    <col min="7177" max="7178" width="8.28515625" style="186" customWidth="1"/>
    <col min="7179" max="7179" width="11.7109375" style="186" customWidth="1"/>
    <col min="7180" max="7183" width="8.28515625" style="186" customWidth="1"/>
    <col min="7184" max="7184" width="11.7109375" style="186" customWidth="1"/>
    <col min="7185" max="7185" width="8.28515625" style="186" customWidth="1"/>
    <col min="7186" max="7186" width="9.85546875" style="186" customWidth="1"/>
    <col min="7187" max="7188" width="8.28515625" style="186" customWidth="1"/>
    <col min="7189" max="7189" width="11.7109375" style="186" customWidth="1"/>
    <col min="7190" max="7190" width="8.28515625" style="186" customWidth="1"/>
    <col min="7191" max="7191" width="12.28515625" style="186" customWidth="1"/>
    <col min="7192" max="7193" width="8.28515625" style="186" customWidth="1"/>
    <col min="7194" max="7194" width="11.7109375" style="186" customWidth="1"/>
    <col min="7195" max="7195" width="9.140625" style="186"/>
    <col min="7196" max="7196" width="11.5703125" style="186" customWidth="1"/>
    <col min="7197" max="7424" width="9.140625" style="186"/>
    <col min="7425" max="7425" width="3.42578125" style="186" customWidth="1"/>
    <col min="7426" max="7426" width="15" style="186" customWidth="1"/>
    <col min="7427" max="7427" width="16.28515625" style="186" customWidth="1"/>
    <col min="7428" max="7428" width="15.42578125" style="186" customWidth="1"/>
    <col min="7429" max="7429" width="14.5703125" style="186" customWidth="1"/>
    <col min="7430" max="7430" width="12.85546875" style="186" customWidth="1"/>
    <col min="7431" max="7431" width="8.28515625" style="186" customWidth="1"/>
    <col min="7432" max="7432" width="12.42578125" style="186" customWidth="1"/>
    <col min="7433" max="7434" width="8.28515625" style="186" customWidth="1"/>
    <col min="7435" max="7435" width="11.7109375" style="186" customWidth="1"/>
    <col min="7436" max="7439" width="8.28515625" style="186" customWidth="1"/>
    <col min="7440" max="7440" width="11.7109375" style="186" customWidth="1"/>
    <col min="7441" max="7441" width="8.28515625" style="186" customWidth="1"/>
    <col min="7442" max="7442" width="9.85546875" style="186" customWidth="1"/>
    <col min="7443" max="7444" width="8.28515625" style="186" customWidth="1"/>
    <col min="7445" max="7445" width="11.7109375" style="186" customWidth="1"/>
    <col min="7446" max="7446" width="8.28515625" style="186" customWidth="1"/>
    <col min="7447" max="7447" width="12.28515625" style="186" customWidth="1"/>
    <col min="7448" max="7449" width="8.28515625" style="186" customWidth="1"/>
    <col min="7450" max="7450" width="11.7109375" style="186" customWidth="1"/>
    <col min="7451" max="7451" width="9.140625" style="186"/>
    <col min="7452" max="7452" width="11.5703125" style="186" customWidth="1"/>
    <col min="7453" max="7680" width="9.140625" style="186"/>
    <col min="7681" max="7681" width="3.42578125" style="186" customWidth="1"/>
    <col min="7682" max="7682" width="15" style="186" customWidth="1"/>
    <col min="7683" max="7683" width="16.28515625" style="186" customWidth="1"/>
    <col min="7684" max="7684" width="15.42578125" style="186" customWidth="1"/>
    <col min="7685" max="7685" width="14.5703125" style="186" customWidth="1"/>
    <col min="7686" max="7686" width="12.85546875" style="186" customWidth="1"/>
    <col min="7687" max="7687" width="8.28515625" style="186" customWidth="1"/>
    <col min="7688" max="7688" width="12.42578125" style="186" customWidth="1"/>
    <col min="7689" max="7690" width="8.28515625" style="186" customWidth="1"/>
    <col min="7691" max="7691" width="11.7109375" style="186" customWidth="1"/>
    <col min="7692" max="7695" width="8.28515625" style="186" customWidth="1"/>
    <col min="7696" max="7696" width="11.7109375" style="186" customWidth="1"/>
    <col min="7697" max="7697" width="8.28515625" style="186" customWidth="1"/>
    <col min="7698" max="7698" width="9.85546875" style="186" customWidth="1"/>
    <col min="7699" max="7700" width="8.28515625" style="186" customWidth="1"/>
    <col min="7701" max="7701" width="11.7109375" style="186" customWidth="1"/>
    <col min="7702" max="7702" width="8.28515625" style="186" customWidth="1"/>
    <col min="7703" max="7703" width="12.28515625" style="186" customWidth="1"/>
    <col min="7704" max="7705" width="8.28515625" style="186" customWidth="1"/>
    <col min="7706" max="7706" width="11.7109375" style="186" customWidth="1"/>
    <col min="7707" max="7707" width="9.140625" style="186"/>
    <col min="7708" max="7708" width="11.5703125" style="186" customWidth="1"/>
    <col min="7709" max="7936" width="9.140625" style="186"/>
    <col min="7937" max="7937" width="3.42578125" style="186" customWidth="1"/>
    <col min="7938" max="7938" width="15" style="186" customWidth="1"/>
    <col min="7939" max="7939" width="16.28515625" style="186" customWidth="1"/>
    <col min="7940" max="7940" width="15.42578125" style="186" customWidth="1"/>
    <col min="7941" max="7941" width="14.5703125" style="186" customWidth="1"/>
    <col min="7942" max="7942" width="12.85546875" style="186" customWidth="1"/>
    <col min="7943" max="7943" width="8.28515625" style="186" customWidth="1"/>
    <col min="7944" max="7944" width="12.42578125" style="186" customWidth="1"/>
    <col min="7945" max="7946" width="8.28515625" style="186" customWidth="1"/>
    <col min="7947" max="7947" width="11.7109375" style="186" customWidth="1"/>
    <col min="7948" max="7951" width="8.28515625" style="186" customWidth="1"/>
    <col min="7952" max="7952" width="11.7109375" style="186" customWidth="1"/>
    <col min="7953" max="7953" width="8.28515625" style="186" customWidth="1"/>
    <col min="7954" max="7954" width="9.85546875" style="186" customWidth="1"/>
    <col min="7955" max="7956" width="8.28515625" style="186" customWidth="1"/>
    <col min="7957" max="7957" width="11.7109375" style="186" customWidth="1"/>
    <col min="7958" max="7958" width="8.28515625" style="186" customWidth="1"/>
    <col min="7959" max="7959" width="12.28515625" style="186" customWidth="1"/>
    <col min="7960" max="7961" width="8.28515625" style="186" customWidth="1"/>
    <col min="7962" max="7962" width="11.7109375" style="186" customWidth="1"/>
    <col min="7963" max="7963" width="9.140625" style="186"/>
    <col min="7964" max="7964" width="11.5703125" style="186" customWidth="1"/>
    <col min="7965" max="8192" width="9.140625" style="186"/>
    <col min="8193" max="8193" width="3.42578125" style="186" customWidth="1"/>
    <col min="8194" max="8194" width="15" style="186" customWidth="1"/>
    <col min="8195" max="8195" width="16.28515625" style="186" customWidth="1"/>
    <col min="8196" max="8196" width="15.42578125" style="186" customWidth="1"/>
    <col min="8197" max="8197" width="14.5703125" style="186" customWidth="1"/>
    <col min="8198" max="8198" width="12.85546875" style="186" customWidth="1"/>
    <col min="8199" max="8199" width="8.28515625" style="186" customWidth="1"/>
    <col min="8200" max="8200" width="12.42578125" style="186" customWidth="1"/>
    <col min="8201" max="8202" width="8.28515625" style="186" customWidth="1"/>
    <col min="8203" max="8203" width="11.7109375" style="186" customWidth="1"/>
    <col min="8204" max="8207" width="8.28515625" style="186" customWidth="1"/>
    <col min="8208" max="8208" width="11.7109375" style="186" customWidth="1"/>
    <col min="8209" max="8209" width="8.28515625" style="186" customWidth="1"/>
    <col min="8210" max="8210" width="9.85546875" style="186" customWidth="1"/>
    <col min="8211" max="8212" width="8.28515625" style="186" customWidth="1"/>
    <col min="8213" max="8213" width="11.7109375" style="186" customWidth="1"/>
    <col min="8214" max="8214" width="8.28515625" style="186" customWidth="1"/>
    <col min="8215" max="8215" width="12.28515625" style="186" customWidth="1"/>
    <col min="8216" max="8217" width="8.28515625" style="186" customWidth="1"/>
    <col min="8218" max="8218" width="11.7109375" style="186" customWidth="1"/>
    <col min="8219" max="8219" width="9.140625" style="186"/>
    <col min="8220" max="8220" width="11.5703125" style="186" customWidth="1"/>
    <col min="8221" max="8448" width="9.140625" style="186"/>
    <col min="8449" max="8449" width="3.42578125" style="186" customWidth="1"/>
    <col min="8450" max="8450" width="15" style="186" customWidth="1"/>
    <col min="8451" max="8451" width="16.28515625" style="186" customWidth="1"/>
    <col min="8452" max="8452" width="15.42578125" style="186" customWidth="1"/>
    <col min="8453" max="8453" width="14.5703125" style="186" customWidth="1"/>
    <col min="8454" max="8454" width="12.85546875" style="186" customWidth="1"/>
    <col min="8455" max="8455" width="8.28515625" style="186" customWidth="1"/>
    <col min="8456" max="8456" width="12.42578125" style="186" customWidth="1"/>
    <col min="8457" max="8458" width="8.28515625" style="186" customWidth="1"/>
    <col min="8459" max="8459" width="11.7109375" style="186" customWidth="1"/>
    <col min="8460" max="8463" width="8.28515625" style="186" customWidth="1"/>
    <col min="8464" max="8464" width="11.7109375" style="186" customWidth="1"/>
    <col min="8465" max="8465" width="8.28515625" style="186" customWidth="1"/>
    <col min="8466" max="8466" width="9.85546875" style="186" customWidth="1"/>
    <col min="8467" max="8468" width="8.28515625" style="186" customWidth="1"/>
    <col min="8469" max="8469" width="11.7109375" style="186" customWidth="1"/>
    <col min="8470" max="8470" width="8.28515625" style="186" customWidth="1"/>
    <col min="8471" max="8471" width="12.28515625" style="186" customWidth="1"/>
    <col min="8472" max="8473" width="8.28515625" style="186" customWidth="1"/>
    <col min="8474" max="8474" width="11.7109375" style="186" customWidth="1"/>
    <col min="8475" max="8475" width="9.140625" style="186"/>
    <col min="8476" max="8476" width="11.5703125" style="186" customWidth="1"/>
    <col min="8477" max="8704" width="9.140625" style="186"/>
    <col min="8705" max="8705" width="3.42578125" style="186" customWidth="1"/>
    <col min="8706" max="8706" width="15" style="186" customWidth="1"/>
    <col min="8707" max="8707" width="16.28515625" style="186" customWidth="1"/>
    <col min="8708" max="8708" width="15.42578125" style="186" customWidth="1"/>
    <col min="8709" max="8709" width="14.5703125" style="186" customWidth="1"/>
    <col min="8710" max="8710" width="12.85546875" style="186" customWidth="1"/>
    <col min="8711" max="8711" width="8.28515625" style="186" customWidth="1"/>
    <col min="8712" max="8712" width="12.42578125" style="186" customWidth="1"/>
    <col min="8713" max="8714" width="8.28515625" style="186" customWidth="1"/>
    <col min="8715" max="8715" width="11.7109375" style="186" customWidth="1"/>
    <col min="8716" max="8719" width="8.28515625" style="186" customWidth="1"/>
    <col min="8720" max="8720" width="11.7109375" style="186" customWidth="1"/>
    <col min="8721" max="8721" width="8.28515625" style="186" customWidth="1"/>
    <col min="8722" max="8722" width="9.85546875" style="186" customWidth="1"/>
    <col min="8723" max="8724" width="8.28515625" style="186" customWidth="1"/>
    <col min="8725" max="8725" width="11.7109375" style="186" customWidth="1"/>
    <col min="8726" max="8726" width="8.28515625" style="186" customWidth="1"/>
    <col min="8727" max="8727" width="12.28515625" style="186" customWidth="1"/>
    <col min="8728" max="8729" width="8.28515625" style="186" customWidth="1"/>
    <col min="8730" max="8730" width="11.7109375" style="186" customWidth="1"/>
    <col min="8731" max="8731" width="9.140625" style="186"/>
    <col min="8732" max="8732" width="11.5703125" style="186" customWidth="1"/>
    <col min="8733" max="8960" width="9.140625" style="186"/>
    <col min="8961" max="8961" width="3.42578125" style="186" customWidth="1"/>
    <col min="8962" max="8962" width="15" style="186" customWidth="1"/>
    <col min="8963" max="8963" width="16.28515625" style="186" customWidth="1"/>
    <col min="8964" max="8964" width="15.42578125" style="186" customWidth="1"/>
    <col min="8965" max="8965" width="14.5703125" style="186" customWidth="1"/>
    <col min="8966" max="8966" width="12.85546875" style="186" customWidth="1"/>
    <col min="8967" max="8967" width="8.28515625" style="186" customWidth="1"/>
    <col min="8968" max="8968" width="12.42578125" style="186" customWidth="1"/>
    <col min="8969" max="8970" width="8.28515625" style="186" customWidth="1"/>
    <col min="8971" max="8971" width="11.7109375" style="186" customWidth="1"/>
    <col min="8972" max="8975" width="8.28515625" style="186" customWidth="1"/>
    <col min="8976" max="8976" width="11.7109375" style="186" customWidth="1"/>
    <col min="8977" max="8977" width="8.28515625" style="186" customWidth="1"/>
    <col min="8978" max="8978" width="9.85546875" style="186" customWidth="1"/>
    <col min="8979" max="8980" width="8.28515625" style="186" customWidth="1"/>
    <col min="8981" max="8981" width="11.7109375" style="186" customWidth="1"/>
    <col min="8982" max="8982" width="8.28515625" style="186" customWidth="1"/>
    <col min="8983" max="8983" width="12.28515625" style="186" customWidth="1"/>
    <col min="8984" max="8985" width="8.28515625" style="186" customWidth="1"/>
    <col min="8986" max="8986" width="11.7109375" style="186" customWidth="1"/>
    <col min="8987" max="8987" width="9.140625" style="186"/>
    <col min="8988" max="8988" width="11.5703125" style="186" customWidth="1"/>
    <col min="8989" max="9216" width="9.140625" style="186"/>
    <col min="9217" max="9217" width="3.42578125" style="186" customWidth="1"/>
    <col min="9218" max="9218" width="15" style="186" customWidth="1"/>
    <col min="9219" max="9219" width="16.28515625" style="186" customWidth="1"/>
    <col min="9220" max="9220" width="15.42578125" style="186" customWidth="1"/>
    <col min="9221" max="9221" width="14.5703125" style="186" customWidth="1"/>
    <col min="9222" max="9222" width="12.85546875" style="186" customWidth="1"/>
    <col min="9223" max="9223" width="8.28515625" style="186" customWidth="1"/>
    <col min="9224" max="9224" width="12.42578125" style="186" customWidth="1"/>
    <col min="9225" max="9226" width="8.28515625" style="186" customWidth="1"/>
    <col min="9227" max="9227" width="11.7109375" style="186" customWidth="1"/>
    <col min="9228" max="9231" width="8.28515625" style="186" customWidth="1"/>
    <col min="9232" max="9232" width="11.7109375" style="186" customWidth="1"/>
    <col min="9233" max="9233" width="8.28515625" style="186" customWidth="1"/>
    <col min="9234" max="9234" width="9.85546875" style="186" customWidth="1"/>
    <col min="9235" max="9236" width="8.28515625" style="186" customWidth="1"/>
    <col min="9237" max="9237" width="11.7109375" style="186" customWidth="1"/>
    <col min="9238" max="9238" width="8.28515625" style="186" customWidth="1"/>
    <col min="9239" max="9239" width="12.28515625" style="186" customWidth="1"/>
    <col min="9240" max="9241" width="8.28515625" style="186" customWidth="1"/>
    <col min="9242" max="9242" width="11.7109375" style="186" customWidth="1"/>
    <col min="9243" max="9243" width="9.140625" style="186"/>
    <col min="9244" max="9244" width="11.5703125" style="186" customWidth="1"/>
    <col min="9245" max="9472" width="9.140625" style="186"/>
    <col min="9473" max="9473" width="3.42578125" style="186" customWidth="1"/>
    <col min="9474" max="9474" width="15" style="186" customWidth="1"/>
    <col min="9475" max="9475" width="16.28515625" style="186" customWidth="1"/>
    <col min="9476" max="9476" width="15.42578125" style="186" customWidth="1"/>
    <col min="9477" max="9477" width="14.5703125" style="186" customWidth="1"/>
    <col min="9478" max="9478" width="12.85546875" style="186" customWidth="1"/>
    <col min="9479" max="9479" width="8.28515625" style="186" customWidth="1"/>
    <col min="9480" max="9480" width="12.42578125" style="186" customWidth="1"/>
    <col min="9481" max="9482" width="8.28515625" style="186" customWidth="1"/>
    <col min="9483" max="9483" width="11.7109375" style="186" customWidth="1"/>
    <col min="9484" max="9487" width="8.28515625" style="186" customWidth="1"/>
    <col min="9488" max="9488" width="11.7109375" style="186" customWidth="1"/>
    <col min="9489" max="9489" width="8.28515625" style="186" customWidth="1"/>
    <col min="9490" max="9490" width="9.85546875" style="186" customWidth="1"/>
    <col min="9491" max="9492" width="8.28515625" style="186" customWidth="1"/>
    <col min="9493" max="9493" width="11.7109375" style="186" customWidth="1"/>
    <col min="9494" max="9494" width="8.28515625" style="186" customWidth="1"/>
    <col min="9495" max="9495" width="12.28515625" style="186" customWidth="1"/>
    <col min="9496" max="9497" width="8.28515625" style="186" customWidth="1"/>
    <col min="9498" max="9498" width="11.7109375" style="186" customWidth="1"/>
    <col min="9499" max="9499" width="9.140625" style="186"/>
    <col min="9500" max="9500" width="11.5703125" style="186" customWidth="1"/>
    <col min="9501" max="9728" width="9.140625" style="186"/>
    <col min="9729" max="9729" width="3.42578125" style="186" customWidth="1"/>
    <col min="9730" max="9730" width="15" style="186" customWidth="1"/>
    <col min="9731" max="9731" width="16.28515625" style="186" customWidth="1"/>
    <col min="9732" max="9732" width="15.42578125" style="186" customWidth="1"/>
    <col min="9733" max="9733" width="14.5703125" style="186" customWidth="1"/>
    <col min="9734" max="9734" width="12.85546875" style="186" customWidth="1"/>
    <col min="9735" max="9735" width="8.28515625" style="186" customWidth="1"/>
    <col min="9736" max="9736" width="12.42578125" style="186" customWidth="1"/>
    <col min="9737" max="9738" width="8.28515625" style="186" customWidth="1"/>
    <col min="9739" max="9739" width="11.7109375" style="186" customWidth="1"/>
    <col min="9740" max="9743" width="8.28515625" style="186" customWidth="1"/>
    <col min="9744" max="9744" width="11.7109375" style="186" customWidth="1"/>
    <col min="9745" max="9745" width="8.28515625" style="186" customWidth="1"/>
    <col min="9746" max="9746" width="9.85546875" style="186" customWidth="1"/>
    <col min="9747" max="9748" width="8.28515625" style="186" customWidth="1"/>
    <col min="9749" max="9749" width="11.7109375" style="186" customWidth="1"/>
    <col min="9750" max="9750" width="8.28515625" style="186" customWidth="1"/>
    <col min="9751" max="9751" width="12.28515625" style="186" customWidth="1"/>
    <col min="9752" max="9753" width="8.28515625" style="186" customWidth="1"/>
    <col min="9754" max="9754" width="11.7109375" style="186" customWidth="1"/>
    <col min="9755" max="9755" width="9.140625" style="186"/>
    <col min="9756" max="9756" width="11.5703125" style="186" customWidth="1"/>
    <col min="9757" max="9984" width="9.140625" style="186"/>
    <col min="9985" max="9985" width="3.42578125" style="186" customWidth="1"/>
    <col min="9986" max="9986" width="15" style="186" customWidth="1"/>
    <col min="9987" max="9987" width="16.28515625" style="186" customWidth="1"/>
    <col min="9988" max="9988" width="15.42578125" style="186" customWidth="1"/>
    <col min="9989" max="9989" width="14.5703125" style="186" customWidth="1"/>
    <col min="9990" max="9990" width="12.85546875" style="186" customWidth="1"/>
    <col min="9991" max="9991" width="8.28515625" style="186" customWidth="1"/>
    <col min="9992" max="9992" width="12.42578125" style="186" customWidth="1"/>
    <col min="9993" max="9994" width="8.28515625" style="186" customWidth="1"/>
    <col min="9995" max="9995" width="11.7109375" style="186" customWidth="1"/>
    <col min="9996" max="9999" width="8.28515625" style="186" customWidth="1"/>
    <col min="10000" max="10000" width="11.7109375" style="186" customWidth="1"/>
    <col min="10001" max="10001" width="8.28515625" style="186" customWidth="1"/>
    <col min="10002" max="10002" width="9.85546875" style="186" customWidth="1"/>
    <col min="10003" max="10004" width="8.28515625" style="186" customWidth="1"/>
    <col min="10005" max="10005" width="11.7109375" style="186" customWidth="1"/>
    <col min="10006" max="10006" width="8.28515625" style="186" customWidth="1"/>
    <col min="10007" max="10007" width="12.28515625" style="186" customWidth="1"/>
    <col min="10008" max="10009" width="8.28515625" style="186" customWidth="1"/>
    <col min="10010" max="10010" width="11.7109375" style="186" customWidth="1"/>
    <col min="10011" max="10011" width="9.140625" style="186"/>
    <col min="10012" max="10012" width="11.5703125" style="186" customWidth="1"/>
    <col min="10013" max="10240" width="9.140625" style="186"/>
    <col min="10241" max="10241" width="3.42578125" style="186" customWidth="1"/>
    <col min="10242" max="10242" width="15" style="186" customWidth="1"/>
    <col min="10243" max="10243" width="16.28515625" style="186" customWidth="1"/>
    <col min="10244" max="10244" width="15.42578125" style="186" customWidth="1"/>
    <col min="10245" max="10245" width="14.5703125" style="186" customWidth="1"/>
    <col min="10246" max="10246" width="12.85546875" style="186" customWidth="1"/>
    <col min="10247" max="10247" width="8.28515625" style="186" customWidth="1"/>
    <col min="10248" max="10248" width="12.42578125" style="186" customWidth="1"/>
    <col min="10249" max="10250" width="8.28515625" style="186" customWidth="1"/>
    <col min="10251" max="10251" width="11.7109375" style="186" customWidth="1"/>
    <col min="10252" max="10255" width="8.28515625" style="186" customWidth="1"/>
    <col min="10256" max="10256" width="11.7109375" style="186" customWidth="1"/>
    <col min="10257" max="10257" width="8.28515625" style="186" customWidth="1"/>
    <col min="10258" max="10258" width="9.85546875" style="186" customWidth="1"/>
    <col min="10259" max="10260" width="8.28515625" style="186" customWidth="1"/>
    <col min="10261" max="10261" width="11.7109375" style="186" customWidth="1"/>
    <col min="10262" max="10262" width="8.28515625" style="186" customWidth="1"/>
    <col min="10263" max="10263" width="12.28515625" style="186" customWidth="1"/>
    <col min="10264" max="10265" width="8.28515625" style="186" customWidth="1"/>
    <col min="10266" max="10266" width="11.7109375" style="186" customWidth="1"/>
    <col min="10267" max="10267" width="9.140625" style="186"/>
    <col min="10268" max="10268" width="11.5703125" style="186" customWidth="1"/>
    <col min="10269" max="10496" width="9.140625" style="186"/>
    <col min="10497" max="10497" width="3.42578125" style="186" customWidth="1"/>
    <col min="10498" max="10498" width="15" style="186" customWidth="1"/>
    <col min="10499" max="10499" width="16.28515625" style="186" customWidth="1"/>
    <col min="10500" max="10500" width="15.42578125" style="186" customWidth="1"/>
    <col min="10501" max="10501" width="14.5703125" style="186" customWidth="1"/>
    <col min="10502" max="10502" width="12.85546875" style="186" customWidth="1"/>
    <col min="10503" max="10503" width="8.28515625" style="186" customWidth="1"/>
    <col min="10504" max="10504" width="12.42578125" style="186" customWidth="1"/>
    <col min="10505" max="10506" width="8.28515625" style="186" customWidth="1"/>
    <col min="10507" max="10507" width="11.7109375" style="186" customWidth="1"/>
    <col min="10508" max="10511" width="8.28515625" style="186" customWidth="1"/>
    <col min="10512" max="10512" width="11.7109375" style="186" customWidth="1"/>
    <col min="10513" max="10513" width="8.28515625" style="186" customWidth="1"/>
    <col min="10514" max="10514" width="9.85546875" style="186" customWidth="1"/>
    <col min="10515" max="10516" width="8.28515625" style="186" customWidth="1"/>
    <col min="10517" max="10517" width="11.7109375" style="186" customWidth="1"/>
    <col min="10518" max="10518" width="8.28515625" style="186" customWidth="1"/>
    <col min="10519" max="10519" width="12.28515625" style="186" customWidth="1"/>
    <col min="10520" max="10521" width="8.28515625" style="186" customWidth="1"/>
    <col min="10522" max="10522" width="11.7109375" style="186" customWidth="1"/>
    <col min="10523" max="10523" width="9.140625" style="186"/>
    <col min="10524" max="10524" width="11.5703125" style="186" customWidth="1"/>
    <col min="10525" max="10752" width="9.140625" style="186"/>
    <col min="10753" max="10753" width="3.42578125" style="186" customWidth="1"/>
    <col min="10754" max="10754" width="15" style="186" customWidth="1"/>
    <col min="10755" max="10755" width="16.28515625" style="186" customWidth="1"/>
    <col min="10756" max="10756" width="15.42578125" style="186" customWidth="1"/>
    <col min="10757" max="10757" width="14.5703125" style="186" customWidth="1"/>
    <col min="10758" max="10758" width="12.85546875" style="186" customWidth="1"/>
    <col min="10759" max="10759" width="8.28515625" style="186" customWidth="1"/>
    <col min="10760" max="10760" width="12.42578125" style="186" customWidth="1"/>
    <col min="10761" max="10762" width="8.28515625" style="186" customWidth="1"/>
    <col min="10763" max="10763" width="11.7109375" style="186" customWidth="1"/>
    <col min="10764" max="10767" width="8.28515625" style="186" customWidth="1"/>
    <col min="10768" max="10768" width="11.7109375" style="186" customWidth="1"/>
    <col min="10769" max="10769" width="8.28515625" style="186" customWidth="1"/>
    <col min="10770" max="10770" width="9.85546875" style="186" customWidth="1"/>
    <col min="10771" max="10772" width="8.28515625" style="186" customWidth="1"/>
    <col min="10773" max="10773" width="11.7109375" style="186" customWidth="1"/>
    <col min="10774" max="10774" width="8.28515625" style="186" customWidth="1"/>
    <col min="10775" max="10775" width="12.28515625" style="186" customWidth="1"/>
    <col min="10776" max="10777" width="8.28515625" style="186" customWidth="1"/>
    <col min="10778" max="10778" width="11.7109375" style="186" customWidth="1"/>
    <col min="10779" max="10779" width="9.140625" style="186"/>
    <col min="10780" max="10780" width="11.5703125" style="186" customWidth="1"/>
    <col min="10781" max="11008" width="9.140625" style="186"/>
    <col min="11009" max="11009" width="3.42578125" style="186" customWidth="1"/>
    <col min="11010" max="11010" width="15" style="186" customWidth="1"/>
    <col min="11011" max="11011" width="16.28515625" style="186" customWidth="1"/>
    <col min="11012" max="11012" width="15.42578125" style="186" customWidth="1"/>
    <col min="11013" max="11013" width="14.5703125" style="186" customWidth="1"/>
    <col min="11014" max="11014" width="12.85546875" style="186" customWidth="1"/>
    <col min="11015" max="11015" width="8.28515625" style="186" customWidth="1"/>
    <col min="11016" max="11016" width="12.42578125" style="186" customWidth="1"/>
    <col min="11017" max="11018" width="8.28515625" style="186" customWidth="1"/>
    <col min="11019" max="11019" width="11.7109375" style="186" customWidth="1"/>
    <col min="11020" max="11023" width="8.28515625" style="186" customWidth="1"/>
    <col min="11024" max="11024" width="11.7109375" style="186" customWidth="1"/>
    <col min="11025" max="11025" width="8.28515625" style="186" customWidth="1"/>
    <col min="11026" max="11026" width="9.85546875" style="186" customWidth="1"/>
    <col min="11027" max="11028" width="8.28515625" style="186" customWidth="1"/>
    <col min="11029" max="11029" width="11.7109375" style="186" customWidth="1"/>
    <col min="11030" max="11030" width="8.28515625" style="186" customWidth="1"/>
    <col min="11031" max="11031" width="12.28515625" style="186" customWidth="1"/>
    <col min="11032" max="11033" width="8.28515625" style="186" customWidth="1"/>
    <col min="11034" max="11034" width="11.7109375" style="186" customWidth="1"/>
    <col min="11035" max="11035" width="9.140625" style="186"/>
    <col min="11036" max="11036" width="11.5703125" style="186" customWidth="1"/>
    <col min="11037" max="11264" width="9.140625" style="186"/>
    <col min="11265" max="11265" width="3.42578125" style="186" customWidth="1"/>
    <col min="11266" max="11266" width="15" style="186" customWidth="1"/>
    <col min="11267" max="11267" width="16.28515625" style="186" customWidth="1"/>
    <col min="11268" max="11268" width="15.42578125" style="186" customWidth="1"/>
    <col min="11269" max="11269" width="14.5703125" style="186" customWidth="1"/>
    <col min="11270" max="11270" width="12.85546875" style="186" customWidth="1"/>
    <col min="11271" max="11271" width="8.28515625" style="186" customWidth="1"/>
    <col min="11272" max="11272" width="12.42578125" style="186" customWidth="1"/>
    <col min="11273" max="11274" width="8.28515625" style="186" customWidth="1"/>
    <col min="11275" max="11275" width="11.7109375" style="186" customWidth="1"/>
    <col min="11276" max="11279" width="8.28515625" style="186" customWidth="1"/>
    <col min="11280" max="11280" width="11.7109375" style="186" customWidth="1"/>
    <col min="11281" max="11281" width="8.28515625" style="186" customWidth="1"/>
    <col min="11282" max="11282" width="9.85546875" style="186" customWidth="1"/>
    <col min="11283" max="11284" width="8.28515625" style="186" customWidth="1"/>
    <col min="11285" max="11285" width="11.7109375" style="186" customWidth="1"/>
    <col min="11286" max="11286" width="8.28515625" style="186" customWidth="1"/>
    <col min="11287" max="11287" width="12.28515625" style="186" customWidth="1"/>
    <col min="11288" max="11289" width="8.28515625" style="186" customWidth="1"/>
    <col min="11290" max="11290" width="11.7109375" style="186" customWidth="1"/>
    <col min="11291" max="11291" width="9.140625" style="186"/>
    <col min="11292" max="11292" width="11.5703125" style="186" customWidth="1"/>
    <col min="11293" max="11520" width="9.140625" style="186"/>
    <col min="11521" max="11521" width="3.42578125" style="186" customWidth="1"/>
    <col min="11522" max="11522" width="15" style="186" customWidth="1"/>
    <col min="11523" max="11523" width="16.28515625" style="186" customWidth="1"/>
    <col min="11524" max="11524" width="15.42578125" style="186" customWidth="1"/>
    <col min="11525" max="11525" width="14.5703125" style="186" customWidth="1"/>
    <col min="11526" max="11526" width="12.85546875" style="186" customWidth="1"/>
    <col min="11527" max="11527" width="8.28515625" style="186" customWidth="1"/>
    <col min="11528" max="11528" width="12.42578125" style="186" customWidth="1"/>
    <col min="11529" max="11530" width="8.28515625" style="186" customWidth="1"/>
    <col min="11531" max="11531" width="11.7109375" style="186" customWidth="1"/>
    <col min="11532" max="11535" width="8.28515625" style="186" customWidth="1"/>
    <col min="11536" max="11536" width="11.7109375" style="186" customWidth="1"/>
    <col min="11537" max="11537" width="8.28515625" style="186" customWidth="1"/>
    <col min="11538" max="11538" width="9.85546875" style="186" customWidth="1"/>
    <col min="11539" max="11540" width="8.28515625" style="186" customWidth="1"/>
    <col min="11541" max="11541" width="11.7109375" style="186" customWidth="1"/>
    <col min="11542" max="11542" width="8.28515625" style="186" customWidth="1"/>
    <col min="11543" max="11543" width="12.28515625" style="186" customWidth="1"/>
    <col min="11544" max="11545" width="8.28515625" style="186" customWidth="1"/>
    <col min="11546" max="11546" width="11.7109375" style="186" customWidth="1"/>
    <col min="11547" max="11547" width="9.140625" style="186"/>
    <col min="11548" max="11548" width="11.5703125" style="186" customWidth="1"/>
    <col min="11549" max="11776" width="9.140625" style="186"/>
    <col min="11777" max="11777" width="3.42578125" style="186" customWidth="1"/>
    <col min="11778" max="11778" width="15" style="186" customWidth="1"/>
    <col min="11779" max="11779" width="16.28515625" style="186" customWidth="1"/>
    <col min="11780" max="11780" width="15.42578125" style="186" customWidth="1"/>
    <col min="11781" max="11781" width="14.5703125" style="186" customWidth="1"/>
    <col min="11782" max="11782" width="12.85546875" style="186" customWidth="1"/>
    <col min="11783" max="11783" width="8.28515625" style="186" customWidth="1"/>
    <col min="11784" max="11784" width="12.42578125" style="186" customWidth="1"/>
    <col min="11785" max="11786" width="8.28515625" style="186" customWidth="1"/>
    <col min="11787" max="11787" width="11.7109375" style="186" customWidth="1"/>
    <col min="11788" max="11791" width="8.28515625" style="186" customWidth="1"/>
    <col min="11792" max="11792" width="11.7109375" style="186" customWidth="1"/>
    <col min="11793" max="11793" width="8.28515625" style="186" customWidth="1"/>
    <col min="11794" max="11794" width="9.85546875" style="186" customWidth="1"/>
    <col min="11795" max="11796" width="8.28515625" style="186" customWidth="1"/>
    <col min="11797" max="11797" width="11.7109375" style="186" customWidth="1"/>
    <col min="11798" max="11798" width="8.28515625" style="186" customWidth="1"/>
    <col min="11799" max="11799" width="12.28515625" style="186" customWidth="1"/>
    <col min="11800" max="11801" width="8.28515625" style="186" customWidth="1"/>
    <col min="11802" max="11802" width="11.7109375" style="186" customWidth="1"/>
    <col min="11803" max="11803" width="9.140625" style="186"/>
    <col min="11804" max="11804" width="11.5703125" style="186" customWidth="1"/>
    <col min="11805" max="12032" width="9.140625" style="186"/>
    <col min="12033" max="12033" width="3.42578125" style="186" customWidth="1"/>
    <col min="12034" max="12034" width="15" style="186" customWidth="1"/>
    <col min="12035" max="12035" width="16.28515625" style="186" customWidth="1"/>
    <col min="12036" max="12036" width="15.42578125" style="186" customWidth="1"/>
    <col min="12037" max="12037" width="14.5703125" style="186" customWidth="1"/>
    <col min="12038" max="12038" width="12.85546875" style="186" customWidth="1"/>
    <col min="12039" max="12039" width="8.28515625" style="186" customWidth="1"/>
    <col min="12040" max="12040" width="12.42578125" style="186" customWidth="1"/>
    <col min="12041" max="12042" width="8.28515625" style="186" customWidth="1"/>
    <col min="12043" max="12043" width="11.7109375" style="186" customWidth="1"/>
    <col min="12044" max="12047" width="8.28515625" style="186" customWidth="1"/>
    <col min="12048" max="12048" width="11.7109375" style="186" customWidth="1"/>
    <col min="12049" max="12049" width="8.28515625" style="186" customWidth="1"/>
    <col min="12050" max="12050" width="9.85546875" style="186" customWidth="1"/>
    <col min="12051" max="12052" width="8.28515625" style="186" customWidth="1"/>
    <col min="12053" max="12053" width="11.7109375" style="186" customWidth="1"/>
    <col min="12054" max="12054" width="8.28515625" style="186" customWidth="1"/>
    <col min="12055" max="12055" width="12.28515625" style="186" customWidth="1"/>
    <col min="12056" max="12057" width="8.28515625" style="186" customWidth="1"/>
    <col min="12058" max="12058" width="11.7109375" style="186" customWidth="1"/>
    <col min="12059" max="12059" width="9.140625" style="186"/>
    <col min="12060" max="12060" width="11.5703125" style="186" customWidth="1"/>
    <col min="12061" max="12288" width="9.140625" style="186"/>
    <col min="12289" max="12289" width="3.42578125" style="186" customWidth="1"/>
    <col min="12290" max="12290" width="15" style="186" customWidth="1"/>
    <col min="12291" max="12291" width="16.28515625" style="186" customWidth="1"/>
    <col min="12292" max="12292" width="15.42578125" style="186" customWidth="1"/>
    <col min="12293" max="12293" width="14.5703125" style="186" customWidth="1"/>
    <col min="12294" max="12294" width="12.85546875" style="186" customWidth="1"/>
    <col min="12295" max="12295" width="8.28515625" style="186" customWidth="1"/>
    <col min="12296" max="12296" width="12.42578125" style="186" customWidth="1"/>
    <col min="12297" max="12298" width="8.28515625" style="186" customWidth="1"/>
    <col min="12299" max="12299" width="11.7109375" style="186" customWidth="1"/>
    <col min="12300" max="12303" width="8.28515625" style="186" customWidth="1"/>
    <col min="12304" max="12304" width="11.7109375" style="186" customWidth="1"/>
    <col min="12305" max="12305" width="8.28515625" style="186" customWidth="1"/>
    <col min="12306" max="12306" width="9.85546875" style="186" customWidth="1"/>
    <col min="12307" max="12308" width="8.28515625" style="186" customWidth="1"/>
    <col min="12309" max="12309" width="11.7109375" style="186" customWidth="1"/>
    <col min="12310" max="12310" width="8.28515625" style="186" customWidth="1"/>
    <col min="12311" max="12311" width="12.28515625" style="186" customWidth="1"/>
    <col min="12312" max="12313" width="8.28515625" style="186" customWidth="1"/>
    <col min="12314" max="12314" width="11.7109375" style="186" customWidth="1"/>
    <col min="12315" max="12315" width="9.140625" style="186"/>
    <col min="12316" max="12316" width="11.5703125" style="186" customWidth="1"/>
    <col min="12317" max="12544" width="9.140625" style="186"/>
    <col min="12545" max="12545" width="3.42578125" style="186" customWidth="1"/>
    <col min="12546" max="12546" width="15" style="186" customWidth="1"/>
    <col min="12547" max="12547" width="16.28515625" style="186" customWidth="1"/>
    <col min="12548" max="12548" width="15.42578125" style="186" customWidth="1"/>
    <col min="12549" max="12549" width="14.5703125" style="186" customWidth="1"/>
    <col min="12550" max="12550" width="12.85546875" style="186" customWidth="1"/>
    <col min="12551" max="12551" width="8.28515625" style="186" customWidth="1"/>
    <col min="12552" max="12552" width="12.42578125" style="186" customWidth="1"/>
    <col min="12553" max="12554" width="8.28515625" style="186" customWidth="1"/>
    <col min="12555" max="12555" width="11.7109375" style="186" customWidth="1"/>
    <col min="12556" max="12559" width="8.28515625" style="186" customWidth="1"/>
    <col min="12560" max="12560" width="11.7109375" style="186" customWidth="1"/>
    <col min="12561" max="12561" width="8.28515625" style="186" customWidth="1"/>
    <col min="12562" max="12562" width="9.85546875" style="186" customWidth="1"/>
    <col min="12563" max="12564" width="8.28515625" style="186" customWidth="1"/>
    <col min="12565" max="12565" width="11.7109375" style="186" customWidth="1"/>
    <col min="12566" max="12566" width="8.28515625" style="186" customWidth="1"/>
    <col min="12567" max="12567" width="12.28515625" style="186" customWidth="1"/>
    <col min="12568" max="12569" width="8.28515625" style="186" customWidth="1"/>
    <col min="12570" max="12570" width="11.7109375" style="186" customWidth="1"/>
    <col min="12571" max="12571" width="9.140625" style="186"/>
    <col min="12572" max="12572" width="11.5703125" style="186" customWidth="1"/>
    <col min="12573" max="12800" width="9.140625" style="186"/>
    <col min="12801" max="12801" width="3.42578125" style="186" customWidth="1"/>
    <col min="12802" max="12802" width="15" style="186" customWidth="1"/>
    <col min="12803" max="12803" width="16.28515625" style="186" customWidth="1"/>
    <col min="12804" max="12804" width="15.42578125" style="186" customWidth="1"/>
    <col min="12805" max="12805" width="14.5703125" style="186" customWidth="1"/>
    <col min="12806" max="12806" width="12.85546875" style="186" customWidth="1"/>
    <col min="12807" max="12807" width="8.28515625" style="186" customWidth="1"/>
    <col min="12808" max="12808" width="12.42578125" style="186" customWidth="1"/>
    <col min="12809" max="12810" width="8.28515625" style="186" customWidth="1"/>
    <col min="12811" max="12811" width="11.7109375" style="186" customWidth="1"/>
    <col min="12812" max="12815" width="8.28515625" style="186" customWidth="1"/>
    <col min="12816" max="12816" width="11.7109375" style="186" customWidth="1"/>
    <col min="12817" max="12817" width="8.28515625" style="186" customWidth="1"/>
    <col min="12818" max="12818" width="9.85546875" style="186" customWidth="1"/>
    <col min="12819" max="12820" width="8.28515625" style="186" customWidth="1"/>
    <col min="12821" max="12821" width="11.7109375" style="186" customWidth="1"/>
    <col min="12822" max="12822" width="8.28515625" style="186" customWidth="1"/>
    <col min="12823" max="12823" width="12.28515625" style="186" customWidth="1"/>
    <col min="12824" max="12825" width="8.28515625" style="186" customWidth="1"/>
    <col min="12826" max="12826" width="11.7109375" style="186" customWidth="1"/>
    <col min="12827" max="12827" width="9.140625" style="186"/>
    <col min="12828" max="12828" width="11.5703125" style="186" customWidth="1"/>
    <col min="12829" max="13056" width="9.140625" style="186"/>
    <col min="13057" max="13057" width="3.42578125" style="186" customWidth="1"/>
    <col min="13058" max="13058" width="15" style="186" customWidth="1"/>
    <col min="13059" max="13059" width="16.28515625" style="186" customWidth="1"/>
    <col min="13060" max="13060" width="15.42578125" style="186" customWidth="1"/>
    <col min="13061" max="13061" width="14.5703125" style="186" customWidth="1"/>
    <col min="13062" max="13062" width="12.85546875" style="186" customWidth="1"/>
    <col min="13063" max="13063" width="8.28515625" style="186" customWidth="1"/>
    <col min="13064" max="13064" width="12.42578125" style="186" customWidth="1"/>
    <col min="13065" max="13066" width="8.28515625" style="186" customWidth="1"/>
    <col min="13067" max="13067" width="11.7109375" style="186" customWidth="1"/>
    <col min="13068" max="13071" width="8.28515625" style="186" customWidth="1"/>
    <col min="13072" max="13072" width="11.7109375" style="186" customWidth="1"/>
    <col min="13073" max="13073" width="8.28515625" style="186" customWidth="1"/>
    <col min="13074" max="13074" width="9.85546875" style="186" customWidth="1"/>
    <col min="13075" max="13076" width="8.28515625" style="186" customWidth="1"/>
    <col min="13077" max="13077" width="11.7109375" style="186" customWidth="1"/>
    <col min="13078" max="13078" width="8.28515625" style="186" customWidth="1"/>
    <col min="13079" max="13079" width="12.28515625" style="186" customWidth="1"/>
    <col min="13080" max="13081" width="8.28515625" style="186" customWidth="1"/>
    <col min="13082" max="13082" width="11.7109375" style="186" customWidth="1"/>
    <col min="13083" max="13083" width="9.140625" style="186"/>
    <col min="13084" max="13084" width="11.5703125" style="186" customWidth="1"/>
    <col min="13085" max="13312" width="9.140625" style="186"/>
    <col min="13313" max="13313" width="3.42578125" style="186" customWidth="1"/>
    <col min="13314" max="13314" width="15" style="186" customWidth="1"/>
    <col min="13315" max="13315" width="16.28515625" style="186" customWidth="1"/>
    <col min="13316" max="13316" width="15.42578125" style="186" customWidth="1"/>
    <col min="13317" max="13317" width="14.5703125" style="186" customWidth="1"/>
    <col min="13318" max="13318" width="12.85546875" style="186" customWidth="1"/>
    <col min="13319" max="13319" width="8.28515625" style="186" customWidth="1"/>
    <col min="13320" max="13320" width="12.42578125" style="186" customWidth="1"/>
    <col min="13321" max="13322" width="8.28515625" style="186" customWidth="1"/>
    <col min="13323" max="13323" width="11.7109375" style="186" customWidth="1"/>
    <col min="13324" max="13327" width="8.28515625" style="186" customWidth="1"/>
    <col min="13328" max="13328" width="11.7109375" style="186" customWidth="1"/>
    <col min="13329" max="13329" width="8.28515625" style="186" customWidth="1"/>
    <col min="13330" max="13330" width="9.85546875" style="186" customWidth="1"/>
    <col min="13331" max="13332" width="8.28515625" style="186" customWidth="1"/>
    <col min="13333" max="13333" width="11.7109375" style="186" customWidth="1"/>
    <col min="13334" max="13334" width="8.28515625" style="186" customWidth="1"/>
    <col min="13335" max="13335" width="12.28515625" style="186" customWidth="1"/>
    <col min="13336" max="13337" width="8.28515625" style="186" customWidth="1"/>
    <col min="13338" max="13338" width="11.7109375" style="186" customWidth="1"/>
    <col min="13339" max="13339" width="9.140625" style="186"/>
    <col min="13340" max="13340" width="11.5703125" style="186" customWidth="1"/>
    <col min="13341" max="13568" width="9.140625" style="186"/>
    <col min="13569" max="13569" width="3.42578125" style="186" customWidth="1"/>
    <col min="13570" max="13570" width="15" style="186" customWidth="1"/>
    <col min="13571" max="13571" width="16.28515625" style="186" customWidth="1"/>
    <col min="13572" max="13572" width="15.42578125" style="186" customWidth="1"/>
    <col min="13573" max="13573" width="14.5703125" style="186" customWidth="1"/>
    <col min="13574" max="13574" width="12.85546875" style="186" customWidth="1"/>
    <col min="13575" max="13575" width="8.28515625" style="186" customWidth="1"/>
    <col min="13576" max="13576" width="12.42578125" style="186" customWidth="1"/>
    <col min="13577" max="13578" width="8.28515625" style="186" customWidth="1"/>
    <col min="13579" max="13579" width="11.7109375" style="186" customWidth="1"/>
    <col min="13580" max="13583" width="8.28515625" style="186" customWidth="1"/>
    <col min="13584" max="13584" width="11.7109375" style="186" customWidth="1"/>
    <col min="13585" max="13585" width="8.28515625" style="186" customWidth="1"/>
    <col min="13586" max="13586" width="9.85546875" style="186" customWidth="1"/>
    <col min="13587" max="13588" width="8.28515625" style="186" customWidth="1"/>
    <col min="13589" max="13589" width="11.7109375" style="186" customWidth="1"/>
    <col min="13590" max="13590" width="8.28515625" style="186" customWidth="1"/>
    <col min="13591" max="13591" width="12.28515625" style="186" customWidth="1"/>
    <col min="13592" max="13593" width="8.28515625" style="186" customWidth="1"/>
    <col min="13594" max="13594" width="11.7109375" style="186" customWidth="1"/>
    <col min="13595" max="13595" width="9.140625" style="186"/>
    <col min="13596" max="13596" width="11.5703125" style="186" customWidth="1"/>
    <col min="13597" max="13824" width="9.140625" style="186"/>
    <col min="13825" max="13825" width="3.42578125" style="186" customWidth="1"/>
    <col min="13826" max="13826" width="15" style="186" customWidth="1"/>
    <col min="13827" max="13827" width="16.28515625" style="186" customWidth="1"/>
    <col min="13828" max="13828" width="15.42578125" style="186" customWidth="1"/>
    <col min="13829" max="13829" width="14.5703125" style="186" customWidth="1"/>
    <col min="13830" max="13830" width="12.85546875" style="186" customWidth="1"/>
    <col min="13831" max="13831" width="8.28515625" style="186" customWidth="1"/>
    <col min="13832" max="13832" width="12.42578125" style="186" customWidth="1"/>
    <col min="13833" max="13834" width="8.28515625" style="186" customWidth="1"/>
    <col min="13835" max="13835" width="11.7109375" style="186" customWidth="1"/>
    <col min="13836" max="13839" width="8.28515625" style="186" customWidth="1"/>
    <col min="13840" max="13840" width="11.7109375" style="186" customWidth="1"/>
    <col min="13841" max="13841" width="8.28515625" style="186" customWidth="1"/>
    <col min="13842" max="13842" width="9.85546875" style="186" customWidth="1"/>
    <col min="13843" max="13844" width="8.28515625" style="186" customWidth="1"/>
    <col min="13845" max="13845" width="11.7109375" style="186" customWidth="1"/>
    <col min="13846" max="13846" width="8.28515625" style="186" customWidth="1"/>
    <col min="13847" max="13847" width="12.28515625" style="186" customWidth="1"/>
    <col min="13848" max="13849" width="8.28515625" style="186" customWidth="1"/>
    <col min="13850" max="13850" width="11.7109375" style="186" customWidth="1"/>
    <col min="13851" max="13851" width="9.140625" style="186"/>
    <col min="13852" max="13852" width="11.5703125" style="186" customWidth="1"/>
    <col min="13853" max="14080" width="9.140625" style="186"/>
    <col min="14081" max="14081" width="3.42578125" style="186" customWidth="1"/>
    <col min="14082" max="14082" width="15" style="186" customWidth="1"/>
    <col min="14083" max="14083" width="16.28515625" style="186" customWidth="1"/>
    <col min="14084" max="14084" width="15.42578125" style="186" customWidth="1"/>
    <col min="14085" max="14085" width="14.5703125" style="186" customWidth="1"/>
    <col min="14086" max="14086" width="12.85546875" style="186" customWidth="1"/>
    <col min="14087" max="14087" width="8.28515625" style="186" customWidth="1"/>
    <col min="14088" max="14088" width="12.42578125" style="186" customWidth="1"/>
    <col min="14089" max="14090" width="8.28515625" style="186" customWidth="1"/>
    <col min="14091" max="14091" width="11.7109375" style="186" customWidth="1"/>
    <col min="14092" max="14095" width="8.28515625" style="186" customWidth="1"/>
    <col min="14096" max="14096" width="11.7109375" style="186" customWidth="1"/>
    <col min="14097" max="14097" width="8.28515625" style="186" customWidth="1"/>
    <col min="14098" max="14098" width="9.85546875" style="186" customWidth="1"/>
    <col min="14099" max="14100" width="8.28515625" style="186" customWidth="1"/>
    <col min="14101" max="14101" width="11.7109375" style="186" customWidth="1"/>
    <col min="14102" max="14102" width="8.28515625" style="186" customWidth="1"/>
    <col min="14103" max="14103" width="12.28515625" style="186" customWidth="1"/>
    <col min="14104" max="14105" width="8.28515625" style="186" customWidth="1"/>
    <col min="14106" max="14106" width="11.7109375" style="186" customWidth="1"/>
    <col min="14107" max="14107" width="9.140625" style="186"/>
    <col min="14108" max="14108" width="11.5703125" style="186" customWidth="1"/>
    <col min="14109" max="14336" width="9.140625" style="186"/>
    <col min="14337" max="14337" width="3.42578125" style="186" customWidth="1"/>
    <col min="14338" max="14338" width="15" style="186" customWidth="1"/>
    <col min="14339" max="14339" width="16.28515625" style="186" customWidth="1"/>
    <col min="14340" max="14340" width="15.42578125" style="186" customWidth="1"/>
    <col min="14341" max="14341" width="14.5703125" style="186" customWidth="1"/>
    <col min="14342" max="14342" width="12.85546875" style="186" customWidth="1"/>
    <col min="14343" max="14343" width="8.28515625" style="186" customWidth="1"/>
    <col min="14344" max="14344" width="12.42578125" style="186" customWidth="1"/>
    <col min="14345" max="14346" width="8.28515625" style="186" customWidth="1"/>
    <col min="14347" max="14347" width="11.7109375" style="186" customWidth="1"/>
    <col min="14348" max="14351" width="8.28515625" style="186" customWidth="1"/>
    <col min="14352" max="14352" width="11.7109375" style="186" customWidth="1"/>
    <col min="14353" max="14353" width="8.28515625" style="186" customWidth="1"/>
    <col min="14354" max="14354" width="9.85546875" style="186" customWidth="1"/>
    <col min="14355" max="14356" width="8.28515625" style="186" customWidth="1"/>
    <col min="14357" max="14357" width="11.7109375" style="186" customWidth="1"/>
    <col min="14358" max="14358" width="8.28515625" style="186" customWidth="1"/>
    <col min="14359" max="14359" width="12.28515625" style="186" customWidth="1"/>
    <col min="14360" max="14361" width="8.28515625" style="186" customWidth="1"/>
    <col min="14362" max="14362" width="11.7109375" style="186" customWidth="1"/>
    <col min="14363" max="14363" width="9.140625" style="186"/>
    <col min="14364" max="14364" width="11.5703125" style="186" customWidth="1"/>
    <col min="14365" max="14592" width="9.140625" style="186"/>
    <col min="14593" max="14593" width="3.42578125" style="186" customWidth="1"/>
    <col min="14594" max="14594" width="15" style="186" customWidth="1"/>
    <col min="14595" max="14595" width="16.28515625" style="186" customWidth="1"/>
    <col min="14596" max="14596" width="15.42578125" style="186" customWidth="1"/>
    <col min="14597" max="14597" width="14.5703125" style="186" customWidth="1"/>
    <col min="14598" max="14598" width="12.85546875" style="186" customWidth="1"/>
    <col min="14599" max="14599" width="8.28515625" style="186" customWidth="1"/>
    <col min="14600" max="14600" width="12.42578125" style="186" customWidth="1"/>
    <col min="14601" max="14602" width="8.28515625" style="186" customWidth="1"/>
    <col min="14603" max="14603" width="11.7109375" style="186" customWidth="1"/>
    <col min="14604" max="14607" width="8.28515625" style="186" customWidth="1"/>
    <col min="14608" max="14608" width="11.7109375" style="186" customWidth="1"/>
    <col min="14609" max="14609" width="8.28515625" style="186" customWidth="1"/>
    <col min="14610" max="14610" width="9.85546875" style="186" customWidth="1"/>
    <col min="14611" max="14612" width="8.28515625" style="186" customWidth="1"/>
    <col min="14613" max="14613" width="11.7109375" style="186" customWidth="1"/>
    <col min="14614" max="14614" width="8.28515625" style="186" customWidth="1"/>
    <col min="14615" max="14615" width="12.28515625" style="186" customWidth="1"/>
    <col min="14616" max="14617" width="8.28515625" style="186" customWidth="1"/>
    <col min="14618" max="14618" width="11.7109375" style="186" customWidth="1"/>
    <col min="14619" max="14619" width="9.140625" style="186"/>
    <col min="14620" max="14620" width="11.5703125" style="186" customWidth="1"/>
    <col min="14621" max="14848" width="9.140625" style="186"/>
    <col min="14849" max="14849" width="3.42578125" style="186" customWidth="1"/>
    <col min="14850" max="14850" width="15" style="186" customWidth="1"/>
    <col min="14851" max="14851" width="16.28515625" style="186" customWidth="1"/>
    <col min="14852" max="14852" width="15.42578125" style="186" customWidth="1"/>
    <col min="14853" max="14853" width="14.5703125" style="186" customWidth="1"/>
    <col min="14854" max="14854" width="12.85546875" style="186" customWidth="1"/>
    <col min="14855" max="14855" width="8.28515625" style="186" customWidth="1"/>
    <col min="14856" max="14856" width="12.42578125" style="186" customWidth="1"/>
    <col min="14857" max="14858" width="8.28515625" style="186" customWidth="1"/>
    <col min="14859" max="14859" width="11.7109375" style="186" customWidth="1"/>
    <col min="14860" max="14863" width="8.28515625" style="186" customWidth="1"/>
    <col min="14864" max="14864" width="11.7109375" style="186" customWidth="1"/>
    <col min="14865" max="14865" width="8.28515625" style="186" customWidth="1"/>
    <col min="14866" max="14866" width="9.85546875" style="186" customWidth="1"/>
    <col min="14867" max="14868" width="8.28515625" style="186" customWidth="1"/>
    <col min="14869" max="14869" width="11.7109375" style="186" customWidth="1"/>
    <col min="14870" max="14870" width="8.28515625" style="186" customWidth="1"/>
    <col min="14871" max="14871" width="12.28515625" style="186" customWidth="1"/>
    <col min="14872" max="14873" width="8.28515625" style="186" customWidth="1"/>
    <col min="14874" max="14874" width="11.7109375" style="186" customWidth="1"/>
    <col min="14875" max="14875" width="9.140625" style="186"/>
    <col min="14876" max="14876" width="11.5703125" style="186" customWidth="1"/>
    <col min="14877" max="15104" width="9.140625" style="186"/>
    <col min="15105" max="15105" width="3.42578125" style="186" customWidth="1"/>
    <col min="15106" max="15106" width="15" style="186" customWidth="1"/>
    <col min="15107" max="15107" width="16.28515625" style="186" customWidth="1"/>
    <col min="15108" max="15108" width="15.42578125" style="186" customWidth="1"/>
    <col min="15109" max="15109" width="14.5703125" style="186" customWidth="1"/>
    <col min="15110" max="15110" width="12.85546875" style="186" customWidth="1"/>
    <col min="15111" max="15111" width="8.28515625" style="186" customWidth="1"/>
    <col min="15112" max="15112" width="12.42578125" style="186" customWidth="1"/>
    <col min="15113" max="15114" width="8.28515625" style="186" customWidth="1"/>
    <col min="15115" max="15115" width="11.7109375" style="186" customWidth="1"/>
    <col min="15116" max="15119" width="8.28515625" style="186" customWidth="1"/>
    <col min="15120" max="15120" width="11.7109375" style="186" customWidth="1"/>
    <col min="15121" max="15121" width="8.28515625" style="186" customWidth="1"/>
    <col min="15122" max="15122" width="9.85546875" style="186" customWidth="1"/>
    <col min="15123" max="15124" width="8.28515625" style="186" customWidth="1"/>
    <col min="15125" max="15125" width="11.7109375" style="186" customWidth="1"/>
    <col min="15126" max="15126" width="8.28515625" style="186" customWidth="1"/>
    <col min="15127" max="15127" width="12.28515625" style="186" customWidth="1"/>
    <col min="15128" max="15129" width="8.28515625" style="186" customWidth="1"/>
    <col min="15130" max="15130" width="11.7109375" style="186" customWidth="1"/>
    <col min="15131" max="15131" width="9.140625" style="186"/>
    <col min="15132" max="15132" width="11.5703125" style="186" customWidth="1"/>
    <col min="15133" max="15360" width="9.140625" style="186"/>
    <col min="15361" max="15361" width="3.42578125" style="186" customWidth="1"/>
    <col min="15362" max="15362" width="15" style="186" customWidth="1"/>
    <col min="15363" max="15363" width="16.28515625" style="186" customWidth="1"/>
    <col min="15364" max="15364" width="15.42578125" style="186" customWidth="1"/>
    <col min="15365" max="15365" width="14.5703125" style="186" customWidth="1"/>
    <col min="15366" max="15366" width="12.85546875" style="186" customWidth="1"/>
    <col min="15367" max="15367" width="8.28515625" style="186" customWidth="1"/>
    <col min="15368" max="15368" width="12.42578125" style="186" customWidth="1"/>
    <col min="15369" max="15370" width="8.28515625" style="186" customWidth="1"/>
    <col min="15371" max="15371" width="11.7109375" style="186" customWidth="1"/>
    <col min="15372" max="15375" width="8.28515625" style="186" customWidth="1"/>
    <col min="15376" max="15376" width="11.7109375" style="186" customWidth="1"/>
    <col min="15377" max="15377" width="8.28515625" style="186" customWidth="1"/>
    <col min="15378" max="15378" width="9.85546875" style="186" customWidth="1"/>
    <col min="15379" max="15380" width="8.28515625" style="186" customWidth="1"/>
    <col min="15381" max="15381" width="11.7109375" style="186" customWidth="1"/>
    <col min="15382" max="15382" width="8.28515625" style="186" customWidth="1"/>
    <col min="15383" max="15383" width="12.28515625" style="186" customWidth="1"/>
    <col min="15384" max="15385" width="8.28515625" style="186" customWidth="1"/>
    <col min="15386" max="15386" width="11.7109375" style="186" customWidth="1"/>
    <col min="15387" max="15387" width="9.140625" style="186"/>
    <col min="15388" max="15388" width="11.5703125" style="186" customWidth="1"/>
    <col min="15389" max="15616" width="9.140625" style="186"/>
    <col min="15617" max="15617" width="3.42578125" style="186" customWidth="1"/>
    <col min="15618" max="15618" width="15" style="186" customWidth="1"/>
    <col min="15619" max="15619" width="16.28515625" style="186" customWidth="1"/>
    <col min="15620" max="15620" width="15.42578125" style="186" customWidth="1"/>
    <col min="15621" max="15621" width="14.5703125" style="186" customWidth="1"/>
    <col min="15622" max="15622" width="12.85546875" style="186" customWidth="1"/>
    <col min="15623" max="15623" width="8.28515625" style="186" customWidth="1"/>
    <col min="15624" max="15624" width="12.42578125" style="186" customWidth="1"/>
    <col min="15625" max="15626" width="8.28515625" style="186" customWidth="1"/>
    <col min="15627" max="15627" width="11.7109375" style="186" customWidth="1"/>
    <col min="15628" max="15631" width="8.28515625" style="186" customWidth="1"/>
    <col min="15632" max="15632" width="11.7109375" style="186" customWidth="1"/>
    <col min="15633" max="15633" width="8.28515625" style="186" customWidth="1"/>
    <col min="15634" max="15634" width="9.85546875" style="186" customWidth="1"/>
    <col min="15635" max="15636" width="8.28515625" style="186" customWidth="1"/>
    <col min="15637" max="15637" width="11.7109375" style="186" customWidth="1"/>
    <col min="15638" max="15638" width="8.28515625" style="186" customWidth="1"/>
    <col min="15639" max="15639" width="12.28515625" style="186" customWidth="1"/>
    <col min="15640" max="15641" width="8.28515625" style="186" customWidth="1"/>
    <col min="15642" max="15642" width="11.7109375" style="186" customWidth="1"/>
    <col min="15643" max="15643" width="9.140625" style="186"/>
    <col min="15644" max="15644" width="11.5703125" style="186" customWidth="1"/>
    <col min="15645" max="15872" width="9.140625" style="186"/>
    <col min="15873" max="15873" width="3.42578125" style="186" customWidth="1"/>
    <col min="15874" max="15874" width="15" style="186" customWidth="1"/>
    <col min="15875" max="15875" width="16.28515625" style="186" customWidth="1"/>
    <col min="15876" max="15876" width="15.42578125" style="186" customWidth="1"/>
    <col min="15877" max="15877" width="14.5703125" style="186" customWidth="1"/>
    <col min="15878" max="15878" width="12.85546875" style="186" customWidth="1"/>
    <col min="15879" max="15879" width="8.28515625" style="186" customWidth="1"/>
    <col min="15880" max="15880" width="12.42578125" style="186" customWidth="1"/>
    <col min="15881" max="15882" width="8.28515625" style="186" customWidth="1"/>
    <col min="15883" max="15883" width="11.7109375" style="186" customWidth="1"/>
    <col min="15884" max="15887" width="8.28515625" style="186" customWidth="1"/>
    <col min="15888" max="15888" width="11.7109375" style="186" customWidth="1"/>
    <col min="15889" max="15889" width="8.28515625" style="186" customWidth="1"/>
    <col min="15890" max="15890" width="9.85546875" style="186" customWidth="1"/>
    <col min="15891" max="15892" width="8.28515625" style="186" customWidth="1"/>
    <col min="15893" max="15893" width="11.7109375" style="186" customWidth="1"/>
    <col min="15894" max="15894" width="8.28515625" style="186" customWidth="1"/>
    <col min="15895" max="15895" width="12.28515625" style="186" customWidth="1"/>
    <col min="15896" max="15897" width="8.28515625" style="186" customWidth="1"/>
    <col min="15898" max="15898" width="11.7109375" style="186" customWidth="1"/>
    <col min="15899" max="15899" width="9.140625" style="186"/>
    <col min="15900" max="15900" width="11.5703125" style="186" customWidth="1"/>
    <col min="15901" max="16128" width="9.140625" style="186"/>
    <col min="16129" max="16129" width="3.42578125" style="186" customWidth="1"/>
    <col min="16130" max="16130" width="15" style="186" customWidth="1"/>
    <col min="16131" max="16131" width="16.28515625" style="186" customWidth="1"/>
    <col min="16132" max="16132" width="15.42578125" style="186" customWidth="1"/>
    <col min="16133" max="16133" width="14.5703125" style="186" customWidth="1"/>
    <col min="16134" max="16134" width="12.85546875" style="186" customWidth="1"/>
    <col min="16135" max="16135" width="8.28515625" style="186" customWidth="1"/>
    <col min="16136" max="16136" width="12.42578125" style="186" customWidth="1"/>
    <col min="16137" max="16138" width="8.28515625" style="186" customWidth="1"/>
    <col min="16139" max="16139" width="11.7109375" style="186" customWidth="1"/>
    <col min="16140" max="16143" width="8.28515625" style="186" customWidth="1"/>
    <col min="16144" max="16144" width="11.7109375" style="186" customWidth="1"/>
    <col min="16145" max="16145" width="8.28515625" style="186" customWidth="1"/>
    <col min="16146" max="16146" width="9.85546875" style="186" customWidth="1"/>
    <col min="16147" max="16148" width="8.28515625" style="186" customWidth="1"/>
    <col min="16149" max="16149" width="11.7109375" style="186" customWidth="1"/>
    <col min="16150" max="16150" width="8.28515625" style="186" customWidth="1"/>
    <col min="16151" max="16151" width="12.28515625" style="186" customWidth="1"/>
    <col min="16152" max="16153" width="8.28515625" style="186" customWidth="1"/>
    <col min="16154" max="16154" width="11.7109375" style="186" customWidth="1"/>
    <col min="16155" max="16155" width="9.140625" style="186"/>
    <col min="16156" max="16156" width="11.5703125" style="186" customWidth="1"/>
    <col min="16157" max="16384" width="9.140625" style="186"/>
  </cols>
  <sheetData>
    <row r="1" spans="1:30" ht="28.5" customHeight="1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50" t="s">
        <v>1</v>
      </c>
      <c r="AB1" s="551"/>
      <c r="AC1" s="551"/>
      <c r="AD1" s="551"/>
    </row>
    <row r="2" spans="1:30" ht="47.25" customHeight="1" x14ac:dyDescent="0.25">
      <c r="A2" s="552" t="s">
        <v>101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</row>
    <row r="3" spans="1:30" ht="30.75" customHeight="1" thickBot="1" x14ac:dyDescent="0.3">
      <c r="A3" s="553" t="s">
        <v>2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</row>
    <row r="4" spans="1:30" ht="36" customHeight="1" thickBot="1" x14ac:dyDescent="0.3">
      <c r="A4" s="554" t="s">
        <v>3</v>
      </c>
      <c r="B4" s="557" t="s">
        <v>4</v>
      </c>
      <c r="C4" s="559" t="s">
        <v>5</v>
      </c>
      <c r="D4" s="561" t="s">
        <v>6</v>
      </c>
      <c r="E4" s="562"/>
      <c r="F4" s="563" t="s">
        <v>7</v>
      </c>
      <c r="G4" s="565" t="s">
        <v>8</v>
      </c>
      <c r="H4" s="565"/>
      <c r="I4" s="565"/>
      <c r="J4" s="565"/>
      <c r="K4" s="566"/>
      <c r="L4" s="567" t="s">
        <v>9</v>
      </c>
      <c r="M4" s="565"/>
      <c r="N4" s="565"/>
      <c r="O4" s="565"/>
      <c r="P4" s="566"/>
      <c r="Q4" s="567" t="s">
        <v>10</v>
      </c>
      <c r="R4" s="565"/>
      <c r="S4" s="565"/>
      <c r="T4" s="565"/>
      <c r="U4" s="566"/>
      <c r="V4" s="568" t="s">
        <v>11</v>
      </c>
      <c r="W4" s="568"/>
      <c r="X4" s="568"/>
      <c r="Y4" s="568"/>
      <c r="Z4" s="567"/>
      <c r="AA4" s="569" t="s">
        <v>12</v>
      </c>
      <c r="AB4" s="569"/>
      <c r="AC4" s="569"/>
      <c r="AD4" s="570"/>
    </row>
    <row r="5" spans="1:30" ht="31.5" customHeight="1" x14ac:dyDescent="0.25">
      <c r="A5" s="555"/>
      <c r="B5" s="558"/>
      <c r="C5" s="560"/>
      <c r="D5" s="571" t="s">
        <v>13</v>
      </c>
      <c r="E5" s="573" t="s">
        <v>14</v>
      </c>
      <c r="F5" s="564"/>
      <c r="G5" s="368" t="s">
        <v>15</v>
      </c>
      <c r="H5" s="369"/>
      <c r="I5" s="368" t="s">
        <v>16</v>
      </c>
      <c r="J5" s="369"/>
      <c r="K5" s="490" t="s">
        <v>17</v>
      </c>
      <c r="L5" s="368" t="s">
        <v>15</v>
      </c>
      <c r="M5" s="369"/>
      <c r="N5" s="368" t="s">
        <v>16</v>
      </c>
      <c r="O5" s="369"/>
      <c r="P5" s="490" t="s">
        <v>17</v>
      </c>
      <c r="Q5" s="368" t="s">
        <v>15</v>
      </c>
      <c r="R5" s="369"/>
      <c r="S5" s="368" t="s">
        <v>16</v>
      </c>
      <c r="T5" s="369"/>
      <c r="U5" s="490" t="s">
        <v>17</v>
      </c>
      <c r="V5" s="368" t="s">
        <v>15</v>
      </c>
      <c r="W5" s="369"/>
      <c r="X5" s="368" t="s">
        <v>16</v>
      </c>
      <c r="Y5" s="369"/>
      <c r="Z5" s="575" t="s">
        <v>17</v>
      </c>
      <c r="AA5" s="366" t="s">
        <v>15</v>
      </c>
      <c r="AB5" s="366"/>
      <c r="AC5" s="366" t="s">
        <v>16</v>
      </c>
      <c r="AD5" s="367"/>
    </row>
    <row r="6" spans="1:30" ht="52.5" customHeight="1" thickBot="1" x14ac:dyDescent="0.3">
      <c r="A6" s="556"/>
      <c r="B6" s="558"/>
      <c r="C6" s="560"/>
      <c r="D6" s="572"/>
      <c r="E6" s="574"/>
      <c r="F6" s="564"/>
      <c r="G6" s="107" t="s">
        <v>18</v>
      </c>
      <c r="H6" s="108" t="s">
        <v>19</v>
      </c>
      <c r="I6" s="107" t="s">
        <v>18</v>
      </c>
      <c r="J6" s="108" t="s">
        <v>19</v>
      </c>
      <c r="K6" s="491"/>
      <c r="L6" s="107" t="s">
        <v>18</v>
      </c>
      <c r="M6" s="108" t="s">
        <v>19</v>
      </c>
      <c r="N6" s="107" t="s">
        <v>18</v>
      </c>
      <c r="O6" s="108" t="s">
        <v>19</v>
      </c>
      <c r="P6" s="491"/>
      <c r="Q6" s="107" t="s">
        <v>18</v>
      </c>
      <c r="R6" s="108" t="s">
        <v>19</v>
      </c>
      <c r="S6" s="107" t="s">
        <v>18</v>
      </c>
      <c r="T6" s="108" t="s">
        <v>19</v>
      </c>
      <c r="U6" s="491"/>
      <c r="V6" s="107" t="s">
        <v>18</v>
      </c>
      <c r="W6" s="108" t="s">
        <v>19</v>
      </c>
      <c r="X6" s="107" t="s">
        <v>18</v>
      </c>
      <c r="Y6" s="108" t="s">
        <v>19</v>
      </c>
      <c r="Z6" s="576"/>
      <c r="AA6" s="109" t="s">
        <v>18</v>
      </c>
      <c r="AB6" s="110" t="s">
        <v>19</v>
      </c>
      <c r="AC6" s="109" t="s">
        <v>18</v>
      </c>
      <c r="AD6" s="111" t="s">
        <v>19</v>
      </c>
    </row>
    <row r="7" spans="1:30" s="190" customFormat="1" ht="15" customHeight="1" thickBot="1" x14ac:dyDescent="0.3">
      <c r="A7" s="188">
        <v>1</v>
      </c>
      <c r="B7" s="189">
        <v>2</v>
      </c>
      <c r="C7" s="188">
        <v>3</v>
      </c>
      <c r="D7" s="189">
        <v>4</v>
      </c>
      <c r="E7" s="188">
        <v>5</v>
      </c>
      <c r="F7" s="189">
        <v>6</v>
      </c>
      <c r="G7" s="205">
        <v>7</v>
      </c>
      <c r="H7" s="206">
        <v>8</v>
      </c>
      <c r="I7" s="205">
        <v>9</v>
      </c>
      <c r="J7" s="205">
        <v>10</v>
      </c>
      <c r="K7" s="206">
        <v>11</v>
      </c>
      <c r="L7" s="205">
        <v>12</v>
      </c>
      <c r="M7" s="205">
        <v>13</v>
      </c>
      <c r="N7" s="206">
        <v>14</v>
      </c>
      <c r="O7" s="205">
        <v>15</v>
      </c>
      <c r="P7" s="205">
        <v>16</v>
      </c>
      <c r="Q7" s="206">
        <v>17</v>
      </c>
      <c r="R7" s="205">
        <v>18</v>
      </c>
      <c r="S7" s="205">
        <v>19</v>
      </c>
      <c r="T7" s="206">
        <v>20</v>
      </c>
      <c r="U7" s="205">
        <v>21</v>
      </c>
      <c r="V7" s="205">
        <v>22</v>
      </c>
      <c r="W7" s="206">
        <v>23</v>
      </c>
      <c r="X7" s="205">
        <v>24</v>
      </c>
      <c r="Y7" s="205">
        <v>25</v>
      </c>
      <c r="Z7" s="206">
        <v>26</v>
      </c>
      <c r="AA7" s="205">
        <v>27</v>
      </c>
      <c r="AB7" s="205">
        <v>28</v>
      </c>
      <c r="AC7" s="206">
        <v>29</v>
      </c>
      <c r="AD7" s="205">
        <v>30</v>
      </c>
    </row>
    <row r="8" spans="1:30" ht="20.100000000000001" customHeight="1" x14ac:dyDescent="0.25">
      <c r="A8" s="577">
        <v>1</v>
      </c>
      <c r="B8" s="580" t="s">
        <v>102</v>
      </c>
      <c r="C8" s="583">
        <f>D8+E8</f>
        <v>6096.33</v>
      </c>
      <c r="D8" s="583">
        <v>5936.73</v>
      </c>
      <c r="E8" s="583">
        <v>159.6</v>
      </c>
      <c r="F8" s="192" t="s">
        <v>20</v>
      </c>
      <c r="G8" s="193">
        <v>906</v>
      </c>
      <c r="H8" s="194">
        <v>167.09</v>
      </c>
      <c r="I8" s="193"/>
      <c r="J8" s="194"/>
      <c r="K8" s="195">
        <f>H8+J8</f>
        <v>167.09</v>
      </c>
      <c r="L8" s="193">
        <v>355</v>
      </c>
      <c r="M8" s="194">
        <v>295.3</v>
      </c>
      <c r="N8" s="193">
        <v>1</v>
      </c>
      <c r="O8" s="194">
        <v>0.5</v>
      </c>
      <c r="P8" s="195">
        <f>M8+O8</f>
        <v>295.8</v>
      </c>
      <c r="Q8" s="193">
        <v>259</v>
      </c>
      <c r="R8" s="194">
        <v>219.4</v>
      </c>
      <c r="S8" s="193">
        <v>1</v>
      </c>
      <c r="T8" s="194">
        <v>1</v>
      </c>
      <c r="U8" s="138">
        <f>R8+T8</f>
        <v>220.4</v>
      </c>
      <c r="V8" s="193">
        <v>81</v>
      </c>
      <c r="W8" s="194">
        <v>93</v>
      </c>
      <c r="X8" s="193">
        <v>2</v>
      </c>
      <c r="Y8" s="194">
        <v>5</v>
      </c>
      <c r="Z8" s="195">
        <f>Y8+W8</f>
        <v>98</v>
      </c>
      <c r="AA8" s="193">
        <f>G8+L8+Q8+V8</f>
        <v>1601</v>
      </c>
      <c r="AB8" s="194">
        <f>H8+M8+R8+W8</f>
        <v>774.79</v>
      </c>
      <c r="AC8" s="193">
        <f>X8+S8+N8+I8</f>
        <v>4</v>
      </c>
      <c r="AD8" s="196">
        <f>Y8+T8+O8+J8</f>
        <v>6.5</v>
      </c>
    </row>
    <row r="9" spans="1:30" ht="20.100000000000001" customHeight="1" x14ac:dyDescent="0.25">
      <c r="A9" s="578"/>
      <c r="B9" s="581"/>
      <c r="C9" s="584"/>
      <c r="D9" s="584"/>
      <c r="E9" s="584"/>
      <c r="F9" s="191" t="s">
        <v>21</v>
      </c>
      <c r="G9" s="136">
        <v>33</v>
      </c>
      <c r="H9" s="137">
        <v>2.1</v>
      </c>
      <c r="I9" s="136"/>
      <c r="J9" s="137"/>
      <c r="K9" s="138">
        <f>H9+J9</f>
        <v>2.1</v>
      </c>
      <c r="L9" s="136">
        <v>6</v>
      </c>
      <c r="M9" s="137">
        <v>1.8</v>
      </c>
      <c r="N9" s="136"/>
      <c r="O9" s="137"/>
      <c r="P9" s="135">
        <f>M9+O9</f>
        <v>1.8</v>
      </c>
      <c r="Q9" s="136">
        <v>17</v>
      </c>
      <c r="R9" s="137">
        <v>9.8000000000000007</v>
      </c>
      <c r="S9" s="136"/>
      <c r="T9" s="137"/>
      <c r="U9" s="138">
        <f t="shared" ref="U9:U72" si="0">R9+T9</f>
        <v>9.8000000000000007</v>
      </c>
      <c r="V9" s="136">
        <v>6</v>
      </c>
      <c r="W9" s="137">
        <v>6.7</v>
      </c>
      <c r="X9" s="136"/>
      <c r="Y9" s="137"/>
      <c r="Z9" s="135">
        <f t="shared" ref="Z9:Z72" si="1">Y9+W9</f>
        <v>6.7</v>
      </c>
      <c r="AA9" s="133">
        <f t="shared" ref="AA9:AB72" si="2">G9+L9+Q9+V9</f>
        <v>62</v>
      </c>
      <c r="AB9" s="134">
        <f t="shared" si="2"/>
        <v>20.400000000000002</v>
      </c>
      <c r="AC9" s="133">
        <f t="shared" ref="AC9:AD72" si="3">X9+S9+N9+I9</f>
        <v>0</v>
      </c>
      <c r="AD9" s="197">
        <f t="shared" si="3"/>
        <v>0</v>
      </c>
    </row>
    <row r="10" spans="1:30" ht="20.100000000000001" customHeight="1" x14ac:dyDescent="0.25">
      <c r="A10" s="578"/>
      <c r="B10" s="581"/>
      <c r="C10" s="584"/>
      <c r="D10" s="584"/>
      <c r="E10" s="584"/>
      <c r="F10" s="191" t="s">
        <v>22</v>
      </c>
      <c r="G10" s="136"/>
      <c r="H10" s="137"/>
      <c r="I10" s="136"/>
      <c r="J10" s="137"/>
      <c r="K10" s="138">
        <f>H10+J10</f>
        <v>0</v>
      </c>
      <c r="L10" s="136">
        <v>100</v>
      </c>
      <c r="M10" s="137">
        <v>56.3</v>
      </c>
      <c r="N10" s="136"/>
      <c r="O10" s="137"/>
      <c r="P10" s="135">
        <f>M10+O10</f>
        <v>56.3</v>
      </c>
      <c r="Q10" s="136">
        <v>28</v>
      </c>
      <c r="R10" s="137">
        <v>12.6</v>
      </c>
      <c r="S10" s="136"/>
      <c r="T10" s="137"/>
      <c r="U10" s="138">
        <f t="shared" si="0"/>
        <v>12.6</v>
      </c>
      <c r="V10" s="136">
        <v>15</v>
      </c>
      <c r="W10" s="137">
        <v>11.6</v>
      </c>
      <c r="X10" s="136">
        <v>2</v>
      </c>
      <c r="Y10" s="137">
        <v>6.5</v>
      </c>
      <c r="Z10" s="135">
        <f>Y10+W10</f>
        <v>18.100000000000001</v>
      </c>
      <c r="AA10" s="133">
        <f t="shared" si="2"/>
        <v>143</v>
      </c>
      <c r="AB10" s="134">
        <f t="shared" si="2"/>
        <v>80.499999999999986</v>
      </c>
      <c r="AC10" s="133">
        <f t="shared" si="3"/>
        <v>2</v>
      </c>
      <c r="AD10" s="197">
        <f>Y10+T10+O10+J10</f>
        <v>6.5</v>
      </c>
    </row>
    <row r="11" spans="1:30" ht="20.100000000000001" customHeight="1" x14ac:dyDescent="0.25">
      <c r="A11" s="578"/>
      <c r="B11" s="581"/>
      <c r="C11" s="584"/>
      <c r="D11" s="584"/>
      <c r="E11" s="584"/>
      <c r="F11" s="191" t="s">
        <v>23</v>
      </c>
      <c r="G11" s="136"/>
      <c r="H11" s="137"/>
      <c r="I11" s="136"/>
      <c r="J11" s="137"/>
      <c r="K11" s="138">
        <f>H11+J11</f>
        <v>0</v>
      </c>
      <c r="L11" s="136"/>
      <c r="M11" s="137"/>
      <c r="N11" s="136"/>
      <c r="O11" s="137"/>
      <c r="P11" s="135">
        <f>M11+O11</f>
        <v>0</v>
      </c>
      <c r="Q11" s="136"/>
      <c r="R11" s="137"/>
      <c r="S11" s="136"/>
      <c r="T11" s="137"/>
      <c r="U11" s="138">
        <f t="shared" si="0"/>
        <v>0</v>
      </c>
      <c r="V11" s="136"/>
      <c r="W11" s="137"/>
      <c r="X11" s="136"/>
      <c r="Y11" s="137"/>
      <c r="Z11" s="135">
        <f t="shared" si="1"/>
        <v>0</v>
      </c>
      <c r="AA11" s="133">
        <f t="shared" si="2"/>
        <v>0</v>
      </c>
      <c r="AB11" s="134">
        <f t="shared" si="2"/>
        <v>0</v>
      </c>
      <c r="AC11" s="133">
        <f t="shared" si="3"/>
        <v>0</v>
      </c>
      <c r="AD11" s="197">
        <f t="shared" si="3"/>
        <v>0</v>
      </c>
    </row>
    <row r="12" spans="1:30" ht="20.100000000000001" customHeight="1" thickBot="1" x14ac:dyDescent="0.3">
      <c r="A12" s="578"/>
      <c r="B12" s="582"/>
      <c r="C12" s="585"/>
      <c r="D12" s="585"/>
      <c r="E12" s="585"/>
      <c r="F12" s="199" t="s">
        <v>24</v>
      </c>
      <c r="G12" s="139"/>
      <c r="H12" s="140"/>
      <c r="I12" s="139"/>
      <c r="J12" s="140"/>
      <c r="K12" s="141">
        <f>H12+J12</f>
        <v>0</v>
      </c>
      <c r="L12" s="139"/>
      <c r="M12" s="140"/>
      <c r="N12" s="139"/>
      <c r="O12" s="140"/>
      <c r="P12" s="181">
        <f>M12+O12</f>
        <v>0</v>
      </c>
      <c r="Q12" s="139"/>
      <c r="R12" s="140"/>
      <c r="S12" s="139"/>
      <c r="T12" s="140"/>
      <c r="U12" s="141">
        <f t="shared" si="0"/>
        <v>0</v>
      </c>
      <c r="V12" s="139"/>
      <c r="W12" s="140"/>
      <c r="X12" s="142"/>
      <c r="Y12" s="140"/>
      <c r="Z12" s="181">
        <f t="shared" si="1"/>
        <v>0</v>
      </c>
      <c r="AA12" s="182">
        <f t="shared" si="2"/>
        <v>0</v>
      </c>
      <c r="AB12" s="183">
        <f t="shared" si="2"/>
        <v>0</v>
      </c>
      <c r="AC12" s="182">
        <f t="shared" si="3"/>
        <v>0</v>
      </c>
      <c r="AD12" s="198">
        <f t="shared" si="3"/>
        <v>0</v>
      </c>
    </row>
    <row r="13" spans="1:30" ht="20.100000000000001" customHeight="1" thickBot="1" x14ac:dyDescent="0.3">
      <c r="A13" s="579"/>
      <c r="B13" s="586" t="s">
        <v>12</v>
      </c>
      <c r="C13" s="587"/>
      <c r="D13" s="587"/>
      <c r="E13" s="587"/>
      <c r="F13" s="587"/>
      <c r="G13" s="144">
        <f>G8+G9+G10+G11+G12</f>
        <v>939</v>
      </c>
      <c r="H13" s="145">
        <f t="shared" ref="H13:AD13" si="4">H8+H9+H10+H11+H12</f>
        <v>169.19</v>
      </c>
      <c r="I13" s="145">
        <f t="shared" si="4"/>
        <v>0</v>
      </c>
      <c r="J13" s="145">
        <f t="shared" si="4"/>
        <v>0</v>
      </c>
      <c r="K13" s="146">
        <f t="shared" si="4"/>
        <v>169.19</v>
      </c>
      <c r="L13" s="145">
        <f t="shared" si="4"/>
        <v>461</v>
      </c>
      <c r="M13" s="145">
        <f>M8+M9+M10+M11+M12</f>
        <v>353.40000000000003</v>
      </c>
      <c r="N13" s="145">
        <f t="shared" si="4"/>
        <v>1</v>
      </c>
      <c r="O13" s="145">
        <f t="shared" si="4"/>
        <v>0.5</v>
      </c>
      <c r="P13" s="146">
        <f t="shared" si="4"/>
        <v>353.90000000000003</v>
      </c>
      <c r="Q13" s="145">
        <f t="shared" si="4"/>
        <v>304</v>
      </c>
      <c r="R13" s="145">
        <f t="shared" si="4"/>
        <v>241.8</v>
      </c>
      <c r="S13" s="145">
        <f t="shared" si="4"/>
        <v>1</v>
      </c>
      <c r="T13" s="145">
        <f t="shared" si="4"/>
        <v>1</v>
      </c>
      <c r="U13" s="145">
        <f t="shared" si="4"/>
        <v>242.8</v>
      </c>
      <c r="V13" s="145">
        <f t="shared" si="4"/>
        <v>102</v>
      </c>
      <c r="W13" s="145">
        <f t="shared" si="4"/>
        <v>111.3</v>
      </c>
      <c r="X13" s="145">
        <f t="shared" si="4"/>
        <v>4</v>
      </c>
      <c r="Y13" s="145">
        <f t="shared" si="4"/>
        <v>11.5</v>
      </c>
      <c r="Z13" s="145">
        <f t="shared" si="4"/>
        <v>122.80000000000001</v>
      </c>
      <c r="AA13" s="145">
        <f t="shared" si="4"/>
        <v>1806</v>
      </c>
      <c r="AB13" s="145">
        <f t="shared" si="4"/>
        <v>875.68999999999994</v>
      </c>
      <c r="AC13" s="145">
        <f t="shared" si="4"/>
        <v>6</v>
      </c>
      <c r="AD13" s="184">
        <f t="shared" si="4"/>
        <v>13</v>
      </c>
    </row>
    <row r="14" spans="1:30" ht="20.100000000000001" customHeight="1" x14ac:dyDescent="0.25">
      <c r="A14" s="577">
        <v>2</v>
      </c>
      <c r="B14" s="580" t="s">
        <v>103</v>
      </c>
      <c r="C14" s="583">
        <f>D14+E14</f>
        <v>2222.4499999999998</v>
      </c>
      <c r="D14" s="583">
        <v>2148.4299999999998</v>
      </c>
      <c r="E14" s="583">
        <v>74.02</v>
      </c>
      <c r="F14" s="192" t="s">
        <v>20</v>
      </c>
      <c r="G14" s="193">
        <v>58</v>
      </c>
      <c r="H14" s="194">
        <v>10.5</v>
      </c>
      <c r="I14" s="193">
        <v>1</v>
      </c>
      <c r="J14" s="194">
        <v>0.37</v>
      </c>
      <c r="K14" s="195">
        <v>9.8699999999999992</v>
      </c>
      <c r="L14" s="193">
        <v>55</v>
      </c>
      <c r="M14" s="194">
        <v>18.399999999999999</v>
      </c>
      <c r="N14" s="193">
        <v>1</v>
      </c>
      <c r="O14" s="194">
        <v>3.41</v>
      </c>
      <c r="P14" s="195">
        <f>M14+O14</f>
        <v>21.81</v>
      </c>
      <c r="Q14" s="193">
        <v>54</v>
      </c>
      <c r="R14" s="194">
        <v>39.5</v>
      </c>
      <c r="S14" s="193">
        <v>1</v>
      </c>
      <c r="T14" s="194">
        <v>11.13</v>
      </c>
      <c r="U14" s="138">
        <f t="shared" si="0"/>
        <v>50.63</v>
      </c>
      <c r="V14" s="193">
        <v>0</v>
      </c>
      <c r="W14" s="194">
        <v>0</v>
      </c>
      <c r="X14" s="193">
        <v>1</v>
      </c>
      <c r="Y14" s="194">
        <v>12.3</v>
      </c>
      <c r="Z14" s="195">
        <f>Y14+W14</f>
        <v>12.3</v>
      </c>
      <c r="AA14" s="193">
        <f t="shared" si="2"/>
        <v>167</v>
      </c>
      <c r="AB14" s="194">
        <f t="shared" si="2"/>
        <v>68.400000000000006</v>
      </c>
      <c r="AC14" s="193">
        <f t="shared" si="3"/>
        <v>4</v>
      </c>
      <c r="AD14" s="196">
        <f>Y14+T14+O14+J14</f>
        <v>27.21</v>
      </c>
    </row>
    <row r="15" spans="1:30" ht="20.100000000000001" customHeight="1" x14ac:dyDescent="0.25">
      <c r="A15" s="578"/>
      <c r="B15" s="581"/>
      <c r="C15" s="584"/>
      <c r="D15" s="584"/>
      <c r="E15" s="584"/>
      <c r="F15" s="191" t="s">
        <v>21</v>
      </c>
      <c r="G15" s="136">
        <v>0</v>
      </c>
      <c r="H15" s="137">
        <v>0</v>
      </c>
      <c r="I15" s="136">
        <v>0</v>
      </c>
      <c r="J15" s="137">
        <v>0</v>
      </c>
      <c r="K15" s="138">
        <f>H15+J15</f>
        <v>0</v>
      </c>
      <c r="L15" s="136">
        <v>0</v>
      </c>
      <c r="M15" s="137">
        <v>0</v>
      </c>
      <c r="N15" s="136">
        <v>0</v>
      </c>
      <c r="O15" s="137">
        <v>0</v>
      </c>
      <c r="P15" s="135">
        <f>M15+O15</f>
        <v>0</v>
      </c>
      <c r="Q15" s="136">
        <v>0</v>
      </c>
      <c r="R15" s="137">
        <v>0</v>
      </c>
      <c r="S15" s="136">
        <v>0</v>
      </c>
      <c r="T15" s="137">
        <v>0</v>
      </c>
      <c r="U15" s="138">
        <f t="shared" si="0"/>
        <v>0</v>
      </c>
      <c r="V15" s="136">
        <v>0</v>
      </c>
      <c r="W15" s="137">
        <v>0</v>
      </c>
      <c r="X15" s="136">
        <v>0</v>
      </c>
      <c r="Y15" s="137">
        <v>0</v>
      </c>
      <c r="Z15" s="135">
        <f t="shared" si="1"/>
        <v>0</v>
      </c>
      <c r="AA15" s="133">
        <f t="shared" si="2"/>
        <v>0</v>
      </c>
      <c r="AB15" s="134">
        <f t="shared" si="2"/>
        <v>0</v>
      </c>
      <c r="AC15" s="133">
        <f t="shared" si="3"/>
        <v>0</v>
      </c>
      <c r="AD15" s="197">
        <f t="shared" si="3"/>
        <v>0</v>
      </c>
    </row>
    <row r="16" spans="1:30" ht="20.100000000000001" customHeight="1" x14ac:dyDescent="0.25">
      <c r="A16" s="578"/>
      <c r="B16" s="581"/>
      <c r="C16" s="584"/>
      <c r="D16" s="584"/>
      <c r="E16" s="584"/>
      <c r="F16" s="191" t="s">
        <v>22</v>
      </c>
      <c r="G16" s="136">
        <v>31</v>
      </c>
      <c r="H16" s="137">
        <v>4.9000000000000004</v>
      </c>
      <c r="I16" s="136">
        <v>0</v>
      </c>
      <c r="J16" s="137">
        <v>0</v>
      </c>
      <c r="K16" s="138">
        <f>H16+J16</f>
        <v>4.9000000000000004</v>
      </c>
      <c r="L16" s="136">
        <v>91</v>
      </c>
      <c r="M16" s="137">
        <v>40.700000000000003</v>
      </c>
      <c r="N16" s="136">
        <v>0</v>
      </c>
      <c r="O16" s="137">
        <v>0</v>
      </c>
      <c r="P16" s="135">
        <f>M16+O16</f>
        <v>40.700000000000003</v>
      </c>
      <c r="Q16" s="136">
        <v>68</v>
      </c>
      <c r="R16" s="137">
        <v>69.75</v>
      </c>
      <c r="S16" s="136">
        <v>1</v>
      </c>
      <c r="T16" s="137">
        <v>5.0999999999999996</v>
      </c>
      <c r="U16" s="138">
        <f t="shared" si="0"/>
        <v>74.849999999999994</v>
      </c>
      <c r="V16" s="136">
        <v>230</v>
      </c>
      <c r="W16" s="137">
        <v>493</v>
      </c>
      <c r="X16" s="136">
        <v>1</v>
      </c>
      <c r="Y16" s="137">
        <v>7.06</v>
      </c>
      <c r="Z16" s="135">
        <f>Y16+W16</f>
        <v>500.06</v>
      </c>
      <c r="AA16" s="133">
        <f t="shared" si="2"/>
        <v>420</v>
      </c>
      <c r="AB16" s="134">
        <f>H16+M16+R16+W16</f>
        <v>608.35</v>
      </c>
      <c r="AC16" s="133">
        <f t="shared" si="3"/>
        <v>2</v>
      </c>
      <c r="AD16" s="197">
        <f>Y16+T16+O16+J16</f>
        <v>12.16</v>
      </c>
    </row>
    <row r="17" spans="1:30" ht="20.100000000000001" customHeight="1" x14ac:dyDescent="0.25">
      <c r="A17" s="578"/>
      <c r="B17" s="581"/>
      <c r="C17" s="584"/>
      <c r="D17" s="584"/>
      <c r="E17" s="584"/>
      <c r="F17" s="191" t="s">
        <v>23</v>
      </c>
      <c r="G17" s="136">
        <v>0</v>
      </c>
      <c r="H17" s="137">
        <v>0</v>
      </c>
      <c r="I17" s="136">
        <v>0</v>
      </c>
      <c r="J17" s="137">
        <v>0</v>
      </c>
      <c r="K17" s="138">
        <f>H17+J17</f>
        <v>0</v>
      </c>
      <c r="L17" s="136">
        <v>0</v>
      </c>
      <c r="M17" s="137">
        <v>0</v>
      </c>
      <c r="N17" s="136">
        <v>0</v>
      </c>
      <c r="O17" s="137">
        <v>0</v>
      </c>
      <c r="P17" s="135">
        <f>M17+O17</f>
        <v>0</v>
      </c>
      <c r="Q17" s="136">
        <v>0</v>
      </c>
      <c r="R17" s="137">
        <v>0</v>
      </c>
      <c r="S17" s="136">
        <v>0</v>
      </c>
      <c r="T17" s="137">
        <v>0</v>
      </c>
      <c r="U17" s="138">
        <f t="shared" si="0"/>
        <v>0</v>
      </c>
      <c r="V17" s="136">
        <v>0</v>
      </c>
      <c r="W17" s="137">
        <v>0</v>
      </c>
      <c r="X17" s="136">
        <v>1</v>
      </c>
      <c r="Y17" s="137">
        <v>14.9</v>
      </c>
      <c r="Z17" s="135">
        <f>Y17+W17</f>
        <v>14.9</v>
      </c>
      <c r="AA17" s="133">
        <f t="shared" si="2"/>
        <v>0</v>
      </c>
      <c r="AB17" s="134">
        <f t="shared" si="2"/>
        <v>0</v>
      </c>
      <c r="AC17" s="133">
        <f t="shared" si="3"/>
        <v>1</v>
      </c>
      <c r="AD17" s="197">
        <f t="shared" si="3"/>
        <v>14.9</v>
      </c>
    </row>
    <row r="18" spans="1:30" ht="20.100000000000001" customHeight="1" thickBot="1" x14ac:dyDescent="0.3">
      <c r="A18" s="578"/>
      <c r="B18" s="582"/>
      <c r="C18" s="585"/>
      <c r="D18" s="585"/>
      <c r="E18" s="585"/>
      <c r="F18" s="199" t="s">
        <v>24</v>
      </c>
      <c r="G18" s="139">
        <v>0</v>
      </c>
      <c r="H18" s="140">
        <v>0</v>
      </c>
      <c r="I18" s="139">
        <v>0</v>
      </c>
      <c r="J18" s="140">
        <v>0</v>
      </c>
      <c r="K18" s="141">
        <f>H18+J18</f>
        <v>0</v>
      </c>
      <c r="L18" s="139">
        <v>0</v>
      </c>
      <c r="M18" s="140">
        <v>0</v>
      </c>
      <c r="N18" s="139">
        <v>0</v>
      </c>
      <c r="O18" s="140">
        <v>0</v>
      </c>
      <c r="P18" s="181">
        <f>M18+O18</f>
        <v>0</v>
      </c>
      <c r="Q18" s="139">
        <v>0</v>
      </c>
      <c r="R18" s="140">
        <v>0</v>
      </c>
      <c r="S18" s="139">
        <v>0</v>
      </c>
      <c r="T18" s="140">
        <v>0</v>
      </c>
      <c r="U18" s="141">
        <f t="shared" si="0"/>
        <v>0</v>
      </c>
      <c r="V18" s="139">
        <v>0</v>
      </c>
      <c r="W18" s="140">
        <v>0</v>
      </c>
      <c r="X18" s="142">
        <v>0</v>
      </c>
      <c r="Y18" s="140">
        <v>0</v>
      </c>
      <c r="Z18" s="181">
        <f t="shared" si="1"/>
        <v>0</v>
      </c>
      <c r="AA18" s="182">
        <f t="shared" si="2"/>
        <v>0</v>
      </c>
      <c r="AB18" s="183">
        <f t="shared" si="2"/>
        <v>0</v>
      </c>
      <c r="AC18" s="182">
        <f t="shared" si="3"/>
        <v>0</v>
      </c>
      <c r="AD18" s="198">
        <f t="shared" si="3"/>
        <v>0</v>
      </c>
    </row>
    <row r="19" spans="1:30" ht="20.100000000000001" customHeight="1" thickBot="1" x14ac:dyDescent="0.3">
      <c r="A19" s="579"/>
      <c r="B19" s="586" t="s">
        <v>12</v>
      </c>
      <c r="C19" s="587"/>
      <c r="D19" s="587"/>
      <c r="E19" s="587"/>
      <c r="F19" s="587"/>
      <c r="G19" s="144">
        <f t="shared" ref="G19:P19" si="5">G14+G15+G16+G17+G18</f>
        <v>89</v>
      </c>
      <c r="H19" s="145">
        <f t="shared" si="5"/>
        <v>15.4</v>
      </c>
      <c r="I19" s="145">
        <f t="shared" si="5"/>
        <v>1</v>
      </c>
      <c r="J19" s="145">
        <f>J14+J15+J16+J17+J18</f>
        <v>0.37</v>
      </c>
      <c r="K19" s="146">
        <f t="shared" si="5"/>
        <v>14.77</v>
      </c>
      <c r="L19" s="145">
        <f t="shared" si="5"/>
        <v>146</v>
      </c>
      <c r="M19" s="145">
        <f t="shared" si="5"/>
        <v>59.1</v>
      </c>
      <c r="N19" s="145">
        <f t="shared" si="5"/>
        <v>1</v>
      </c>
      <c r="O19" s="145">
        <f t="shared" si="5"/>
        <v>3.41</v>
      </c>
      <c r="P19" s="146">
        <f t="shared" si="5"/>
        <v>62.510000000000005</v>
      </c>
      <c r="Q19" s="145">
        <f>Q14+Q15+Q16+Q17+Q18</f>
        <v>122</v>
      </c>
      <c r="R19" s="145">
        <f t="shared" ref="R19:AD19" si="6">R14+R15+R16+R17+R18</f>
        <v>109.25</v>
      </c>
      <c r="S19" s="145">
        <f t="shared" si="6"/>
        <v>2</v>
      </c>
      <c r="T19" s="145">
        <f t="shared" si="6"/>
        <v>16.23</v>
      </c>
      <c r="U19" s="145">
        <f t="shared" si="6"/>
        <v>125.47999999999999</v>
      </c>
      <c r="V19" s="145">
        <f t="shared" si="6"/>
        <v>230</v>
      </c>
      <c r="W19" s="145">
        <f t="shared" si="6"/>
        <v>493</v>
      </c>
      <c r="X19" s="145">
        <f t="shared" si="6"/>
        <v>3</v>
      </c>
      <c r="Y19" s="145">
        <f t="shared" si="6"/>
        <v>34.26</v>
      </c>
      <c r="Z19" s="145">
        <f t="shared" si="6"/>
        <v>527.26</v>
      </c>
      <c r="AA19" s="145">
        <f t="shared" si="6"/>
        <v>587</v>
      </c>
      <c r="AB19" s="145">
        <f t="shared" si="6"/>
        <v>676.75</v>
      </c>
      <c r="AC19" s="145">
        <f t="shared" si="6"/>
        <v>7</v>
      </c>
      <c r="AD19" s="184">
        <f t="shared" si="6"/>
        <v>54.27</v>
      </c>
    </row>
    <row r="20" spans="1:30" ht="20.100000000000001" customHeight="1" x14ac:dyDescent="0.25">
      <c r="A20" s="577">
        <v>3</v>
      </c>
      <c r="B20" s="580" t="s">
        <v>104</v>
      </c>
      <c r="C20" s="583">
        <f>D20+E20</f>
        <v>982.86</v>
      </c>
      <c r="D20" s="583">
        <v>978.29</v>
      </c>
      <c r="E20" s="583">
        <v>4.57</v>
      </c>
      <c r="F20" s="192" t="s">
        <v>20</v>
      </c>
      <c r="G20" s="193">
        <v>1096</v>
      </c>
      <c r="H20" s="194">
        <v>150.4</v>
      </c>
      <c r="I20" s="193">
        <v>0</v>
      </c>
      <c r="J20" s="194">
        <v>0</v>
      </c>
      <c r="K20" s="195">
        <f>H20+J20</f>
        <v>150.4</v>
      </c>
      <c r="L20" s="193">
        <v>251</v>
      </c>
      <c r="M20" s="194">
        <v>124.2</v>
      </c>
      <c r="N20" s="193">
        <v>0</v>
      </c>
      <c r="O20" s="194">
        <v>0</v>
      </c>
      <c r="P20" s="195">
        <f>M20+O20</f>
        <v>124.2</v>
      </c>
      <c r="Q20" s="193">
        <v>157</v>
      </c>
      <c r="R20" s="194">
        <v>88.3</v>
      </c>
      <c r="S20" s="193">
        <v>0</v>
      </c>
      <c r="T20" s="194">
        <v>0</v>
      </c>
      <c r="U20" s="138">
        <f t="shared" si="0"/>
        <v>88.3</v>
      </c>
      <c r="V20" s="193">
        <v>6</v>
      </c>
      <c r="W20" s="194">
        <v>8.1199999999999992</v>
      </c>
      <c r="X20" s="193">
        <v>0</v>
      </c>
      <c r="Y20" s="194">
        <v>0</v>
      </c>
      <c r="Z20" s="195">
        <f t="shared" si="1"/>
        <v>8.1199999999999992</v>
      </c>
      <c r="AA20" s="193">
        <f t="shared" si="2"/>
        <v>1510</v>
      </c>
      <c r="AB20" s="194">
        <f>H20+M20+R20+W20</f>
        <v>371.02000000000004</v>
      </c>
      <c r="AC20" s="193">
        <f t="shared" si="3"/>
        <v>0</v>
      </c>
      <c r="AD20" s="196">
        <f t="shared" si="3"/>
        <v>0</v>
      </c>
    </row>
    <row r="21" spans="1:30" ht="20.100000000000001" customHeight="1" x14ac:dyDescent="0.25">
      <c r="A21" s="578"/>
      <c r="B21" s="581"/>
      <c r="C21" s="584"/>
      <c r="D21" s="584"/>
      <c r="E21" s="584"/>
      <c r="F21" s="191" t="s">
        <v>21</v>
      </c>
      <c r="G21" s="136">
        <v>0</v>
      </c>
      <c r="H21" s="137">
        <v>0</v>
      </c>
      <c r="I21" s="136">
        <v>0</v>
      </c>
      <c r="J21" s="137">
        <v>0</v>
      </c>
      <c r="K21" s="138">
        <f>H21+J21</f>
        <v>0</v>
      </c>
      <c r="L21" s="136">
        <v>0</v>
      </c>
      <c r="M21" s="137">
        <v>0</v>
      </c>
      <c r="N21" s="136">
        <v>0</v>
      </c>
      <c r="O21" s="137">
        <v>0</v>
      </c>
      <c r="P21" s="135">
        <f>M21+O21</f>
        <v>0</v>
      </c>
      <c r="Q21" s="136">
        <v>0</v>
      </c>
      <c r="R21" s="137">
        <v>0</v>
      </c>
      <c r="S21" s="136">
        <v>0</v>
      </c>
      <c r="T21" s="137">
        <v>0</v>
      </c>
      <c r="U21" s="138">
        <f t="shared" si="0"/>
        <v>0</v>
      </c>
      <c r="V21" s="136">
        <v>0</v>
      </c>
      <c r="W21" s="137">
        <v>0</v>
      </c>
      <c r="X21" s="136">
        <v>0</v>
      </c>
      <c r="Y21" s="137">
        <v>0</v>
      </c>
      <c r="Z21" s="135">
        <f t="shared" si="1"/>
        <v>0</v>
      </c>
      <c r="AA21" s="133">
        <f t="shared" si="2"/>
        <v>0</v>
      </c>
      <c r="AB21" s="134">
        <f t="shared" si="2"/>
        <v>0</v>
      </c>
      <c r="AC21" s="133">
        <f t="shared" si="3"/>
        <v>0</v>
      </c>
      <c r="AD21" s="197">
        <f t="shared" si="3"/>
        <v>0</v>
      </c>
    </row>
    <row r="22" spans="1:30" ht="20.100000000000001" customHeight="1" x14ac:dyDescent="0.25">
      <c r="A22" s="578"/>
      <c r="B22" s="581"/>
      <c r="C22" s="584"/>
      <c r="D22" s="584"/>
      <c r="E22" s="584"/>
      <c r="F22" s="191" t="s">
        <v>22</v>
      </c>
      <c r="G22" s="136">
        <v>18</v>
      </c>
      <c r="H22" s="137">
        <v>3.1</v>
      </c>
      <c r="I22" s="136">
        <v>0</v>
      </c>
      <c r="J22" s="137">
        <v>0</v>
      </c>
      <c r="K22" s="138">
        <f>H22+J22</f>
        <v>3.1</v>
      </c>
      <c r="L22" s="136">
        <v>60</v>
      </c>
      <c r="M22" s="137">
        <v>26.3</v>
      </c>
      <c r="N22" s="136">
        <v>0</v>
      </c>
      <c r="O22" s="137">
        <v>0</v>
      </c>
      <c r="P22" s="135">
        <f>M22+O22</f>
        <v>26.3</v>
      </c>
      <c r="Q22" s="136">
        <v>25</v>
      </c>
      <c r="R22" s="137">
        <v>22.51</v>
      </c>
      <c r="S22" s="136">
        <v>0</v>
      </c>
      <c r="T22" s="137">
        <v>0</v>
      </c>
      <c r="U22" s="138">
        <f t="shared" si="0"/>
        <v>22.51</v>
      </c>
      <c r="V22" s="136">
        <v>3</v>
      </c>
      <c r="W22" s="137">
        <v>5.75</v>
      </c>
      <c r="X22" s="136">
        <v>0</v>
      </c>
      <c r="Y22" s="137">
        <v>0</v>
      </c>
      <c r="Z22" s="135">
        <f t="shared" si="1"/>
        <v>5.75</v>
      </c>
      <c r="AA22" s="133">
        <f t="shared" si="2"/>
        <v>106</v>
      </c>
      <c r="AB22" s="134">
        <f>H22+M22+R22+W22</f>
        <v>57.660000000000004</v>
      </c>
      <c r="AC22" s="133">
        <f t="shared" si="3"/>
        <v>0</v>
      </c>
      <c r="AD22" s="197">
        <f t="shared" si="3"/>
        <v>0</v>
      </c>
    </row>
    <row r="23" spans="1:30" ht="20.100000000000001" customHeight="1" x14ac:dyDescent="0.25">
      <c r="A23" s="578"/>
      <c r="B23" s="581"/>
      <c r="C23" s="584"/>
      <c r="D23" s="584"/>
      <c r="E23" s="584"/>
      <c r="F23" s="191" t="s">
        <v>23</v>
      </c>
      <c r="G23" s="136">
        <v>0</v>
      </c>
      <c r="H23" s="137">
        <v>0</v>
      </c>
      <c r="I23" s="136">
        <v>0</v>
      </c>
      <c r="J23" s="137">
        <v>0</v>
      </c>
      <c r="K23" s="138">
        <f>H23+J23</f>
        <v>0</v>
      </c>
      <c r="L23" s="136">
        <v>1</v>
      </c>
      <c r="M23" s="137">
        <v>0.32700000000000001</v>
      </c>
      <c r="N23" s="136">
        <v>0</v>
      </c>
      <c r="O23" s="137">
        <v>0</v>
      </c>
      <c r="P23" s="135">
        <f>M23+O23</f>
        <v>0.32700000000000001</v>
      </c>
      <c r="Q23" s="136">
        <v>3</v>
      </c>
      <c r="R23" s="137">
        <v>2.5680000000000001</v>
      </c>
      <c r="S23" s="136">
        <v>1</v>
      </c>
      <c r="T23" s="137">
        <v>0.51800000000000002</v>
      </c>
      <c r="U23" s="138">
        <f t="shared" si="0"/>
        <v>3.0860000000000003</v>
      </c>
      <c r="V23" s="136">
        <v>0</v>
      </c>
      <c r="W23" s="137">
        <v>0</v>
      </c>
      <c r="X23" s="136">
        <v>1</v>
      </c>
      <c r="Y23" s="137">
        <v>2</v>
      </c>
      <c r="Z23" s="135">
        <f t="shared" si="1"/>
        <v>2</v>
      </c>
      <c r="AA23" s="133">
        <f t="shared" si="2"/>
        <v>4</v>
      </c>
      <c r="AB23" s="134">
        <f t="shared" si="2"/>
        <v>2.895</v>
      </c>
      <c r="AC23" s="133">
        <f t="shared" si="3"/>
        <v>2</v>
      </c>
      <c r="AD23" s="197">
        <f t="shared" si="3"/>
        <v>2.5179999999999998</v>
      </c>
    </row>
    <row r="24" spans="1:30" ht="20.100000000000001" customHeight="1" thickBot="1" x14ac:dyDescent="0.3">
      <c r="A24" s="578"/>
      <c r="B24" s="582"/>
      <c r="C24" s="585"/>
      <c r="D24" s="585"/>
      <c r="E24" s="585"/>
      <c r="F24" s="199" t="s">
        <v>24</v>
      </c>
      <c r="G24" s="139">
        <v>0</v>
      </c>
      <c r="H24" s="140">
        <v>0</v>
      </c>
      <c r="I24" s="139">
        <v>0</v>
      </c>
      <c r="J24" s="140">
        <v>0</v>
      </c>
      <c r="K24" s="141">
        <f>H24+J24</f>
        <v>0</v>
      </c>
      <c r="L24" s="139">
        <v>0</v>
      </c>
      <c r="M24" s="140">
        <v>0</v>
      </c>
      <c r="N24" s="139">
        <v>0</v>
      </c>
      <c r="O24" s="140">
        <v>0</v>
      </c>
      <c r="P24" s="181">
        <f>M24+O24</f>
        <v>0</v>
      </c>
      <c r="Q24" s="139">
        <v>0</v>
      </c>
      <c r="R24" s="140">
        <v>0</v>
      </c>
      <c r="S24" s="139">
        <v>0</v>
      </c>
      <c r="T24" s="140">
        <v>0</v>
      </c>
      <c r="U24" s="141">
        <f t="shared" si="0"/>
        <v>0</v>
      </c>
      <c r="V24" s="139">
        <v>0</v>
      </c>
      <c r="W24" s="140">
        <v>0</v>
      </c>
      <c r="X24" s="142">
        <v>0</v>
      </c>
      <c r="Y24" s="140">
        <v>0</v>
      </c>
      <c r="Z24" s="181">
        <f t="shared" si="1"/>
        <v>0</v>
      </c>
      <c r="AA24" s="182">
        <f t="shared" si="2"/>
        <v>0</v>
      </c>
      <c r="AB24" s="183">
        <f t="shared" si="2"/>
        <v>0</v>
      </c>
      <c r="AC24" s="182">
        <f t="shared" si="3"/>
        <v>0</v>
      </c>
      <c r="AD24" s="198">
        <f t="shared" si="3"/>
        <v>0</v>
      </c>
    </row>
    <row r="25" spans="1:30" ht="20.100000000000001" customHeight="1" thickBot="1" x14ac:dyDescent="0.3">
      <c r="A25" s="579"/>
      <c r="B25" s="586" t="s">
        <v>12</v>
      </c>
      <c r="C25" s="587"/>
      <c r="D25" s="587"/>
      <c r="E25" s="587"/>
      <c r="F25" s="587"/>
      <c r="G25" s="144">
        <f t="shared" ref="G25:AD25" si="7">G20+G21+G22+G23+G24</f>
        <v>1114</v>
      </c>
      <c r="H25" s="145">
        <f t="shared" si="7"/>
        <v>153.5</v>
      </c>
      <c r="I25" s="145">
        <f t="shared" si="7"/>
        <v>0</v>
      </c>
      <c r="J25" s="145">
        <f t="shared" si="7"/>
        <v>0</v>
      </c>
      <c r="K25" s="146">
        <f t="shared" si="7"/>
        <v>153.5</v>
      </c>
      <c r="L25" s="145">
        <f>L20+L21+L22+L23+L24</f>
        <v>312</v>
      </c>
      <c r="M25" s="145">
        <f t="shared" si="7"/>
        <v>150.827</v>
      </c>
      <c r="N25" s="145">
        <f t="shared" si="7"/>
        <v>0</v>
      </c>
      <c r="O25" s="145">
        <f t="shared" si="7"/>
        <v>0</v>
      </c>
      <c r="P25" s="146">
        <f t="shared" si="7"/>
        <v>150.827</v>
      </c>
      <c r="Q25" s="145">
        <f t="shared" si="7"/>
        <v>185</v>
      </c>
      <c r="R25" s="145">
        <f t="shared" si="7"/>
        <v>113.378</v>
      </c>
      <c r="S25" s="145">
        <f t="shared" si="7"/>
        <v>1</v>
      </c>
      <c r="T25" s="145">
        <f t="shared" si="7"/>
        <v>0.51800000000000002</v>
      </c>
      <c r="U25" s="145">
        <f t="shared" si="7"/>
        <v>113.896</v>
      </c>
      <c r="V25" s="145">
        <f t="shared" si="7"/>
        <v>9</v>
      </c>
      <c r="W25" s="145">
        <f t="shared" si="7"/>
        <v>13.87</v>
      </c>
      <c r="X25" s="145">
        <f t="shared" si="7"/>
        <v>1</v>
      </c>
      <c r="Y25" s="145">
        <f t="shared" si="7"/>
        <v>2</v>
      </c>
      <c r="Z25" s="145">
        <f t="shared" si="7"/>
        <v>15.87</v>
      </c>
      <c r="AA25" s="145">
        <f t="shared" si="7"/>
        <v>1620</v>
      </c>
      <c r="AB25" s="145">
        <f t="shared" si="7"/>
        <v>431.57500000000005</v>
      </c>
      <c r="AC25" s="145">
        <f t="shared" si="7"/>
        <v>2</v>
      </c>
      <c r="AD25" s="184">
        <f t="shared" si="7"/>
        <v>2.5179999999999998</v>
      </c>
    </row>
    <row r="26" spans="1:30" ht="20.100000000000001" customHeight="1" x14ac:dyDescent="0.25">
      <c r="A26" s="577">
        <v>4</v>
      </c>
      <c r="B26" s="580" t="s">
        <v>105</v>
      </c>
      <c r="C26" s="583">
        <f>D26+E26</f>
        <v>7883.7999999999993</v>
      </c>
      <c r="D26" s="583">
        <v>7608.11</v>
      </c>
      <c r="E26" s="583">
        <v>275.69</v>
      </c>
      <c r="F26" s="192" t="s">
        <v>20</v>
      </c>
      <c r="G26" s="193">
        <v>624</v>
      </c>
      <c r="H26" s="194">
        <v>120.1</v>
      </c>
      <c r="I26" s="193"/>
      <c r="J26" s="194"/>
      <c r="K26" s="195">
        <f>H26+J26</f>
        <v>120.1</v>
      </c>
      <c r="L26" s="193">
        <v>811</v>
      </c>
      <c r="M26" s="194">
        <v>362.5</v>
      </c>
      <c r="N26" s="193"/>
      <c r="O26" s="194"/>
      <c r="P26" s="195">
        <f>M26+O26</f>
        <v>362.5</v>
      </c>
      <c r="Q26" s="193">
        <v>315</v>
      </c>
      <c r="R26" s="194">
        <v>226.5</v>
      </c>
      <c r="S26" s="193"/>
      <c r="T26" s="194"/>
      <c r="U26" s="138">
        <f t="shared" si="0"/>
        <v>226.5</v>
      </c>
      <c r="V26" s="193">
        <v>69</v>
      </c>
      <c r="W26" s="194">
        <v>156.9</v>
      </c>
      <c r="X26" s="193"/>
      <c r="Y26" s="194"/>
      <c r="Z26" s="195">
        <f t="shared" si="1"/>
        <v>156.9</v>
      </c>
      <c r="AA26" s="193">
        <f t="shared" si="2"/>
        <v>1819</v>
      </c>
      <c r="AB26" s="194">
        <f t="shared" si="2"/>
        <v>866</v>
      </c>
      <c r="AC26" s="193">
        <f t="shared" si="3"/>
        <v>0</v>
      </c>
      <c r="AD26" s="196">
        <f t="shared" si="3"/>
        <v>0</v>
      </c>
    </row>
    <row r="27" spans="1:30" ht="20.100000000000001" customHeight="1" x14ac:dyDescent="0.25">
      <c r="A27" s="578"/>
      <c r="B27" s="581"/>
      <c r="C27" s="584"/>
      <c r="D27" s="584"/>
      <c r="E27" s="584"/>
      <c r="F27" s="191" t="s">
        <v>21</v>
      </c>
      <c r="G27" s="136"/>
      <c r="H27" s="137"/>
      <c r="I27" s="136"/>
      <c r="J27" s="137"/>
      <c r="K27" s="138">
        <f>H27+J27</f>
        <v>0</v>
      </c>
      <c r="L27" s="136"/>
      <c r="M27" s="137"/>
      <c r="N27" s="136"/>
      <c r="O27" s="137"/>
      <c r="P27" s="135">
        <f>M27+O27</f>
        <v>0</v>
      </c>
      <c r="Q27" s="136"/>
      <c r="R27" s="137"/>
      <c r="S27" s="136"/>
      <c r="T27" s="137"/>
      <c r="U27" s="138">
        <f t="shared" si="0"/>
        <v>0</v>
      </c>
      <c r="V27" s="136"/>
      <c r="W27" s="137"/>
      <c r="X27" s="136"/>
      <c r="Y27" s="137"/>
      <c r="Z27" s="135">
        <f t="shared" si="1"/>
        <v>0</v>
      </c>
      <c r="AA27" s="133">
        <f t="shared" si="2"/>
        <v>0</v>
      </c>
      <c r="AB27" s="134">
        <f t="shared" si="2"/>
        <v>0</v>
      </c>
      <c r="AC27" s="133">
        <f t="shared" si="3"/>
        <v>0</v>
      </c>
      <c r="AD27" s="197">
        <f t="shared" si="3"/>
        <v>0</v>
      </c>
    </row>
    <row r="28" spans="1:30" ht="20.100000000000001" customHeight="1" x14ac:dyDescent="0.25">
      <c r="A28" s="578"/>
      <c r="B28" s="581"/>
      <c r="C28" s="584"/>
      <c r="D28" s="584"/>
      <c r="E28" s="584"/>
      <c r="F28" s="191" t="s">
        <v>22</v>
      </c>
      <c r="G28" s="136">
        <v>35</v>
      </c>
      <c r="H28" s="137">
        <v>3.1</v>
      </c>
      <c r="I28" s="136"/>
      <c r="J28" s="137"/>
      <c r="K28" s="138">
        <f>H28+J28</f>
        <v>3.1</v>
      </c>
      <c r="L28" s="136">
        <v>414</v>
      </c>
      <c r="M28" s="137">
        <v>186.3</v>
      </c>
      <c r="N28" s="136">
        <v>0</v>
      </c>
      <c r="O28" s="137">
        <v>0</v>
      </c>
      <c r="P28" s="135">
        <f>M28+O28</f>
        <v>186.3</v>
      </c>
      <c r="Q28" s="136">
        <v>409</v>
      </c>
      <c r="R28" s="137">
        <v>487.3</v>
      </c>
      <c r="S28" s="136"/>
      <c r="T28" s="137"/>
      <c r="U28" s="138">
        <f t="shared" si="0"/>
        <v>487.3</v>
      </c>
      <c r="V28" s="136">
        <v>64</v>
      </c>
      <c r="W28" s="137">
        <v>319.8</v>
      </c>
      <c r="X28" s="136"/>
      <c r="Y28" s="137"/>
      <c r="Z28" s="135">
        <f t="shared" si="1"/>
        <v>319.8</v>
      </c>
      <c r="AA28" s="133">
        <f t="shared" si="2"/>
        <v>922</v>
      </c>
      <c r="AB28" s="134">
        <f t="shared" si="2"/>
        <v>996.5</v>
      </c>
      <c r="AC28" s="133">
        <f t="shared" si="3"/>
        <v>0</v>
      </c>
      <c r="AD28" s="197">
        <f t="shared" si="3"/>
        <v>0</v>
      </c>
    </row>
    <row r="29" spans="1:30" ht="20.100000000000001" customHeight="1" x14ac:dyDescent="0.25">
      <c r="A29" s="578"/>
      <c r="B29" s="581"/>
      <c r="C29" s="584"/>
      <c r="D29" s="584"/>
      <c r="E29" s="584"/>
      <c r="F29" s="191" t="s">
        <v>23</v>
      </c>
      <c r="G29" s="136"/>
      <c r="H29" s="137"/>
      <c r="I29" s="136"/>
      <c r="J29" s="137"/>
      <c r="K29" s="138">
        <f>H29+J29</f>
        <v>0</v>
      </c>
      <c r="L29" s="136"/>
      <c r="M29" s="137"/>
      <c r="N29" s="136"/>
      <c r="O29" s="137"/>
      <c r="P29" s="135">
        <f>M29+O29</f>
        <v>0</v>
      </c>
      <c r="Q29" s="136"/>
      <c r="R29" s="137"/>
      <c r="S29" s="136"/>
      <c r="T29" s="137"/>
      <c r="U29" s="138">
        <f t="shared" si="0"/>
        <v>0</v>
      </c>
      <c r="V29" s="136"/>
      <c r="W29" s="137"/>
      <c r="X29" s="136"/>
      <c r="Y29" s="137"/>
      <c r="Z29" s="135">
        <f t="shared" si="1"/>
        <v>0</v>
      </c>
      <c r="AA29" s="133">
        <f t="shared" si="2"/>
        <v>0</v>
      </c>
      <c r="AB29" s="134">
        <f t="shared" si="2"/>
        <v>0</v>
      </c>
      <c r="AC29" s="133">
        <f t="shared" si="3"/>
        <v>0</v>
      </c>
      <c r="AD29" s="197">
        <f t="shared" si="3"/>
        <v>0</v>
      </c>
    </row>
    <row r="30" spans="1:30" ht="20.100000000000001" customHeight="1" thickBot="1" x14ac:dyDescent="0.3">
      <c r="A30" s="578"/>
      <c r="B30" s="582"/>
      <c r="C30" s="585"/>
      <c r="D30" s="585"/>
      <c r="E30" s="585"/>
      <c r="F30" s="199" t="s">
        <v>24</v>
      </c>
      <c r="G30" s="139"/>
      <c r="H30" s="140"/>
      <c r="I30" s="139"/>
      <c r="J30" s="140"/>
      <c r="K30" s="141">
        <f>H30+J30</f>
        <v>0</v>
      </c>
      <c r="L30" s="139"/>
      <c r="M30" s="140"/>
      <c r="N30" s="139"/>
      <c r="O30" s="140"/>
      <c r="P30" s="181">
        <f>M30+O30</f>
        <v>0</v>
      </c>
      <c r="Q30" s="139"/>
      <c r="R30" s="140"/>
      <c r="S30" s="139"/>
      <c r="T30" s="140"/>
      <c r="U30" s="141">
        <f t="shared" si="0"/>
        <v>0</v>
      </c>
      <c r="V30" s="139"/>
      <c r="W30" s="140"/>
      <c r="X30" s="142"/>
      <c r="Y30" s="140"/>
      <c r="Z30" s="181">
        <f t="shared" si="1"/>
        <v>0</v>
      </c>
      <c r="AA30" s="182">
        <f t="shared" si="2"/>
        <v>0</v>
      </c>
      <c r="AB30" s="183">
        <f t="shared" si="2"/>
        <v>0</v>
      </c>
      <c r="AC30" s="182">
        <f t="shared" si="3"/>
        <v>0</v>
      </c>
      <c r="AD30" s="198">
        <f t="shared" si="3"/>
        <v>0</v>
      </c>
    </row>
    <row r="31" spans="1:30" ht="20.100000000000001" customHeight="1" thickBot="1" x14ac:dyDescent="0.3">
      <c r="A31" s="579"/>
      <c r="B31" s="586" t="s">
        <v>12</v>
      </c>
      <c r="C31" s="587"/>
      <c r="D31" s="587"/>
      <c r="E31" s="587"/>
      <c r="F31" s="587"/>
      <c r="G31" s="144">
        <f>G26+G27+G28+G29+G30</f>
        <v>659</v>
      </c>
      <c r="H31" s="145">
        <f>H26+H27+H28+H29+H30</f>
        <v>123.19999999999999</v>
      </c>
      <c r="I31" s="145">
        <f t="shared" ref="I31:AD31" si="8">I26+I27+I28+I29+I30</f>
        <v>0</v>
      </c>
      <c r="J31" s="145">
        <f t="shared" si="8"/>
        <v>0</v>
      </c>
      <c r="K31" s="146">
        <f t="shared" si="8"/>
        <v>123.19999999999999</v>
      </c>
      <c r="L31" s="145">
        <f t="shared" si="8"/>
        <v>1225</v>
      </c>
      <c r="M31" s="145">
        <f t="shared" si="8"/>
        <v>548.79999999999995</v>
      </c>
      <c r="N31" s="145">
        <f t="shared" si="8"/>
        <v>0</v>
      </c>
      <c r="O31" s="145">
        <f t="shared" si="8"/>
        <v>0</v>
      </c>
      <c r="P31" s="146">
        <f t="shared" si="8"/>
        <v>548.79999999999995</v>
      </c>
      <c r="Q31" s="145">
        <f t="shared" si="8"/>
        <v>724</v>
      </c>
      <c r="R31" s="145">
        <f t="shared" si="8"/>
        <v>713.8</v>
      </c>
      <c r="S31" s="145">
        <f t="shared" si="8"/>
        <v>0</v>
      </c>
      <c r="T31" s="145">
        <f t="shared" si="8"/>
        <v>0</v>
      </c>
      <c r="U31" s="145">
        <f t="shared" si="8"/>
        <v>713.8</v>
      </c>
      <c r="V31" s="145">
        <f t="shared" si="8"/>
        <v>133</v>
      </c>
      <c r="W31" s="145">
        <f t="shared" si="8"/>
        <v>476.70000000000005</v>
      </c>
      <c r="X31" s="145">
        <f t="shared" si="8"/>
        <v>0</v>
      </c>
      <c r="Y31" s="145">
        <f t="shared" si="8"/>
        <v>0</v>
      </c>
      <c r="Z31" s="145">
        <f t="shared" si="8"/>
        <v>476.70000000000005</v>
      </c>
      <c r="AA31" s="145">
        <f t="shared" si="8"/>
        <v>2741</v>
      </c>
      <c r="AB31" s="145">
        <f t="shared" si="8"/>
        <v>1862.5</v>
      </c>
      <c r="AC31" s="145">
        <f t="shared" si="8"/>
        <v>0</v>
      </c>
      <c r="AD31" s="184">
        <f t="shared" si="8"/>
        <v>0</v>
      </c>
    </row>
    <row r="32" spans="1:30" ht="20.100000000000001" customHeight="1" x14ac:dyDescent="0.25">
      <c r="A32" s="577">
        <v>5</v>
      </c>
      <c r="B32" s="580" t="s">
        <v>106</v>
      </c>
      <c r="C32" s="583">
        <f>D32+E32</f>
        <v>4632.66</v>
      </c>
      <c r="D32" s="583">
        <v>4595.41</v>
      </c>
      <c r="E32" s="583">
        <v>37.25</v>
      </c>
      <c r="F32" s="192" t="s">
        <v>20</v>
      </c>
      <c r="G32" s="193">
        <v>26</v>
      </c>
      <c r="H32" s="194">
        <v>5.37</v>
      </c>
      <c r="I32" s="193">
        <v>0</v>
      </c>
      <c r="J32" s="194">
        <v>0</v>
      </c>
      <c r="K32" s="195">
        <f>H32+J32</f>
        <v>5.37</v>
      </c>
      <c r="L32" s="193">
        <v>11</v>
      </c>
      <c r="M32" s="194">
        <v>5.9</v>
      </c>
      <c r="N32" s="193">
        <v>0</v>
      </c>
      <c r="O32" s="194">
        <v>0</v>
      </c>
      <c r="P32" s="195">
        <f>M32+O32</f>
        <v>5.9</v>
      </c>
      <c r="Q32" s="193">
        <v>40</v>
      </c>
      <c r="R32" s="194">
        <v>32.5</v>
      </c>
      <c r="S32" s="193">
        <v>0</v>
      </c>
      <c r="T32" s="194">
        <v>0</v>
      </c>
      <c r="U32" s="138">
        <f t="shared" si="0"/>
        <v>32.5</v>
      </c>
      <c r="V32" s="193">
        <v>103</v>
      </c>
      <c r="W32" s="194">
        <v>119.5</v>
      </c>
      <c r="X32" s="193">
        <v>0</v>
      </c>
      <c r="Y32" s="194">
        <v>0</v>
      </c>
      <c r="Z32" s="195">
        <f t="shared" si="1"/>
        <v>119.5</v>
      </c>
      <c r="AA32" s="193">
        <f>G32+L32+Q32+V32</f>
        <v>180</v>
      </c>
      <c r="AB32" s="194">
        <f>H32+M32+R32+W32</f>
        <v>163.26999999999998</v>
      </c>
      <c r="AC32" s="193">
        <f t="shared" si="3"/>
        <v>0</v>
      </c>
      <c r="AD32" s="196">
        <f t="shared" si="3"/>
        <v>0</v>
      </c>
    </row>
    <row r="33" spans="1:30" ht="20.100000000000001" customHeight="1" x14ac:dyDescent="0.25">
      <c r="A33" s="578"/>
      <c r="B33" s="581"/>
      <c r="C33" s="584"/>
      <c r="D33" s="584"/>
      <c r="E33" s="584"/>
      <c r="F33" s="191" t="s">
        <v>21</v>
      </c>
      <c r="G33" s="136"/>
      <c r="H33" s="137"/>
      <c r="I33" s="136">
        <v>0</v>
      </c>
      <c r="J33" s="137">
        <v>0</v>
      </c>
      <c r="K33" s="138">
        <f>H33+J33</f>
        <v>0</v>
      </c>
      <c r="L33" s="136"/>
      <c r="M33" s="137"/>
      <c r="N33" s="136">
        <v>0</v>
      </c>
      <c r="O33" s="137">
        <v>0</v>
      </c>
      <c r="P33" s="135">
        <f>M33+O33</f>
        <v>0</v>
      </c>
      <c r="Q33" s="136">
        <v>0</v>
      </c>
      <c r="R33" s="137">
        <v>0</v>
      </c>
      <c r="S33" s="136">
        <v>0</v>
      </c>
      <c r="T33" s="137">
        <v>0</v>
      </c>
      <c r="U33" s="138">
        <f t="shared" si="0"/>
        <v>0</v>
      </c>
      <c r="V33" s="136">
        <v>0</v>
      </c>
      <c r="W33" s="137">
        <v>0</v>
      </c>
      <c r="X33" s="136">
        <v>0</v>
      </c>
      <c r="Y33" s="137">
        <v>0</v>
      </c>
      <c r="Z33" s="135">
        <f t="shared" si="1"/>
        <v>0</v>
      </c>
      <c r="AA33" s="133">
        <f t="shared" si="2"/>
        <v>0</v>
      </c>
      <c r="AB33" s="134">
        <f t="shared" si="2"/>
        <v>0</v>
      </c>
      <c r="AC33" s="133">
        <f t="shared" si="3"/>
        <v>0</v>
      </c>
      <c r="AD33" s="197">
        <f t="shared" si="3"/>
        <v>0</v>
      </c>
    </row>
    <row r="34" spans="1:30" ht="20.100000000000001" customHeight="1" x14ac:dyDescent="0.25">
      <c r="A34" s="578"/>
      <c r="B34" s="581"/>
      <c r="C34" s="584"/>
      <c r="D34" s="584"/>
      <c r="E34" s="584"/>
      <c r="F34" s="191" t="s">
        <v>22</v>
      </c>
      <c r="G34" s="136">
        <v>246</v>
      </c>
      <c r="H34" s="137">
        <v>34.200000000000003</v>
      </c>
      <c r="I34" s="136">
        <v>0</v>
      </c>
      <c r="J34" s="137">
        <v>0</v>
      </c>
      <c r="K34" s="138">
        <f>H34+J34</f>
        <v>34.200000000000003</v>
      </c>
      <c r="L34" s="136"/>
      <c r="M34" s="137"/>
      <c r="N34" s="136">
        <v>0</v>
      </c>
      <c r="O34" s="137">
        <v>0</v>
      </c>
      <c r="P34" s="135">
        <f>M34+O34</f>
        <v>0</v>
      </c>
      <c r="Q34" s="136">
        <v>47</v>
      </c>
      <c r="R34" s="137">
        <v>26.8</v>
      </c>
      <c r="S34" s="136">
        <v>0</v>
      </c>
      <c r="T34" s="137">
        <v>0</v>
      </c>
      <c r="U34" s="138">
        <f t="shared" si="0"/>
        <v>26.8</v>
      </c>
      <c r="V34" s="136">
        <v>129</v>
      </c>
      <c r="W34" s="137">
        <v>131.5</v>
      </c>
      <c r="X34" s="136">
        <v>0</v>
      </c>
      <c r="Y34" s="137">
        <v>0</v>
      </c>
      <c r="Z34" s="135">
        <f t="shared" si="1"/>
        <v>131.5</v>
      </c>
      <c r="AA34" s="133">
        <f t="shared" si="2"/>
        <v>422</v>
      </c>
      <c r="AB34" s="134">
        <f>H34+M34+R34+W34</f>
        <v>192.5</v>
      </c>
      <c r="AC34" s="133">
        <f t="shared" si="3"/>
        <v>0</v>
      </c>
      <c r="AD34" s="197">
        <f t="shared" si="3"/>
        <v>0</v>
      </c>
    </row>
    <row r="35" spans="1:30" ht="20.100000000000001" customHeight="1" x14ac:dyDescent="0.25">
      <c r="A35" s="578"/>
      <c r="B35" s="581"/>
      <c r="C35" s="584"/>
      <c r="D35" s="584"/>
      <c r="E35" s="584"/>
      <c r="F35" s="191" t="s">
        <v>23</v>
      </c>
      <c r="G35" s="136">
        <v>0</v>
      </c>
      <c r="H35" s="137">
        <v>0</v>
      </c>
      <c r="I35" s="136">
        <v>0</v>
      </c>
      <c r="J35" s="137">
        <v>0</v>
      </c>
      <c r="K35" s="138">
        <f>H35+J35</f>
        <v>0</v>
      </c>
      <c r="L35" s="136">
        <v>0</v>
      </c>
      <c r="M35" s="137">
        <v>0</v>
      </c>
      <c r="N35" s="136">
        <v>0</v>
      </c>
      <c r="O35" s="137">
        <v>0</v>
      </c>
      <c r="P35" s="135">
        <f>M35+O35</f>
        <v>0</v>
      </c>
      <c r="Q35" s="136">
        <v>0</v>
      </c>
      <c r="R35" s="137">
        <v>0</v>
      </c>
      <c r="S35" s="136">
        <v>0</v>
      </c>
      <c r="T35" s="137">
        <v>0</v>
      </c>
      <c r="U35" s="138">
        <f t="shared" si="0"/>
        <v>0</v>
      </c>
      <c r="V35" s="136">
        <v>0</v>
      </c>
      <c r="W35" s="137">
        <v>0</v>
      </c>
      <c r="X35" s="136">
        <v>0</v>
      </c>
      <c r="Y35" s="137">
        <v>0</v>
      </c>
      <c r="Z35" s="135">
        <f t="shared" si="1"/>
        <v>0</v>
      </c>
      <c r="AA35" s="133">
        <f t="shared" si="2"/>
        <v>0</v>
      </c>
      <c r="AB35" s="134">
        <f t="shared" si="2"/>
        <v>0</v>
      </c>
      <c r="AC35" s="133">
        <f t="shared" si="3"/>
        <v>0</v>
      </c>
      <c r="AD35" s="197">
        <f t="shared" si="3"/>
        <v>0</v>
      </c>
    </row>
    <row r="36" spans="1:30" ht="20.100000000000001" customHeight="1" thickBot="1" x14ac:dyDescent="0.3">
      <c r="A36" s="578"/>
      <c r="B36" s="582"/>
      <c r="C36" s="585"/>
      <c r="D36" s="585"/>
      <c r="E36" s="585"/>
      <c r="F36" s="199" t="s">
        <v>24</v>
      </c>
      <c r="G36" s="139">
        <v>0</v>
      </c>
      <c r="H36" s="140">
        <v>0</v>
      </c>
      <c r="I36" s="139">
        <v>0</v>
      </c>
      <c r="J36" s="140">
        <v>0</v>
      </c>
      <c r="K36" s="141">
        <f>H36+J36</f>
        <v>0</v>
      </c>
      <c r="L36" s="139">
        <v>0</v>
      </c>
      <c r="M36" s="140">
        <v>0</v>
      </c>
      <c r="N36" s="139">
        <v>0</v>
      </c>
      <c r="O36" s="140">
        <v>0</v>
      </c>
      <c r="P36" s="181">
        <f>M36+O36</f>
        <v>0</v>
      </c>
      <c r="Q36" s="139">
        <v>0</v>
      </c>
      <c r="R36" s="140">
        <v>0</v>
      </c>
      <c r="S36" s="139">
        <v>0</v>
      </c>
      <c r="T36" s="140">
        <v>0</v>
      </c>
      <c r="U36" s="141">
        <f t="shared" si="0"/>
        <v>0</v>
      </c>
      <c r="V36" s="139">
        <v>0</v>
      </c>
      <c r="W36" s="140">
        <v>0</v>
      </c>
      <c r="X36" s="142">
        <v>0</v>
      </c>
      <c r="Y36" s="140">
        <v>0</v>
      </c>
      <c r="Z36" s="181">
        <f t="shared" si="1"/>
        <v>0</v>
      </c>
      <c r="AA36" s="182">
        <f t="shared" si="2"/>
        <v>0</v>
      </c>
      <c r="AB36" s="183">
        <f t="shared" si="2"/>
        <v>0</v>
      </c>
      <c r="AC36" s="182">
        <f t="shared" si="3"/>
        <v>0</v>
      </c>
      <c r="AD36" s="198">
        <f t="shared" si="3"/>
        <v>0</v>
      </c>
    </row>
    <row r="37" spans="1:30" ht="20.100000000000001" customHeight="1" thickBot="1" x14ac:dyDescent="0.3">
      <c r="A37" s="579"/>
      <c r="B37" s="586" t="s">
        <v>12</v>
      </c>
      <c r="C37" s="587"/>
      <c r="D37" s="587"/>
      <c r="E37" s="587"/>
      <c r="F37" s="587"/>
      <c r="G37" s="144">
        <f>G32+G33+G34+G35+G36</f>
        <v>272</v>
      </c>
      <c r="H37" s="145">
        <f t="shared" ref="H37:AD37" si="9">H32+H33+H34+H35+H36</f>
        <v>39.57</v>
      </c>
      <c r="I37" s="145">
        <f t="shared" si="9"/>
        <v>0</v>
      </c>
      <c r="J37" s="145">
        <f t="shared" si="9"/>
        <v>0</v>
      </c>
      <c r="K37" s="146">
        <f t="shared" si="9"/>
        <v>39.57</v>
      </c>
      <c r="L37" s="145">
        <f t="shared" si="9"/>
        <v>11</v>
      </c>
      <c r="M37" s="145">
        <f t="shared" si="9"/>
        <v>5.9</v>
      </c>
      <c r="N37" s="145">
        <f t="shared" si="9"/>
        <v>0</v>
      </c>
      <c r="O37" s="145">
        <f t="shared" si="9"/>
        <v>0</v>
      </c>
      <c r="P37" s="146">
        <f>P32+P33+P34+P35+P36</f>
        <v>5.9</v>
      </c>
      <c r="Q37" s="145">
        <f t="shared" si="9"/>
        <v>87</v>
      </c>
      <c r="R37" s="145">
        <f t="shared" si="9"/>
        <v>59.3</v>
      </c>
      <c r="S37" s="145">
        <f t="shared" si="9"/>
        <v>0</v>
      </c>
      <c r="T37" s="145">
        <f t="shared" si="9"/>
        <v>0</v>
      </c>
      <c r="U37" s="145">
        <f t="shared" si="9"/>
        <v>59.3</v>
      </c>
      <c r="V37" s="145">
        <f t="shared" si="9"/>
        <v>232</v>
      </c>
      <c r="W37" s="145">
        <f t="shared" si="9"/>
        <v>251</v>
      </c>
      <c r="X37" s="145">
        <f t="shared" si="9"/>
        <v>0</v>
      </c>
      <c r="Y37" s="145">
        <f t="shared" si="9"/>
        <v>0</v>
      </c>
      <c r="Z37" s="145">
        <f t="shared" si="9"/>
        <v>251</v>
      </c>
      <c r="AA37" s="145">
        <f t="shared" si="9"/>
        <v>602</v>
      </c>
      <c r="AB37" s="145">
        <f t="shared" si="9"/>
        <v>355.77</v>
      </c>
      <c r="AC37" s="145">
        <f t="shared" si="9"/>
        <v>0</v>
      </c>
      <c r="AD37" s="184">
        <f t="shared" si="9"/>
        <v>0</v>
      </c>
    </row>
    <row r="38" spans="1:30" ht="20.100000000000001" customHeight="1" x14ac:dyDescent="0.25">
      <c r="A38" s="577">
        <v>6</v>
      </c>
      <c r="B38" s="580" t="s">
        <v>107</v>
      </c>
      <c r="C38" s="583">
        <f>D38+E38</f>
        <v>3811.3399999999997</v>
      </c>
      <c r="D38" s="583">
        <v>3804.64</v>
      </c>
      <c r="E38" s="583">
        <v>6.7</v>
      </c>
      <c r="F38" s="192" t="s">
        <v>20</v>
      </c>
      <c r="G38" s="193">
        <v>0</v>
      </c>
      <c r="H38" s="194">
        <v>0</v>
      </c>
      <c r="I38" s="193">
        <v>0</v>
      </c>
      <c r="J38" s="194">
        <v>0</v>
      </c>
      <c r="K38" s="195">
        <f>H38+J38</f>
        <v>0</v>
      </c>
      <c r="L38" s="193">
        <v>53</v>
      </c>
      <c r="M38" s="194">
        <v>20.3</v>
      </c>
      <c r="N38" s="193">
        <v>0</v>
      </c>
      <c r="O38" s="194">
        <v>0</v>
      </c>
      <c r="P38" s="195">
        <f>M38+O38</f>
        <v>20.3</v>
      </c>
      <c r="Q38" s="193">
        <v>0</v>
      </c>
      <c r="R38" s="194">
        <v>0</v>
      </c>
      <c r="S38" s="193">
        <v>0</v>
      </c>
      <c r="T38" s="194">
        <v>0</v>
      </c>
      <c r="U38" s="138">
        <f t="shared" si="0"/>
        <v>0</v>
      </c>
      <c r="V38" s="193">
        <v>243</v>
      </c>
      <c r="W38" s="194">
        <v>442.1</v>
      </c>
      <c r="X38" s="193">
        <v>0</v>
      </c>
      <c r="Y38" s="194">
        <v>0</v>
      </c>
      <c r="Z38" s="195">
        <f t="shared" si="1"/>
        <v>442.1</v>
      </c>
      <c r="AA38" s="193">
        <f t="shared" si="2"/>
        <v>296</v>
      </c>
      <c r="AB38" s="194">
        <f t="shared" si="2"/>
        <v>462.40000000000003</v>
      </c>
      <c r="AC38" s="193">
        <f t="shared" si="3"/>
        <v>0</v>
      </c>
      <c r="AD38" s="196">
        <f t="shared" si="3"/>
        <v>0</v>
      </c>
    </row>
    <row r="39" spans="1:30" ht="20.100000000000001" customHeight="1" x14ac:dyDescent="0.25">
      <c r="A39" s="578"/>
      <c r="B39" s="581"/>
      <c r="C39" s="584"/>
      <c r="D39" s="584"/>
      <c r="E39" s="584"/>
      <c r="F39" s="191" t="s">
        <v>21</v>
      </c>
      <c r="G39" s="136">
        <v>0</v>
      </c>
      <c r="H39" s="137">
        <v>0</v>
      </c>
      <c r="I39" s="136">
        <v>0</v>
      </c>
      <c r="J39" s="137">
        <v>0</v>
      </c>
      <c r="K39" s="138">
        <f>H39+J39</f>
        <v>0</v>
      </c>
      <c r="L39" s="136">
        <v>0</v>
      </c>
      <c r="M39" s="137">
        <v>0</v>
      </c>
      <c r="N39" s="136">
        <v>0</v>
      </c>
      <c r="O39" s="137">
        <v>0</v>
      </c>
      <c r="P39" s="135">
        <f>M39+O39</f>
        <v>0</v>
      </c>
      <c r="Q39" s="136">
        <v>0</v>
      </c>
      <c r="R39" s="137">
        <v>0</v>
      </c>
      <c r="S39" s="136">
        <v>0</v>
      </c>
      <c r="T39" s="137">
        <v>0</v>
      </c>
      <c r="U39" s="138">
        <f t="shared" si="0"/>
        <v>0</v>
      </c>
      <c r="V39" s="136">
        <v>0</v>
      </c>
      <c r="W39" s="137">
        <v>0</v>
      </c>
      <c r="X39" s="136">
        <v>0</v>
      </c>
      <c r="Y39" s="137">
        <v>0</v>
      </c>
      <c r="Z39" s="135">
        <f t="shared" si="1"/>
        <v>0</v>
      </c>
      <c r="AA39" s="133">
        <f t="shared" si="2"/>
        <v>0</v>
      </c>
      <c r="AB39" s="134">
        <f t="shared" si="2"/>
        <v>0</v>
      </c>
      <c r="AC39" s="133">
        <f t="shared" si="3"/>
        <v>0</v>
      </c>
      <c r="AD39" s="197">
        <f t="shared" si="3"/>
        <v>0</v>
      </c>
    </row>
    <row r="40" spans="1:30" ht="20.100000000000001" customHeight="1" x14ac:dyDescent="0.25">
      <c r="A40" s="578"/>
      <c r="B40" s="581"/>
      <c r="C40" s="584"/>
      <c r="D40" s="584"/>
      <c r="E40" s="584"/>
      <c r="F40" s="191" t="s">
        <v>22</v>
      </c>
      <c r="G40" s="136">
        <v>0</v>
      </c>
      <c r="H40" s="137">
        <v>0</v>
      </c>
      <c r="I40" s="136">
        <v>0</v>
      </c>
      <c r="J40" s="137">
        <v>0</v>
      </c>
      <c r="K40" s="138">
        <f>H40+J40</f>
        <v>0</v>
      </c>
      <c r="L40" s="136">
        <v>0</v>
      </c>
      <c r="M40" s="137">
        <v>0</v>
      </c>
      <c r="N40" s="136">
        <v>0</v>
      </c>
      <c r="O40" s="137">
        <v>0</v>
      </c>
      <c r="P40" s="135">
        <f>M40+O40</f>
        <v>0</v>
      </c>
      <c r="Q40" s="136">
        <v>169</v>
      </c>
      <c r="R40" s="137">
        <v>149.4</v>
      </c>
      <c r="S40" s="136">
        <v>0</v>
      </c>
      <c r="T40" s="137">
        <v>0</v>
      </c>
      <c r="U40" s="138">
        <f t="shared" si="0"/>
        <v>149.4</v>
      </c>
      <c r="V40" s="136">
        <v>0</v>
      </c>
      <c r="W40" s="137">
        <v>0</v>
      </c>
      <c r="X40" s="136">
        <v>0</v>
      </c>
      <c r="Y40" s="137">
        <v>0</v>
      </c>
      <c r="Z40" s="135">
        <f t="shared" si="1"/>
        <v>0</v>
      </c>
      <c r="AA40" s="133">
        <f t="shared" si="2"/>
        <v>169</v>
      </c>
      <c r="AB40" s="134">
        <f t="shared" si="2"/>
        <v>149.4</v>
      </c>
      <c r="AC40" s="133">
        <f t="shared" si="3"/>
        <v>0</v>
      </c>
      <c r="AD40" s="197">
        <f t="shared" si="3"/>
        <v>0</v>
      </c>
    </row>
    <row r="41" spans="1:30" ht="20.100000000000001" customHeight="1" x14ac:dyDescent="0.25">
      <c r="A41" s="578"/>
      <c r="B41" s="581"/>
      <c r="C41" s="584"/>
      <c r="D41" s="584"/>
      <c r="E41" s="584"/>
      <c r="F41" s="191" t="s">
        <v>23</v>
      </c>
      <c r="G41" s="136">
        <v>0</v>
      </c>
      <c r="H41" s="137">
        <v>0</v>
      </c>
      <c r="I41" s="136">
        <v>0</v>
      </c>
      <c r="J41" s="137">
        <v>0</v>
      </c>
      <c r="K41" s="138">
        <f>H41+J41</f>
        <v>0</v>
      </c>
      <c r="L41" s="136">
        <v>1</v>
      </c>
      <c r="M41" s="137">
        <v>0.4</v>
      </c>
      <c r="N41" s="136">
        <v>0</v>
      </c>
      <c r="O41" s="137">
        <v>0</v>
      </c>
      <c r="P41" s="135">
        <f>M41+O41</f>
        <v>0.4</v>
      </c>
      <c r="Q41" s="136">
        <v>0</v>
      </c>
      <c r="R41" s="137">
        <v>0</v>
      </c>
      <c r="S41" s="136">
        <v>0</v>
      </c>
      <c r="T41" s="137">
        <v>0</v>
      </c>
      <c r="U41" s="138">
        <f t="shared" si="0"/>
        <v>0</v>
      </c>
      <c r="V41" s="136">
        <v>0</v>
      </c>
      <c r="W41" s="137">
        <v>0</v>
      </c>
      <c r="X41" s="136">
        <v>0</v>
      </c>
      <c r="Y41" s="137">
        <v>0</v>
      </c>
      <c r="Z41" s="135">
        <f t="shared" si="1"/>
        <v>0</v>
      </c>
      <c r="AA41" s="133">
        <f t="shared" si="2"/>
        <v>1</v>
      </c>
      <c r="AB41" s="134">
        <f t="shared" si="2"/>
        <v>0.4</v>
      </c>
      <c r="AC41" s="133">
        <f t="shared" si="3"/>
        <v>0</v>
      </c>
      <c r="AD41" s="197">
        <f t="shared" si="3"/>
        <v>0</v>
      </c>
    </row>
    <row r="42" spans="1:30" ht="20.100000000000001" customHeight="1" thickBot="1" x14ac:dyDescent="0.3">
      <c r="A42" s="578"/>
      <c r="B42" s="582"/>
      <c r="C42" s="585"/>
      <c r="D42" s="585"/>
      <c r="E42" s="585"/>
      <c r="F42" s="199" t="s">
        <v>24</v>
      </c>
      <c r="G42" s="139">
        <v>0</v>
      </c>
      <c r="H42" s="140">
        <v>0</v>
      </c>
      <c r="I42" s="139">
        <v>0</v>
      </c>
      <c r="J42" s="140">
        <v>0</v>
      </c>
      <c r="K42" s="141">
        <f>H42+J42</f>
        <v>0</v>
      </c>
      <c r="L42" s="139">
        <v>0</v>
      </c>
      <c r="M42" s="140">
        <v>0</v>
      </c>
      <c r="N42" s="139">
        <v>0</v>
      </c>
      <c r="O42" s="140">
        <v>0</v>
      </c>
      <c r="P42" s="181">
        <f>M42+O42</f>
        <v>0</v>
      </c>
      <c r="Q42" s="139">
        <v>0</v>
      </c>
      <c r="R42" s="140">
        <v>0</v>
      </c>
      <c r="S42" s="139">
        <v>0</v>
      </c>
      <c r="T42" s="140">
        <v>0</v>
      </c>
      <c r="U42" s="141">
        <f t="shared" si="0"/>
        <v>0</v>
      </c>
      <c r="V42" s="139">
        <v>0</v>
      </c>
      <c r="W42" s="140">
        <v>0</v>
      </c>
      <c r="X42" s="142">
        <v>0</v>
      </c>
      <c r="Y42" s="140">
        <v>0</v>
      </c>
      <c r="Z42" s="181">
        <f t="shared" si="1"/>
        <v>0</v>
      </c>
      <c r="AA42" s="182">
        <f t="shared" si="2"/>
        <v>0</v>
      </c>
      <c r="AB42" s="183">
        <f t="shared" si="2"/>
        <v>0</v>
      </c>
      <c r="AC42" s="182">
        <f t="shared" si="3"/>
        <v>0</v>
      </c>
      <c r="AD42" s="198">
        <f t="shared" si="3"/>
        <v>0</v>
      </c>
    </row>
    <row r="43" spans="1:30" ht="20.100000000000001" customHeight="1" thickBot="1" x14ac:dyDescent="0.3">
      <c r="A43" s="579"/>
      <c r="B43" s="586" t="s">
        <v>12</v>
      </c>
      <c r="C43" s="587"/>
      <c r="D43" s="587"/>
      <c r="E43" s="587"/>
      <c r="F43" s="587"/>
      <c r="G43" s="144">
        <f>G38+G39+G40+G41+G42</f>
        <v>0</v>
      </c>
      <c r="H43" s="145">
        <f t="shared" ref="H43:AD43" si="10">H38+H39+H40+H41+H42</f>
        <v>0</v>
      </c>
      <c r="I43" s="145">
        <f t="shared" si="10"/>
        <v>0</v>
      </c>
      <c r="J43" s="145">
        <f t="shared" si="10"/>
        <v>0</v>
      </c>
      <c r="K43" s="146">
        <f t="shared" si="10"/>
        <v>0</v>
      </c>
      <c r="L43" s="145">
        <f t="shared" si="10"/>
        <v>54</v>
      </c>
      <c r="M43" s="145">
        <f t="shared" si="10"/>
        <v>20.7</v>
      </c>
      <c r="N43" s="145">
        <f t="shared" si="10"/>
        <v>0</v>
      </c>
      <c r="O43" s="145">
        <f t="shared" si="10"/>
        <v>0</v>
      </c>
      <c r="P43" s="146">
        <f t="shared" si="10"/>
        <v>20.7</v>
      </c>
      <c r="Q43" s="145">
        <f t="shared" si="10"/>
        <v>169</v>
      </c>
      <c r="R43" s="145">
        <f t="shared" si="10"/>
        <v>149.4</v>
      </c>
      <c r="S43" s="145">
        <f t="shared" si="10"/>
        <v>0</v>
      </c>
      <c r="T43" s="145">
        <f t="shared" si="10"/>
        <v>0</v>
      </c>
      <c r="U43" s="145">
        <f t="shared" si="10"/>
        <v>149.4</v>
      </c>
      <c r="V43" s="145">
        <f t="shared" si="10"/>
        <v>243</v>
      </c>
      <c r="W43" s="145">
        <f t="shared" si="10"/>
        <v>442.1</v>
      </c>
      <c r="X43" s="145">
        <f t="shared" si="10"/>
        <v>0</v>
      </c>
      <c r="Y43" s="145">
        <f t="shared" si="10"/>
        <v>0</v>
      </c>
      <c r="Z43" s="145">
        <f t="shared" si="10"/>
        <v>442.1</v>
      </c>
      <c r="AA43" s="145">
        <f t="shared" si="10"/>
        <v>466</v>
      </c>
      <c r="AB43" s="145">
        <f t="shared" si="10"/>
        <v>612.20000000000005</v>
      </c>
      <c r="AC43" s="145">
        <f t="shared" si="10"/>
        <v>0</v>
      </c>
      <c r="AD43" s="184">
        <f t="shared" si="10"/>
        <v>0</v>
      </c>
    </row>
    <row r="44" spans="1:30" ht="20.100000000000001" customHeight="1" x14ac:dyDescent="0.25">
      <c r="A44" s="577">
        <v>7</v>
      </c>
      <c r="B44" s="580" t="s">
        <v>108</v>
      </c>
      <c r="C44" s="583">
        <f>D44+E44</f>
        <v>4367.5600000000004</v>
      </c>
      <c r="D44" s="583">
        <v>4360.5600000000004</v>
      </c>
      <c r="E44" s="583">
        <v>7</v>
      </c>
      <c r="F44" s="192" t="s">
        <v>20</v>
      </c>
      <c r="G44" s="193"/>
      <c r="H44" s="194"/>
      <c r="I44" s="193">
        <v>0</v>
      </c>
      <c r="J44" s="194">
        <v>0</v>
      </c>
      <c r="K44" s="195">
        <f t="shared" ref="K44:K54" si="11">H44+J44</f>
        <v>0</v>
      </c>
      <c r="L44" s="193">
        <v>0</v>
      </c>
      <c r="M44" s="194">
        <v>0</v>
      </c>
      <c r="N44" s="193">
        <v>0</v>
      </c>
      <c r="O44" s="194">
        <v>0</v>
      </c>
      <c r="P44" s="195">
        <f>M44+O44</f>
        <v>0</v>
      </c>
      <c r="Q44" s="193">
        <v>18</v>
      </c>
      <c r="R44" s="194">
        <v>11.38</v>
      </c>
      <c r="S44" s="193">
        <v>0</v>
      </c>
      <c r="T44" s="194">
        <v>0</v>
      </c>
      <c r="U44" s="138">
        <f t="shared" si="0"/>
        <v>11.38</v>
      </c>
      <c r="V44" s="193">
        <v>2</v>
      </c>
      <c r="W44" s="194">
        <v>3.7</v>
      </c>
      <c r="X44" s="193">
        <v>0</v>
      </c>
      <c r="Y44" s="194">
        <v>0</v>
      </c>
      <c r="Z44" s="195">
        <f t="shared" si="1"/>
        <v>3.7</v>
      </c>
      <c r="AA44" s="193">
        <f t="shared" si="2"/>
        <v>20</v>
      </c>
      <c r="AB44" s="194">
        <f t="shared" si="2"/>
        <v>15.080000000000002</v>
      </c>
      <c r="AC44" s="193">
        <f t="shared" si="3"/>
        <v>0</v>
      </c>
      <c r="AD44" s="196">
        <f t="shared" si="3"/>
        <v>0</v>
      </c>
    </row>
    <row r="45" spans="1:30" ht="20.100000000000001" customHeight="1" x14ac:dyDescent="0.25">
      <c r="A45" s="578"/>
      <c r="B45" s="581"/>
      <c r="C45" s="584"/>
      <c r="D45" s="584"/>
      <c r="E45" s="584"/>
      <c r="F45" s="191" t="s">
        <v>21</v>
      </c>
      <c r="G45" s="136">
        <v>0</v>
      </c>
      <c r="H45" s="137">
        <v>0</v>
      </c>
      <c r="I45" s="136">
        <v>0</v>
      </c>
      <c r="J45" s="137">
        <v>0</v>
      </c>
      <c r="K45" s="138">
        <f t="shared" si="11"/>
        <v>0</v>
      </c>
      <c r="L45" s="136">
        <v>0</v>
      </c>
      <c r="M45" s="137">
        <v>0</v>
      </c>
      <c r="N45" s="136">
        <v>0</v>
      </c>
      <c r="O45" s="137">
        <v>0</v>
      </c>
      <c r="P45" s="135">
        <f>M45+O45</f>
        <v>0</v>
      </c>
      <c r="Q45" s="136">
        <v>0</v>
      </c>
      <c r="R45" s="137">
        <v>0</v>
      </c>
      <c r="S45" s="136">
        <v>0</v>
      </c>
      <c r="T45" s="137">
        <v>0</v>
      </c>
      <c r="U45" s="138">
        <f t="shared" si="0"/>
        <v>0</v>
      </c>
      <c r="V45" s="136">
        <v>0</v>
      </c>
      <c r="W45" s="137">
        <v>0</v>
      </c>
      <c r="X45" s="136">
        <v>0</v>
      </c>
      <c r="Y45" s="137">
        <v>0</v>
      </c>
      <c r="Z45" s="135">
        <f t="shared" si="1"/>
        <v>0</v>
      </c>
      <c r="AA45" s="133">
        <f t="shared" si="2"/>
        <v>0</v>
      </c>
      <c r="AB45" s="134">
        <f t="shared" si="2"/>
        <v>0</v>
      </c>
      <c r="AC45" s="133">
        <f t="shared" si="3"/>
        <v>0</v>
      </c>
      <c r="AD45" s="197">
        <f t="shared" si="3"/>
        <v>0</v>
      </c>
    </row>
    <row r="46" spans="1:30" ht="20.100000000000001" customHeight="1" x14ac:dyDescent="0.25">
      <c r="A46" s="578"/>
      <c r="B46" s="581"/>
      <c r="C46" s="584"/>
      <c r="D46" s="584"/>
      <c r="E46" s="584"/>
      <c r="F46" s="191" t="s">
        <v>22</v>
      </c>
      <c r="G46" s="136">
        <v>69</v>
      </c>
      <c r="H46" s="137">
        <v>10.97</v>
      </c>
      <c r="I46" s="136">
        <v>0</v>
      </c>
      <c r="J46" s="137">
        <v>0</v>
      </c>
      <c r="K46" s="138">
        <f t="shared" si="11"/>
        <v>10.97</v>
      </c>
      <c r="L46" s="136">
        <v>36</v>
      </c>
      <c r="M46" s="137">
        <v>10.83</v>
      </c>
      <c r="N46" s="136">
        <v>0</v>
      </c>
      <c r="O46" s="137">
        <v>0</v>
      </c>
      <c r="P46" s="135">
        <f>M46+O46</f>
        <v>10.83</v>
      </c>
      <c r="Q46" s="136">
        <v>9</v>
      </c>
      <c r="R46" s="137">
        <v>24.4</v>
      </c>
      <c r="S46" s="136">
        <v>0</v>
      </c>
      <c r="T46" s="137">
        <v>0</v>
      </c>
      <c r="U46" s="138">
        <f t="shared" si="0"/>
        <v>24.4</v>
      </c>
      <c r="V46" s="136">
        <v>36</v>
      </c>
      <c r="W46" s="137">
        <v>95.3</v>
      </c>
      <c r="X46" s="136">
        <v>0</v>
      </c>
      <c r="Y46" s="137">
        <v>0</v>
      </c>
      <c r="Z46" s="135">
        <f t="shared" si="1"/>
        <v>95.3</v>
      </c>
      <c r="AA46" s="133">
        <f t="shared" si="2"/>
        <v>150</v>
      </c>
      <c r="AB46" s="134">
        <f t="shared" si="2"/>
        <v>141.5</v>
      </c>
      <c r="AC46" s="133">
        <f t="shared" si="3"/>
        <v>0</v>
      </c>
      <c r="AD46" s="197">
        <f t="shared" si="3"/>
        <v>0</v>
      </c>
    </row>
    <row r="47" spans="1:30" ht="20.100000000000001" customHeight="1" x14ac:dyDescent="0.25">
      <c r="A47" s="578"/>
      <c r="B47" s="581"/>
      <c r="C47" s="584"/>
      <c r="D47" s="584"/>
      <c r="E47" s="584"/>
      <c r="F47" s="191" t="s">
        <v>23</v>
      </c>
      <c r="G47" s="136">
        <v>0</v>
      </c>
      <c r="H47" s="137">
        <v>0</v>
      </c>
      <c r="I47" s="136">
        <v>0</v>
      </c>
      <c r="J47" s="137">
        <v>0</v>
      </c>
      <c r="K47" s="138">
        <f t="shared" si="11"/>
        <v>0</v>
      </c>
      <c r="L47" s="136">
        <v>0</v>
      </c>
      <c r="M47" s="137">
        <v>0</v>
      </c>
      <c r="N47" s="136">
        <v>0</v>
      </c>
      <c r="O47" s="137">
        <v>0</v>
      </c>
      <c r="P47" s="135">
        <f>M47+O47</f>
        <v>0</v>
      </c>
      <c r="Q47" s="136">
        <v>0</v>
      </c>
      <c r="R47" s="137">
        <v>0</v>
      </c>
      <c r="S47" s="136">
        <v>0</v>
      </c>
      <c r="T47" s="137">
        <v>0</v>
      </c>
      <c r="U47" s="138">
        <f t="shared" si="0"/>
        <v>0</v>
      </c>
      <c r="V47" s="136">
        <v>0</v>
      </c>
      <c r="W47" s="137">
        <v>0</v>
      </c>
      <c r="X47" s="136">
        <v>0</v>
      </c>
      <c r="Y47" s="137">
        <v>0</v>
      </c>
      <c r="Z47" s="135">
        <f t="shared" si="1"/>
        <v>0</v>
      </c>
      <c r="AA47" s="133">
        <f t="shared" si="2"/>
        <v>0</v>
      </c>
      <c r="AB47" s="134">
        <f t="shared" si="2"/>
        <v>0</v>
      </c>
      <c r="AC47" s="133">
        <f t="shared" si="3"/>
        <v>0</v>
      </c>
      <c r="AD47" s="197">
        <f t="shared" si="3"/>
        <v>0</v>
      </c>
    </row>
    <row r="48" spans="1:30" ht="20.100000000000001" customHeight="1" thickBot="1" x14ac:dyDescent="0.3">
      <c r="A48" s="578"/>
      <c r="B48" s="582"/>
      <c r="C48" s="585"/>
      <c r="D48" s="585"/>
      <c r="E48" s="585"/>
      <c r="F48" s="199" t="s">
        <v>24</v>
      </c>
      <c r="G48" s="139">
        <v>0</v>
      </c>
      <c r="H48" s="140">
        <v>0</v>
      </c>
      <c r="I48" s="139">
        <v>0</v>
      </c>
      <c r="J48" s="140">
        <v>0</v>
      </c>
      <c r="K48" s="141">
        <f t="shared" si="11"/>
        <v>0</v>
      </c>
      <c r="L48" s="139">
        <v>0</v>
      </c>
      <c r="M48" s="140">
        <v>0</v>
      </c>
      <c r="N48" s="139">
        <v>0</v>
      </c>
      <c r="O48" s="140">
        <v>0</v>
      </c>
      <c r="P48" s="181">
        <f>M48+O48</f>
        <v>0</v>
      </c>
      <c r="Q48" s="139">
        <v>0</v>
      </c>
      <c r="R48" s="140">
        <v>0</v>
      </c>
      <c r="S48" s="139">
        <v>0</v>
      </c>
      <c r="T48" s="140">
        <v>0</v>
      </c>
      <c r="U48" s="141">
        <f t="shared" si="0"/>
        <v>0</v>
      </c>
      <c r="V48" s="139">
        <v>0</v>
      </c>
      <c r="W48" s="140">
        <v>0</v>
      </c>
      <c r="X48" s="142">
        <v>0</v>
      </c>
      <c r="Y48" s="140">
        <v>0</v>
      </c>
      <c r="Z48" s="181">
        <f t="shared" si="1"/>
        <v>0</v>
      </c>
      <c r="AA48" s="182">
        <f t="shared" si="2"/>
        <v>0</v>
      </c>
      <c r="AB48" s="183">
        <f t="shared" si="2"/>
        <v>0</v>
      </c>
      <c r="AC48" s="182">
        <f t="shared" si="3"/>
        <v>0</v>
      </c>
      <c r="AD48" s="198">
        <f t="shared" si="3"/>
        <v>0</v>
      </c>
    </row>
    <row r="49" spans="1:30" ht="20.100000000000001" customHeight="1" thickBot="1" x14ac:dyDescent="0.3">
      <c r="A49" s="579"/>
      <c r="B49" s="586"/>
      <c r="C49" s="587"/>
      <c r="D49" s="587"/>
      <c r="E49" s="587"/>
      <c r="F49" s="587"/>
      <c r="G49" s="144">
        <f>G44+G45+G46+G47+G48</f>
        <v>69</v>
      </c>
      <c r="H49" s="145">
        <f t="shared" ref="H49:AD49" si="12">H44+H45+H46+H47+H48</f>
        <v>10.97</v>
      </c>
      <c r="I49" s="145">
        <f t="shared" si="12"/>
        <v>0</v>
      </c>
      <c r="J49" s="145">
        <f t="shared" si="12"/>
        <v>0</v>
      </c>
      <c r="K49" s="146">
        <f t="shared" si="12"/>
        <v>10.97</v>
      </c>
      <c r="L49" s="145">
        <f t="shared" si="12"/>
        <v>36</v>
      </c>
      <c r="M49" s="145">
        <f t="shared" si="12"/>
        <v>10.83</v>
      </c>
      <c r="N49" s="145">
        <f t="shared" si="12"/>
        <v>0</v>
      </c>
      <c r="O49" s="145">
        <f t="shared" si="12"/>
        <v>0</v>
      </c>
      <c r="P49" s="146">
        <f t="shared" si="12"/>
        <v>10.83</v>
      </c>
      <c r="Q49" s="145">
        <f t="shared" si="12"/>
        <v>27</v>
      </c>
      <c r="R49" s="145">
        <f t="shared" si="12"/>
        <v>35.78</v>
      </c>
      <c r="S49" s="145">
        <f t="shared" si="12"/>
        <v>0</v>
      </c>
      <c r="T49" s="145">
        <f t="shared" si="12"/>
        <v>0</v>
      </c>
      <c r="U49" s="145">
        <f t="shared" si="12"/>
        <v>35.78</v>
      </c>
      <c r="V49" s="145">
        <f t="shared" si="12"/>
        <v>38</v>
      </c>
      <c r="W49" s="145">
        <f t="shared" si="12"/>
        <v>99</v>
      </c>
      <c r="X49" s="145">
        <f t="shared" si="12"/>
        <v>0</v>
      </c>
      <c r="Y49" s="145">
        <f t="shared" si="12"/>
        <v>0</v>
      </c>
      <c r="Z49" s="145">
        <f t="shared" si="12"/>
        <v>99</v>
      </c>
      <c r="AA49" s="145">
        <f t="shared" si="12"/>
        <v>170</v>
      </c>
      <c r="AB49" s="145">
        <f t="shared" si="12"/>
        <v>156.58000000000001</v>
      </c>
      <c r="AC49" s="145">
        <f t="shared" si="12"/>
        <v>0</v>
      </c>
      <c r="AD49" s="184">
        <f t="shared" si="12"/>
        <v>0</v>
      </c>
    </row>
    <row r="50" spans="1:30" ht="20.100000000000001" customHeight="1" x14ac:dyDescent="0.25">
      <c r="A50" s="577">
        <v>8</v>
      </c>
      <c r="B50" s="580" t="s">
        <v>109</v>
      </c>
      <c r="C50" s="583">
        <f>D50+E50</f>
        <v>733.44999999999993</v>
      </c>
      <c r="D50" s="583">
        <v>733.43</v>
      </c>
      <c r="E50" s="583">
        <v>0.02</v>
      </c>
      <c r="F50" s="192" t="s">
        <v>20</v>
      </c>
      <c r="G50" s="193"/>
      <c r="H50" s="194"/>
      <c r="I50" s="193"/>
      <c r="J50" s="194"/>
      <c r="K50" s="195">
        <f t="shared" si="11"/>
        <v>0</v>
      </c>
      <c r="L50" s="193"/>
      <c r="M50" s="194"/>
      <c r="N50" s="193"/>
      <c r="O50" s="194"/>
      <c r="P50" s="195">
        <f>M50+O50</f>
        <v>0</v>
      </c>
      <c r="Q50" s="193"/>
      <c r="R50" s="194"/>
      <c r="S50" s="193"/>
      <c r="T50" s="194"/>
      <c r="U50" s="138">
        <f t="shared" si="0"/>
        <v>0</v>
      </c>
      <c r="V50" s="193"/>
      <c r="W50" s="194"/>
      <c r="X50" s="193"/>
      <c r="Y50" s="194"/>
      <c r="Z50" s="195">
        <f t="shared" si="1"/>
        <v>0</v>
      </c>
      <c r="AA50" s="193">
        <f t="shared" si="2"/>
        <v>0</v>
      </c>
      <c r="AB50" s="194">
        <f t="shared" si="2"/>
        <v>0</v>
      </c>
      <c r="AC50" s="193">
        <f t="shared" si="3"/>
        <v>0</v>
      </c>
      <c r="AD50" s="196">
        <f t="shared" si="3"/>
        <v>0</v>
      </c>
    </row>
    <row r="51" spans="1:30" ht="20.100000000000001" customHeight="1" x14ac:dyDescent="0.25">
      <c r="A51" s="578"/>
      <c r="B51" s="581"/>
      <c r="C51" s="584"/>
      <c r="D51" s="584"/>
      <c r="E51" s="584"/>
      <c r="F51" s="191" t="s">
        <v>21</v>
      </c>
      <c r="G51" s="136"/>
      <c r="H51" s="137"/>
      <c r="I51" s="136"/>
      <c r="J51" s="137"/>
      <c r="K51" s="138">
        <f t="shared" si="11"/>
        <v>0</v>
      </c>
      <c r="L51" s="136"/>
      <c r="M51" s="137"/>
      <c r="N51" s="136"/>
      <c r="O51" s="137"/>
      <c r="P51" s="135">
        <f>M51+O51</f>
        <v>0</v>
      </c>
      <c r="Q51" s="136"/>
      <c r="R51" s="137"/>
      <c r="S51" s="136"/>
      <c r="T51" s="137"/>
      <c r="U51" s="138">
        <f t="shared" si="0"/>
        <v>0</v>
      </c>
      <c r="V51" s="136"/>
      <c r="W51" s="137"/>
      <c r="X51" s="136"/>
      <c r="Y51" s="137"/>
      <c r="Z51" s="135">
        <f t="shared" si="1"/>
        <v>0</v>
      </c>
      <c r="AA51" s="133">
        <f t="shared" si="2"/>
        <v>0</v>
      </c>
      <c r="AB51" s="134">
        <f t="shared" si="2"/>
        <v>0</v>
      </c>
      <c r="AC51" s="133">
        <f t="shared" si="3"/>
        <v>0</v>
      </c>
      <c r="AD51" s="197">
        <f t="shared" si="3"/>
        <v>0</v>
      </c>
    </row>
    <row r="52" spans="1:30" ht="20.100000000000001" customHeight="1" x14ac:dyDescent="0.25">
      <c r="A52" s="578"/>
      <c r="B52" s="581"/>
      <c r="C52" s="584"/>
      <c r="D52" s="584"/>
      <c r="E52" s="584"/>
      <c r="F52" s="191" t="s">
        <v>22</v>
      </c>
      <c r="G52" s="136"/>
      <c r="H52" s="137"/>
      <c r="I52" s="136"/>
      <c r="J52" s="137"/>
      <c r="K52" s="138">
        <f t="shared" si="11"/>
        <v>0</v>
      </c>
      <c r="L52" s="136"/>
      <c r="M52" s="137"/>
      <c r="N52" s="136"/>
      <c r="O52" s="137"/>
      <c r="P52" s="135">
        <f>M52+O52</f>
        <v>0</v>
      </c>
      <c r="Q52" s="136"/>
      <c r="R52" s="137"/>
      <c r="S52" s="136"/>
      <c r="T52" s="137"/>
      <c r="U52" s="138">
        <f t="shared" si="0"/>
        <v>0</v>
      </c>
      <c r="V52" s="136"/>
      <c r="W52" s="137"/>
      <c r="X52" s="136"/>
      <c r="Y52" s="137"/>
      <c r="Z52" s="135">
        <f t="shared" si="1"/>
        <v>0</v>
      </c>
      <c r="AA52" s="133">
        <f t="shared" si="2"/>
        <v>0</v>
      </c>
      <c r="AB52" s="134">
        <f t="shared" si="2"/>
        <v>0</v>
      </c>
      <c r="AC52" s="133">
        <f t="shared" si="3"/>
        <v>0</v>
      </c>
      <c r="AD52" s="197">
        <f t="shared" si="3"/>
        <v>0</v>
      </c>
    </row>
    <row r="53" spans="1:30" ht="20.100000000000001" customHeight="1" x14ac:dyDescent="0.25">
      <c r="A53" s="578"/>
      <c r="B53" s="581"/>
      <c r="C53" s="584"/>
      <c r="D53" s="584"/>
      <c r="E53" s="584"/>
      <c r="F53" s="191" t="s">
        <v>23</v>
      </c>
      <c r="G53" s="136"/>
      <c r="H53" s="137"/>
      <c r="I53" s="136"/>
      <c r="J53" s="137"/>
      <c r="K53" s="138">
        <f t="shared" si="11"/>
        <v>0</v>
      </c>
      <c r="L53" s="136"/>
      <c r="M53" s="137"/>
      <c r="N53" s="136"/>
      <c r="O53" s="137"/>
      <c r="P53" s="135">
        <f>M53+O53</f>
        <v>0</v>
      </c>
      <c r="Q53" s="136"/>
      <c r="R53" s="137"/>
      <c r="S53" s="136"/>
      <c r="T53" s="137"/>
      <c r="U53" s="138">
        <f t="shared" si="0"/>
        <v>0</v>
      </c>
      <c r="V53" s="136"/>
      <c r="W53" s="137"/>
      <c r="X53" s="136"/>
      <c r="Y53" s="137"/>
      <c r="Z53" s="135">
        <f t="shared" si="1"/>
        <v>0</v>
      </c>
      <c r="AA53" s="133">
        <f t="shared" si="2"/>
        <v>0</v>
      </c>
      <c r="AB53" s="134">
        <f t="shared" si="2"/>
        <v>0</v>
      </c>
      <c r="AC53" s="133">
        <f t="shared" si="3"/>
        <v>0</v>
      </c>
      <c r="AD53" s="197">
        <f t="shared" si="3"/>
        <v>0</v>
      </c>
    </row>
    <row r="54" spans="1:30" ht="20.100000000000001" customHeight="1" thickBot="1" x14ac:dyDescent="0.3">
      <c r="A54" s="578"/>
      <c r="B54" s="582"/>
      <c r="C54" s="585"/>
      <c r="D54" s="585"/>
      <c r="E54" s="585"/>
      <c r="F54" s="199" t="s">
        <v>24</v>
      </c>
      <c r="G54" s="139"/>
      <c r="H54" s="140"/>
      <c r="I54" s="139"/>
      <c r="J54" s="140"/>
      <c r="K54" s="141">
        <f t="shared" si="11"/>
        <v>0</v>
      </c>
      <c r="L54" s="139"/>
      <c r="M54" s="140"/>
      <c r="N54" s="139"/>
      <c r="O54" s="140"/>
      <c r="P54" s="181">
        <f>M54+O54</f>
        <v>0</v>
      </c>
      <c r="Q54" s="139"/>
      <c r="R54" s="140"/>
      <c r="S54" s="139"/>
      <c r="T54" s="140"/>
      <c r="U54" s="141">
        <f t="shared" si="0"/>
        <v>0</v>
      </c>
      <c r="V54" s="139"/>
      <c r="W54" s="140"/>
      <c r="X54" s="142"/>
      <c r="Y54" s="140"/>
      <c r="Z54" s="181">
        <f t="shared" si="1"/>
        <v>0</v>
      </c>
      <c r="AA54" s="182">
        <f t="shared" si="2"/>
        <v>0</v>
      </c>
      <c r="AB54" s="183">
        <f t="shared" si="2"/>
        <v>0</v>
      </c>
      <c r="AC54" s="182">
        <f t="shared" si="3"/>
        <v>0</v>
      </c>
      <c r="AD54" s="198">
        <f t="shared" si="3"/>
        <v>0</v>
      </c>
    </row>
    <row r="55" spans="1:30" ht="20.100000000000001" customHeight="1" thickBot="1" x14ac:dyDescent="0.3">
      <c r="A55" s="579"/>
      <c r="B55" s="586" t="s">
        <v>12</v>
      </c>
      <c r="C55" s="587"/>
      <c r="D55" s="587"/>
      <c r="E55" s="587"/>
      <c r="F55" s="587"/>
      <c r="G55" s="144">
        <f>G50+G51+G52+G53+G54</f>
        <v>0</v>
      </c>
      <c r="H55" s="145">
        <f t="shared" ref="H55:AD55" si="13">H50+H51+H52+H53+H54</f>
        <v>0</v>
      </c>
      <c r="I55" s="145">
        <f t="shared" si="13"/>
        <v>0</v>
      </c>
      <c r="J55" s="145">
        <f t="shared" si="13"/>
        <v>0</v>
      </c>
      <c r="K55" s="146">
        <f t="shared" si="13"/>
        <v>0</v>
      </c>
      <c r="L55" s="145">
        <f t="shared" si="13"/>
        <v>0</v>
      </c>
      <c r="M55" s="145">
        <f t="shared" si="13"/>
        <v>0</v>
      </c>
      <c r="N55" s="145">
        <f t="shared" si="13"/>
        <v>0</v>
      </c>
      <c r="O55" s="145">
        <f t="shared" si="13"/>
        <v>0</v>
      </c>
      <c r="P55" s="146">
        <f t="shared" si="13"/>
        <v>0</v>
      </c>
      <c r="Q55" s="145">
        <f t="shared" si="13"/>
        <v>0</v>
      </c>
      <c r="R55" s="145">
        <f t="shared" si="13"/>
        <v>0</v>
      </c>
      <c r="S55" s="145">
        <f t="shared" si="13"/>
        <v>0</v>
      </c>
      <c r="T55" s="145">
        <f t="shared" si="13"/>
        <v>0</v>
      </c>
      <c r="U55" s="145">
        <f t="shared" si="13"/>
        <v>0</v>
      </c>
      <c r="V55" s="145">
        <f t="shared" si="13"/>
        <v>0</v>
      </c>
      <c r="W55" s="145">
        <f t="shared" si="13"/>
        <v>0</v>
      </c>
      <c r="X55" s="145">
        <f t="shared" si="13"/>
        <v>0</v>
      </c>
      <c r="Y55" s="145">
        <f t="shared" si="13"/>
        <v>0</v>
      </c>
      <c r="Z55" s="145">
        <f t="shared" si="13"/>
        <v>0</v>
      </c>
      <c r="AA55" s="145">
        <f t="shared" si="13"/>
        <v>0</v>
      </c>
      <c r="AB55" s="145">
        <f t="shared" si="13"/>
        <v>0</v>
      </c>
      <c r="AC55" s="145">
        <f t="shared" si="13"/>
        <v>0</v>
      </c>
      <c r="AD55" s="184">
        <f t="shared" si="13"/>
        <v>0</v>
      </c>
    </row>
    <row r="56" spans="1:30" ht="20.100000000000001" customHeight="1" x14ac:dyDescent="0.25">
      <c r="A56" s="577">
        <v>9</v>
      </c>
      <c r="B56" s="580" t="s">
        <v>110</v>
      </c>
      <c r="C56" s="583">
        <f>D56+E56</f>
        <v>10219.42</v>
      </c>
      <c r="D56" s="583">
        <v>8178.37</v>
      </c>
      <c r="E56" s="583">
        <v>2041.05</v>
      </c>
      <c r="F56" s="192" t="s">
        <v>20</v>
      </c>
      <c r="G56" s="193">
        <v>670</v>
      </c>
      <c r="H56" s="194">
        <v>130.09</v>
      </c>
      <c r="I56" s="193"/>
      <c r="J56" s="194"/>
      <c r="K56" s="195">
        <f>H56+J56</f>
        <v>130.09</v>
      </c>
      <c r="L56" s="193">
        <v>978</v>
      </c>
      <c r="M56" s="194">
        <v>439.4</v>
      </c>
      <c r="N56" s="193"/>
      <c r="O56" s="194"/>
      <c r="P56" s="195">
        <f>M56+O56</f>
        <v>439.4</v>
      </c>
      <c r="Q56" s="193">
        <v>286</v>
      </c>
      <c r="R56" s="194">
        <v>219.81</v>
      </c>
      <c r="S56" s="193"/>
      <c r="T56" s="194"/>
      <c r="U56" s="138">
        <f t="shared" si="0"/>
        <v>219.81</v>
      </c>
      <c r="V56" s="193">
        <v>366</v>
      </c>
      <c r="W56" s="194">
        <v>596</v>
      </c>
      <c r="X56" s="193"/>
      <c r="Y56" s="194"/>
      <c r="Z56" s="195">
        <f t="shared" si="1"/>
        <v>596</v>
      </c>
      <c r="AA56" s="193">
        <f>G56+L56+Q56+V56</f>
        <v>2300</v>
      </c>
      <c r="AB56" s="194">
        <f>H56+M56+R56+W56</f>
        <v>1385.3</v>
      </c>
      <c r="AC56" s="193">
        <f t="shared" si="3"/>
        <v>0</v>
      </c>
      <c r="AD56" s="196">
        <f t="shared" si="3"/>
        <v>0</v>
      </c>
    </row>
    <row r="57" spans="1:30" ht="20.100000000000001" customHeight="1" x14ac:dyDescent="0.25">
      <c r="A57" s="578"/>
      <c r="B57" s="581"/>
      <c r="C57" s="584"/>
      <c r="D57" s="584"/>
      <c r="E57" s="584"/>
      <c r="F57" s="191" t="s">
        <v>21</v>
      </c>
      <c r="G57" s="136"/>
      <c r="H57" s="137"/>
      <c r="I57" s="136"/>
      <c r="J57" s="137"/>
      <c r="K57" s="138">
        <f>H57+J57</f>
        <v>0</v>
      </c>
      <c r="L57" s="136"/>
      <c r="M57" s="137"/>
      <c r="N57" s="136"/>
      <c r="O57" s="137"/>
      <c r="P57" s="135">
        <f>M57+O57</f>
        <v>0</v>
      </c>
      <c r="Q57" s="136"/>
      <c r="R57" s="137"/>
      <c r="S57" s="136"/>
      <c r="T57" s="137"/>
      <c r="U57" s="138">
        <f t="shared" si="0"/>
        <v>0</v>
      </c>
      <c r="V57" s="136"/>
      <c r="W57" s="137"/>
      <c r="X57" s="136"/>
      <c r="Y57" s="137"/>
      <c r="Z57" s="135">
        <f t="shared" si="1"/>
        <v>0</v>
      </c>
      <c r="AA57" s="133">
        <f t="shared" si="2"/>
        <v>0</v>
      </c>
      <c r="AB57" s="134">
        <f t="shared" si="2"/>
        <v>0</v>
      </c>
      <c r="AC57" s="133">
        <f t="shared" si="3"/>
        <v>0</v>
      </c>
      <c r="AD57" s="197">
        <f t="shared" si="3"/>
        <v>0</v>
      </c>
    </row>
    <row r="58" spans="1:30" ht="20.100000000000001" customHeight="1" x14ac:dyDescent="0.25">
      <c r="A58" s="578"/>
      <c r="B58" s="581"/>
      <c r="C58" s="584"/>
      <c r="D58" s="584"/>
      <c r="E58" s="584"/>
      <c r="F58" s="191" t="s">
        <v>22</v>
      </c>
      <c r="G58" s="136"/>
      <c r="H58" s="137"/>
      <c r="I58" s="136"/>
      <c r="J58" s="137"/>
      <c r="K58" s="138">
        <f>H58+J58</f>
        <v>0</v>
      </c>
      <c r="L58" s="136">
        <v>0</v>
      </c>
      <c r="M58" s="137">
        <v>0</v>
      </c>
      <c r="N58" s="136"/>
      <c r="O58" s="137"/>
      <c r="P58" s="135">
        <f>M58+O58</f>
        <v>0</v>
      </c>
      <c r="Q58" s="136"/>
      <c r="R58" s="137"/>
      <c r="S58" s="136"/>
      <c r="T58" s="137"/>
      <c r="U58" s="138">
        <f t="shared" si="0"/>
        <v>0</v>
      </c>
      <c r="V58" s="136"/>
      <c r="W58" s="137"/>
      <c r="X58" s="136"/>
      <c r="Y58" s="137"/>
      <c r="Z58" s="135">
        <f t="shared" si="1"/>
        <v>0</v>
      </c>
      <c r="AA58" s="133">
        <f t="shared" si="2"/>
        <v>0</v>
      </c>
      <c r="AB58" s="134">
        <f t="shared" si="2"/>
        <v>0</v>
      </c>
      <c r="AC58" s="133">
        <f t="shared" si="3"/>
        <v>0</v>
      </c>
      <c r="AD58" s="197">
        <f t="shared" si="3"/>
        <v>0</v>
      </c>
    </row>
    <row r="59" spans="1:30" ht="20.100000000000001" customHeight="1" x14ac:dyDescent="0.25">
      <c r="A59" s="578"/>
      <c r="B59" s="581"/>
      <c r="C59" s="584"/>
      <c r="D59" s="584"/>
      <c r="E59" s="584"/>
      <c r="F59" s="191" t="s">
        <v>23</v>
      </c>
      <c r="G59" s="136">
        <v>0</v>
      </c>
      <c r="H59" s="137">
        <v>0</v>
      </c>
      <c r="I59" s="136"/>
      <c r="J59" s="137"/>
      <c r="K59" s="138">
        <f>H59+J59</f>
        <v>0</v>
      </c>
      <c r="L59" s="136">
        <v>0</v>
      </c>
      <c r="M59" s="137">
        <v>0</v>
      </c>
      <c r="N59" s="136"/>
      <c r="O59" s="137"/>
      <c r="P59" s="135">
        <f>M59+O59</f>
        <v>0</v>
      </c>
      <c r="Q59" s="136"/>
      <c r="R59" s="137"/>
      <c r="S59" s="136"/>
      <c r="T59" s="137"/>
      <c r="U59" s="138">
        <f t="shared" si="0"/>
        <v>0</v>
      </c>
      <c r="V59" s="136">
        <v>0</v>
      </c>
      <c r="W59" s="137">
        <v>0</v>
      </c>
      <c r="X59" s="136"/>
      <c r="Y59" s="137"/>
      <c r="Z59" s="135">
        <f t="shared" si="1"/>
        <v>0</v>
      </c>
      <c r="AA59" s="133">
        <f t="shared" si="2"/>
        <v>0</v>
      </c>
      <c r="AB59" s="134">
        <f t="shared" si="2"/>
        <v>0</v>
      </c>
      <c r="AC59" s="133">
        <f t="shared" si="3"/>
        <v>0</v>
      </c>
      <c r="AD59" s="197">
        <f t="shared" si="3"/>
        <v>0</v>
      </c>
    </row>
    <row r="60" spans="1:30" ht="20.100000000000001" customHeight="1" thickBot="1" x14ac:dyDescent="0.3">
      <c r="A60" s="578"/>
      <c r="B60" s="582"/>
      <c r="C60" s="585"/>
      <c r="D60" s="585"/>
      <c r="E60" s="585"/>
      <c r="F60" s="199" t="s">
        <v>24</v>
      </c>
      <c r="G60" s="139"/>
      <c r="H60" s="140"/>
      <c r="I60" s="139"/>
      <c r="J60" s="140"/>
      <c r="K60" s="141">
        <f>H60+J60</f>
        <v>0</v>
      </c>
      <c r="L60" s="139"/>
      <c r="M60" s="140"/>
      <c r="N60" s="139"/>
      <c r="O60" s="140"/>
      <c r="P60" s="181">
        <f>M60+O60</f>
        <v>0</v>
      </c>
      <c r="Q60" s="139"/>
      <c r="R60" s="140"/>
      <c r="S60" s="139"/>
      <c r="T60" s="140"/>
      <c r="U60" s="141">
        <f t="shared" si="0"/>
        <v>0</v>
      </c>
      <c r="V60" s="139"/>
      <c r="W60" s="140"/>
      <c r="X60" s="142"/>
      <c r="Y60" s="140"/>
      <c r="Z60" s="181">
        <f t="shared" si="1"/>
        <v>0</v>
      </c>
      <c r="AA60" s="182">
        <f t="shared" si="2"/>
        <v>0</v>
      </c>
      <c r="AB60" s="183">
        <f t="shared" si="2"/>
        <v>0</v>
      </c>
      <c r="AC60" s="182">
        <f t="shared" si="3"/>
        <v>0</v>
      </c>
      <c r="AD60" s="198">
        <f t="shared" si="3"/>
        <v>0</v>
      </c>
    </row>
    <row r="61" spans="1:30" ht="20.100000000000001" customHeight="1" thickBot="1" x14ac:dyDescent="0.3">
      <c r="A61" s="579"/>
      <c r="B61" s="586" t="s">
        <v>12</v>
      </c>
      <c r="C61" s="587"/>
      <c r="D61" s="587"/>
      <c r="E61" s="587"/>
      <c r="F61" s="587"/>
      <c r="G61" s="144">
        <f>G56+G57+G58+G59+G60</f>
        <v>670</v>
      </c>
      <c r="H61" s="145">
        <f t="shared" ref="H61:AD61" si="14">H56+H57+H58+H59+H60</f>
        <v>130.09</v>
      </c>
      <c r="I61" s="145">
        <f t="shared" si="14"/>
        <v>0</v>
      </c>
      <c r="J61" s="145">
        <f t="shared" si="14"/>
        <v>0</v>
      </c>
      <c r="K61" s="146">
        <f t="shared" si="14"/>
        <v>130.09</v>
      </c>
      <c r="L61" s="145">
        <f t="shared" si="14"/>
        <v>978</v>
      </c>
      <c r="M61" s="145">
        <f t="shared" si="14"/>
        <v>439.4</v>
      </c>
      <c r="N61" s="145">
        <f t="shared" si="14"/>
        <v>0</v>
      </c>
      <c r="O61" s="145">
        <f t="shared" si="14"/>
        <v>0</v>
      </c>
      <c r="P61" s="146">
        <f t="shared" si="14"/>
        <v>439.4</v>
      </c>
      <c r="Q61" s="145">
        <f t="shared" si="14"/>
        <v>286</v>
      </c>
      <c r="R61" s="145">
        <f t="shared" si="14"/>
        <v>219.81</v>
      </c>
      <c r="S61" s="145">
        <f t="shared" si="14"/>
        <v>0</v>
      </c>
      <c r="T61" s="145">
        <f t="shared" si="14"/>
        <v>0</v>
      </c>
      <c r="U61" s="145">
        <f t="shared" si="14"/>
        <v>219.81</v>
      </c>
      <c r="V61" s="145">
        <f t="shared" si="14"/>
        <v>366</v>
      </c>
      <c r="W61" s="145">
        <f t="shared" si="14"/>
        <v>596</v>
      </c>
      <c r="X61" s="145">
        <f t="shared" si="14"/>
        <v>0</v>
      </c>
      <c r="Y61" s="145">
        <f t="shared" si="14"/>
        <v>0</v>
      </c>
      <c r="Z61" s="145">
        <f t="shared" si="14"/>
        <v>596</v>
      </c>
      <c r="AA61" s="145">
        <f t="shared" si="14"/>
        <v>2300</v>
      </c>
      <c r="AB61" s="145">
        <f t="shared" si="14"/>
        <v>1385.3</v>
      </c>
      <c r="AC61" s="145">
        <f t="shared" si="14"/>
        <v>0</v>
      </c>
      <c r="AD61" s="184">
        <f t="shared" si="14"/>
        <v>0</v>
      </c>
    </row>
    <row r="62" spans="1:30" ht="20.100000000000001" customHeight="1" x14ac:dyDescent="0.25">
      <c r="A62" s="577">
        <v>10</v>
      </c>
      <c r="B62" s="580" t="s">
        <v>111</v>
      </c>
      <c r="C62" s="583">
        <f>D62+E62</f>
        <v>456.16</v>
      </c>
      <c r="D62" s="583">
        <v>445.05</v>
      </c>
      <c r="E62" s="583">
        <v>11.11</v>
      </c>
      <c r="F62" s="192" t="s">
        <v>20</v>
      </c>
      <c r="G62" s="193"/>
      <c r="H62" s="194"/>
      <c r="I62" s="193"/>
      <c r="J62" s="194"/>
      <c r="K62" s="195">
        <f>H62+J62</f>
        <v>0</v>
      </c>
      <c r="L62" s="193"/>
      <c r="M62" s="194"/>
      <c r="N62" s="193"/>
      <c r="O62" s="194"/>
      <c r="P62" s="195">
        <f>M62+O62</f>
        <v>0</v>
      </c>
      <c r="Q62" s="193"/>
      <c r="R62" s="194"/>
      <c r="S62" s="193"/>
      <c r="T62" s="194"/>
      <c r="U62" s="138">
        <f t="shared" si="0"/>
        <v>0</v>
      </c>
      <c r="V62" s="193"/>
      <c r="W62" s="194"/>
      <c r="X62" s="193"/>
      <c r="Y62" s="194"/>
      <c r="Z62" s="195">
        <f t="shared" si="1"/>
        <v>0</v>
      </c>
      <c r="AA62" s="193">
        <f t="shared" si="2"/>
        <v>0</v>
      </c>
      <c r="AB62" s="194">
        <f t="shared" si="2"/>
        <v>0</v>
      </c>
      <c r="AC62" s="193">
        <f t="shared" si="3"/>
        <v>0</v>
      </c>
      <c r="AD62" s="196">
        <f t="shared" si="3"/>
        <v>0</v>
      </c>
    </row>
    <row r="63" spans="1:30" ht="20.100000000000001" customHeight="1" x14ac:dyDescent="0.25">
      <c r="A63" s="578"/>
      <c r="B63" s="581"/>
      <c r="C63" s="584"/>
      <c r="D63" s="584"/>
      <c r="E63" s="584"/>
      <c r="F63" s="191" t="s">
        <v>112</v>
      </c>
      <c r="G63" s="136"/>
      <c r="H63" s="137"/>
      <c r="I63" s="136"/>
      <c r="J63" s="137"/>
      <c r="K63" s="138">
        <f>H63+J63</f>
        <v>0</v>
      </c>
      <c r="L63" s="136"/>
      <c r="M63" s="137"/>
      <c r="N63" s="136"/>
      <c r="O63" s="137"/>
      <c r="P63" s="135">
        <f>M63+O63</f>
        <v>0</v>
      </c>
      <c r="Q63" s="136"/>
      <c r="R63" s="137"/>
      <c r="S63" s="136"/>
      <c r="T63" s="137"/>
      <c r="U63" s="138">
        <f t="shared" si="0"/>
        <v>0</v>
      </c>
      <c r="V63" s="136"/>
      <c r="W63" s="137"/>
      <c r="X63" s="136"/>
      <c r="Y63" s="137"/>
      <c r="Z63" s="135">
        <f t="shared" si="1"/>
        <v>0</v>
      </c>
      <c r="AA63" s="133">
        <f t="shared" si="2"/>
        <v>0</v>
      </c>
      <c r="AB63" s="134">
        <f t="shared" si="2"/>
        <v>0</v>
      </c>
      <c r="AC63" s="133">
        <f t="shared" si="3"/>
        <v>0</v>
      </c>
      <c r="AD63" s="197">
        <f t="shared" si="3"/>
        <v>0</v>
      </c>
    </row>
    <row r="64" spans="1:30" ht="20.100000000000001" customHeight="1" x14ac:dyDescent="0.25">
      <c r="A64" s="578"/>
      <c r="B64" s="581"/>
      <c r="C64" s="584"/>
      <c r="D64" s="584"/>
      <c r="E64" s="584"/>
      <c r="F64" s="191" t="s">
        <v>22</v>
      </c>
      <c r="G64" s="136"/>
      <c r="H64" s="137"/>
      <c r="I64" s="136"/>
      <c r="J64" s="137"/>
      <c r="K64" s="138">
        <f>H64+J64</f>
        <v>0</v>
      </c>
      <c r="L64" s="136"/>
      <c r="M64" s="137"/>
      <c r="N64" s="136"/>
      <c r="O64" s="137"/>
      <c r="P64" s="135">
        <f>M64+O64</f>
        <v>0</v>
      </c>
      <c r="Q64" s="136"/>
      <c r="R64" s="137"/>
      <c r="S64" s="136"/>
      <c r="T64" s="137"/>
      <c r="U64" s="138">
        <f t="shared" si="0"/>
        <v>0</v>
      </c>
      <c r="V64" s="136"/>
      <c r="W64" s="137"/>
      <c r="X64" s="136"/>
      <c r="Y64" s="137"/>
      <c r="Z64" s="135">
        <f t="shared" si="1"/>
        <v>0</v>
      </c>
      <c r="AA64" s="133">
        <f t="shared" si="2"/>
        <v>0</v>
      </c>
      <c r="AB64" s="134">
        <f t="shared" si="2"/>
        <v>0</v>
      </c>
      <c r="AC64" s="133">
        <f t="shared" si="3"/>
        <v>0</v>
      </c>
      <c r="AD64" s="197">
        <f t="shared" si="3"/>
        <v>0</v>
      </c>
    </row>
    <row r="65" spans="1:30" ht="20.100000000000001" customHeight="1" x14ac:dyDescent="0.25">
      <c r="A65" s="578"/>
      <c r="B65" s="581"/>
      <c r="C65" s="584"/>
      <c r="D65" s="584"/>
      <c r="E65" s="584"/>
      <c r="F65" s="191" t="s">
        <v>23</v>
      </c>
      <c r="G65" s="136"/>
      <c r="H65" s="137"/>
      <c r="I65" s="136"/>
      <c r="J65" s="137"/>
      <c r="K65" s="138">
        <f>H65+J65</f>
        <v>0</v>
      </c>
      <c r="L65" s="136"/>
      <c r="M65" s="137"/>
      <c r="N65" s="136"/>
      <c r="O65" s="137"/>
      <c r="P65" s="135">
        <f>M65+O65</f>
        <v>0</v>
      </c>
      <c r="Q65" s="136"/>
      <c r="R65" s="137"/>
      <c r="S65" s="136"/>
      <c r="T65" s="137"/>
      <c r="U65" s="138">
        <f t="shared" si="0"/>
        <v>0</v>
      </c>
      <c r="V65" s="136"/>
      <c r="W65" s="137"/>
      <c r="X65" s="136"/>
      <c r="Y65" s="137"/>
      <c r="Z65" s="135">
        <f t="shared" si="1"/>
        <v>0</v>
      </c>
      <c r="AA65" s="133">
        <f t="shared" si="2"/>
        <v>0</v>
      </c>
      <c r="AB65" s="134">
        <f t="shared" si="2"/>
        <v>0</v>
      </c>
      <c r="AC65" s="133">
        <f t="shared" si="3"/>
        <v>0</v>
      </c>
      <c r="AD65" s="197">
        <f t="shared" si="3"/>
        <v>0</v>
      </c>
    </row>
    <row r="66" spans="1:30" ht="20.100000000000001" customHeight="1" thickBot="1" x14ac:dyDescent="0.3">
      <c r="A66" s="578"/>
      <c r="B66" s="582"/>
      <c r="C66" s="585"/>
      <c r="D66" s="585"/>
      <c r="E66" s="585"/>
      <c r="F66" s="199" t="s">
        <v>24</v>
      </c>
      <c r="G66" s="139"/>
      <c r="H66" s="140"/>
      <c r="I66" s="139"/>
      <c r="J66" s="140"/>
      <c r="K66" s="141">
        <f>H66+J66</f>
        <v>0</v>
      </c>
      <c r="L66" s="139"/>
      <c r="M66" s="140"/>
      <c r="N66" s="139"/>
      <c r="O66" s="140"/>
      <c r="P66" s="181">
        <f>M66+O66</f>
        <v>0</v>
      </c>
      <c r="Q66" s="139"/>
      <c r="R66" s="140"/>
      <c r="S66" s="139"/>
      <c r="T66" s="140"/>
      <c r="U66" s="141">
        <f t="shared" si="0"/>
        <v>0</v>
      </c>
      <c r="V66" s="139"/>
      <c r="W66" s="140"/>
      <c r="X66" s="142"/>
      <c r="Y66" s="140"/>
      <c r="Z66" s="181">
        <f t="shared" si="1"/>
        <v>0</v>
      </c>
      <c r="AA66" s="182">
        <f t="shared" si="2"/>
        <v>0</v>
      </c>
      <c r="AB66" s="183">
        <f t="shared" si="2"/>
        <v>0</v>
      </c>
      <c r="AC66" s="182">
        <f t="shared" si="3"/>
        <v>0</v>
      </c>
      <c r="AD66" s="198">
        <f t="shared" si="3"/>
        <v>0</v>
      </c>
    </row>
    <row r="67" spans="1:30" ht="20.100000000000001" customHeight="1" thickBot="1" x14ac:dyDescent="0.3">
      <c r="A67" s="579"/>
      <c r="B67" s="586" t="s">
        <v>12</v>
      </c>
      <c r="C67" s="587"/>
      <c r="D67" s="587"/>
      <c r="E67" s="587"/>
      <c r="F67" s="587"/>
      <c r="G67" s="144">
        <f>G62+G63+G64+G65+G66</f>
        <v>0</v>
      </c>
      <c r="H67" s="145">
        <f t="shared" ref="H67:AD67" si="15">H62+H63+H64+H65+H66</f>
        <v>0</v>
      </c>
      <c r="I67" s="145">
        <f>I62+I63+I64+I65+I66</f>
        <v>0</v>
      </c>
      <c r="J67" s="145">
        <f t="shared" si="15"/>
        <v>0</v>
      </c>
      <c r="K67" s="146">
        <f t="shared" si="15"/>
        <v>0</v>
      </c>
      <c r="L67" s="145">
        <f t="shared" si="15"/>
        <v>0</v>
      </c>
      <c r="M67" s="145">
        <f t="shared" si="15"/>
        <v>0</v>
      </c>
      <c r="N67" s="145">
        <f t="shared" si="15"/>
        <v>0</v>
      </c>
      <c r="O67" s="145">
        <f t="shared" si="15"/>
        <v>0</v>
      </c>
      <c r="P67" s="146">
        <f t="shared" si="15"/>
        <v>0</v>
      </c>
      <c r="Q67" s="145">
        <f t="shared" si="15"/>
        <v>0</v>
      </c>
      <c r="R67" s="145">
        <f t="shared" si="15"/>
        <v>0</v>
      </c>
      <c r="S67" s="145">
        <f t="shared" si="15"/>
        <v>0</v>
      </c>
      <c r="T67" s="145">
        <f t="shared" si="15"/>
        <v>0</v>
      </c>
      <c r="U67" s="145">
        <f t="shared" si="15"/>
        <v>0</v>
      </c>
      <c r="V67" s="145">
        <f t="shared" si="15"/>
        <v>0</v>
      </c>
      <c r="W67" s="145">
        <f t="shared" si="15"/>
        <v>0</v>
      </c>
      <c r="X67" s="145">
        <f t="shared" si="15"/>
        <v>0</v>
      </c>
      <c r="Y67" s="145">
        <f t="shared" si="15"/>
        <v>0</v>
      </c>
      <c r="Z67" s="145">
        <f t="shared" si="15"/>
        <v>0</v>
      </c>
      <c r="AA67" s="145">
        <f t="shared" si="15"/>
        <v>0</v>
      </c>
      <c r="AB67" s="145">
        <f t="shared" si="15"/>
        <v>0</v>
      </c>
      <c r="AC67" s="145">
        <f t="shared" si="15"/>
        <v>0</v>
      </c>
      <c r="AD67" s="184">
        <f t="shared" si="15"/>
        <v>0</v>
      </c>
    </row>
    <row r="68" spans="1:30" ht="20.100000000000001" customHeight="1" x14ac:dyDescent="0.25">
      <c r="A68" s="577">
        <v>11</v>
      </c>
      <c r="B68" s="580" t="s">
        <v>113</v>
      </c>
      <c r="C68" s="583">
        <f>D68+E68</f>
        <v>4700.3999999999996</v>
      </c>
      <c r="D68" s="583">
        <v>3586.71</v>
      </c>
      <c r="E68" s="583">
        <v>1113.69</v>
      </c>
      <c r="F68" s="192" t="s">
        <v>20</v>
      </c>
      <c r="G68" s="193">
        <v>198</v>
      </c>
      <c r="H68" s="194">
        <v>31.35</v>
      </c>
      <c r="I68" s="193">
        <v>0</v>
      </c>
      <c r="J68" s="194">
        <v>0</v>
      </c>
      <c r="K68" s="195">
        <f>H68+J68</f>
        <v>31.35</v>
      </c>
      <c r="L68" s="193">
        <v>271</v>
      </c>
      <c r="M68" s="194">
        <v>84.4</v>
      </c>
      <c r="N68" s="193">
        <v>0</v>
      </c>
      <c r="O68" s="194">
        <v>0</v>
      </c>
      <c r="P68" s="195">
        <f>M68+O68</f>
        <v>84.4</v>
      </c>
      <c r="Q68" s="193">
        <v>118</v>
      </c>
      <c r="R68" s="194">
        <v>75.5</v>
      </c>
      <c r="S68" s="193">
        <v>0</v>
      </c>
      <c r="T68" s="194">
        <v>0</v>
      </c>
      <c r="U68" s="138">
        <f t="shared" si="0"/>
        <v>75.5</v>
      </c>
      <c r="V68" s="193">
        <v>8</v>
      </c>
      <c r="W68" s="194">
        <v>8.9</v>
      </c>
      <c r="X68" s="193">
        <v>0</v>
      </c>
      <c r="Y68" s="194">
        <v>0</v>
      </c>
      <c r="Z68" s="195">
        <f t="shared" si="1"/>
        <v>8.9</v>
      </c>
      <c r="AA68" s="193">
        <f t="shared" si="2"/>
        <v>595</v>
      </c>
      <c r="AB68" s="194">
        <f>H68+M68+R68+W68</f>
        <v>200.15</v>
      </c>
      <c r="AC68" s="193">
        <f t="shared" si="3"/>
        <v>0</v>
      </c>
      <c r="AD68" s="196">
        <f t="shared" si="3"/>
        <v>0</v>
      </c>
    </row>
    <row r="69" spans="1:30" ht="20.100000000000001" customHeight="1" x14ac:dyDescent="0.25">
      <c r="A69" s="578"/>
      <c r="B69" s="581"/>
      <c r="C69" s="584"/>
      <c r="D69" s="584"/>
      <c r="E69" s="584"/>
      <c r="F69" s="191" t="s">
        <v>112</v>
      </c>
      <c r="G69" s="136">
        <v>108</v>
      </c>
      <c r="H69" s="137">
        <v>13.72</v>
      </c>
      <c r="I69" s="136">
        <v>0</v>
      </c>
      <c r="J69" s="137">
        <v>0</v>
      </c>
      <c r="K69" s="138">
        <f>H69+J69</f>
        <v>13.72</v>
      </c>
      <c r="L69" s="136">
        <v>39</v>
      </c>
      <c r="M69" s="137">
        <v>9.41</v>
      </c>
      <c r="N69" s="136">
        <v>0</v>
      </c>
      <c r="O69" s="137">
        <v>0</v>
      </c>
      <c r="P69" s="135">
        <f>M69+O69</f>
        <v>9.41</v>
      </c>
      <c r="Q69" s="136">
        <v>0</v>
      </c>
      <c r="R69" s="137">
        <v>0</v>
      </c>
      <c r="S69" s="136">
        <v>0</v>
      </c>
      <c r="T69" s="137">
        <v>0</v>
      </c>
      <c r="U69" s="138">
        <f t="shared" si="0"/>
        <v>0</v>
      </c>
      <c r="V69" s="136">
        <v>0</v>
      </c>
      <c r="W69" s="137">
        <v>0</v>
      </c>
      <c r="X69" s="136">
        <v>0</v>
      </c>
      <c r="Y69" s="137">
        <v>0</v>
      </c>
      <c r="Z69" s="135">
        <f t="shared" si="1"/>
        <v>0</v>
      </c>
      <c r="AA69" s="133">
        <f t="shared" si="2"/>
        <v>147</v>
      </c>
      <c r="AB69" s="134">
        <f t="shared" si="2"/>
        <v>23.130000000000003</v>
      </c>
      <c r="AC69" s="133">
        <f t="shared" si="3"/>
        <v>0</v>
      </c>
      <c r="AD69" s="197">
        <f t="shared" si="3"/>
        <v>0</v>
      </c>
    </row>
    <row r="70" spans="1:30" ht="20.100000000000001" customHeight="1" x14ac:dyDescent="0.25">
      <c r="A70" s="578"/>
      <c r="B70" s="581"/>
      <c r="C70" s="584"/>
      <c r="D70" s="584"/>
      <c r="E70" s="584"/>
      <c r="F70" s="191" t="s">
        <v>22</v>
      </c>
      <c r="G70" s="136">
        <v>5</v>
      </c>
      <c r="H70" s="137">
        <v>0.7</v>
      </c>
      <c r="I70" s="136">
        <v>0</v>
      </c>
      <c r="J70" s="137">
        <v>0</v>
      </c>
      <c r="K70" s="138">
        <f>H70+J70</f>
        <v>0.7</v>
      </c>
      <c r="L70" s="136">
        <v>41</v>
      </c>
      <c r="M70" s="137">
        <v>18.36</v>
      </c>
      <c r="N70" s="136">
        <v>0</v>
      </c>
      <c r="O70" s="137">
        <v>0</v>
      </c>
      <c r="P70" s="135">
        <f>M70+O70</f>
        <v>18.36</v>
      </c>
      <c r="Q70" s="136">
        <v>53</v>
      </c>
      <c r="R70" s="137">
        <v>28.03</v>
      </c>
      <c r="S70" s="136">
        <v>0</v>
      </c>
      <c r="T70" s="137">
        <v>0</v>
      </c>
      <c r="U70" s="138">
        <f t="shared" si="0"/>
        <v>28.03</v>
      </c>
      <c r="V70" s="136">
        <v>44</v>
      </c>
      <c r="W70" s="137">
        <v>46.64</v>
      </c>
      <c r="X70" s="136">
        <v>0</v>
      </c>
      <c r="Y70" s="137">
        <v>0</v>
      </c>
      <c r="Z70" s="135">
        <f t="shared" si="1"/>
        <v>46.64</v>
      </c>
      <c r="AA70" s="133">
        <f t="shared" si="2"/>
        <v>143</v>
      </c>
      <c r="AB70" s="134">
        <f t="shared" si="2"/>
        <v>93.73</v>
      </c>
      <c r="AC70" s="133">
        <f t="shared" si="3"/>
        <v>0</v>
      </c>
      <c r="AD70" s="197">
        <f t="shared" si="3"/>
        <v>0</v>
      </c>
    </row>
    <row r="71" spans="1:30" ht="20.100000000000001" customHeight="1" x14ac:dyDescent="0.25">
      <c r="A71" s="578"/>
      <c r="B71" s="581"/>
      <c r="C71" s="584"/>
      <c r="D71" s="584"/>
      <c r="E71" s="584"/>
      <c r="F71" s="191" t="s">
        <v>23</v>
      </c>
      <c r="G71" s="136">
        <v>21</v>
      </c>
      <c r="H71" s="137">
        <v>14.37</v>
      </c>
      <c r="I71" s="136">
        <v>0</v>
      </c>
      <c r="J71" s="137">
        <v>0</v>
      </c>
      <c r="K71" s="138">
        <f>H71+J71</f>
        <v>14.37</v>
      </c>
      <c r="L71" s="136">
        <v>0</v>
      </c>
      <c r="M71" s="137">
        <v>0</v>
      </c>
      <c r="N71" s="136">
        <v>0</v>
      </c>
      <c r="O71" s="137">
        <v>0</v>
      </c>
      <c r="P71" s="135">
        <f>M71+O71</f>
        <v>0</v>
      </c>
      <c r="Q71" s="136">
        <v>0</v>
      </c>
      <c r="R71" s="137">
        <v>0</v>
      </c>
      <c r="S71" s="136">
        <v>0</v>
      </c>
      <c r="T71" s="137">
        <v>0</v>
      </c>
      <c r="U71" s="138">
        <f t="shared" si="0"/>
        <v>0</v>
      </c>
      <c r="V71" s="136">
        <v>26</v>
      </c>
      <c r="W71" s="137">
        <v>770</v>
      </c>
      <c r="X71" s="136">
        <v>0</v>
      </c>
      <c r="Y71" s="137">
        <v>0</v>
      </c>
      <c r="Z71" s="135">
        <f t="shared" si="1"/>
        <v>770</v>
      </c>
      <c r="AA71" s="133">
        <f t="shared" si="2"/>
        <v>47</v>
      </c>
      <c r="AB71" s="134">
        <f t="shared" si="2"/>
        <v>784.37</v>
      </c>
      <c r="AC71" s="133">
        <f t="shared" si="3"/>
        <v>0</v>
      </c>
      <c r="AD71" s="197">
        <f t="shared" si="3"/>
        <v>0</v>
      </c>
    </row>
    <row r="72" spans="1:30" ht="20.100000000000001" customHeight="1" thickBot="1" x14ac:dyDescent="0.3">
      <c r="A72" s="578"/>
      <c r="B72" s="582"/>
      <c r="C72" s="585"/>
      <c r="D72" s="585"/>
      <c r="E72" s="585"/>
      <c r="F72" s="199" t="s">
        <v>24</v>
      </c>
      <c r="G72" s="139">
        <v>23</v>
      </c>
      <c r="H72" s="140">
        <v>3.504</v>
      </c>
      <c r="I72" s="139">
        <v>0</v>
      </c>
      <c r="J72" s="140">
        <v>0</v>
      </c>
      <c r="K72" s="141">
        <f>H72+J72</f>
        <v>3.504</v>
      </c>
      <c r="L72" s="139">
        <v>15</v>
      </c>
      <c r="M72" s="140">
        <v>3.9786999999999999</v>
      </c>
      <c r="N72" s="139">
        <v>0</v>
      </c>
      <c r="O72" s="140">
        <v>0</v>
      </c>
      <c r="P72" s="181">
        <f>M72+O72</f>
        <v>3.9786999999999999</v>
      </c>
      <c r="Q72" s="139">
        <v>0</v>
      </c>
      <c r="R72" s="140">
        <v>0</v>
      </c>
      <c r="S72" s="139">
        <v>0</v>
      </c>
      <c r="T72" s="140">
        <v>0</v>
      </c>
      <c r="U72" s="141">
        <f t="shared" si="0"/>
        <v>0</v>
      </c>
      <c r="V72" s="139">
        <v>0</v>
      </c>
      <c r="W72" s="140">
        <v>0</v>
      </c>
      <c r="X72" s="142">
        <v>0</v>
      </c>
      <c r="Y72" s="140">
        <v>0</v>
      </c>
      <c r="Z72" s="181">
        <f t="shared" si="1"/>
        <v>0</v>
      </c>
      <c r="AA72" s="182">
        <f t="shared" si="2"/>
        <v>38</v>
      </c>
      <c r="AB72" s="183">
        <f t="shared" si="2"/>
        <v>7.4826999999999995</v>
      </c>
      <c r="AC72" s="182">
        <f t="shared" si="3"/>
        <v>0</v>
      </c>
      <c r="AD72" s="198">
        <f t="shared" si="3"/>
        <v>0</v>
      </c>
    </row>
    <row r="73" spans="1:30" ht="20.100000000000001" customHeight="1" thickBot="1" x14ac:dyDescent="0.3">
      <c r="A73" s="579"/>
      <c r="B73" s="586" t="s">
        <v>12</v>
      </c>
      <c r="C73" s="587"/>
      <c r="D73" s="587"/>
      <c r="E73" s="587"/>
      <c r="F73" s="587"/>
      <c r="G73" s="145">
        <f>G68+G69+G70+G71+G72</f>
        <v>355</v>
      </c>
      <c r="H73" s="145">
        <f t="shared" ref="H73:AD73" si="16">H68+H69+H70+H71+H72</f>
        <v>63.643999999999998</v>
      </c>
      <c r="I73" s="145">
        <f t="shared" si="16"/>
        <v>0</v>
      </c>
      <c r="J73" s="145">
        <f t="shared" si="16"/>
        <v>0</v>
      </c>
      <c r="K73" s="145">
        <f t="shared" si="16"/>
        <v>63.643999999999998</v>
      </c>
      <c r="L73" s="145">
        <f t="shared" si="16"/>
        <v>366</v>
      </c>
      <c r="M73" s="145">
        <f t="shared" si="16"/>
        <v>116.14870000000001</v>
      </c>
      <c r="N73" s="145">
        <f t="shared" si="16"/>
        <v>0</v>
      </c>
      <c r="O73" s="145">
        <f t="shared" si="16"/>
        <v>0</v>
      </c>
      <c r="P73" s="145">
        <f t="shared" si="16"/>
        <v>116.14870000000001</v>
      </c>
      <c r="Q73" s="145">
        <f t="shared" si="16"/>
        <v>171</v>
      </c>
      <c r="R73" s="145">
        <f t="shared" si="16"/>
        <v>103.53</v>
      </c>
      <c r="S73" s="145">
        <f t="shared" si="16"/>
        <v>0</v>
      </c>
      <c r="T73" s="145">
        <f t="shared" si="16"/>
        <v>0</v>
      </c>
      <c r="U73" s="145">
        <f t="shared" si="16"/>
        <v>103.53</v>
      </c>
      <c r="V73" s="145">
        <f t="shared" si="16"/>
        <v>78</v>
      </c>
      <c r="W73" s="145">
        <f t="shared" si="16"/>
        <v>825.54</v>
      </c>
      <c r="X73" s="145">
        <f t="shared" si="16"/>
        <v>0</v>
      </c>
      <c r="Y73" s="145">
        <f t="shared" si="16"/>
        <v>0</v>
      </c>
      <c r="Z73" s="145">
        <f t="shared" si="16"/>
        <v>825.54</v>
      </c>
      <c r="AA73" s="145">
        <f t="shared" si="16"/>
        <v>970</v>
      </c>
      <c r="AB73" s="145">
        <f t="shared" si="16"/>
        <v>1108.8627000000001</v>
      </c>
      <c r="AC73" s="145">
        <f t="shared" si="16"/>
        <v>0</v>
      </c>
      <c r="AD73" s="145">
        <f t="shared" si="16"/>
        <v>0</v>
      </c>
    </row>
    <row r="74" spans="1:30" ht="20.100000000000001" customHeight="1" x14ac:dyDescent="0.25">
      <c r="A74" s="577"/>
      <c r="B74" s="588"/>
      <c r="C74" s="589">
        <f>D74+E74</f>
        <v>46106.43</v>
      </c>
      <c r="D74" s="589">
        <f>D8+D14+D20+D26+D32+D38+D44+D50+D56+D62+D68</f>
        <v>42375.73</v>
      </c>
      <c r="E74" s="589">
        <f>E8+E14+E20+E26+E32+E38+E44+E50+E56+E62+E68</f>
        <v>3730.7000000000003</v>
      </c>
      <c r="F74" s="202" t="s">
        <v>20</v>
      </c>
      <c r="G74" s="193">
        <f>G8+G14+G20+G26+G32+G38+G44+G50+G56+G62+G68</f>
        <v>3578</v>
      </c>
      <c r="H74" s="194">
        <f t="shared" ref="H74:AD78" si="17">H8+H14+H20+H26+H32+H38+H44+H50+H56+H62+H68</f>
        <v>614.90000000000009</v>
      </c>
      <c r="I74" s="193">
        <f t="shared" si="17"/>
        <v>1</v>
      </c>
      <c r="J74" s="194">
        <f t="shared" si="17"/>
        <v>0.37</v>
      </c>
      <c r="K74" s="195">
        <f t="shared" si="17"/>
        <v>614.2700000000001</v>
      </c>
      <c r="L74" s="193">
        <f t="shared" si="17"/>
        <v>2785</v>
      </c>
      <c r="M74" s="194">
        <f t="shared" si="17"/>
        <v>1350.4</v>
      </c>
      <c r="N74" s="193">
        <f t="shared" si="17"/>
        <v>2</v>
      </c>
      <c r="O74" s="194">
        <f t="shared" si="17"/>
        <v>3.91</v>
      </c>
      <c r="P74" s="195">
        <f t="shared" si="17"/>
        <v>1354.31</v>
      </c>
      <c r="Q74" s="193">
        <f t="shared" si="17"/>
        <v>1247</v>
      </c>
      <c r="R74" s="194">
        <f t="shared" si="17"/>
        <v>912.8900000000001</v>
      </c>
      <c r="S74" s="193">
        <f t="shared" si="17"/>
        <v>2</v>
      </c>
      <c r="T74" s="194">
        <f t="shared" si="17"/>
        <v>12.13</v>
      </c>
      <c r="U74" s="138">
        <f t="shared" si="17"/>
        <v>925.02</v>
      </c>
      <c r="V74" s="193">
        <f t="shared" si="17"/>
        <v>878</v>
      </c>
      <c r="W74" s="194">
        <f t="shared" si="17"/>
        <v>1428.2200000000003</v>
      </c>
      <c r="X74" s="193">
        <f t="shared" si="17"/>
        <v>3</v>
      </c>
      <c r="Y74" s="194">
        <f t="shared" si="17"/>
        <v>17.3</v>
      </c>
      <c r="Z74" s="195">
        <f t="shared" si="17"/>
        <v>1445.5200000000002</v>
      </c>
      <c r="AA74" s="193">
        <f t="shared" si="17"/>
        <v>8488</v>
      </c>
      <c r="AB74" s="194">
        <f t="shared" si="17"/>
        <v>4306.41</v>
      </c>
      <c r="AC74" s="193">
        <f t="shared" si="17"/>
        <v>8</v>
      </c>
      <c r="AD74" s="196">
        <f t="shared" si="17"/>
        <v>33.71</v>
      </c>
    </row>
    <row r="75" spans="1:30" ht="20.100000000000001" customHeight="1" x14ac:dyDescent="0.25">
      <c r="A75" s="578"/>
      <c r="B75" s="581"/>
      <c r="C75" s="584"/>
      <c r="D75" s="584"/>
      <c r="E75" s="584"/>
      <c r="F75" s="200" t="s">
        <v>21</v>
      </c>
      <c r="G75" s="136">
        <f t="shared" ref="G75:V78" si="18">G9+G15+G21+G27+G33+G39+G45+G51+G57+G63+G69</f>
        <v>141</v>
      </c>
      <c r="H75" s="137">
        <f t="shared" si="18"/>
        <v>15.82</v>
      </c>
      <c r="I75" s="136">
        <f t="shared" si="18"/>
        <v>0</v>
      </c>
      <c r="J75" s="137">
        <f t="shared" si="18"/>
        <v>0</v>
      </c>
      <c r="K75" s="138">
        <f t="shared" si="18"/>
        <v>15.82</v>
      </c>
      <c r="L75" s="136">
        <f t="shared" si="18"/>
        <v>45</v>
      </c>
      <c r="M75" s="137">
        <f t="shared" si="18"/>
        <v>11.21</v>
      </c>
      <c r="N75" s="136">
        <f t="shared" si="18"/>
        <v>0</v>
      </c>
      <c r="O75" s="137">
        <f t="shared" si="18"/>
        <v>0</v>
      </c>
      <c r="P75" s="135">
        <f t="shared" si="18"/>
        <v>11.21</v>
      </c>
      <c r="Q75" s="136">
        <f t="shared" si="18"/>
        <v>17</v>
      </c>
      <c r="R75" s="137">
        <f t="shared" si="18"/>
        <v>9.8000000000000007</v>
      </c>
      <c r="S75" s="136">
        <f t="shared" si="18"/>
        <v>0</v>
      </c>
      <c r="T75" s="137">
        <f t="shared" si="18"/>
        <v>0</v>
      </c>
      <c r="U75" s="138">
        <f t="shared" si="18"/>
        <v>9.8000000000000007</v>
      </c>
      <c r="V75" s="136">
        <f t="shared" si="18"/>
        <v>6</v>
      </c>
      <c r="W75" s="137">
        <f t="shared" ref="W75:AD75" si="19">W9+W15+W21+W27+W33+W39+W45+W51+W57+W63+W69</f>
        <v>6.7</v>
      </c>
      <c r="X75" s="136">
        <f t="shared" si="19"/>
        <v>0</v>
      </c>
      <c r="Y75" s="137">
        <f t="shared" si="19"/>
        <v>0</v>
      </c>
      <c r="Z75" s="135">
        <f t="shared" si="19"/>
        <v>6.7</v>
      </c>
      <c r="AA75" s="133">
        <f t="shared" si="19"/>
        <v>209</v>
      </c>
      <c r="AB75" s="134">
        <f t="shared" si="19"/>
        <v>43.53</v>
      </c>
      <c r="AC75" s="133">
        <f t="shared" si="19"/>
        <v>0</v>
      </c>
      <c r="AD75" s="197">
        <f t="shared" si="19"/>
        <v>0</v>
      </c>
    </row>
    <row r="76" spans="1:30" ht="20.100000000000001" customHeight="1" x14ac:dyDescent="0.25">
      <c r="A76" s="578"/>
      <c r="B76" s="581"/>
      <c r="C76" s="584"/>
      <c r="D76" s="584"/>
      <c r="E76" s="584"/>
      <c r="F76" s="200" t="s">
        <v>22</v>
      </c>
      <c r="G76" s="136">
        <f t="shared" si="18"/>
        <v>404</v>
      </c>
      <c r="H76" s="137">
        <f t="shared" si="17"/>
        <v>56.970000000000006</v>
      </c>
      <c r="I76" s="136">
        <f t="shared" si="17"/>
        <v>0</v>
      </c>
      <c r="J76" s="137">
        <f t="shared" si="17"/>
        <v>0</v>
      </c>
      <c r="K76" s="138">
        <f t="shared" si="17"/>
        <v>56.970000000000006</v>
      </c>
      <c r="L76" s="136">
        <f t="shared" si="17"/>
        <v>742</v>
      </c>
      <c r="M76" s="137">
        <f t="shared" si="17"/>
        <v>338.79</v>
      </c>
      <c r="N76" s="136">
        <f t="shared" si="17"/>
        <v>0</v>
      </c>
      <c r="O76" s="137">
        <f t="shared" si="17"/>
        <v>0</v>
      </c>
      <c r="P76" s="135">
        <f t="shared" si="17"/>
        <v>338.79</v>
      </c>
      <c r="Q76" s="136">
        <f t="shared" si="17"/>
        <v>808</v>
      </c>
      <c r="R76" s="137">
        <f t="shared" si="17"/>
        <v>820.78999999999985</v>
      </c>
      <c r="S76" s="136">
        <f t="shared" si="17"/>
        <v>1</v>
      </c>
      <c r="T76" s="137">
        <f t="shared" si="17"/>
        <v>5.0999999999999996</v>
      </c>
      <c r="U76" s="138">
        <f t="shared" ref="U76:AD76" si="20">U10+U16+U22+U28+U34+U40+U46+U52+U58+U64+U70</f>
        <v>825.88999999999987</v>
      </c>
      <c r="V76" s="136">
        <f t="shared" si="20"/>
        <v>521</v>
      </c>
      <c r="W76" s="137">
        <f t="shared" si="20"/>
        <v>1103.5900000000001</v>
      </c>
      <c r="X76" s="136">
        <f t="shared" si="20"/>
        <v>3</v>
      </c>
      <c r="Y76" s="137">
        <f t="shared" si="20"/>
        <v>13.559999999999999</v>
      </c>
      <c r="Z76" s="135">
        <f t="shared" si="20"/>
        <v>1117.1500000000001</v>
      </c>
      <c r="AA76" s="133">
        <f t="shared" si="20"/>
        <v>2475</v>
      </c>
      <c r="AB76" s="134">
        <f t="shared" si="20"/>
        <v>2320.14</v>
      </c>
      <c r="AC76" s="133">
        <f t="shared" si="20"/>
        <v>4</v>
      </c>
      <c r="AD76" s="197">
        <f t="shared" si="20"/>
        <v>18.66</v>
      </c>
    </row>
    <row r="77" spans="1:30" ht="20.100000000000001" customHeight="1" x14ac:dyDescent="0.25">
      <c r="A77" s="578"/>
      <c r="B77" s="581"/>
      <c r="C77" s="584"/>
      <c r="D77" s="584"/>
      <c r="E77" s="584"/>
      <c r="F77" s="200" t="s">
        <v>23</v>
      </c>
      <c r="G77" s="136">
        <f t="shared" si="18"/>
        <v>21</v>
      </c>
      <c r="H77" s="137">
        <f t="shared" si="17"/>
        <v>14.37</v>
      </c>
      <c r="I77" s="136">
        <f t="shared" si="17"/>
        <v>0</v>
      </c>
      <c r="J77" s="137">
        <f t="shared" si="17"/>
        <v>0</v>
      </c>
      <c r="K77" s="138">
        <f t="shared" si="17"/>
        <v>14.37</v>
      </c>
      <c r="L77" s="136">
        <f t="shared" si="17"/>
        <v>2</v>
      </c>
      <c r="M77" s="137">
        <f t="shared" si="17"/>
        <v>0.72700000000000009</v>
      </c>
      <c r="N77" s="136">
        <f t="shared" si="17"/>
        <v>0</v>
      </c>
      <c r="O77" s="137">
        <f t="shared" si="17"/>
        <v>0</v>
      </c>
      <c r="P77" s="135">
        <f t="shared" si="17"/>
        <v>0.72700000000000009</v>
      </c>
      <c r="Q77" s="136">
        <f t="shared" si="17"/>
        <v>3</v>
      </c>
      <c r="R77" s="137">
        <f t="shared" si="17"/>
        <v>2.5680000000000001</v>
      </c>
      <c r="S77" s="136">
        <f t="shared" si="17"/>
        <v>1</v>
      </c>
      <c r="T77" s="137">
        <f t="shared" si="17"/>
        <v>0.51800000000000002</v>
      </c>
      <c r="U77" s="138">
        <f t="shared" ref="U77:AD77" si="21">U11+U17+U23+U29+U35+U41+U47+U53+U59+U65+U71</f>
        <v>3.0860000000000003</v>
      </c>
      <c r="V77" s="136">
        <f t="shared" si="21"/>
        <v>26</v>
      </c>
      <c r="W77" s="137">
        <f t="shared" si="21"/>
        <v>770</v>
      </c>
      <c r="X77" s="136">
        <f t="shared" si="21"/>
        <v>2</v>
      </c>
      <c r="Y77" s="137">
        <f t="shared" si="21"/>
        <v>16.899999999999999</v>
      </c>
      <c r="Z77" s="135">
        <f t="shared" si="21"/>
        <v>786.9</v>
      </c>
      <c r="AA77" s="133">
        <f t="shared" si="21"/>
        <v>52</v>
      </c>
      <c r="AB77" s="134">
        <f t="shared" si="21"/>
        <v>787.66499999999996</v>
      </c>
      <c r="AC77" s="133">
        <f t="shared" si="21"/>
        <v>3</v>
      </c>
      <c r="AD77" s="197">
        <f t="shared" si="21"/>
        <v>17.417999999999999</v>
      </c>
    </row>
    <row r="78" spans="1:30" ht="20.100000000000001" customHeight="1" thickBot="1" x14ac:dyDescent="0.3">
      <c r="A78" s="578"/>
      <c r="B78" s="582"/>
      <c r="C78" s="585"/>
      <c r="D78" s="585"/>
      <c r="E78" s="585"/>
      <c r="F78" s="201" t="s">
        <v>24</v>
      </c>
      <c r="G78" s="139">
        <f t="shared" si="18"/>
        <v>23</v>
      </c>
      <c r="H78" s="140">
        <f t="shared" si="17"/>
        <v>3.504</v>
      </c>
      <c r="I78" s="139">
        <f t="shared" si="17"/>
        <v>0</v>
      </c>
      <c r="J78" s="140">
        <f t="shared" si="17"/>
        <v>0</v>
      </c>
      <c r="K78" s="141">
        <f t="shared" si="17"/>
        <v>3.504</v>
      </c>
      <c r="L78" s="139">
        <f t="shared" si="17"/>
        <v>15</v>
      </c>
      <c r="M78" s="140">
        <f t="shared" si="17"/>
        <v>3.9786999999999999</v>
      </c>
      <c r="N78" s="139">
        <f t="shared" si="17"/>
        <v>0</v>
      </c>
      <c r="O78" s="140">
        <f t="shared" si="17"/>
        <v>0</v>
      </c>
      <c r="P78" s="181">
        <f t="shared" si="17"/>
        <v>3.9786999999999999</v>
      </c>
      <c r="Q78" s="139">
        <f t="shared" si="17"/>
        <v>0</v>
      </c>
      <c r="R78" s="140">
        <f t="shared" si="17"/>
        <v>0</v>
      </c>
      <c r="S78" s="139">
        <f t="shared" si="17"/>
        <v>0</v>
      </c>
      <c r="T78" s="140">
        <f t="shared" si="17"/>
        <v>0</v>
      </c>
      <c r="U78" s="141">
        <f t="shared" ref="U78:AD78" si="22">U12+U18+U24+U30+U36+U42+U48+U54+U60+U66+U72</f>
        <v>0</v>
      </c>
      <c r="V78" s="139">
        <f t="shared" si="22"/>
        <v>0</v>
      </c>
      <c r="W78" s="140">
        <f t="shared" si="22"/>
        <v>0</v>
      </c>
      <c r="X78" s="142">
        <f t="shared" si="22"/>
        <v>0</v>
      </c>
      <c r="Y78" s="140">
        <f t="shared" si="22"/>
        <v>0</v>
      </c>
      <c r="Z78" s="181">
        <f t="shared" si="22"/>
        <v>0</v>
      </c>
      <c r="AA78" s="182">
        <f t="shared" si="22"/>
        <v>38</v>
      </c>
      <c r="AB78" s="183">
        <f t="shared" si="22"/>
        <v>7.4826999999999995</v>
      </c>
      <c r="AC78" s="182">
        <f t="shared" si="22"/>
        <v>0</v>
      </c>
      <c r="AD78" s="198">
        <f t="shared" si="22"/>
        <v>0</v>
      </c>
    </row>
    <row r="79" spans="1:30" ht="20.100000000000001" customHeight="1" thickBot="1" x14ac:dyDescent="0.3">
      <c r="A79" s="579"/>
      <c r="B79" s="586" t="s">
        <v>25</v>
      </c>
      <c r="C79" s="587"/>
      <c r="D79" s="587"/>
      <c r="E79" s="587"/>
      <c r="F79" s="590"/>
      <c r="G79" s="145">
        <f>G13+G19+G25+G31+G37+G43+G49+G55+G61+G67+G73</f>
        <v>4167</v>
      </c>
      <c r="H79" s="145">
        <f t="shared" ref="H79:AD79" si="23">H13+H19+H25+H31+H37+H43+H49+H55+H61+H67+H73</f>
        <v>705.56400000000008</v>
      </c>
      <c r="I79" s="145">
        <f t="shared" si="23"/>
        <v>1</v>
      </c>
      <c r="J79" s="145">
        <f t="shared" si="23"/>
        <v>0.37</v>
      </c>
      <c r="K79" s="145">
        <f t="shared" si="23"/>
        <v>704.93400000000008</v>
      </c>
      <c r="L79" s="145">
        <f t="shared" si="23"/>
        <v>3589</v>
      </c>
      <c r="M79" s="145">
        <f t="shared" si="23"/>
        <v>1705.1056999999998</v>
      </c>
      <c r="N79" s="145">
        <f t="shared" si="23"/>
        <v>2</v>
      </c>
      <c r="O79" s="145">
        <f t="shared" si="23"/>
        <v>3.91</v>
      </c>
      <c r="P79" s="145">
        <f t="shared" si="23"/>
        <v>1709.0157000000002</v>
      </c>
      <c r="Q79" s="145">
        <f t="shared" si="23"/>
        <v>2075</v>
      </c>
      <c r="R79" s="145">
        <f t="shared" si="23"/>
        <v>1746.048</v>
      </c>
      <c r="S79" s="145">
        <f t="shared" si="23"/>
        <v>4</v>
      </c>
      <c r="T79" s="145">
        <f t="shared" si="23"/>
        <v>17.748000000000001</v>
      </c>
      <c r="U79" s="145">
        <f t="shared" si="23"/>
        <v>1763.7959999999998</v>
      </c>
      <c r="V79" s="145">
        <f t="shared" si="23"/>
        <v>1431</v>
      </c>
      <c r="W79" s="145">
        <f t="shared" si="23"/>
        <v>3308.5099999999998</v>
      </c>
      <c r="X79" s="145">
        <f t="shared" si="23"/>
        <v>8</v>
      </c>
      <c r="Y79" s="145">
        <f t="shared" si="23"/>
        <v>47.76</v>
      </c>
      <c r="Z79" s="145">
        <f t="shared" si="23"/>
        <v>3356.27</v>
      </c>
      <c r="AA79" s="145">
        <f t="shared" si="23"/>
        <v>11262</v>
      </c>
      <c r="AB79" s="145">
        <f t="shared" si="23"/>
        <v>7465.2276999999995</v>
      </c>
      <c r="AC79" s="145">
        <f t="shared" si="23"/>
        <v>15</v>
      </c>
      <c r="AD79" s="145">
        <f t="shared" si="23"/>
        <v>69.788000000000011</v>
      </c>
    </row>
  </sheetData>
  <mergeCells count="102">
    <mergeCell ref="B67:F67"/>
    <mergeCell ref="B73:F73"/>
    <mergeCell ref="A74:A79"/>
    <mergeCell ref="B74:B78"/>
    <mergeCell ref="C74:C78"/>
    <mergeCell ref="D74:D78"/>
    <mergeCell ref="E74:E78"/>
    <mergeCell ref="B79:F79"/>
    <mergeCell ref="A68:A73"/>
    <mergeCell ref="B68:B72"/>
    <mergeCell ref="C68:C72"/>
    <mergeCell ref="D68:D72"/>
    <mergeCell ref="E68:E72"/>
    <mergeCell ref="A62:A67"/>
    <mergeCell ref="B62:B66"/>
    <mergeCell ref="C62:C66"/>
    <mergeCell ref="D62:D66"/>
    <mergeCell ref="E62:E66"/>
    <mergeCell ref="A56:A61"/>
    <mergeCell ref="B56:B60"/>
    <mergeCell ref="C56:C60"/>
    <mergeCell ref="D56:D60"/>
    <mergeCell ref="E56:E60"/>
    <mergeCell ref="A50:A55"/>
    <mergeCell ref="B50:B54"/>
    <mergeCell ref="C50:C54"/>
    <mergeCell ref="D50:D54"/>
    <mergeCell ref="E50:E54"/>
    <mergeCell ref="B55:F55"/>
    <mergeCell ref="B61:F61"/>
    <mergeCell ref="A44:A49"/>
    <mergeCell ref="B44:B48"/>
    <mergeCell ref="C44:C48"/>
    <mergeCell ref="D44:D48"/>
    <mergeCell ref="E44:E48"/>
    <mergeCell ref="B49:F49"/>
    <mergeCell ref="A38:A43"/>
    <mergeCell ref="B38:B42"/>
    <mergeCell ref="C38:C42"/>
    <mergeCell ref="D38:D42"/>
    <mergeCell ref="E38:E42"/>
    <mergeCell ref="B43:F43"/>
    <mergeCell ref="A32:A37"/>
    <mergeCell ref="B32:B36"/>
    <mergeCell ref="C32:C36"/>
    <mergeCell ref="D32:D36"/>
    <mergeCell ref="E32:E36"/>
    <mergeCell ref="A26:A31"/>
    <mergeCell ref="B26:B30"/>
    <mergeCell ref="C26:C30"/>
    <mergeCell ref="D26:D30"/>
    <mergeCell ref="E26:E30"/>
    <mergeCell ref="B31:F31"/>
    <mergeCell ref="B37:F37"/>
    <mergeCell ref="S5:T5"/>
    <mergeCell ref="U5:U6"/>
    <mergeCell ref="V5:W5"/>
    <mergeCell ref="A20:A25"/>
    <mergeCell ref="B20:B24"/>
    <mergeCell ref="C20:C24"/>
    <mergeCell ref="D20:D24"/>
    <mergeCell ref="E20:E24"/>
    <mergeCell ref="A14:A19"/>
    <mergeCell ref="B14:B18"/>
    <mergeCell ref="C14:C18"/>
    <mergeCell ref="D14:D18"/>
    <mergeCell ref="E14:E18"/>
    <mergeCell ref="B19:F19"/>
    <mergeCell ref="B25:F25"/>
    <mergeCell ref="A8:A13"/>
    <mergeCell ref="B8:B12"/>
    <mergeCell ref="C8:C12"/>
    <mergeCell ref="D8:D12"/>
    <mergeCell ref="E8:E12"/>
    <mergeCell ref="B13:F13"/>
    <mergeCell ref="N5:O5"/>
    <mergeCell ref="P5:P6"/>
    <mergeCell ref="Q5:R5"/>
    <mergeCell ref="A1:Z1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4:AD4"/>
    <mergeCell ref="D5:D6"/>
    <mergeCell ref="E5:E6"/>
    <mergeCell ref="G5:H5"/>
    <mergeCell ref="I5:J5"/>
    <mergeCell ref="K5:K6"/>
    <mergeCell ref="L5:M5"/>
    <mergeCell ref="X5:Y5"/>
    <mergeCell ref="Z5:Z6"/>
    <mergeCell ref="AA5:AB5"/>
    <mergeCell ref="AC5:AD5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K20:T24 P13:Q13 K19:Q19 K26:T30 K25:Q25 K32:T36 K31:R31 K38:T42 K37:R37 K44:T48 K43:R43 K50:T54 K49:R49 K56:T60 K55:R55 K62:T66 K61:Q61 K68:T72 K67:Q67 U13 Z13:AD13 V68:AD72 V62:AD66 V56:AD60 V50:AD54 V44:AD48 V38:AD42 V32:AD36 V26:AD30 V20:AD24 U19:AD19 U25:AD25 U20:U24 U31:AD31 U26:U30 U37:AD37 U32:U36 U43:AD43 U38:U42 U49:AD49 U44:U48 U55:AD55 U50:U54 U61:AD61 U56:U60 U67:AD67 U62:U66 U73:AD79 U68:U7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E032-B189-4EBF-8A26-F912B4842435}">
  <sheetPr>
    <tabColor rgb="FF00B0F0"/>
  </sheetPr>
  <dimension ref="A1:AK84"/>
  <sheetViews>
    <sheetView topLeftCell="A58" workbookViewId="0">
      <selection activeCell="I88" sqref="I88"/>
    </sheetView>
  </sheetViews>
  <sheetFormatPr defaultRowHeight="15" x14ac:dyDescent="0.25"/>
  <cols>
    <col min="1" max="1" width="5.28515625" style="203" customWidth="1"/>
    <col min="2" max="2" width="14.5703125" style="203" customWidth="1"/>
    <col min="3" max="3" width="15.140625" style="203" customWidth="1"/>
    <col min="4" max="4" width="13.85546875" style="203" customWidth="1"/>
    <col min="5" max="5" width="15" style="203" customWidth="1"/>
    <col min="6" max="6" width="11" style="203" customWidth="1"/>
    <col min="7" max="10" width="7.7109375" style="203" customWidth="1"/>
    <col min="11" max="11" width="11.7109375" style="203" customWidth="1"/>
    <col min="12" max="15" width="7.7109375" style="203" customWidth="1"/>
    <col min="16" max="16" width="11.7109375" style="203" customWidth="1"/>
    <col min="17" max="20" width="7.7109375" style="203" customWidth="1"/>
    <col min="21" max="21" width="11.7109375" style="203" customWidth="1"/>
    <col min="22" max="25" width="7.7109375" style="203" customWidth="1"/>
    <col min="26" max="26" width="11.7109375" style="203" customWidth="1"/>
    <col min="27" max="30" width="8.7109375" style="203" customWidth="1"/>
    <col min="31" max="16384" width="9.140625" style="203"/>
  </cols>
  <sheetData>
    <row r="1" spans="1:37" ht="28.5" x14ac:dyDescent="0.25">
      <c r="A1" s="591" t="s">
        <v>0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2" t="s">
        <v>1</v>
      </c>
      <c r="AB1" s="593"/>
      <c r="AC1" s="593"/>
      <c r="AD1" s="593"/>
    </row>
    <row r="2" spans="1:37" ht="21.75" x14ac:dyDescent="0.25">
      <c r="A2" s="594" t="s">
        <v>114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204"/>
      <c r="AB2" s="204"/>
      <c r="AC2" s="204"/>
      <c r="AD2" s="204"/>
    </row>
    <row r="3" spans="1:37" ht="21" thickBot="1" x14ac:dyDescent="0.3">
      <c r="A3" s="595" t="s">
        <v>2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204"/>
      <c r="AB3" s="204"/>
      <c r="AC3" s="204"/>
      <c r="AD3" s="204"/>
    </row>
    <row r="4" spans="1:37" ht="53.25" customHeight="1" thickBot="1" x14ac:dyDescent="0.3">
      <c r="A4" s="596" t="s">
        <v>3</v>
      </c>
      <c r="B4" s="599" t="s">
        <v>4</v>
      </c>
      <c r="C4" s="602" t="s">
        <v>5</v>
      </c>
      <c r="D4" s="605" t="s">
        <v>6</v>
      </c>
      <c r="E4" s="606"/>
      <c r="F4" s="607" t="s">
        <v>7</v>
      </c>
      <c r="G4" s="565" t="s">
        <v>8</v>
      </c>
      <c r="H4" s="565"/>
      <c r="I4" s="565"/>
      <c r="J4" s="565"/>
      <c r="K4" s="566"/>
      <c r="L4" s="567" t="s">
        <v>9</v>
      </c>
      <c r="M4" s="565"/>
      <c r="N4" s="565"/>
      <c r="O4" s="565"/>
      <c r="P4" s="566"/>
      <c r="Q4" s="567" t="s">
        <v>10</v>
      </c>
      <c r="R4" s="565"/>
      <c r="S4" s="565"/>
      <c r="T4" s="565"/>
      <c r="U4" s="566"/>
      <c r="V4" s="568" t="s">
        <v>11</v>
      </c>
      <c r="W4" s="568"/>
      <c r="X4" s="568"/>
      <c r="Y4" s="568"/>
      <c r="Z4" s="567"/>
      <c r="AA4" s="569" t="s">
        <v>159</v>
      </c>
      <c r="AB4" s="569"/>
      <c r="AC4" s="569"/>
      <c r="AD4" s="570"/>
      <c r="AE4" s="569" t="s">
        <v>160</v>
      </c>
      <c r="AF4" s="569"/>
      <c r="AG4" s="569"/>
      <c r="AH4" s="570"/>
    </row>
    <row r="5" spans="1:37" ht="56.25" customHeight="1" x14ac:dyDescent="0.25">
      <c r="A5" s="597"/>
      <c r="B5" s="600"/>
      <c r="C5" s="603"/>
      <c r="D5" s="608" t="s">
        <v>13</v>
      </c>
      <c r="E5" s="610" t="s">
        <v>14</v>
      </c>
      <c r="F5" s="390"/>
      <c r="G5" s="368" t="s">
        <v>15</v>
      </c>
      <c r="H5" s="369"/>
      <c r="I5" s="368" t="s">
        <v>16</v>
      </c>
      <c r="J5" s="369"/>
      <c r="K5" s="490" t="s">
        <v>17</v>
      </c>
      <c r="L5" s="368" t="s">
        <v>15</v>
      </c>
      <c r="M5" s="369"/>
      <c r="N5" s="368" t="s">
        <v>16</v>
      </c>
      <c r="O5" s="369"/>
      <c r="P5" s="490" t="s">
        <v>17</v>
      </c>
      <c r="Q5" s="368" t="s">
        <v>15</v>
      </c>
      <c r="R5" s="369"/>
      <c r="S5" s="368" t="s">
        <v>16</v>
      </c>
      <c r="T5" s="369"/>
      <c r="U5" s="490" t="s">
        <v>17</v>
      </c>
      <c r="V5" s="368" t="s">
        <v>15</v>
      </c>
      <c r="W5" s="369"/>
      <c r="X5" s="368" t="s">
        <v>16</v>
      </c>
      <c r="Y5" s="369"/>
      <c r="Z5" s="575" t="s">
        <v>17</v>
      </c>
      <c r="AA5" s="366" t="s">
        <v>15</v>
      </c>
      <c r="AB5" s="366"/>
      <c r="AC5" s="366" t="s">
        <v>16</v>
      </c>
      <c r="AD5" s="367"/>
      <c r="AE5" s="366" t="s">
        <v>15</v>
      </c>
      <c r="AF5" s="366"/>
      <c r="AG5" s="366" t="s">
        <v>16</v>
      </c>
      <c r="AH5" s="367"/>
    </row>
    <row r="6" spans="1:37" ht="31.5" customHeight="1" thickBot="1" x14ac:dyDescent="0.3">
      <c r="A6" s="598"/>
      <c r="B6" s="601"/>
      <c r="C6" s="604"/>
      <c r="D6" s="609"/>
      <c r="E6" s="611"/>
      <c r="F6" s="391"/>
      <c r="G6" s="107" t="s">
        <v>18</v>
      </c>
      <c r="H6" s="108" t="s">
        <v>19</v>
      </c>
      <c r="I6" s="107" t="s">
        <v>18</v>
      </c>
      <c r="J6" s="108" t="s">
        <v>19</v>
      </c>
      <c r="K6" s="491"/>
      <c r="L6" s="107" t="s">
        <v>18</v>
      </c>
      <c r="M6" s="108" t="s">
        <v>19</v>
      </c>
      <c r="N6" s="107" t="s">
        <v>18</v>
      </c>
      <c r="O6" s="108" t="s">
        <v>19</v>
      </c>
      <c r="P6" s="491"/>
      <c r="Q6" s="107" t="s">
        <v>18</v>
      </c>
      <c r="R6" s="108" t="s">
        <v>19</v>
      </c>
      <c r="S6" s="107" t="s">
        <v>18</v>
      </c>
      <c r="T6" s="108" t="s">
        <v>19</v>
      </c>
      <c r="U6" s="491"/>
      <c r="V6" s="107" t="s">
        <v>18</v>
      </c>
      <c r="W6" s="108" t="s">
        <v>19</v>
      </c>
      <c r="X6" s="107" t="s">
        <v>18</v>
      </c>
      <c r="Y6" s="108" t="s">
        <v>19</v>
      </c>
      <c r="Z6" s="576"/>
      <c r="AA6" s="109" t="s">
        <v>18</v>
      </c>
      <c r="AB6" s="110" t="s">
        <v>19</v>
      </c>
      <c r="AC6" s="109" t="s">
        <v>18</v>
      </c>
      <c r="AD6" s="111" t="s">
        <v>19</v>
      </c>
      <c r="AE6" s="109" t="s">
        <v>18</v>
      </c>
      <c r="AF6" s="110" t="s">
        <v>19</v>
      </c>
      <c r="AG6" s="109" t="s">
        <v>18</v>
      </c>
      <c r="AH6" s="111" t="s">
        <v>19</v>
      </c>
    </row>
    <row r="7" spans="1:37" ht="15.75" thickBot="1" x14ac:dyDescent="0.3">
      <c r="A7" s="205">
        <v>1</v>
      </c>
      <c r="B7" s="206">
        <v>2</v>
      </c>
      <c r="C7" s="205">
        <v>3</v>
      </c>
      <c r="D7" s="205">
        <v>4</v>
      </c>
      <c r="E7" s="206">
        <v>5</v>
      </c>
      <c r="F7" s="205">
        <v>6</v>
      </c>
      <c r="G7" s="205">
        <v>7</v>
      </c>
      <c r="H7" s="206">
        <v>8</v>
      </c>
      <c r="I7" s="205">
        <v>9</v>
      </c>
      <c r="J7" s="205">
        <v>10</v>
      </c>
      <c r="K7" s="206">
        <v>11</v>
      </c>
      <c r="L7" s="205">
        <v>12</v>
      </c>
      <c r="M7" s="205">
        <v>13</v>
      </c>
      <c r="N7" s="206">
        <v>14</v>
      </c>
      <c r="O7" s="205">
        <v>15</v>
      </c>
      <c r="P7" s="205">
        <v>16</v>
      </c>
      <c r="Q7" s="206">
        <v>17</v>
      </c>
      <c r="R7" s="205">
        <v>18</v>
      </c>
      <c r="S7" s="205">
        <v>19</v>
      </c>
      <c r="T7" s="206">
        <v>20</v>
      </c>
      <c r="U7" s="205">
        <v>21</v>
      </c>
      <c r="V7" s="205">
        <v>22</v>
      </c>
      <c r="W7" s="206">
        <v>23</v>
      </c>
      <c r="X7" s="205">
        <v>24</v>
      </c>
      <c r="Y7" s="205">
        <v>25</v>
      </c>
      <c r="Z7" s="206">
        <v>26</v>
      </c>
      <c r="AA7" s="205">
        <v>27</v>
      </c>
      <c r="AB7" s="205">
        <v>28</v>
      </c>
      <c r="AC7" s="206">
        <v>29</v>
      </c>
      <c r="AD7" s="205">
        <v>30</v>
      </c>
      <c r="AE7" s="205">
        <v>27</v>
      </c>
      <c r="AF7" s="205">
        <v>28</v>
      </c>
      <c r="AG7" s="206">
        <v>29</v>
      </c>
      <c r="AH7" s="205">
        <v>30</v>
      </c>
    </row>
    <row r="8" spans="1:37" x14ac:dyDescent="0.25">
      <c r="A8" s="612">
        <v>1</v>
      </c>
      <c r="B8" s="615" t="s">
        <v>115</v>
      </c>
      <c r="C8" s="612">
        <f>D8+E8</f>
        <v>525.67999999999995</v>
      </c>
      <c r="D8" s="616">
        <v>524.79</v>
      </c>
      <c r="E8" s="618">
        <v>0.89</v>
      </c>
      <c r="F8" s="217" t="s">
        <v>20</v>
      </c>
      <c r="G8" s="133"/>
      <c r="H8" s="134"/>
      <c r="I8" s="133"/>
      <c r="J8" s="134"/>
      <c r="K8" s="135">
        <f>H8+J8</f>
        <v>0</v>
      </c>
      <c r="L8" s="133"/>
      <c r="M8" s="134"/>
      <c r="N8" s="133"/>
      <c r="O8" s="134"/>
      <c r="P8" s="135">
        <f>M8+O8</f>
        <v>0</v>
      </c>
      <c r="Q8" s="133">
        <v>30</v>
      </c>
      <c r="R8" s="134">
        <v>26</v>
      </c>
      <c r="S8" s="133"/>
      <c r="T8" s="134"/>
      <c r="U8" s="135">
        <f>R8+T8</f>
        <v>26</v>
      </c>
      <c r="V8" s="133">
        <v>6</v>
      </c>
      <c r="W8" s="134">
        <v>9</v>
      </c>
      <c r="X8" s="133"/>
      <c r="Y8" s="134"/>
      <c r="Z8" s="135">
        <f>W8+Y8</f>
        <v>9</v>
      </c>
      <c r="AA8" s="133">
        <f>G8+L8+Q8+V8</f>
        <v>36</v>
      </c>
      <c r="AB8" s="134">
        <f t="shared" ref="AB8:AD8" si="0">H8+M8+R8+W8</f>
        <v>35</v>
      </c>
      <c r="AC8" s="133">
        <f t="shared" si="0"/>
        <v>0</v>
      </c>
      <c r="AD8" s="134">
        <f t="shared" si="0"/>
        <v>0</v>
      </c>
      <c r="AE8" s="288">
        <v>6</v>
      </c>
      <c r="AF8" s="289">
        <v>9</v>
      </c>
      <c r="AG8" s="288">
        <v>0</v>
      </c>
      <c r="AH8" s="289">
        <v>0</v>
      </c>
      <c r="AK8"/>
    </row>
    <row r="9" spans="1:37" x14ac:dyDescent="0.25">
      <c r="A9" s="613"/>
      <c r="B9" s="615"/>
      <c r="C9" s="613"/>
      <c r="D9" s="617"/>
      <c r="E9" s="619"/>
      <c r="F9" s="217" t="s">
        <v>21</v>
      </c>
      <c r="G9" s="136"/>
      <c r="H9" s="137"/>
      <c r="I9" s="136"/>
      <c r="J9" s="137"/>
      <c r="K9" s="135">
        <f t="shared" ref="K9:K72" si="1">H9+J9</f>
        <v>0</v>
      </c>
      <c r="L9" s="136"/>
      <c r="M9" s="137"/>
      <c r="N9" s="136"/>
      <c r="O9" s="137"/>
      <c r="P9" s="135">
        <f t="shared" ref="P9:P72" si="2">M9+O9</f>
        <v>0</v>
      </c>
      <c r="Q9" s="136"/>
      <c r="R9" s="137"/>
      <c r="S9" s="136"/>
      <c r="T9" s="137"/>
      <c r="U9" s="135">
        <f t="shared" ref="U9:U72" si="3">R9+T9</f>
        <v>0</v>
      </c>
      <c r="V9" s="136">
        <v>0</v>
      </c>
      <c r="W9" s="137">
        <v>0</v>
      </c>
      <c r="X9" s="136"/>
      <c r="Y9" s="137"/>
      <c r="Z9" s="135">
        <f t="shared" ref="Z9:Z72" si="4">W9+Y9</f>
        <v>0</v>
      </c>
      <c r="AA9" s="133">
        <f t="shared" ref="AA9:AA72" si="5">G9+L9+Q9+V9</f>
        <v>0</v>
      </c>
      <c r="AB9" s="134">
        <f t="shared" ref="AB9:AB72" si="6">H9+M9+R9+W9</f>
        <v>0</v>
      </c>
      <c r="AC9" s="133">
        <f t="shared" ref="AC9:AC72" si="7">I9+N9+S9+X9</f>
        <v>0</v>
      </c>
      <c r="AD9" s="134">
        <f t="shared" ref="AD9:AD72" si="8">J9+O9+T9+Y9</f>
        <v>0</v>
      </c>
      <c r="AE9" s="288">
        <v>0</v>
      </c>
      <c r="AF9" s="289">
        <v>0</v>
      </c>
      <c r="AG9" s="288">
        <v>0</v>
      </c>
      <c r="AH9" s="289">
        <v>0</v>
      </c>
      <c r="AK9"/>
    </row>
    <row r="10" spans="1:37" x14ac:dyDescent="0.25">
      <c r="A10" s="613"/>
      <c r="B10" s="615"/>
      <c r="C10" s="613"/>
      <c r="D10" s="617"/>
      <c r="E10" s="619"/>
      <c r="F10" s="217" t="s">
        <v>22</v>
      </c>
      <c r="G10" s="136"/>
      <c r="H10" s="137"/>
      <c r="I10" s="136"/>
      <c r="J10" s="137"/>
      <c r="K10" s="135">
        <f t="shared" si="1"/>
        <v>0</v>
      </c>
      <c r="L10" s="136"/>
      <c r="M10" s="137"/>
      <c r="N10" s="136"/>
      <c r="O10" s="137"/>
      <c r="P10" s="135">
        <f t="shared" si="2"/>
        <v>0</v>
      </c>
      <c r="Q10" s="136"/>
      <c r="R10" s="137"/>
      <c r="S10" s="136"/>
      <c r="T10" s="137"/>
      <c r="U10" s="135">
        <f t="shared" si="3"/>
        <v>0</v>
      </c>
      <c r="V10" s="136">
        <v>0</v>
      </c>
      <c r="W10" s="137">
        <v>0</v>
      </c>
      <c r="X10" s="136"/>
      <c r="Y10" s="137"/>
      <c r="Z10" s="135">
        <f t="shared" si="4"/>
        <v>0</v>
      </c>
      <c r="AA10" s="133">
        <f t="shared" si="5"/>
        <v>0</v>
      </c>
      <c r="AB10" s="134">
        <f t="shared" si="6"/>
        <v>0</v>
      </c>
      <c r="AC10" s="133">
        <f t="shared" si="7"/>
        <v>0</v>
      </c>
      <c r="AD10" s="134">
        <f t="shared" si="8"/>
        <v>0</v>
      </c>
      <c r="AE10" s="288">
        <v>0</v>
      </c>
      <c r="AF10" s="289">
        <v>0</v>
      </c>
      <c r="AG10" s="288">
        <v>0</v>
      </c>
      <c r="AH10" s="289">
        <v>0</v>
      </c>
      <c r="AK10"/>
    </row>
    <row r="11" spans="1:37" x14ac:dyDescent="0.25">
      <c r="A11" s="613"/>
      <c r="B11" s="615"/>
      <c r="C11" s="613"/>
      <c r="D11" s="617"/>
      <c r="E11" s="619"/>
      <c r="F11" s="217" t="s">
        <v>23</v>
      </c>
      <c r="G11" s="136"/>
      <c r="H11" s="137"/>
      <c r="I11" s="136"/>
      <c r="J11" s="137"/>
      <c r="K11" s="135">
        <f t="shared" si="1"/>
        <v>0</v>
      </c>
      <c r="L11" s="136"/>
      <c r="M11" s="137"/>
      <c r="N11" s="136"/>
      <c r="O11" s="137"/>
      <c r="P11" s="135">
        <f t="shared" si="2"/>
        <v>0</v>
      </c>
      <c r="Q11" s="136">
        <v>7</v>
      </c>
      <c r="R11" s="137">
        <v>5</v>
      </c>
      <c r="S11" s="136"/>
      <c r="T11" s="137"/>
      <c r="U11" s="135">
        <f t="shared" si="3"/>
        <v>5</v>
      </c>
      <c r="V11" s="136">
        <v>2</v>
      </c>
      <c r="W11" s="137">
        <v>5</v>
      </c>
      <c r="X11" s="136"/>
      <c r="Y11" s="137"/>
      <c r="Z11" s="135">
        <f t="shared" si="4"/>
        <v>5</v>
      </c>
      <c r="AA11" s="133">
        <f t="shared" si="5"/>
        <v>9</v>
      </c>
      <c r="AB11" s="134">
        <f t="shared" si="6"/>
        <v>10</v>
      </c>
      <c r="AC11" s="133">
        <f t="shared" si="7"/>
        <v>0</v>
      </c>
      <c r="AD11" s="134">
        <f t="shared" si="8"/>
        <v>0</v>
      </c>
      <c r="AE11" s="288">
        <v>5</v>
      </c>
      <c r="AF11" s="289">
        <v>5</v>
      </c>
      <c r="AG11" s="288">
        <v>0</v>
      </c>
      <c r="AH11" s="289">
        <v>0</v>
      </c>
      <c r="AK11"/>
    </row>
    <row r="12" spans="1:37" ht="15.75" thickBot="1" x14ac:dyDescent="0.3">
      <c r="A12" s="613"/>
      <c r="B12" s="615"/>
      <c r="C12" s="613"/>
      <c r="D12" s="617"/>
      <c r="E12" s="619"/>
      <c r="F12" s="218" t="s">
        <v>24</v>
      </c>
      <c r="G12" s="139"/>
      <c r="H12" s="140"/>
      <c r="I12" s="139"/>
      <c r="J12" s="140"/>
      <c r="K12" s="181">
        <f t="shared" si="1"/>
        <v>0</v>
      </c>
      <c r="L12" s="139"/>
      <c r="M12" s="140"/>
      <c r="N12" s="139"/>
      <c r="O12" s="140"/>
      <c r="P12" s="181">
        <f t="shared" si="2"/>
        <v>0</v>
      </c>
      <c r="Q12" s="139">
        <v>20</v>
      </c>
      <c r="R12" s="140">
        <v>14</v>
      </c>
      <c r="S12" s="139"/>
      <c r="T12" s="140"/>
      <c r="U12" s="181">
        <f t="shared" si="3"/>
        <v>14</v>
      </c>
      <c r="V12" s="139">
        <v>16</v>
      </c>
      <c r="W12" s="140">
        <v>28</v>
      </c>
      <c r="X12" s="142"/>
      <c r="Y12" s="140"/>
      <c r="Z12" s="181">
        <f t="shared" si="4"/>
        <v>28</v>
      </c>
      <c r="AA12" s="182">
        <f t="shared" si="5"/>
        <v>36</v>
      </c>
      <c r="AB12" s="183">
        <f t="shared" si="6"/>
        <v>42</v>
      </c>
      <c r="AC12" s="182">
        <f t="shared" si="7"/>
        <v>0</v>
      </c>
      <c r="AD12" s="183">
        <f t="shared" si="8"/>
        <v>0</v>
      </c>
      <c r="AE12" s="290">
        <v>16</v>
      </c>
      <c r="AF12" s="291">
        <v>28</v>
      </c>
      <c r="AG12" s="290">
        <v>0</v>
      </c>
      <c r="AH12" s="291">
        <v>0</v>
      </c>
      <c r="AK12"/>
    </row>
    <row r="13" spans="1:37" ht="15.75" thickBot="1" x14ac:dyDescent="0.3">
      <c r="A13" s="614"/>
      <c r="B13" s="620" t="s">
        <v>12</v>
      </c>
      <c r="C13" s="621"/>
      <c r="D13" s="621"/>
      <c r="E13" s="621"/>
      <c r="F13" s="622"/>
      <c r="G13" s="144">
        <f>SUM(G8:G12)</f>
        <v>0</v>
      </c>
      <c r="H13" s="145">
        <f t="shared" ref="H13:AD13" si="9">SUM(H8:H12)</f>
        <v>0</v>
      </c>
      <c r="I13" s="145">
        <f t="shared" si="9"/>
        <v>0</v>
      </c>
      <c r="J13" s="145">
        <f t="shared" si="9"/>
        <v>0</v>
      </c>
      <c r="K13" s="145">
        <f t="shared" si="9"/>
        <v>0</v>
      </c>
      <c r="L13" s="145">
        <f t="shared" si="9"/>
        <v>0</v>
      </c>
      <c r="M13" s="145">
        <f t="shared" si="9"/>
        <v>0</v>
      </c>
      <c r="N13" s="145">
        <f t="shared" si="9"/>
        <v>0</v>
      </c>
      <c r="O13" s="145">
        <f t="shared" si="9"/>
        <v>0</v>
      </c>
      <c r="P13" s="145">
        <f t="shared" si="9"/>
        <v>0</v>
      </c>
      <c r="Q13" s="145">
        <f t="shared" si="9"/>
        <v>57</v>
      </c>
      <c r="R13" s="145">
        <f t="shared" si="9"/>
        <v>45</v>
      </c>
      <c r="S13" s="145">
        <f t="shared" si="9"/>
        <v>0</v>
      </c>
      <c r="T13" s="145">
        <f t="shared" si="9"/>
        <v>0</v>
      </c>
      <c r="U13" s="145">
        <f t="shared" si="9"/>
        <v>45</v>
      </c>
      <c r="V13" s="145">
        <f t="shared" si="9"/>
        <v>24</v>
      </c>
      <c r="W13" s="145">
        <f t="shared" si="9"/>
        <v>42</v>
      </c>
      <c r="X13" s="145">
        <f t="shared" si="9"/>
        <v>0</v>
      </c>
      <c r="Y13" s="145">
        <f t="shared" si="9"/>
        <v>0</v>
      </c>
      <c r="Z13" s="145">
        <f t="shared" si="9"/>
        <v>42</v>
      </c>
      <c r="AA13" s="145">
        <f t="shared" si="9"/>
        <v>81</v>
      </c>
      <c r="AB13" s="145">
        <f t="shared" si="9"/>
        <v>87</v>
      </c>
      <c r="AC13" s="145">
        <f t="shared" si="9"/>
        <v>0</v>
      </c>
      <c r="AD13" s="184">
        <f t="shared" si="9"/>
        <v>0</v>
      </c>
      <c r="AE13" s="145">
        <v>27</v>
      </c>
      <c r="AF13" s="145">
        <v>42</v>
      </c>
      <c r="AG13" s="145">
        <v>0</v>
      </c>
      <c r="AH13" s="184">
        <v>0</v>
      </c>
      <c r="AJ13" s="203">
        <f>AB13-AF13</f>
        <v>45</v>
      </c>
      <c r="AK13" s="203">
        <v>45</v>
      </c>
    </row>
    <row r="14" spans="1:37" x14ac:dyDescent="0.25">
      <c r="A14" s="612">
        <v>2</v>
      </c>
      <c r="B14" s="627" t="s">
        <v>116</v>
      </c>
      <c r="C14" s="628">
        <f>D14+E14</f>
        <v>3418.8199999999997</v>
      </c>
      <c r="D14" s="630">
        <v>3186.47</v>
      </c>
      <c r="E14" s="632">
        <v>232.35</v>
      </c>
      <c r="F14" s="207" t="s">
        <v>20</v>
      </c>
      <c r="G14" s="133"/>
      <c r="H14" s="134"/>
      <c r="I14" s="133"/>
      <c r="J14" s="134"/>
      <c r="K14" s="135">
        <f t="shared" si="1"/>
        <v>0</v>
      </c>
      <c r="L14" s="133">
        <v>25</v>
      </c>
      <c r="M14" s="134">
        <v>12</v>
      </c>
      <c r="N14" s="133"/>
      <c r="O14" s="134"/>
      <c r="P14" s="135">
        <f t="shared" si="2"/>
        <v>12</v>
      </c>
      <c r="Q14" s="133"/>
      <c r="R14" s="134"/>
      <c r="S14" s="133"/>
      <c r="T14" s="134"/>
      <c r="U14" s="135">
        <f t="shared" si="3"/>
        <v>0</v>
      </c>
      <c r="V14" s="133"/>
      <c r="W14" s="134"/>
      <c r="X14" s="133"/>
      <c r="Y14" s="134"/>
      <c r="Z14" s="135">
        <f t="shared" si="4"/>
        <v>0</v>
      </c>
      <c r="AA14" s="133">
        <f t="shared" si="5"/>
        <v>25</v>
      </c>
      <c r="AB14" s="134">
        <f t="shared" si="6"/>
        <v>12</v>
      </c>
      <c r="AC14" s="133">
        <f t="shared" si="7"/>
        <v>0</v>
      </c>
      <c r="AD14" s="134">
        <f t="shared" si="8"/>
        <v>0</v>
      </c>
      <c r="AE14" s="288">
        <v>1900</v>
      </c>
      <c r="AF14" s="289">
        <v>448</v>
      </c>
      <c r="AG14" s="288">
        <v>0</v>
      </c>
      <c r="AH14" s="289">
        <v>0</v>
      </c>
      <c r="AK14"/>
    </row>
    <row r="15" spans="1:37" x14ac:dyDescent="0.25">
      <c r="A15" s="613"/>
      <c r="B15" s="627"/>
      <c r="C15" s="629"/>
      <c r="D15" s="631"/>
      <c r="E15" s="633"/>
      <c r="F15" s="207" t="s">
        <v>21</v>
      </c>
      <c r="G15" s="136"/>
      <c r="H15" s="137"/>
      <c r="I15" s="136"/>
      <c r="J15" s="137"/>
      <c r="K15" s="135">
        <f t="shared" si="1"/>
        <v>0</v>
      </c>
      <c r="L15" s="136"/>
      <c r="M15" s="137"/>
      <c r="N15" s="136"/>
      <c r="O15" s="137"/>
      <c r="P15" s="135">
        <f t="shared" si="2"/>
        <v>0</v>
      </c>
      <c r="Q15" s="136"/>
      <c r="R15" s="137"/>
      <c r="S15" s="136"/>
      <c r="T15" s="137"/>
      <c r="U15" s="135">
        <f t="shared" si="3"/>
        <v>0</v>
      </c>
      <c r="V15" s="136"/>
      <c r="W15" s="137"/>
      <c r="X15" s="136"/>
      <c r="Y15" s="137"/>
      <c r="Z15" s="135">
        <f t="shared" si="4"/>
        <v>0</v>
      </c>
      <c r="AA15" s="133">
        <f t="shared" si="5"/>
        <v>0</v>
      </c>
      <c r="AB15" s="134">
        <f t="shared" si="6"/>
        <v>0</v>
      </c>
      <c r="AC15" s="133">
        <f t="shared" si="7"/>
        <v>0</v>
      </c>
      <c r="AD15" s="134">
        <f t="shared" si="8"/>
        <v>0</v>
      </c>
      <c r="AE15" s="288">
        <v>110</v>
      </c>
      <c r="AF15" s="289">
        <v>26</v>
      </c>
      <c r="AG15" s="288">
        <v>0</v>
      </c>
      <c r="AH15" s="289">
        <v>0</v>
      </c>
      <c r="AK15"/>
    </row>
    <row r="16" spans="1:37" x14ac:dyDescent="0.25">
      <c r="A16" s="613"/>
      <c r="B16" s="627"/>
      <c r="C16" s="629"/>
      <c r="D16" s="631"/>
      <c r="E16" s="633"/>
      <c r="F16" s="207" t="s">
        <v>22</v>
      </c>
      <c r="G16" s="136"/>
      <c r="H16" s="137"/>
      <c r="I16" s="136"/>
      <c r="J16" s="137"/>
      <c r="K16" s="135">
        <f t="shared" si="1"/>
        <v>0</v>
      </c>
      <c r="L16" s="136"/>
      <c r="M16" s="137"/>
      <c r="N16" s="136"/>
      <c r="O16" s="137"/>
      <c r="P16" s="135">
        <f t="shared" si="2"/>
        <v>0</v>
      </c>
      <c r="Q16" s="136"/>
      <c r="R16" s="137"/>
      <c r="S16" s="136"/>
      <c r="T16" s="137"/>
      <c r="U16" s="135">
        <f t="shared" si="3"/>
        <v>0</v>
      </c>
      <c r="V16" s="136"/>
      <c r="W16" s="137"/>
      <c r="X16" s="136"/>
      <c r="Y16" s="137"/>
      <c r="Z16" s="135">
        <f t="shared" si="4"/>
        <v>0</v>
      </c>
      <c r="AA16" s="133">
        <f t="shared" si="5"/>
        <v>0</v>
      </c>
      <c r="AB16" s="134">
        <f t="shared" si="6"/>
        <v>0</v>
      </c>
      <c r="AC16" s="133">
        <f t="shared" si="7"/>
        <v>0</v>
      </c>
      <c r="AD16" s="134">
        <f t="shared" si="8"/>
        <v>0</v>
      </c>
      <c r="AE16" s="288">
        <v>480</v>
      </c>
      <c r="AF16" s="289">
        <v>48</v>
      </c>
      <c r="AG16" s="288">
        <v>0</v>
      </c>
      <c r="AH16" s="289">
        <v>0</v>
      </c>
      <c r="AK16"/>
    </row>
    <row r="17" spans="1:37" x14ac:dyDescent="0.25">
      <c r="A17" s="613"/>
      <c r="B17" s="627"/>
      <c r="C17" s="629"/>
      <c r="D17" s="631"/>
      <c r="E17" s="633"/>
      <c r="F17" s="207" t="s">
        <v>23</v>
      </c>
      <c r="G17" s="136"/>
      <c r="H17" s="137"/>
      <c r="I17" s="136"/>
      <c r="J17" s="137"/>
      <c r="K17" s="135">
        <f t="shared" si="1"/>
        <v>0</v>
      </c>
      <c r="L17" s="136"/>
      <c r="M17" s="137"/>
      <c r="N17" s="136"/>
      <c r="O17" s="137"/>
      <c r="P17" s="135">
        <f t="shared" si="2"/>
        <v>0</v>
      </c>
      <c r="Q17" s="136"/>
      <c r="R17" s="137"/>
      <c r="S17" s="136"/>
      <c r="T17" s="137"/>
      <c r="U17" s="135">
        <f t="shared" si="3"/>
        <v>0</v>
      </c>
      <c r="V17" s="136"/>
      <c r="W17" s="137"/>
      <c r="X17" s="136"/>
      <c r="Y17" s="137"/>
      <c r="Z17" s="135">
        <f t="shared" si="4"/>
        <v>0</v>
      </c>
      <c r="AA17" s="133">
        <f t="shared" si="5"/>
        <v>0</v>
      </c>
      <c r="AB17" s="134">
        <f t="shared" si="6"/>
        <v>0</v>
      </c>
      <c r="AC17" s="133">
        <f t="shared" si="7"/>
        <v>0</v>
      </c>
      <c r="AD17" s="134">
        <f t="shared" si="8"/>
        <v>0</v>
      </c>
      <c r="AE17" s="288">
        <v>0</v>
      </c>
      <c r="AF17" s="289">
        <v>0</v>
      </c>
      <c r="AG17" s="288">
        <v>0</v>
      </c>
      <c r="AH17" s="289">
        <v>0</v>
      </c>
      <c r="AK17"/>
    </row>
    <row r="18" spans="1:37" ht="15.75" thickBot="1" x14ac:dyDescent="0.3">
      <c r="A18" s="613"/>
      <c r="B18" s="627"/>
      <c r="C18" s="629"/>
      <c r="D18" s="631"/>
      <c r="E18" s="633"/>
      <c r="F18" s="208" t="s">
        <v>24</v>
      </c>
      <c r="G18" s="139"/>
      <c r="H18" s="140"/>
      <c r="I18" s="139"/>
      <c r="J18" s="140"/>
      <c r="K18" s="181">
        <f t="shared" si="1"/>
        <v>0</v>
      </c>
      <c r="L18" s="139"/>
      <c r="M18" s="140"/>
      <c r="N18" s="139"/>
      <c r="O18" s="140"/>
      <c r="P18" s="181">
        <f t="shared" si="2"/>
        <v>0</v>
      </c>
      <c r="Q18" s="139"/>
      <c r="R18" s="140"/>
      <c r="S18" s="139"/>
      <c r="T18" s="140"/>
      <c r="U18" s="181">
        <f t="shared" si="3"/>
        <v>0</v>
      </c>
      <c r="V18" s="139"/>
      <c r="W18" s="140"/>
      <c r="X18" s="142"/>
      <c r="Y18" s="140"/>
      <c r="Z18" s="181">
        <f t="shared" si="4"/>
        <v>0</v>
      </c>
      <c r="AA18" s="182">
        <f t="shared" si="5"/>
        <v>0</v>
      </c>
      <c r="AB18" s="183">
        <f t="shared" si="6"/>
        <v>0</v>
      </c>
      <c r="AC18" s="182">
        <f t="shared" si="7"/>
        <v>0</v>
      </c>
      <c r="AD18" s="183">
        <f t="shared" si="8"/>
        <v>0</v>
      </c>
      <c r="AE18" s="290">
        <v>0</v>
      </c>
      <c r="AF18" s="291">
        <v>0</v>
      </c>
      <c r="AG18" s="290">
        <v>0</v>
      </c>
      <c r="AH18" s="291">
        <v>0</v>
      </c>
      <c r="AK18"/>
    </row>
    <row r="19" spans="1:37" ht="15.75" thickBot="1" x14ac:dyDescent="0.3">
      <c r="A19" s="614"/>
      <c r="B19" s="620" t="s">
        <v>12</v>
      </c>
      <c r="C19" s="621"/>
      <c r="D19" s="621"/>
      <c r="E19" s="621"/>
      <c r="F19" s="621"/>
      <c r="G19" s="144">
        <f>G14+G15+G16+G17+G18</f>
        <v>0</v>
      </c>
      <c r="H19" s="145">
        <f t="shared" ref="H19:AD19" si="10">H14+H15+H16+H17+H18</f>
        <v>0</v>
      </c>
      <c r="I19" s="145">
        <f t="shared" si="10"/>
        <v>0</v>
      </c>
      <c r="J19" s="145">
        <f t="shared" si="10"/>
        <v>0</v>
      </c>
      <c r="K19" s="145">
        <f t="shared" si="10"/>
        <v>0</v>
      </c>
      <c r="L19" s="145">
        <f t="shared" si="10"/>
        <v>25</v>
      </c>
      <c r="M19" s="145">
        <f t="shared" si="10"/>
        <v>12</v>
      </c>
      <c r="N19" s="145">
        <f t="shared" si="10"/>
        <v>0</v>
      </c>
      <c r="O19" s="145">
        <f t="shared" si="10"/>
        <v>0</v>
      </c>
      <c r="P19" s="145">
        <f t="shared" si="10"/>
        <v>12</v>
      </c>
      <c r="Q19" s="145">
        <f t="shared" si="10"/>
        <v>0</v>
      </c>
      <c r="R19" s="145">
        <f t="shared" si="10"/>
        <v>0</v>
      </c>
      <c r="S19" s="145">
        <f t="shared" si="10"/>
        <v>0</v>
      </c>
      <c r="T19" s="145">
        <f t="shared" si="10"/>
        <v>0</v>
      </c>
      <c r="U19" s="145">
        <f t="shared" si="10"/>
        <v>0</v>
      </c>
      <c r="V19" s="145">
        <f t="shared" si="10"/>
        <v>0</v>
      </c>
      <c r="W19" s="145">
        <f t="shared" si="10"/>
        <v>0</v>
      </c>
      <c r="X19" s="145">
        <f t="shared" si="10"/>
        <v>0</v>
      </c>
      <c r="Y19" s="145">
        <f t="shared" si="10"/>
        <v>0</v>
      </c>
      <c r="Z19" s="145">
        <f t="shared" si="10"/>
        <v>0</v>
      </c>
      <c r="AA19" s="145">
        <f t="shared" si="10"/>
        <v>25</v>
      </c>
      <c r="AB19" s="292">
        <f t="shared" si="10"/>
        <v>12</v>
      </c>
      <c r="AC19" s="145">
        <f t="shared" si="10"/>
        <v>0</v>
      </c>
      <c r="AD19" s="184">
        <f t="shared" si="10"/>
        <v>0</v>
      </c>
      <c r="AE19" s="145">
        <v>2490</v>
      </c>
      <c r="AF19" s="145">
        <v>522</v>
      </c>
      <c r="AG19" s="145">
        <v>0</v>
      </c>
      <c r="AH19" s="184">
        <v>0</v>
      </c>
      <c r="AJ19" s="203">
        <f t="shared" ref="AJ19" si="11">AB19-AF19</f>
        <v>-510</v>
      </c>
      <c r="AK19" s="203">
        <v>-510</v>
      </c>
    </row>
    <row r="20" spans="1:37" ht="15.75" customHeight="1" x14ac:dyDescent="0.25">
      <c r="A20" s="612">
        <v>3</v>
      </c>
      <c r="B20" s="612" t="s">
        <v>117</v>
      </c>
      <c r="C20" s="612">
        <f>D20+E20</f>
        <v>3527.19</v>
      </c>
      <c r="D20" s="616">
        <v>2461.75</v>
      </c>
      <c r="E20" s="618">
        <v>1065.44</v>
      </c>
      <c r="F20" s="207" t="str">
        <f>[1]Лист1!F8</f>
        <v>վարելահող</v>
      </c>
      <c r="G20" s="133">
        <v>190</v>
      </c>
      <c r="H20" s="134">
        <v>32</v>
      </c>
      <c r="I20" s="133">
        <v>1</v>
      </c>
      <c r="J20" s="134">
        <v>0.2</v>
      </c>
      <c r="K20" s="135">
        <f t="shared" si="1"/>
        <v>32.200000000000003</v>
      </c>
      <c r="L20" s="133">
        <v>98</v>
      </c>
      <c r="M20" s="134">
        <v>40</v>
      </c>
      <c r="N20" s="133">
        <v>1</v>
      </c>
      <c r="O20" s="134">
        <v>1</v>
      </c>
      <c r="P20" s="135">
        <f t="shared" si="2"/>
        <v>41</v>
      </c>
      <c r="Q20" s="133">
        <v>20</v>
      </c>
      <c r="R20" s="133">
        <v>20</v>
      </c>
      <c r="S20" s="133">
        <f>[1]Лист1!S8</f>
        <v>1</v>
      </c>
      <c r="T20" s="134">
        <f>[1]Лист1!T8</f>
        <v>1</v>
      </c>
      <c r="U20" s="135">
        <f t="shared" si="3"/>
        <v>21</v>
      </c>
      <c r="V20" s="133">
        <f>[1]Лист1!V8</f>
        <v>80</v>
      </c>
      <c r="W20" s="134">
        <f>[1]Лист1!W8</f>
        <v>80</v>
      </c>
      <c r="X20" s="133">
        <f>[1]Лист1!X8</f>
        <v>1</v>
      </c>
      <c r="Y20" s="134">
        <f>[1]Лист1!Y8</f>
        <v>1.34</v>
      </c>
      <c r="Z20" s="135">
        <f t="shared" si="4"/>
        <v>81.34</v>
      </c>
      <c r="AA20" s="133">
        <f t="shared" si="5"/>
        <v>388</v>
      </c>
      <c r="AB20" s="134">
        <f t="shared" si="6"/>
        <v>172</v>
      </c>
      <c r="AC20" s="133">
        <f t="shared" si="7"/>
        <v>4</v>
      </c>
      <c r="AD20" s="134">
        <f t="shared" si="8"/>
        <v>3.54</v>
      </c>
      <c r="AE20" s="288">
        <v>578</v>
      </c>
      <c r="AF20" s="289">
        <v>264</v>
      </c>
      <c r="AG20" s="288">
        <v>4</v>
      </c>
      <c r="AH20" s="289">
        <v>4.34</v>
      </c>
      <c r="AK20"/>
    </row>
    <row r="21" spans="1:37" ht="15.75" customHeight="1" x14ac:dyDescent="0.25">
      <c r="A21" s="613"/>
      <c r="B21" s="613"/>
      <c r="C21" s="613"/>
      <c r="D21" s="617"/>
      <c r="E21" s="619"/>
      <c r="F21" s="207" t="str">
        <f>[1]Лист1!F9</f>
        <v>բազ. տնկարկ</v>
      </c>
      <c r="G21" s="136">
        <v>0</v>
      </c>
      <c r="H21" s="137">
        <v>0</v>
      </c>
      <c r="I21" s="136">
        <v>0</v>
      </c>
      <c r="J21" s="137">
        <v>0</v>
      </c>
      <c r="K21" s="135">
        <f t="shared" si="1"/>
        <v>0</v>
      </c>
      <c r="L21" s="136">
        <v>0</v>
      </c>
      <c r="M21" s="137">
        <v>0</v>
      </c>
      <c r="N21" s="136">
        <v>0</v>
      </c>
      <c r="O21" s="137">
        <v>0</v>
      </c>
      <c r="P21" s="135">
        <f t="shared" si="2"/>
        <v>0</v>
      </c>
      <c r="Q21" s="136">
        <v>0</v>
      </c>
      <c r="R21" s="136">
        <v>0</v>
      </c>
      <c r="S21" s="136">
        <f>[1]Лист1!S9</f>
        <v>0</v>
      </c>
      <c r="T21" s="137">
        <f>[1]Лист1!T9</f>
        <v>0</v>
      </c>
      <c r="U21" s="135">
        <f t="shared" si="3"/>
        <v>0</v>
      </c>
      <c r="V21" s="136">
        <f>[1]Лист1!V9</f>
        <v>0</v>
      </c>
      <c r="W21" s="137">
        <f>[1]Лист1!W9</f>
        <v>0</v>
      </c>
      <c r="X21" s="136">
        <f>[1]Лист1!X9</f>
        <v>0</v>
      </c>
      <c r="Y21" s="137">
        <f>[1]Лист1!Y9</f>
        <v>0</v>
      </c>
      <c r="Z21" s="135">
        <f t="shared" si="4"/>
        <v>0</v>
      </c>
      <c r="AA21" s="133">
        <f t="shared" si="5"/>
        <v>0</v>
      </c>
      <c r="AB21" s="134">
        <f t="shared" si="6"/>
        <v>0</v>
      </c>
      <c r="AC21" s="133">
        <f t="shared" si="7"/>
        <v>0</v>
      </c>
      <c r="AD21" s="134">
        <f t="shared" si="8"/>
        <v>0</v>
      </c>
      <c r="AE21" s="288">
        <v>0</v>
      </c>
      <c r="AF21" s="289">
        <v>0</v>
      </c>
      <c r="AG21" s="288">
        <v>0</v>
      </c>
      <c r="AH21" s="289">
        <v>0</v>
      </c>
      <c r="AK21"/>
    </row>
    <row r="22" spans="1:37" x14ac:dyDescent="0.25">
      <c r="A22" s="613"/>
      <c r="B22" s="613"/>
      <c r="C22" s="613"/>
      <c r="D22" s="617"/>
      <c r="E22" s="619"/>
      <c r="F22" s="207" t="str">
        <f>[1]Лист1!F10</f>
        <v>խոտհարք</v>
      </c>
      <c r="G22" s="136">
        <v>60</v>
      </c>
      <c r="H22" s="137">
        <v>30</v>
      </c>
      <c r="I22" s="136">
        <v>0</v>
      </c>
      <c r="J22" s="137">
        <v>0</v>
      </c>
      <c r="K22" s="135">
        <f t="shared" si="1"/>
        <v>30</v>
      </c>
      <c r="L22" s="136">
        <v>30</v>
      </c>
      <c r="M22" s="137">
        <v>20</v>
      </c>
      <c r="N22" s="136">
        <v>0</v>
      </c>
      <c r="O22" s="137">
        <v>0</v>
      </c>
      <c r="P22" s="135">
        <f t="shared" si="2"/>
        <v>20</v>
      </c>
      <c r="Q22" s="136">
        <v>10</v>
      </c>
      <c r="R22" s="136">
        <v>8</v>
      </c>
      <c r="S22" s="136">
        <f>[1]Лист1!S10</f>
        <v>0</v>
      </c>
      <c r="T22" s="137">
        <f>[1]Лист1!T10</f>
        <v>0</v>
      </c>
      <c r="U22" s="135">
        <f t="shared" si="3"/>
        <v>8</v>
      </c>
      <c r="V22" s="136">
        <f>[1]Лист1!V10</f>
        <v>0</v>
      </c>
      <c r="W22" s="137">
        <f>[1]Лист1!W10</f>
        <v>0</v>
      </c>
      <c r="X22" s="136">
        <f>[1]Лист1!X10</f>
        <v>0</v>
      </c>
      <c r="Y22" s="137">
        <f>[1]Лист1!Y10</f>
        <v>0</v>
      </c>
      <c r="Z22" s="135">
        <f t="shared" si="4"/>
        <v>0</v>
      </c>
      <c r="AA22" s="133">
        <f t="shared" si="5"/>
        <v>100</v>
      </c>
      <c r="AB22" s="134">
        <f t="shared" si="6"/>
        <v>58</v>
      </c>
      <c r="AC22" s="133">
        <f t="shared" si="7"/>
        <v>0</v>
      </c>
      <c r="AD22" s="134">
        <f t="shared" si="8"/>
        <v>0</v>
      </c>
      <c r="AE22" s="288">
        <v>220</v>
      </c>
      <c r="AF22" s="289">
        <v>342</v>
      </c>
      <c r="AG22" s="288">
        <v>0</v>
      </c>
      <c r="AH22" s="289">
        <v>0</v>
      </c>
      <c r="AK22"/>
    </row>
    <row r="23" spans="1:37" x14ac:dyDescent="0.25">
      <c r="A23" s="613"/>
      <c r="B23" s="613"/>
      <c r="C23" s="613"/>
      <c r="D23" s="617"/>
      <c r="E23" s="619"/>
      <c r="F23" s="207" t="str">
        <f>[1]Лист1!F11</f>
        <v>արոտ</v>
      </c>
      <c r="G23" s="136">
        <v>0</v>
      </c>
      <c r="H23" s="137">
        <v>0</v>
      </c>
      <c r="I23" s="136">
        <v>0</v>
      </c>
      <c r="J23" s="137">
        <v>0</v>
      </c>
      <c r="K23" s="135">
        <f t="shared" si="1"/>
        <v>0</v>
      </c>
      <c r="L23" s="136">
        <v>0</v>
      </c>
      <c r="M23" s="137">
        <v>0</v>
      </c>
      <c r="N23" s="136">
        <v>0</v>
      </c>
      <c r="O23" s="137">
        <v>0</v>
      </c>
      <c r="P23" s="135">
        <f t="shared" si="2"/>
        <v>0</v>
      </c>
      <c r="Q23" s="136">
        <f>[1]Лист1!Q11</f>
        <v>0</v>
      </c>
      <c r="R23" s="136">
        <v>0</v>
      </c>
      <c r="S23" s="136">
        <f>[1]Лист1!S11</f>
        <v>0</v>
      </c>
      <c r="T23" s="137">
        <f>[1]Лист1!T11</f>
        <v>0</v>
      </c>
      <c r="U23" s="135">
        <f t="shared" si="3"/>
        <v>0</v>
      </c>
      <c r="V23" s="136">
        <v>90</v>
      </c>
      <c r="W23" s="137">
        <v>300</v>
      </c>
      <c r="X23" s="136">
        <f>[1]Лист1!X11</f>
        <v>0</v>
      </c>
      <c r="Y23" s="137">
        <f>[1]Лист1!Y11</f>
        <v>0</v>
      </c>
      <c r="Z23" s="135">
        <f t="shared" si="4"/>
        <v>300</v>
      </c>
      <c r="AA23" s="133">
        <f t="shared" si="5"/>
        <v>90</v>
      </c>
      <c r="AB23" s="134">
        <f t="shared" si="6"/>
        <v>300</v>
      </c>
      <c r="AC23" s="133">
        <f t="shared" si="7"/>
        <v>0</v>
      </c>
      <c r="AD23" s="134">
        <f t="shared" si="8"/>
        <v>0</v>
      </c>
      <c r="AE23" s="288">
        <v>0</v>
      </c>
      <c r="AF23" s="289">
        <v>0</v>
      </c>
      <c r="AG23" s="288">
        <v>0</v>
      </c>
      <c r="AH23" s="289">
        <v>0</v>
      </c>
      <c r="AK23"/>
    </row>
    <row r="24" spans="1:37" ht="15.75" thickBot="1" x14ac:dyDescent="0.3">
      <c r="A24" s="613"/>
      <c r="B24" s="614"/>
      <c r="C24" s="614"/>
      <c r="D24" s="623"/>
      <c r="E24" s="624"/>
      <c r="F24" s="208" t="str">
        <f>[1]Лист1!F12</f>
        <v>այլ</v>
      </c>
      <c r="G24" s="139">
        <v>0</v>
      </c>
      <c r="H24" s="140">
        <v>0</v>
      </c>
      <c r="I24" s="139">
        <v>0</v>
      </c>
      <c r="J24" s="140">
        <v>0</v>
      </c>
      <c r="K24" s="181">
        <f t="shared" si="1"/>
        <v>0</v>
      </c>
      <c r="L24" s="139">
        <v>0</v>
      </c>
      <c r="M24" s="140">
        <v>0</v>
      </c>
      <c r="N24" s="139">
        <v>0</v>
      </c>
      <c r="O24" s="140">
        <v>0</v>
      </c>
      <c r="P24" s="181">
        <f t="shared" si="2"/>
        <v>0</v>
      </c>
      <c r="Q24" s="139">
        <f>[1]Лист1!Q12</f>
        <v>0</v>
      </c>
      <c r="R24" s="139">
        <v>0</v>
      </c>
      <c r="S24" s="139">
        <f>[1]Лист1!S12</f>
        <v>0</v>
      </c>
      <c r="T24" s="140">
        <f>[1]Лист1!T12</f>
        <v>0</v>
      </c>
      <c r="U24" s="181">
        <f t="shared" si="3"/>
        <v>0</v>
      </c>
      <c r="V24" s="139">
        <v>11</v>
      </c>
      <c r="W24" s="140">
        <v>101</v>
      </c>
      <c r="X24" s="142">
        <f>[1]Лист1!X12</f>
        <v>0</v>
      </c>
      <c r="Y24" s="140">
        <f>[1]Лист1!Y12</f>
        <v>0</v>
      </c>
      <c r="Z24" s="181">
        <f t="shared" si="4"/>
        <v>101</v>
      </c>
      <c r="AA24" s="182">
        <f t="shared" si="5"/>
        <v>11</v>
      </c>
      <c r="AB24" s="183">
        <f t="shared" si="6"/>
        <v>101</v>
      </c>
      <c r="AC24" s="182">
        <f t="shared" si="7"/>
        <v>0</v>
      </c>
      <c r="AD24" s="183">
        <f t="shared" si="8"/>
        <v>0</v>
      </c>
      <c r="AE24" s="290">
        <v>0</v>
      </c>
      <c r="AF24" s="291">
        <v>0</v>
      </c>
      <c r="AG24" s="290">
        <v>0</v>
      </c>
      <c r="AH24" s="291">
        <v>0</v>
      </c>
      <c r="AK24"/>
    </row>
    <row r="25" spans="1:37" ht="15.75" customHeight="1" thickBot="1" x14ac:dyDescent="0.3">
      <c r="A25" s="614"/>
      <c r="B25" s="625" t="str">
        <f>[1]Лист1!B13</f>
        <v>Ընդամենը</v>
      </c>
      <c r="C25" s="626"/>
      <c r="D25" s="626"/>
      <c r="E25" s="626"/>
      <c r="F25" s="620"/>
      <c r="G25" s="144">
        <f>G20+G21+G22+G23+G24</f>
        <v>250</v>
      </c>
      <c r="H25" s="145">
        <f t="shared" ref="H25:AD25" si="12">H20+H21+H22+H23+H24</f>
        <v>62</v>
      </c>
      <c r="I25" s="145">
        <f t="shared" si="12"/>
        <v>1</v>
      </c>
      <c r="J25" s="145">
        <f t="shared" si="12"/>
        <v>0.2</v>
      </c>
      <c r="K25" s="145">
        <f t="shared" si="12"/>
        <v>62.2</v>
      </c>
      <c r="L25" s="145">
        <f t="shared" si="12"/>
        <v>128</v>
      </c>
      <c r="M25" s="145">
        <f t="shared" si="12"/>
        <v>60</v>
      </c>
      <c r="N25" s="145">
        <f t="shared" si="12"/>
        <v>1</v>
      </c>
      <c r="O25" s="145">
        <f t="shared" si="12"/>
        <v>1</v>
      </c>
      <c r="P25" s="145">
        <f t="shared" si="12"/>
        <v>61</v>
      </c>
      <c r="Q25" s="145">
        <f t="shared" si="12"/>
        <v>30</v>
      </c>
      <c r="R25" s="145">
        <f t="shared" si="12"/>
        <v>28</v>
      </c>
      <c r="S25" s="145">
        <f t="shared" si="12"/>
        <v>1</v>
      </c>
      <c r="T25" s="145">
        <f t="shared" si="12"/>
        <v>1</v>
      </c>
      <c r="U25" s="145">
        <f t="shared" si="12"/>
        <v>29</v>
      </c>
      <c r="V25" s="145">
        <f t="shared" si="12"/>
        <v>181</v>
      </c>
      <c r="W25" s="145">
        <f t="shared" si="12"/>
        <v>481</v>
      </c>
      <c r="X25" s="145">
        <f t="shared" si="12"/>
        <v>1</v>
      </c>
      <c r="Y25" s="145">
        <f t="shared" si="12"/>
        <v>1.34</v>
      </c>
      <c r="Z25" s="145">
        <f t="shared" si="12"/>
        <v>482.34000000000003</v>
      </c>
      <c r="AA25" s="145">
        <f t="shared" si="12"/>
        <v>589</v>
      </c>
      <c r="AB25" s="292">
        <f t="shared" si="12"/>
        <v>631</v>
      </c>
      <c r="AC25" s="145">
        <f t="shared" si="12"/>
        <v>4</v>
      </c>
      <c r="AD25" s="184">
        <f t="shared" si="12"/>
        <v>3.54</v>
      </c>
      <c r="AE25" s="145">
        <v>798</v>
      </c>
      <c r="AF25" s="145">
        <v>606</v>
      </c>
      <c r="AG25" s="145">
        <v>4</v>
      </c>
      <c r="AH25" s="184">
        <v>4.34</v>
      </c>
      <c r="AJ25" s="203">
        <f t="shared" ref="AJ25" si="13">AB25-AF25</f>
        <v>25</v>
      </c>
      <c r="AK25" s="203">
        <v>25</v>
      </c>
    </row>
    <row r="26" spans="1:37" ht="15.75" customHeight="1" x14ac:dyDescent="0.25">
      <c r="A26" s="628">
        <v>4</v>
      </c>
      <c r="B26" s="627" t="s">
        <v>118</v>
      </c>
      <c r="C26" s="628">
        <f>D26+E26</f>
        <v>8693.2899999999991</v>
      </c>
      <c r="D26" s="630">
        <v>8582.14</v>
      </c>
      <c r="E26" s="632">
        <v>111.15</v>
      </c>
      <c r="F26" s="209" t="s">
        <v>20</v>
      </c>
      <c r="G26" s="133">
        <v>27</v>
      </c>
      <c r="H26" s="134">
        <v>3.0190000000000001</v>
      </c>
      <c r="I26" s="133"/>
      <c r="J26" s="134"/>
      <c r="K26" s="135">
        <f t="shared" si="1"/>
        <v>3.0190000000000001</v>
      </c>
      <c r="L26" s="133">
        <v>25</v>
      </c>
      <c r="M26" s="134">
        <v>8.5</v>
      </c>
      <c r="N26" s="133"/>
      <c r="O26" s="134"/>
      <c r="P26" s="135">
        <f t="shared" si="2"/>
        <v>8.5</v>
      </c>
      <c r="Q26" s="133">
        <v>8</v>
      </c>
      <c r="R26" s="134">
        <v>7.2</v>
      </c>
      <c r="S26" s="133"/>
      <c r="T26" s="134"/>
      <c r="U26" s="135">
        <f t="shared" si="3"/>
        <v>7.2</v>
      </c>
      <c r="V26" s="133">
        <v>4</v>
      </c>
      <c r="W26" s="134">
        <v>5.5</v>
      </c>
      <c r="X26" s="133"/>
      <c r="Y26" s="134"/>
      <c r="Z26" s="135">
        <f t="shared" si="4"/>
        <v>5.5</v>
      </c>
      <c r="AA26" s="133">
        <f t="shared" si="5"/>
        <v>64</v>
      </c>
      <c r="AB26" s="134">
        <f t="shared" si="6"/>
        <v>24.219000000000001</v>
      </c>
      <c r="AC26" s="133">
        <f t="shared" si="7"/>
        <v>0</v>
      </c>
      <c r="AD26" s="134">
        <f t="shared" si="8"/>
        <v>0</v>
      </c>
      <c r="AE26" s="288">
        <v>63</v>
      </c>
      <c r="AF26" s="289">
        <v>25.57</v>
      </c>
      <c r="AG26" s="288">
        <v>0</v>
      </c>
      <c r="AH26" s="289">
        <v>0</v>
      </c>
      <c r="AK26"/>
    </row>
    <row r="27" spans="1:37" x14ac:dyDescent="0.25">
      <c r="A27" s="629"/>
      <c r="B27" s="627"/>
      <c r="C27" s="629"/>
      <c r="D27" s="631"/>
      <c r="E27" s="633"/>
      <c r="F27" s="209" t="s">
        <v>21</v>
      </c>
      <c r="G27" s="136">
        <v>31</v>
      </c>
      <c r="H27" s="137">
        <v>0.53</v>
      </c>
      <c r="I27" s="136"/>
      <c r="J27" s="137"/>
      <c r="K27" s="135">
        <f t="shared" si="1"/>
        <v>0.53</v>
      </c>
      <c r="L27" s="136"/>
      <c r="M27" s="137"/>
      <c r="N27" s="136"/>
      <c r="O27" s="137"/>
      <c r="P27" s="135">
        <f t="shared" si="2"/>
        <v>0</v>
      </c>
      <c r="Q27" s="136"/>
      <c r="R27" s="137"/>
      <c r="S27" s="136"/>
      <c r="T27" s="137"/>
      <c r="U27" s="135">
        <f t="shared" si="3"/>
        <v>0</v>
      </c>
      <c r="V27" s="136"/>
      <c r="W27" s="137"/>
      <c r="X27" s="136"/>
      <c r="Y27" s="137"/>
      <c r="Z27" s="135">
        <f t="shared" si="4"/>
        <v>0</v>
      </c>
      <c r="AA27" s="133">
        <f t="shared" si="5"/>
        <v>31</v>
      </c>
      <c r="AB27" s="134">
        <f t="shared" si="6"/>
        <v>0.53</v>
      </c>
      <c r="AC27" s="133">
        <f t="shared" si="7"/>
        <v>0</v>
      </c>
      <c r="AD27" s="134">
        <f t="shared" si="8"/>
        <v>0</v>
      </c>
      <c r="AE27" s="288">
        <v>31</v>
      </c>
      <c r="AF27" s="289">
        <v>0.53</v>
      </c>
      <c r="AG27" s="288">
        <v>0</v>
      </c>
      <c r="AH27" s="289">
        <v>0</v>
      </c>
      <c r="AK27"/>
    </row>
    <row r="28" spans="1:37" x14ac:dyDescent="0.25">
      <c r="A28" s="629"/>
      <c r="B28" s="627"/>
      <c r="C28" s="629"/>
      <c r="D28" s="631"/>
      <c r="E28" s="633"/>
      <c r="F28" s="209" t="s">
        <v>22</v>
      </c>
      <c r="G28" s="136">
        <v>5</v>
      </c>
      <c r="H28" s="137">
        <v>0.58899999999999997</v>
      </c>
      <c r="I28" s="136"/>
      <c r="J28" s="137"/>
      <c r="K28" s="135">
        <f t="shared" si="1"/>
        <v>0.58899999999999997</v>
      </c>
      <c r="L28" s="136">
        <v>25</v>
      </c>
      <c r="M28" s="137">
        <v>11.5</v>
      </c>
      <c r="N28" s="136"/>
      <c r="O28" s="137"/>
      <c r="P28" s="135">
        <f t="shared" si="2"/>
        <v>11.5</v>
      </c>
      <c r="Q28" s="136">
        <v>8</v>
      </c>
      <c r="R28" s="137">
        <v>6.4</v>
      </c>
      <c r="S28" s="136"/>
      <c r="T28" s="137"/>
      <c r="U28" s="135">
        <f t="shared" si="3"/>
        <v>6.4</v>
      </c>
      <c r="V28" s="136">
        <v>4</v>
      </c>
      <c r="W28" s="137">
        <v>5.5</v>
      </c>
      <c r="X28" s="136"/>
      <c r="Y28" s="137"/>
      <c r="Z28" s="135">
        <f t="shared" si="4"/>
        <v>5.5</v>
      </c>
      <c r="AA28" s="133">
        <f t="shared" si="5"/>
        <v>42</v>
      </c>
      <c r="AB28" s="134">
        <f t="shared" si="6"/>
        <v>23.989000000000001</v>
      </c>
      <c r="AC28" s="133">
        <f t="shared" si="7"/>
        <v>0</v>
      </c>
      <c r="AD28" s="134">
        <f t="shared" si="8"/>
        <v>0</v>
      </c>
      <c r="AE28" s="288">
        <v>51</v>
      </c>
      <c r="AF28" s="289">
        <v>24.31</v>
      </c>
      <c r="AG28" s="288">
        <v>0</v>
      </c>
      <c r="AH28" s="289">
        <v>0</v>
      </c>
      <c r="AK28"/>
    </row>
    <row r="29" spans="1:37" x14ac:dyDescent="0.25">
      <c r="A29" s="629"/>
      <c r="B29" s="627"/>
      <c r="C29" s="629"/>
      <c r="D29" s="631"/>
      <c r="E29" s="633"/>
      <c r="F29" s="209" t="s">
        <v>23</v>
      </c>
      <c r="G29" s="136"/>
      <c r="H29" s="137"/>
      <c r="I29" s="136"/>
      <c r="J29" s="137"/>
      <c r="K29" s="135">
        <f t="shared" si="1"/>
        <v>0</v>
      </c>
      <c r="L29" s="136"/>
      <c r="M29" s="137"/>
      <c r="N29" s="136"/>
      <c r="O29" s="137"/>
      <c r="P29" s="135">
        <f t="shared" si="2"/>
        <v>0</v>
      </c>
      <c r="Q29" s="136"/>
      <c r="R29" s="137"/>
      <c r="S29" s="136"/>
      <c r="T29" s="137"/>
      <c r="U29" s="135">
        <f t="shared" si="3"/>
        <v>0</v>
      </c>
      <c r="V29" s="136"/>
      <c r="W29" s="137"/>
      <c r="X29" s="136"/>
      <c r="Y29" s="137"/>
      <c r="Z29" s="135">
        <f t="shared" si="4"/>
        <v>0</v>
      </c>
      <c r="AA29" s="133">
        <f t="shared" si="5"/>
        <v>0</v>
      </c>
      <c r="AB29" s="134">
        <f t="shared" si="6"/>
        <v>0</v>
      </c>
      <c r="AC29" s="133">
        <f t="shared" si="7"/>
        <v>0</v>
      </c>
      <c r="AD29" s="134">
        <f t="shared" si="8"/>
        <v>0</v>
      </c>
      <c r="AE29" s="288">
        <v>0</v>
      </c>
      <c r="AF29" s="289">
        <v>0</v>
      </c>
      <c r="AG29" s="288">
        <v>0</v>
      </c>
      <c r="AH29" s="289">
        <v>0</v>
      </c>
      <c r="AK29"/>
    </row>
    <row r="30" spans="1:37" ht="15.75" thickBot="1" x14ac:dyDescent="0.3">
      <c r="A30" s="629"/>
      <c r="B30" s="627"/>
      <c r="C30" s="629"/>
      <c r="D30" s="631"/>
      <c r="E30" s="633"/>
      <c r="F30" s="210" t="s">
        <v>24</v>
      </c>
      <c r="G30" s="139"/>
      <c r="H30" s="140"/>
      <c r="I30" s="139"/>
      <c r="J30" s="140"/>
      <c r="K30" s="181">
        <f t="shared" si="1"/>
        <v>0</v>
      </c>
      <c r="L30" s="139"/>
      <c r="M30" s="140"/>
      <c r="N30" s="139"/>
      <c r="O30" s="140"/>
      <c r="P30" s="181">
        <f t="shared" si="2"/>
        <v>0</v>
      </c>
      <c r="Q30" s="139"/>
      <c r="R30" s="140"/>
      <c r="S30" s="139"/>
      <c r="T30" s="140"/>
      <c r="U30" s="181">
        <f t="shared" si="3"/>
        <v>0</v>
      </c>
      <c r="V30" s="139"/>
      <c r="W30" s="140"/>
      <c r="X30" s="142"/>
      <c r="Y30" s="140"/>
      <c r="Z30" s="181">
        <f t="shared" si="4"/>
        <v>0</v>
      </c>
      <c r="AA30" s="182">
        <f t="shared" si="5"/>
        <v>0</v>
      </c>
      <c r="AB30" s="183">
        <f t="shared" si="6"/>
        <v>0</v>
      </c>
      <c r="AC30" s="182">
        <f t="shared" si="7"/>
        <v>0</v>
      </c>
      <c r="AD30" s="183">
        <f t="shared" si="8"/>
        <v>0</v>
      </c>
      <c r="AE30" s="290">
        <v>0</v>
      </c>
      <c r="AF30" s="291">
        <v>0</v>
      </c>
      <c r="AG30" s="290">
        <v>0</v>
      </c>
      <c r="AH30" s="291">
        <v>0</v>
      </c>
      <c r="AK30"/>
    </row>
    <row r="31" spans="1:37" ht="15.75" customHeight="1" thickBot="1" x14ac:dyDescent="0.3">
      <c r="A31" s="634"/>
      <c r="B31" s="635" t="s">
        <v>12</v>
      </c>
      <c r="C31" s="636"/>
      <c r="D31" s="636"/>
      <c r="E31" s="636"/>
      <c r="F31" s="636"/>
      <c r="G31" s="144">
        <f>G26+G27+G28+G29+G30</f>
        <v>63</v>
      </c>
      <c r="H31" s="145">
        <f t="shared" ref="H31:AC31" si="14">H26+H27+H28+H29+H30</f>
        <v>4.1379999999999999</v>
      </c>
      <c r="I31" s="145">
        <f t="shared" si="14"/>
        <v>0</v>
      </c>
      <c r="J31" s="145">
        <f t="shared" si="14"/>
        <v>0</v>
      </c>
      <c r="K31" s="145">
        <f t="shared" si="14"/>
        <v>4.1379999999999999</v>
      </c>
      <c r="L31" s="145">
        <f t="shared" si="14"/>
        <v>50</v>
      </c>
      <c r="M31" s="145">
        <f t="shared" si="14"/>
        <v>20</v>
      </c>
      <c r="N31" s="145">
        <f t="shared" si="14"/>
        <v>0</v>
      </c>
      <c r="O31" s="145">
        <f t="shared" si="14"/>
        <v>0</v>
      </c>
      <c r="P31" s="145">
        <f t="shared" si="14"/>
        <v>20</v>
      </c>
      <c r="Q31" s="145">
        <f t="shared" si="14"/>
        <v>16</v>
      </c>
      <c r="R31" s="145">
        <f t="shared" si="14"/>
        <v>13.600000000000001</v>
      </c>
      <c r="S31" s="145">
        <f t="shared" si="14"/>
        <v>0</v>
      </c>
      <c r="T31" s="145">
        <f t="shared" si="14"/>
        <v>0</v>
      </c>
      <c r="U31" s="145">
        <f t="shared" si="14"/>
        <v>13.600000000000001</v>
      </c>
      <c r="V31" s="145">
        <f t="shared" si="14"/>
        <v>8</v>
      </c>
      <c r="W31" s="145">
        <f t="shared" si="14"/>
        <v>11</v>
      </c>
      <c r="X31" s="145">
        <f t="shared" si="14"/>
        <v>0</v>
      </c>
      <c r="Y31" s="145">
        <f t="shared" si="14"/>
        <v>0</v>
      </c>
      <c r="Z31" s="145">
        <f t="shared" si="14"/>
        <v>11</v>
      </c>
      <c r="AA31" s="145">
        <f t="shared" si="14"/>
        <v>137</v>
      </c>
      <c r="AB31" s="145">
        <f t="shared" si="14"/>
        <v>48.738</v>
      </c>
      <c r="AC31" s="145">
        <f t="shared" si="14"/>
        <v>0</v>
      </c>
      <c r="AD31" s="184">
        <f t="shared" ref="AD31" si="15">AD26+AD27+AD28+AD29+AD30</f>
        <v>0</v>
      </c>
      <c r="AE31" s="145">
        <v>145</v>
      </c>
      <c r="AF31" s="145">
        <v>50.41</v>
      </c>
      <c r="AG31" s="145">
        <v>0</v>
      </c>
      <c r="AH31" s="184">
        <v>0</v>
      </c>
      <c r="AJ31" s="203">
        <f t="shared" ref="AJ31" si="16">AB31-AF31</f>
        <v>-1.671999999999997</v>
      </c>
      <c r="AK31" s="203">
        <v>-1.671999999999997</v>
      </c>
    </row>
    <row r="32" spans="1:37" x14ac:dyDescent="0.25">
      <c r="A32" s="628">
        <v>5</v>
      </c>
      <c r="B32" s="627" t="s">
        <v>119</v>
      </c>
      <c r="C32" s="628">
        <f>D32+E32</f>
        <v>8434.27</v>
      </c>
      <c r="D32" s="630">
        <v>8072.23</v>
      </c>
      <c r="E32" s="632">
        <v>362.04</v>
      </c>
      <c r="F32" s="209" t="s">
        <v>20</v>
      </c>
      <c r="G32" s="133">
        <v>230</v>
      </c>
      <c r="H32" s="134">
        <v>20</v>
      </c>
      <c r="I32" s="133">
        <v>0</v>
      </c>
      <c r="J32" s="134">
        <v>0</v>
      </c>
      <c r="K32" s="135">
        <f t="shared" si="1"/>
        <v>20</v>
      </c>
      <c r="L32" s="133">
        <v>100</v>
      </c>
      <c r="M32" s="134">
        <v>50</v>
      </c>
      <c r="N32" s="133">
        <v>1</v>
      </c>
      <c r="O32" s="134">
        <v>0.43</v>
      </c>
      <c r="P32" s="135">
        <f t="shared" si="2"/>
        <v>50.43</v>
      </c>
      <c r="Q32" s="133">
        <v>960</v>
      </c>
      <c r="R32" s="134">
        <v>830</v>
      </c>
      <c r="S32" s="133"/>
      <c r="T32" s="134"/>
      <c r="U32" s="135">
        <f t="shared" si="3"/>
        <v>830</v>
      </c>
      <c r="V32" s="133">
        <v>420</v>
      </c>
      <c r="W32" s="134">
        <v>765</v>
      </c>
      <c r="X32" s="133"/>
      <c r="Y32" s="134"/>
      <c r="Z32" s="135">
        <f t="shared" si="4"/>
        <v>765</v>
      </c>
      <c r="AA32" s="133">
        <f t="shared" si="5"/>
        <v>1710</v>
      </c>
      <c r="AB32" s="134">
        <f t="shared" si="6"/>
        <v>1665</v>
      </c>
      <c r="AC32" s="133">
        <f t="shared" si="7"/>
        <v>1</v>
      </c>
      <c r="AD32" s="134">
        <f t="shared" si="8"/>
        <v>0.43</v>
      </c>
      <c r="AE32" s="288">
        <v>2440</v>
      </c>
      <c r="AF32" s="289">
        <v>2076</v>
      </c>
      <c r="AG32" s="288">
        <v>7</v>
      </c>
      <c r="AH32" s="289">
        <v>13.43</v>
      </c>
      <c r="AK32"/>
    </row>
    <row r="33" spans="1:37" x14ac:dyDescent="0.25">
      <c r="A33" s="629"/>
      <c r="B33" s="627"/>
      <c r="C33" s="629"/>
      <c r="D33" s="631"/>
      <c r="E33" s="633"/>
      <c r="F33" s="209" t="s">
        <v>21</v>
      </c>
      <c r="G33" s="136">
        <v>115</v>
      </c>
      <c r="H33" s="137">
        <v>10</v>
      </c>
      <c r="I33" s="136"/>
      <c r="J33" s="137"/>
      <c r="K33" s="135">
        <f t="shared" si="1"/>
        <v>10</v>
      </c>
      <c r="L33" s="136">
        <v>20</v>
      </c>
      <c r="M33" s="137">
        <v>10</v>
      </c>
      <c r="N33" s="136"/>
      <c r="O33" s="137"/>
      <c r="P33" s="135">
        <f t="shared" si="2"/>
        <v>10</v>
      </c>
      <c r="Q33" s="136">
        <v>26</v>
      </c>
      <c r="R33" s="137">
        <v>40</v>
      </c>
      <c r="S33" s="136"/>
      <c r="T33" s="137"/>
      <c r="U33" s="135">
        <f t="shared" si="3"/>
        <v>40</v>
      </c>
      <c r="V33" s="136"/>
      <c r="W33" s="137">
        <v>6</v>
      </c>
      <c r="X33" s="136"/>
      <c r="Y33" s="137"/>
      <c r="Z33" s="135">
        <f t="shared" si="4"/>
        <v>6</v>
      </c>
      <c r="AA33" s="133">
        <f t="shared" si="5"/>
        <v>161</v>
      </c>
      <c r="AB33" s="134">
        <f t="shared" si="6"/>
        <v>66</v>
      </c>
      <c r="AC33" s="133">
        <f t="shared" si="7"/>
        <v>0</v>
      </c>
      <c r="AD33" s="134">
        <f t="shared" si="8"/>
        <v>0</v>
      </c>
      <c r="AE33" s="288">
        <v>0</v>
      </c>
      <c r="AF33" s="289">
        <v>0</v>
      </c>
      <c r="AG33" s="288">
        <v>0</v>
      </c>
      <c r="AH33" s="289">
        <v>0</v>
      </c>
      <c r="AK33"/>
    </row>
    <row r="34" spans="1:37" x14ac:dyDescent="0.25">
      <c r="A34" s="629"/>
      <c r="B34" s="627"/>
      <c r="C34" s="629"/>
      <c r="D34" s="631"/>
      <c r="E34" s="633"/>
      <c r="F34" s="209" t="s">
        <v>22</v>
      </c>
      <c r="G34" s="136"/>
      <c r="H34" s="137"/>
      <c r="I34" s="136"/>
      <c r="J34" s="137"/>
      <c r="K34" s="135">
        <f t="shared" si="1"/>
        <v>0</v>
      </c>
      <c r="L34" s="136"/>
      <c r="M34" s="137"/>
      <c r="N34" s="136"/>
      <c r="O34" s="137"/>
      <c r="P34" s="135">
        <f t="shared" si="2"/>
        <v>0</v>
      </c>
      <c r="Q34" s="136"/>
      <c r="R34" s="137"/>
      <c r="S34" s="136"/>
      <c r="T34" s="137"/>
      <c r="U34" s="135">
        <f t="shared" si="3"/>
        <v>0</v>
      </c>
      <c r="V34" s="136"/>
      <c r="W34" s="137"/>
      <c r="X34" s="136"/>
      <c r="Y34" s="137"/>
      <c r="Z34" s="135">
        <f t="shared" si="4"/>
        <v>0</v>
      </c>
      <c r="AA34" s="133">
        <f t="shared" si="5"/>
        <v>0</v>
      </c>
      <c r="AB34" s="134">
        <f t="shared" si="6"/>
        <v>0</v>
      </c>
      <c r="AC34" s="133">
        <f t="shared" si="7"/>
        <v>0</v>
      </c>
      <c r="AD34" s="134">
        <f t="shared" si="8"/>
        <v>0</v>
      </c>
      <c r="AE34" s="288">
        <v>0</v>
      </c>
      <c r="AF34" s="289">
        <v>0</v>
      </c>
      <c r="AG34" s="288">
        <v>0</v>
      </c>
      <c r="AH34" s="289">
        <v>0</v>
      </c>
      <c r="AK34"/>
    </row>
    <row r="35" spans="1:37" x14ac:dyDescent="0.25">
      <c r="A35" s="629"/>
      <c r="B35" s="627"/>
      <c r="C35" s="629"/>
      <c r="D35" s="631"/>
      <c r="E35" s="633"/>
      <c r="F35" s="209" t="s">
        <v>23</v>
      </c>
      <c r="G35" s="136"/>
      <c r="H35" s="137"/>
      <c r="I35" s="136"/>
      <c r="J35" s="137"/>
      <c r="K35" s="135">
        <f t="shared" si="1"/>
        <v>0</v>
      </c>
      <c r="L35" s="136"/>
      <c r="M35" s="137"/>
      <c r="N35" s="136"/>
      <c r="O35" s="137"/>
      <c r="P35" s="135">
        <f t="shared" si="2"/>
        <v>0</v>
      </c>
      <c r="Q35" s="136"/>
      <c r="R35" s="137"/>
      <c r="S35" s="136">
        <v>4</v>
      </c>
      <c r="T35" s="137">
        <v>4.4000000000000004</v>
      </c>
      <c r="U35" s="135">
        <f t="shared" si="3"/>
        <v>4.4000000000000004</v>
      </c>
      <c r="V35" s="136"/>
      <c r="W35" s="137"/>
      <c r="X35" s="136"/>
      <c r="Y35" s="137"/>
      <c r="Z35" s="135">
        <f t="shared" si="4"/>
        <v>0</v>
      </c>
      <c r="AA35" s="133">
        <f t="shared" si="5"/>
        <v>0</v>
      </c>
      <c r="AB35" s="134">
        <f t="shared" si="6"/>
        <v>0</v>
      </c>
      <c r="AC35" s="133">
        <f t="shared" si="7"/>
        <v>4</v>
      </c>
      <c r="AD35" s="134">
        <f t="shared" si="8"/>
        <v>4.4000000000000004</v>
      </c>
      <c r="AE35" s="288">
        <v>0</v>
      </c>
      <c r="AF35" s="289">
        <v>0</v>
      </c>
      <c r="AG35" s="288">
        <v>0</v>
      </c>
      <c r="AH35" s="289">
        <v>0</v>
      </c>
      <c r="AK35"/>
    </row>
    <row r="36" spans="1:37" ht="15.75" thickBot="1" x14ac:dyDescent="0.3">
      <c r="A36" s="629"/>
      <c r="B36" s="627"/>
      <c r="C36" s="629"/>
      <c r="D36" s="631"/>
      <c r="E36" s="633"/>
      <c r="F36" s="210" t="s">
        <v>24</v>
      </c>
      <c r="G36" s="139">
        <v>115</v>
      </c>
      <c r="H36" s="140">
        <v>10</v>
      </c>
      <c r="I36" s="139"/>
      <c r="J36" s="140"/>
      <c r="K36" s="181">
        <f t="shared" si="1"/>
        <v>10</v>
      </c>
      <c r="L36" s="139">
        <v>50</v>
      </c>
      <c r="M36" s="140">
        <v>41</v>
      </c>
      <c r="N36" s="139"/>
      <c r="O36" s="140"/>
      <c r="P36" s="181">
        <f t="shared" si="2"/>
        <v>41</v>
      </c>
      <c r="Q36" s="139">
        <v>300</v>
      </c>
      <c r="R36" s="140">
        <v>108</v>
      </c>
      <c r="S36" s="139"/>
      <c r="T36" s="140"/>
      <c r="U36" s="181">
        <f t="shared" si="3"/>
        <v>108</v>
      </c>
      <c r="V36" s="139"/>
      <c r="W36" s="140">
        <v>186</v>
      </c>
      <c r="X36" s="142">
        <v>2</v>
      </c>
      <c r="Y36" s="140">
        <v>8.6</v>
      </c>
      <c r="Z36" s="181">
        <f t="shared" si="4"/>
        <v>194.6</v>
      </c>
      <c r="AA36" s="182">
        <f t="shared" si="5"/>
        <v>465</v>
      </c>
      <c r="AB36" s="183">
        <f t="shared" si="6"/>
        <v>345</v>
      </c>
      <c r="AC36" s="182">
        <f t="shared" si="7"/>
        <v>2</v>
      </c>
      <c r="AD36" s="183">
        <f t="shared" si="8"/>
        <v>8.6</v>
      </c>
      <c r="AE36" s="290">
        <v>0</v>
      </c>
      <c r="AF36" s="291">
        <v>0</v>
      </c>
      <c r="AG36" s="290">
        <v>0</v>
      </c>
      <c r="AH36" s="291">
        <v>0</v>
      </c>
      <c r="AK36"/>
    </row>
    <row r="37" spans="1:37" ht="15.75" customHeight="1" thickBot="1" x14ac:dyDescent="0.3">
      <c r="A37" s="634"/>
      <c r="B37" s="635" t="s">
        <v>12</v>
      </c>
      <c r="C37" s="636"/>
      <c r="D37" s="636"/>
      <c r="E37" s="636"/>
      <c r="F37" s="636"/>
      <c r="G37" s="144">
        <f>G32+G33+G34+G35+G36</f>
        <v>460</v>
      </c>
      <c r="H37" s="145">
        <f t="shared" ref="H37:AD37" si="17">H32+H33+H34+H35+H36</f>
        <v>40</v>
      </c>
      <c r="I37" s="145">
        <f t="shared" si="17"/>
        <v>0</v>
      </c>
      <c r="J37" s="145">
        <f t="shared" si="17"/>
        <v>0</v>
      </c>
      <c r="K37" s="145">
        <f t="shared" si="17"/>
        <v>40</v>
      </c>
      <c r="L37" s="145">
        <f t="shared" si="17"/>
        <v>170</v>
      </c>
      <c r="M37" s="145">
        <f t="shared" si="17"/>
        <v>101</v>
      </c>
      <c r="N37" s="145">
        <f t="shared" si="17"/>
        <v>1</v>
      </c>
      <c r="O37" s="145">
        <f t="shared" si="17"/>
        <v>0.43</v>
      </c>
      <c r="P37" s="145">
        <f t="shared" si="17"/>
        <v>101.43</v>
      </c>
      <c r="Q37" s="145">
        <f t="shared" si="17"/>
        <v>1286</v>
      </c>
      <c r="R37" s="145">
        <f t="shared" si="17"/>
        <v>978</v>
      </c>
      <c r="S37" s="145">
        <f t="shared" si="17"/>
        <v>4</v>
      </c>
      <c r="T37" s="145">
        <f t="shared" si="17"/>
        <v>4.4000000000000004</v>
      </c>
      <c r="U37" s="145">
        <f t="shared" si="17"/>
        <v>982.4</v>
      </c>
      <c r="V37" s="145">
        <f t="shared" si="17"/>
        <v>420</v>
      </c>
      <c r="W37" s="145">
        <f t="shared" si="17"/>
        <v>957</v>
      </c>
      <c r="X37" s="145">
        <f t="shared" si="17"/>
        <v>2</v>
      </c>
      <c r="Y37" s="145">
        <f t="shared" si="17"/>
        <v>8.6</v>
      </c>
      <c r="Z37" s="145">
        <f t="shared" si="17"/>
        <v>965.6</v>
      </c>
      <c r="AA37" s="145">
        <f t="shared" si="17"/>
        <v>2336</v>
      </c>
      <c r="AB37" s="145">
        <f t="shared" si="17"/>
        <v>2076</v>
      </c>
      <c r="AC37" s="145">
        <f t="shared" si="17"/>
        <v>7</v>
      </c>
      <c r="AD37" s="184">
        <f t="shared" si="17"/>
        <v>13.43</v>
      </c>
      <c r="AE37" s="145">
        <v>2440</v>
      </c>
      <c r="AF37" s="145">
        <v>2076</v>
      </c>
      <c r="AG37" s="145">
        <v>7</v>
      </c>
      <c r="AH37" s="184">
        <v>13.43</v>
      </c>
      <c r="AJ37" s="203">
        <f t="shared" ref="AJ37" si="18">AB37-AF37</f>
        <v>0</v>
      </c>
      <c r="AK37" s="203">
        <v>0</v>
      </c>
    </row>
    <row r="38" spans="1:37" x14ac:dyDescent="0.25">
      <c r="A38" s="628">
        <v>6</v>
      </c>
      <c r="B38" s="627" t="s">
        <v>120</v>
      </c>
      <c r="C38" s="628">
        <f>D38+E38</f>
        <v>5174.49</v>
      </c>
      <c r="D38" s="630">
        <v>5127.91</v>
      </c>
      <c r="E38" s="632">
        <v>46.58</v>
      </c>
      <c r="F38" s="209" t="s">
        <v>20</v>
      </c>
      <c r="G38" s="133">
        <v>180</v>
      </c>
      <c r="H38" s="134">
        <v>26</v>
      </c>
      <c r="I38" s="133">
        <v>0</v>
      </c>
      <c r="J38" s="134">
        <v>0</v>
      </c>
      <c r="K38" s="135">
        <f t="shared" si="1"/>
        <v>26</v>
      </c>
      <c r="L38" s="133">
        <v>250</v>
      </c>
      <c r="M38" s="134">
        <v>111</v>
      </c>
      <c r="N38" s="133">
        <v>0</v>
      </c>
      <c r="O38" s="134">
        <v>0</v>
      </c>
      <c r="P38" s="135">
        <f t="shared" si="2"/>
        <v>111</v>
      </c>
      <c r="Q38" s="133">
        <v>207</v>
      </c>
      <c r="R38" s="134">
        <v>193</v>
      </c>
      <c r="S38" s="133">
        <v>0</v>
      </c>
      <c r="T38" s="134">
        <v>0</v>
      </c>
      <c r="U38" s="135">
        <f t="shared" si="3"/>
        <v>193</v>
      </c>
      <c r="V38" s="133">
        <v>55</v>
      </c>
      <c r="W38" s="134">
        <v>73</v>
      </c>
      <c r="X38" s="133">
        <v>0</v>
      </c>
      <c r="Y38" s="134">
        <v>0</v>
      </c>
      <c r="Z38" s="135">
        <f t="shared" si="4"/>
        <v>73</v>
      </c>
      <c r="AA38" s="133">
        <f t="shared" si="5"/>
        <v>692</v>
      </c>
      <c r="AB38" s="134">
        <f t="shared" si="6"/>
        <v>403</v>
      </c>
      <c r="AC38" s="133">
        <f t="shared" si="7"/>
        <v>0</v>
      </c>
      <c r="AD38" s="134">
        <f t="shared" si="8"/>
        <v>0</v>
      </c>
      <c r="AE38" s="288">
        <v>692</v>
      </c>
      <c r="AF38" s="289">
        <v>403</v>
      </c>
      <c r="AG38" s="288">
        <v>0</v>
      </c>
      <c r="AH38" s="289">
        <v>0</v>
      </c>
      <c r="AK38"/>
    </row>
    <row r="39" spans="1:37" x14ac:dyDescent="0.25">
      <c r="A39" s="629"/>
      <c r="B39" s="627"/>
      <c r="C39" s="629"/>
      <c r="D39" s="631"/>
      <c r="E39" s="633"/>
      <c r="F39" s="209" t="s">
        <v>21</v>
      </c>
      <c r="G39" s="136">
        <v>0</v>
      </c>
      <c r="H39" s="137">
        <v>0</v>
      </c>
      <c r="I39" s="136">
        <v>0</v>
      </c>
      <c r="J39" s="137">
        <v>0</v>
      </c>
      <c r="K39" s="135">
        <f t="shared" si="1"/>
        <v>0</v>
      </c>
      <c r="L39" s="136">
        <v>0</v>
      </c>
      <c r="M39" s="137">
        <v>0</v>
      </c>
      <c r="N39" s="136">
        <v>0</v>
      </c>
      <c r="O39" s="137">
        <v>0</v>
      </c>
      <c r="P39" s="135">
        <f t="shared" si="2"/>
        <v>0</v>
      </c>
      <c r="Q39" s="136">
        <v>0</v>
      </c>
      <c r="R39" s="137">
        <v>0</v>
      </c>
      <c r="S39" s="136">
        <v>0</v>
      </c>
      <c r="T39" s="137">
        <v>0</v>
      </c>
      <c r="U39" s="135">
        <f t="shared" si="3"/>
        <v>0</v>
      </c>
      <c r="V39" s="136">
        <v>0</v>
      </c>
      <c r="W39" s="137">
        <v>0</v>
      </c>
      <c r="X39" s="136">
        <v>0</v>
      </c>
      <c r="Y39" s="137">
        <v>0</v>
      </c>
      <c r="Z39" s="135">
        <f t="shared" si="4"/>
        <v>0</v>
      </c>
      <c r="AA39" s="133">
        <f t="shared" si="5"/>
        <v>0</v>
      </c>
      <c r="AB39" s="134">
        <f t="shared" si="6"/>
        <v>0</v>
      </c>
      <c r="AC39" s="133">
        <f t="shared" si="7"/>
        <v>0</v>
      </c>
      <c r="AD39" s="134">
        <f t="shared" si="8"/>
        <v>0</v>
      </c>
      <c r="AE39" s="288">
        <v>0</v>
      </c>
      <c r="AF39" s="289">
        <v>0</v>
      </c>
      <c r="AG39" s="288">
        <v>0</v>
      </c>
      <c r="AH39" s="289">
        <v>0</v>
      </c>
      <c r="AK39"/>
    </row>
    <row r="40" spans="1:37" x14ac:dyDescent="0.25">
      <c r="A40" s="629"/>
      <c r="B40" s="627"/>
      <c r="C40" s="629"/>
      <c r="D40" s="631"/>
      <c r="E40" s="633"/>
      <c r="F40" s="209" t="s">
        <v>22</v>
      </c>
      <c r="G40" s="136">
        <v>65</v>
      </c>
      <c r="H40" s="137">
        <v>0</v>
      </c>
      <c r="I40" s="136">
        <v>0</v>
      </c>
      <c r="J40" s="137">
        <v>0</v>
      </c>
      <c r="K40" s="135">
        <f t="shared" si="1"/>
        <v>0</v>
      </c>
      <c r="L40" s="136">
        <v>515</v>
      </c>
      <c r="M40" s="137">
        <v>211</v>
      </c>
      <c r="N40" s="136">
        <v>0</v>
      </c>
      <c r="O40" s="137">
        <v>0</v>
      </c>
      <c r="P40" s="135">
        <f t="shared" si="2"/>
        <v>211</v>
      </c>
      <c r="Q40" s="136">
        <v>43</v>
      </c>
      <c r="R40" s="137">
        <v>23</v>
      </c>
      <c r="S40" s="136">
        <v>0</v>
      </c>
      <c r="T40" s="137">
        <v>0</v>
      </c>
      <c r="U40" s="135">
        <f t="shared" si="3"/>
        <v>23</v>
      </c>
      <c r="V40" s="136">
        <v>0</v>
      </c>
      <c r="W40" s="137">
        <v>0</v>
      </c>
      <c r="X40" s="136">
        <v>0</v>
      </c>
      <c r="Y40" s="137">
        <v>0</v>
      </c>
      <c r="Z40" s="135">
        <f t="shared" si="4"/>
        <v>0</v>
      </c>
      <c r="AA40" s="133">
        <f t="shared" si="5"/>
        <v>623</v>
      </c>
      <c r="AB40" s="134">
        <f t="shared" si="6"/>
        <v>234</v>
      </c>
      <c r="AC40" s="133">
        <f t="shared" si="7"/>
        <v>0</v>
      </c>
      <c r="AD40" s="134">
        <f t="shared" si="8"/>
        <v>0</v>
      </c>
      <c r="AE40" s="288">
        <v>623</v>
      </c>
      <c r="AF40" s="289">
        <v>234</v>
      </c>
      <c r="AG40" s="288">
        <v>0</v>
      </c>
      <c r="AH40" s="289">
        <v>0</v>
      </c>
      <c r="AK40"/>
    </row>
    <row r="41" spans="1:37" x14ac:dyDescent="0.25">
      <c r="A41" s="629"/>
      <c r="B41" s="627"/>
      <c r="C41" s="629"/>
      <c r="D41" s="631"/>
      <c r="E41" s="633"/>
      <c r="F41" s="209" t="s">
        <v>23</v>
      </c>
      <c r="G41" s="136">
        <v>0</v>
      </c>
      <c r="H41" s="137">
        <v>0</v>
      </c>
      <c r="I41" s="136">
        <v>0</v>
      </c>
      <c r="J41" s="137">
        <v>0</v>
      </c>
      <c r="K41" s="135">
        <f t="shared" si="1"/>
        <v>0</v>
      </c>
      <c r="L41" s="136">
        <v>0</v>
      </c>
      <c r="M41" s="137">
        <v>0</v>
      </c>
      <c r="N41" s="136">
        <v>0</v>
      </c>
      <c r="O41" s="137">
        <v>0</v>
      </c>
      <c r="P41" s="135">
        <f t="shared" si="2"/>
        <v>0</v>
      </c>
      <c r="Q41" s="136">
        <v>3</v>
      </c>
      <c r="R41" s="137">
        <v>2</v>
      </c>
      <c r="S41" s="136">
        <v>0</v>
      </c>
      <c r="T41" s="137">
        <v>0</v>
      </c>
      <c r="U41" s="135">
        <f t="shared" si="3"/>
        <v>2</v>
      </c>
      <c r="V41" s="136">
        <v>7</v>
      </c>
      <c r="W41" s="137">
        <v>24</v>
      </c>
      <c r="X41" s="136">
        <v>0</v>
      </c>
      <c r="Y41" s="137">
        <v>0</v>
      </c>
      <c r="Z41" s="135">
        <f t="shared" si="4"/>
        <v>24</v>
      </c>
      <c r="AA41" s="133">
        <f t="shared" si="5"/>
        <v>10</v>
      </c>
      <c r="AB41" s="134">
        <f t="shared" si="6"/>
        <v>26</v>
      </c>
      <c r="AC41" s="133">
        <f t="shared" si="7"/>
        <v>0</v>
      </c>
      <c r="AD41" s="134">
        <f t="shared" si="8"/>
        <v>0</v>
      </c>
      <c r="AE41" s="288">
        <v>10</v>
      </c>
      <c r="AF41" s="289">
        <v>26</v>
      </c>
      <c r="AG41" s="288">
        <v>0</v>
      </c>
      <c r="AH41" s="289">
        <v>0</v>
      </c>
      <c r="AK41"/>
    </row>
    <row r="42" spans="1:37" ht="15.75" thickBot="1" x14ac:dyDescent="0.3">
      <c r="A42" s="629"/>
      <c r="B42" s="627"/>
      <c r="C42" s="629"/>
      <c r="D42" s="631"/>
      <c r="E42" s="633"/>
      <c r="F42" s="210" t="s">
        <v>24</v>
      </c>
      <c r="G42" s="139">
        <v>0</v>
      </c>
      <c r="H42" s="140">
        <v>0</v>
      </c>
      <c r="I42" s="139">
        <v>0</v>
      </c>
      <c r="J42" s="140">
        <v>0</v>
      </c>
      <c r="K42" s="181">
        <f t="shared" si="1"/>
        <v>0</v>
      </c>
      <c r="L42" s="139">
        <v>0</v>
      </c>
      <c r="M42" s="140">
        <v>0</v>
      </c>
      <c r="N42" s="139">
        <v>0</v>
      </c>
      <c r="O42" s="140">
        <v>0</v>
      </c>
      <c r="P42" s="181">
        <f t="shared" si="2"/>
        <v>0</v>
      </c>
      <c r="Q42" s="139">
        <v>0</v>
      </c>
      <c r="R42" s="140">
        <v>0</v>
      </c>
      <c r="S42" s="139">
        <v>0</v>
      </c>
      <c r="T42" s="140">
        <v>0</v>
      </c>
      <c r="U42" s="181">
        <f t="shared" si="3"/>
        <v>0</v>
      </c>
      <c r="V42" s="139">
        <v>0</v>
      </c>
      <c r="W42" s="140">
        <v>0</v>
      </c>
      <c r="X42" s="142">
        <v>0</v>
      </c>
      <c r="Y42" s="140">
        <v>0</v>
      </c>
      <c r="Z42" s="181">
        <f t="shared" si="4"/>
        <v>0</v>
      </c>
      <c r="AA42" s="182">
        <f t="shared" si="5"/>
        <v>0</v>
      </c>
      <c r="AB42" s="183">
        <f t="shared" si="6"/>
        <v>0</v>
      </c>
      <c r="AC42" s="182">
        <f t="shared" si="7"/>
        <v>0</v>
      </c>
      <c r="AD42" s="183">
        <f t="shared" si="8"/>
        <v>0</v>
      </c>
      <c r="AE42" s="290">
        <v>0</v>
      </c>
      <c r="AF42" s="291">
        <v>0</v>
      </c>
      <c r="AG42" s="290">
        <v>0</v>
      </c>
      <c r="AH42" s="291">
        <v>0</v>
      </c>
      <c r="AK42"/>
    </row>
    <row r="43" spans="1:37" ht="15.75" customHeight="1" thickBot="1" x14ac:dyDescent="0.3">
      <c r="A43" s="634"/>
      <c r="B43" s="635" t="s">
        <v>12</v>
      </c>
      <c r="C43" s="636"/>
      <c r="D43" s="636"/>
      <c r="E43" s="636"/>
      <c r="F43" s="636"/>
      <c r="G43" s="144">
        <f>G38+G39+G40+G41+G42</f>
        <v>245</v>
      </c>
      <c r="H43" s="145">
        <f t="shared" ref="H43:AD43" si="19">H38+H39+H40+H41+H42</f>
        <v>26</v>
      </c>
      <c r="I43" s="145">
        <f t="shared" si="19"/>
        <v>0</v>
      </c>
      <c r="J43" s="145">
        <f t="shared" si="19"/>
        <v>0</v>
      </c>
      <c r="K43" s="145">
        <f t="shared" si="19"/>
        <v>26</v>
      </c>
      <c r="L43" s="145">
        <f t="shared" si="19"/>
        <v>765</v>
      </c>
      <c r="M43" s="145">
        <f t="shared" si="19"/>
        <v>322</v>
      </c>
      <c r="N43" s="145">
        <f t="shared" si="19"/>
        <v>0</v>
      </c>
      <c r="O43" s="145">
        <f t="shared" si="19"/>
        <v>0</v>
      </c>
      <c r="P43" s="145">
        <f t="shared" si="19"/>
        <v>322</v>
      </c>
      <c r="Q43" s="145">
        <f t="shared" si="19"/>
        <v>253</v>
      </c>
      <c r="R43" s="145">
        <f t="shared" si="19"/>
        <v>218</v>
      </c>
      <c r="S43" s="145">
        <f t="shared" si="19"/>
        <v>0</v>
      </c>
      <c r="T43" s="145">
        <f t="shared" si="19"/>
        <v>0</v>
      </c>
      <c r="U43" s="145">
        <f t="shared" si="19"/>
        <v>218</v>
      </c>
      <c r="V43" s="145">
        <f t="shared" si="19"/>
        <v>62</v>
      </c>
      <c r="W43" s="145">
        <f t="shared" si="19"/>
        <v>97</v>
      </c>
      <c r="X43" s="145">
        <f t="shared" si="19"/>
        <v>0</v>
      </c>
      <c r="Y43" s="145">
        <f t="shared" si="19"/>
        <v>0</v>
      </c>
      <c r="Z43" s="145">
        <f t="shared" si="19"/>
        <v>97</v>
      </c>
      <c r="AA43" s="145">
        <f t="shared" si="19"/>
        <v>1325</v>
      </c>
      <c r="AB43" s="145">
        <f t="shared" si="19"/>
        <v>663</v>
      </c>
      <c r="AC43" s="145">
        <f t="shared" si="19"/>
        <v>0</v>
      </c>
      <c r="AD43" s="184">
        <f t="shared" si="19"/>
        <v>0</v>
      </c>
      <c r="AE43" s="145">
        <v>1325</v>
      </c>
      <c r="AF43" s="145">
        <v>663</v>
      </c>
      <c r="AG43" s="145">
        <v>0</v>
      </c>
      <c r="AH43" s="184">
        <v>0</v>
      </c>
      <c r="AJ43" s="203">
        <f t="shared" ref="AJ43" si="20">AB43-AF43</f>
        <v>0</v>
      </c>
      <c r="AK43" s="203">
        <v>0</v>
      </c>
    </row>
    <row r="44" spans="1:37" x14ac:dyDescent="0.25">
      <c r="A44" s="628">
        <v>7</v>
      </c>
      <c r="B44" s="627" t="s">
        <v>121</v>
      </c>
      <c r="C44" s="628">
        <f>D44+E44</f>
        <v>1880.06</v>
      </c>
      <c r="D44" s="630">
        <v>1859.69</v>
      </c>
      <c r="E44" s="632">
        <v>20.37</v>
      </c>
      <c r="F44" s="209" t="s">
        <v>20</v>
      </c>
      <c r="G44" s="133">
        <v>1049</v>
      </c>
      <c r="H44" s="134">
        <v>171.42</v>
      </c>
      <c r="I44" s="133">
        <v>0</v>
      </c>
      <c r="J44" s="134">
        <v>0</v>
      </c>
      <c r="K44" s="135">
        <f t="shared" si="1"/>
        <v>171.42</v>
      </c>
      <c r="L44" s="133">
        <v>233</v>
      </c>
      <c r="M44" s="134">
        <v>80.2</v>
      </c>
      <c r="N44" s="133">
        <v>0</v>
      </c>
      <c r="O44" s="134">
        <v>0</v>
      </c>
      <c r="P44" s="135">
        <f t="shared" si="2"/>
        <v>80.2</v>
      </c>
      <c r="Q44" s="133">
        <v>150</v>
      </c>
      <c r="R44" s="134">
        <v>112.1</v>
      </c>
      <c r="S44" s="133">
        <v>0</v>
      </c>
      <c r="T44" s="134">
        <v>0</v>
      </c>
      <c r="U44" s="135">
        <f t="shared" si="3"/>
        <v>112.1</v>
      </c>
      <c r="V44" s="133">
        <v>69</v>
      </c>
      <c r="W44" s="134">
        <v>106</v>
      </c>
      <c r="X44" s="133">
        <v>0</v>
      </c>
      <c r="Y44" s="134">
        <v>0</v>
      </c>
      <c r="Z44" s="135">
        <f t="shared" si="4"/>
        <v>106</v>
      </c>
      <c r="AA44" s="133">
        <f t="shared" si="5"/>
        <v>1501</v>
      </c>
      <c r="AB44" s="134">
        <f t="shared" si="6"/>
        <v>469.72</v>
      </c>
      <c r="AC44" s="133">
        <f t="shared" si="7"/>
        <v>0</v>
      </c>
      <c r="AD44" s="134">
        <f t="shared" si="8"/>
        <v>0</v>
      </c>
      <c r="AE44" s="288">
        <v>1501</v>
      </c>
      <c r="AF44" s="289">
        <v>469.72</v>
      </c>
      <c r="AG44" s="288">
        <v>0</v>
      </c>
      <c r="AH44" s="289">
        <v>0</v>
      </c>
      <c r="AK44"/>
    </row>
    <row r="45" spans="1:37" x14ac:dyDescent="0.25">
      <c r="A45" s="629"/>
      <c r="B45" s="627"/>
      <c r="C45" s="629"/>
      <c r="D45" s="631"/>
      <c r="E45" s="633"/>
      <c r="F45" s="209" t="s">
        <v>21</v>
      </c>
      <c r="G45" s="136">
        <v>0</v>
      </c>
      <c r="H45" s="137">
        <v>0</v>
      </c>
      <c r="I45" s="136">
        <v>0</v>
      </c>
      <c r="J45" s="137">
        <v>0</v>
      </c>
      <c r="K45" s="135">
        <f t="shared" si="1"/>
        <v>0</v>
      </c>
      <c r="L45" s="136">
        <v>0</v>
      </c>
      <c r="M45" s="137">
        <v>0</v>
      </c>
      <c r="N45" s="136">
        <v>0</v>
      </c>
      <c r="O45" s="137">
        <v>0</v>
      </c>
      <c r="P45" s="135">
        <f t="shared" si="2"/>
        <v>0</v>
      </c>
      <c r="Q45" s="136">
        <v>0</v>
      </c>
      <c r="R45" s="137">
        <v>0</v>
      </c>
      <c r="S45" s="136">
        <v>0</v>
      </c>
      <c r="T45" s="137">
        <v>0</v>
      </c>
      <c r="U45" s="135">
        <f t="shared" si="3"/>
        <v>0</v>
      </c>
      <c r="V45" s="136">
        <v>0</v>
      </c>
      <c r="W45" s="137">
        <v>0</v>
      </c>
      <c r="X45" s="136">
        <v>0</v>
      </c>
      <c r="Y45" s="137">
        <v>0</v>
      </c>
      <c r="Z45" s="135">
        <f t="shared" si="4"/>
        <v>0</v>
      </c>
      <c r="AA45" s="133">
        <f t="shared" si="5"/>
        <v>0</v>
      </c>
      <c r="AB45" s="134">
        <f t="shared" si="6"/>
        <v>0</v>
      </c>
      <c r="AC45" s="133">
        <f t="shared" si="7"/>
        <v>0</v>
      </c>
      <c r="AD45" s="134">
        <f t="shared" si="8"/>
        <v>0</v>
      </c>
      <c r="AE45" s="288">
        <v>0</v>
      </c>
      <c r="AF45" s="289">
        <v>0</v>
      </c>
      <c r="AG45" s="288">
        <v>0</v>
      </c>
      <c r="AH45" s="289">
        <v>0</v>
      </c>
      <c r="AK45"/>
    </row>
    <row r="46" spans="1:37" x14ac:dyDescent="0.25">
      <c r="A46" s="629"/>
      <c r="B46" s="627"/>
      <c r="C46" s="629"/>
      <c r="D46" s="631"/>
      <c r="E46" s="633"/>
      <c r="F46" s="209" t="s">
        <v>22</v>
      </c>
      <c r="G46" s="136">
        <v>72</v>
      </c>
      <c r="H46" s="137">
        <v>13.8</v>
      </c>
      <c r="I46" s="136">
        <v>0</v>
      </c>
      <c r="J46" s="137">
        <v>0</v>
      </c>
      <c r="K46" s="135">
        <f t="shared" si="1"/>
        <v>13.8</v>
      </c>
      <c r="L46" s="136">
        <v>62</v>
      </c>
      <c r="M46" s="137">
        <v>21.7</v>
      </c>
      <c r="N46" s="136">
        <v>0</v>
      </c>
      <c r="O46" s="137">
        <v>0</v>
      </c>
      <c r="P46" s="135">
        <f t="shared" si="2"/>
        <v>21.7</v>
      </c>
      <c r="Q46" s="136">
        <v>0</v>
      </c>
      <c r="R46" s="137">
        <v>0</v>
      </c>
      <c r="S46" s="136">
        <v>0</v>
      </c>
      <c r="T46" s="137">
        <v>0</v>
      </c>
      <c r="U46" s="135">
        <f t="shared" si="3"/>
        <v>0</v>
      </c>
      <c r="V46" s="136">
        <v>0</v>
      </c>
      <c r="W46" s="137">
        <v>0</v>
      </c>
      <c r="X46" s="136">
        <v>0</v>
      </c>
      <c r="Y46" s="137">
        <v>0</v>
      </c>
      <c r="Z46" s="135">
        <f t="shared" si="4"/>
        <v>0</v>
      </c>
      <c r="AA46" s="133">
        <f t="shared" si="5"/>
        <v>134</v>
      </c>
      <c r="AB46" s="134">
        <f t="shared" si="6"/>
        <v>35.5</v>
      </c>
      <c r="AC46" s="133">
        <f t="shared" si="7"/>
        <v>0</v>
      </c>
      <c r="AD46" s="134">
        <f t="shared" si="8"/>
        <v>0</v>
      </c>
      <c r="AE46" s="288">
        <v>134</v>
      </c>
      <c r="AF46" s="289">
        <v>35.5</v>
      </c>
      <c r="AG46" s="288">
        <v>0</v>
      </c>
      <c r="AH46" s="289">
        <v>0</v>
      </c>
      <c r="AK46"/>
    </row>
    <row r="47" spans="1:37" x14ac:dyDescent="0.25">
      <c r="A47" s="629"/>
      <c r="B47" s="627"/>
      <c r="C47" s="629"/>
      <c r="D47" s="631"/>
      <c r="E47" s="633"/>
      <c r="F47" s="209" t="s">
        <v>23</v>
      </c>
      <c r="G47" s="136">
        <v>0</v>
      </c>
      <c r="H47" s="137">
        <v>0</v>
      </c>
      <c r="I47" s="136">
        <v>0</v>
      </c>
      <c r="J47" s="137">
        <v>0</v>
      </c>
      <c r="K47" s="135">
        <f t="shared" si="1"/>
        <v>0</v>
      </c>
      <c r="L47" s="136">
        <v>0</v>
      </c>
      <c r="M47" s="137">
        <v>0</v>
      </c>
      <c r="N47" s="136">
        <v>0</v>
      </c>
      <c r="O47" s="137">
        <v>0</v>
      </c>
      <c r="P47" s="135">
        <f t="shared" si="2"/>
        <v>0</v>
      </c>
      <c r="Q47" s="136">
        <v>0</v>
      </c>
      <c r="R47" s="137">
        <v>0</v>
      </c>
      <c r="S47" s="136">
        <v>0</v>
      </c>
      <c r="T47" s="137">
        <v>0</v>
      </c>
      <c r="U47" s="135">
        <f t="shared" si="3"/>
        <v>0</v>
      </c>
      <c r="V47" s="136">
        <v>0</v>
      </c>
      <c r="W47" s="137">
        <v>0</v>
      </c>
      <c r="X47" s="136">
        <v>0</v>
      </c>
      <c r="Y47" s="137">
        <v>0</v>
      </c>
      <c r="Z47" s="135">
        <f t="shared" si="4"/>
        <v>0</v>
      </c>
      <c r="AA47" s="133">
        <f t="shared" si="5"/>
        <v>0</v>
      </c>
      <c r="AB47" s="134">
        <f t="shared" si="6"/>
        <v>0</v>
      </c>
      <c r="AC47" s="133">
        <f t="shared" si="7"/>
        <v>0</v>
      </c>
      <c r="AD47" s="134">
        <f t="shared" si="8"/>
        <v>0</v>
      </c>
      <c r="AE47" s="288">
        <v>0</v>
      </c>
      <c r="AF47" s="289">
        <v>0</v>
      </c>
      <c r="AG47" s="288">
        <v>0</v>
      </c>
      <c r="AH47" s="289">
        <v>0</v>
      </c>
      <c r="AK47"/>
    </row>
    <row r="48" spans="1:37" ht="15.75" thickBot="1" x14ac:dyDescent="0.3">
      <c r="A48" s="629"/>
      <c r="B48" s="627"/>
      <c r="C48" s="629"/>
      <c r="D48" s="631"/>
      <c r="E48" s="633"/>
      <c r="F48" s="210" t="s">
        <v>24</v>
      </c>
      <c r="G48" s="139">
        <v>15</v>
      </c>
      <c r="H48" s="140">
        <v>1.44</v>
      </c>
      <c r="I48" s="139">
        <v>0</v>
      </c>
      <c r="J48" s="140">
        <v>0</v>
      </c>
      <c r="K48" s="181">
        <f t="shared" si="1"/>
        <v>1.44</v>
      </c>
      <c r="L48" s="139">
        <v>4</v>
      </c>
      <c r="M48" s="140">
        <v>1.4</v>
      </c>
      <c r="N48" s="139">
        <v>0</v>
      </c>
      <c r="O48" s="140">
        <v>0</v>
      </c>
      <c r="P48" s="181">
        <f t="shared" si="2"/>
        <v>1.4</v>
      </c>
      <c r="Q48" s="139">
        <v>3</v>
      </c>
      <c r="R48" s="140">
        <v>2.4300000000000002</v>
      </c>
      <c r="S48" s="139">
        <v>0</v>
      </c>
      <c r="T48" s="140">
        <v>0</v>
      </c>
      <c r="U48" s="181">
        <f t="shared" si="3"/>
        <v>2.4300000000000002</v>
      </c>
      <c r="V48" s="139">
        <v>10</v>
      </c>
      <c r="W48" s="140">
        <v>135</v>
      </c>
      <c r="X48" s="142">
        <v>0</v>
      </c>
      <c r="Y48" s="140">
        <v>0</v>
      </c>
      <c r="Z48" s="181">
        <f t="shared" si="4"/>
        <v>135</v>
      </c>
      <c r="AA48" s="182">
        <f t="shared" si="5"/>
        <v>32</v>
      </c>
      <c r="AB48" s="183">
        <f t="shared" si="6"/>
        <v>140.27000000000001</v>
      </c>
      <c r="AC48" s="182">
        <f t="shared" si="7"/>
        <v>0</v>
      </c>
      <c r="AD48" s="183">
        <f t="shared" si="8"/>
        <v>0</v>
      </c>
      <c r="AE48" s="290">
        <v>32</v>
      </c>
      <c r="AF48" s="291">
        <v>140.27000000000001</v>
      </c>
      <c r="AG48" s="290">
        <v>0</v>
      </c>
      <c r="AH48" s="291">
        <v>0</v>
      </c>
      <c r="AK48"/>
    </row>
    <row r="49" spans="1:37" ht="15.75" customHeight="1" thickBot="1" x14ac:dyDescent="0.3">
      <c r="A49" s="634"/>
      <c r="B49" s="635" t="s">
        <v>12</v>
      </c>
      <c r="C49" s="636"/>
      <c r="D49" s="636"/>
      <c r="E49" s="636"/>
      <c r="F49" s="636"/>
      <c r="G49" s="144">
        <f>G44+G45+G46+G47+G48</f>
        <v>1136</v>
      </c>
      <c r="H49" s="145">
        <f t="shared" ref="H49:AD49" si="21">H44+H45+H46+H47+H48</f>
        <v>186.66</v>
      </c>
      <c r="I49" s="145">
        <f t="shared" si="21"/>
        <v>0</v>
      </c>
      <c r="J49" s="145">
        <f t="shared" si="21"/>
        <v>0</v>
      </c>
      <c r="K49" s="145">
        <f t="shared" si="21"/>
        <v>186.66</v>
      </c>
      <c r="L49" s="145">
        <f t="shared" si="21"/>
        <v>299</v>
      </c>
      <c r="M49" s="145">
        <f t="shared" si="21"/>
        <v>103.30000000000001</v>
      </c>
      <c r="N49" s="145">
        <f t="shared" si="21"/>
        <v>0</v>
      </c>
      <c r="O49" s="145">
        <f t="shared" si="21"/>
        <v>0</v>
      </c>
      <c r="P49" s="145">
        <f t="shared" si="21"/>
        <v>103.30000000000001</v>
      </c>
      <c r="Q49" s="145">
        <f t="shared" si="21"/>
        <v>153</v>
      </c>
      <c r="R49" s="145">
        <f t="shared" si="21"/>
        <v>114.53</v>
      </c>
      <c r="S49" s="145">
        <f t="shared" si="21"/>
        <v>0</v>
      </c>
      <c r="T49" s="145">
        <f t="shared" si="21"/>
        <v>0</v>
      </c>
      <c r="U49" s="145">
        <f t="shared" si="21"/>
        <v>114.53</v>
      </c>
      <c r="V49" s="145">
        <f t="shared" si="21"/>
        <v>79</v>
      </c>
      <c r="W49" s="145">
        <f t="shared" si="21"/>
        <v>241</v>
      </c>
      <c r="X49" s="145">
        <f t="shared" si="21"/>
        <v>0</v>
      </c>
      <c r="Y49" s="145">
        <f t="shared" si="21"/>
        <v>0</v>
      </c>
      <c r="Z49" s="145">
        <f t="shared" si="21"/>
        <v>241</v>
      </c>
      <c r="AA49" s="145">
        <f t="shared" si="21"/>
        <v>1667</v>
      </c>
      <c r="AB49" s="145">
        <f t="shared" si="21"/>
        <v>645.49</v>
      </c>
      <c r="AC49" s="145">
        <f t="shared" si="21"/>
        <v>0</v>
      </c>
      <c r="AD49" s="184">
        <f t="shared" si="21"/>
        <v>0</v>
      </c>
      <c r="AE49" s="145">
        <v>1667</v>
      </c>
      <c r="AF49" s="145">
        <v>645.49</v>
      </c>
      <c r="AG49" s="145">
        <v>0</v>
      </c>
      <c r="AH49" s="184">
        <v>0</v>
      </c>
      <c r="AJ49" s="203">
        <f t="shared" ref="AJ49" si="22">AB49-AF49</f>
        <v>0</v>
      </c>
      <c r="AK49" s="203">
        <v>0</v>
      </c>
    </row>
    <row r="50" spans="1:37" ht="15" customHeight="1" x14ac:dyDescent="0.25">
      <c r="A50" s="628">
        <v>8</v>
      </c>
      <c r="B50" s="642" t="s">
        <v>122</v>
      </c>
      <c r="C50" s="643">
        <f>D50+E50</f>
        <v>4020.61</v>
      </c>
      <c r="D50" s="645">
        <v>3873.57</v>
      </c>
      <c r="E50" s="647">
        <v>147.04</v>
      </c>
      <c r="F50" s="209" t="s">
        <v>20</v>
      </c>
      <c r="G50" s="133">
        <v>899</v>
      </c>
      <c r="H50" s="134">
        <v>170</v>
      </c>
      <c r="I50" s="133">
        <v>35</v>
      </c>
      <c r="J50" s="134">
        <v>7</v>
      </c>
      <c r="K50" s="135">
        <f t="shared" si="1"/>
        <v>177</v>
      </c>
      <c r="L50" s="133">
        <v>715</v>
      </c>
      <c r="M50" s="134">
        <v>353</v>
      </c>
      <c r="N50" s="133">
        <v>16</v>
      </c>
      <c r="O50" s="134">
        <v>5</v>
      </c>
      <c r="P50" s="135">
        <f t="shared" si="2"/>
        <v>358</v>
      </c>
      <c r="Q50" s="133">
        <v>166</v>
      </c>
      <c r="R50" s="134">
        <v>119.4</v>
      </c>
      <c r="S50" s="133"/>
      <c r="T50" s="134"/>
      <c r="U50" s="135">
        <f t="shared" si="3"/>
        <v>119.4</v>
      </c>
      <c r="V50" s="133">
        <v>24</v>
      </c>
      <c r="W50" s="134">
        <v>48.96</v>
      </c>
      <c r="X50" s="133"/>
      <c r="Y50" s="134"/>
      <c r="Z50" s="135">
        <f t="shared" si="4"/>
        <v>48.96</v>
      </c>
      <c r="AA50" s="133">
        <f t="shared" si="5"/>
        <v>1804</v>
      </c>
      <c r="AB50" s="134">
        <f t="shared" si="6"/>
        <v>691.36</v>
      </c>
      <c r="AC50" s="133">
        <f t="shared" si="7"/>
        <v>51</v>
      </c>
      <c r="AD50" s="134">
        <f t="shared" si="8"/>
        <v>12</v>
      </c>
      <c r="AE50" s="288">
        <v>1329</v>
      </c>
      <c r="AF50" s="289">
        <v>505</v>
      </c>
      <c r="AG50" s="288">
        <v>26</v>
      </c>
      <c r="AH50" s="289">
        <v>5.3</v>
      </c>
      <c r="AK50"/>
    </row>
    <row r="51" spans="1:37" x14ac:dyDescent="0.25">
      <c r="A51" s="629"/>
      <c r="B51" s="642"/>
      <c r="C51" s="644"/>
      <c r="D51" s="646"/>
      <c r="E51" s="648"/>
      <c r="F51" s="209" t="s">
        <v>21</v>
      </c>
      <c r="G51" s="136">
        <v>211</v>
      </c>
      <c r="H51" s="137">
        <v>42</v>
      </c>
      <c r="I51" s="136"/>
      <c r="J51" s="137"/>
      <c r="K51" s="135">
        <f t="shared" si="1"/>
        <v>42</v>
      </c>
      <c r="L51" s="136">
        <v>82</v>
      </c>
      <c r="M51" s="137">
        <v>20.92</v>
      </c>
      <c r="N51" s="136"/>
      <c r="O51" s="137"/>
      <c r="P51" s="135">
        <f t="shared" si="2"/>
        <v>20.92</v>
      </c>
      <c r="Q51" s="136"/>
      <c r="R51" s="137"/>
      <c r="S51" s="136"/>
      <c r="T51" s="137"/>
      <c r="U51" s="135">
        <f t="shared" si="3"/>
        <v>0</v>
      </c>
      <c r="V51" s="136">
        <v>4</v>
      </c>
      <c r="W51" s="137">
        <v>16.07</v>
      </c>
      <c r="X51" s="136"/>
      <c r="Y51" s="137"/>
      <c r="Z51" s="135">
        <f t="shared" si="4"/>
        <v>16.07</v>
      </c>
      <c r="AA51" s="133">
        <f t="shared" si="5"/>
        <v>297</v>
      </c>
      <c r="AB51" s="134">
        <f t="shared" si="6"/>
        <v>78.990000000000009</v>
      </c>
      <c r="AC51" s="133">
        <f t="shared" si="7"/>
        <v>0</v>
      </c>
      <c r="AD51" s="134">
        <f t="shared" si="8"/>
        <v>0</v>
      </c>
      <c r="AE51" s="288">
        <v>188</v>
      </c>
      <c r="AF51" s="289">
        <v>100</v>
      </c>
      <c r="AG51" s="288">
        <v>0</v>
      </c>
      <c r="AH51" s="289">
        <v>0</v>
      </c>
      <c r="AK51"/>
    </row>
    <row r="52" spans="1:37" x14ac:dyDescent="0.25">
      <c r="A52" s="629"/>
      <c r="B52" s="642"/>
      <c r="C52" s="644"/>
      <c r="D52" s="646"/>
      <c r="E52" s="648"/>
      <c r="F52" s="209" t="s">
        <v>22</v>
      </c>
      <c r="G52" s="136">
        <v>240</v>
      </c>
      <c r="H52" s="137">
        <v>45</v>
      </c>
      <c r="I52" s="136"/>
      <c r="J52" s="137"/>
      <c r="K52" s="135">
        <f t="shared" si="1"/>
        <v>45</v>
      </c>
      <c r="L52" s="136">
        <v>115</v>
      </c>
      <c r="M52" s="137">
        <v>35</v>
      </c>
      <c r="N52" s="136"/>
      <c r="O52" s="137"/>
      <c r="P52" s="135">
        <f t="shared" si="2"/>
        <v>35</v>
      </c>
      <c r="Q52" s="136"/>
      <c r="R52" s="137"/>
      <c r="S52" s="136"/>
      <c r="T52" s="137"/>
      <c r="U52" s="135">
        <f t="shared" si="3"/>
        <v>0</v>
      </c>
      <c r="V52" s="136"/>
      <c r="W52" s="137">
        <v>0</v>
      </c>
      <c r="X52" s="136"/>
      <c r="Y52" s="137"/>
      <c r="Z52" s="135">
        <f t="shared" si="4"/>
        <v>0</v>
      </c>
      <c r="AA52" s="133">
        <f t="shared" si="5"/>
        <v>355</v>
      </c>
      <c r="AB52" s="134">
        <f t="shared" si="6"/>
        <v>80</v>
      </c>
      <c r="AC52" s="133">
        <f t="shared" si="7"/>
        <v>0</v>
      </c>
      <c r="AD52" s="134">
        <f t="shared" si="8"/>
        <v>0</v>
      </c>
      <c r="AE52" s="288">
        <v>41</v>
      </c>
      <c r="AF52" s="289">
        <v>8</v>
      </c>
      <c r="AG52" s="288">
        <v>0</v>
      </c>
      <c r="AH52" s="289">
        <v>0</v>
      </c>
      <c r="AK52"/>
    </row>
    <row r="53" spans="1:37" x14ac:dyDescent="0.25">
      <c r="A53" s="629"/>
      <c r="B53" s="642"/>
      <c r="C53" s="644"/>
      <c r="D53" s="646"/>
      <c r="E53" s="648"/>
      <c r="F53" s="209" t="s">
        <v>23</v>
      </c>
      <c r="G53" s="136"/>
      <c r="H53" s="137">
        <v>0</v>
      </c>
      <c r="I53" s="136"/>
      <c r="J53" s="137"/>
      <c r="K53" s="135">
        <f t="shared" si="1"/>
        <v>0</v>
      </c>
      <c r="L53" s="136">
        <v>1</v>
      </c>
      <c r="M53" s="137">
        <v>0.4</v>
      </c>
      <c r="N53" s="136"/>
      <c r="O53" s="137"/>
      <c r="P53" s="135">
        <f t="shared" si="2"/>
        <v>0.4</v>
      </c>
      <c r="Q53" s="136"/>
      <c r="R53" s="137"/>
      <c r="S53" s="136"/>
      <c r="T53" s="137"/>
      <c r="U53" s="135">
        <f t="shared" si="3"/>
        <v>0</v>
      </c>
      <c r="V53" s="136"/>
      <c r="W53" s="137"/>
      <c r="X53" s="136"/>
      <c r="Y53" s="137"/>
      <c r="Z53" s="135">
        <f t="shared" si="4"/>
        <v>0</v>
      </c>
      <c r="AA53" s="133">
        <f t="shared" si="5"/>
        <v>1</v>
      </c>
      <c r="AB53" s="134">
        <f t="shared" si="6"/>
        <v>0.4</v>
      </c>
      <c r="AC53" s="133">
        <f t="shared" si="7"/>
        <v>0</v>
      </c>
      <c r="AD53" s="134">
        <f t="shared" si="8"/>
        <v>0</v>
      </c>
      <c r="AE53" s="288">
        <v>0</v>
      </c>
      <c r="AF53" s="289">
        <v>0</v>
      </c>
      <c r="AG53" s="288">
        <v>0</v>
      </c>
      <c r="AH53" s="289">
        <v>0</v>
      </c>
      <c r="AK53"/>
    </row>
    <row r="54" spans="1:37" ht="15.75" thickBot="1" x14ac:dyDescent="0.3">
      <c r="A54" s="629"/>
      <c r="B54" s="642"/>
      <c r="C54" s="644"/>
      <c r="D54" s="646"/>
      <c r="E54" s="648"/>
      <c r="F54" s="210" t="s">
        <v>24</v>
      </c>
      <c r="G54" s="139"/>
      <c r="H54" s="140">
        <v>0</v>
      </c>
      <c r="I54" s="139"/>
      <c r="J54" s="140"/>
      <c r="K54" s="181">
        <f t="shared" si="1"/>
        <v>0</v>
      </c>
      <c r="L54" s="139"/>
      <c r="M54" s="140"/>
      <c r="N54" s="139"/>
      <c r="O54" s="140"/>
      <c r="P54" s="181">
        <f t="shared" si="2"/>
        <v>0</v>
      </c>
      <c r="Q54" s="139"/>
      <c r="R54" s="140"/>
      <c r="S54" s="139"/>
      <c r="T54" s="140"/>
      <c r="U54" s="181">
        <f t="shared" si="3"/>
        <v>0</v>
      </c>
      <c r="V54" s="139"/>
      <c r="W54" s="140"/>
      <c r="X54" s="142"/>
      <c r="Y54" s="140"/>
      <c r="Z54" s="181">
        <f t="shared" si="4"/>
        <v>0</v>
      </c>
      <c r="AA54" s="182">
        <f t="shared" si="5"/>
        <v>0</v>
      </c>
      <c r="AB54" s="183">
        <f t="shared" si="6"/>
        <v>0</v>
      </c>
      <c r="AC54" s="182">
        <f t="shared" si="7"/>
        <v>0</v>
      </c>
      <c r="AD54" s="183">
        <f t="shared" si="8"/>
        <v>0</v>
      </c>
      <c r="AE54" s="290">
        <v>0</v>
      </c>
      <c r="AF54" s="291">
        <v>0</v>
      </c>
      <c r="AG54" s="290">
        <v>0</v>
      </c>
      <c r="AH54" s="291">
        <v>0</v>
      </c>
      <c r="AK54"/>
    </row>
    <row r="55" spans="1:37" ht="15.75" customHeight="1" thickBot="1" x14ac:dyDescent="0.3">
      <c r="A55" s="634"/>
      <c r="B55" s="649" t="s">
        <v>12</v>
      </c>
      <c r="C55" s="650"/>
      <c r="D55" s="650"/>
      <c r="E55" s="650"/>
      <c r="F55" s="650"/>
      <c r="G55" s="144">
        <f>G50+G51+G52+G53+G54</f>
        <v>1350</v>
      </c>
      <c r="H55" s="145">
        <f t="shared" ref="H55:AD55" si="23">H50+H51+H52+H53+H54</f>
        <v>257</v>
      </c>
      <c r="I55" s="145">
        <f t="shared" si="23"/>
        <v>35</v>
      </c>
      <c r="J55" s="145">
        <f t="shared" si="23"/>
        <v>7</v>
      </c>
      <c r="K55" s="145">
        <f t="shared" si="23"/>
        <v>264</v>
      </c>
      <c r="L55" s="145">
        <f t="shared" si="23"/>
        <v>913</v>
      </c>
      <c r="M55" s="145">
        <f t="shared" si="23"/>
        <v>409.32</v>
      </c>
      <c r="N55" s="145">
        <f t="shared" si="23"/>
        <v>16</v>
      </c>
      <c r="O55" s="145">
        <f t="shared" si="23"/>
        <v>5</v>
      </c>
      <c r="P55" s="145">
        <f t="shared" si="23"/>
        <v>414.32</v>
      </c>
      <c r="Q55" s="145">
        <f t="shared" si="23"/>
        <v>166</v>
      </c>
      <c r="R55" s="145">
        <f t="shared" si="23"/>
        <v>119.4</v>
      </c>
      <c r="S55" s="145">
        <f t="shared" si="23"/>
        <v>0</v>
      </c>
      <c r="T55" s="145">
        <f t="shared" si="23"/>
        <v>0</v>
      </c>
      <c r="U55" s="145">
        <f t="shared" si="23"/>
        <v>119.4</v>
      </c>
      <c r="V55" s="145">
        <f t="shared" si="23"/>
        <v>28</v>
      </c>
      <c r="W55" s="145">
        <f t="shared" si="23"/>
        <v>65.03</v>
      </c>
      <c r="X55" s="145">
        <f t="shared" si="23"/>
        <v>0</v>
      </c>
      <c r="Y55" s="145">
        <f t="shared" si="23"/>
        <v>0</v>
      </c>
      <c r="Z55" s="145">
        <f t="shared" si="23"/>
        <v>65.03</v>
      </c>
      <c r="AA55" s="145">
        <f t="shared" si="23"/>
        <v>2457</v>
      </c>
      <c r="AB55" s="292">
        <f t="shared" si="23"/>
        <v>850.75</v>
      </c>
      <c r="AC55" s="145">
        <f t="shared" si="23"/>
        <v>51</v>
      </c>
      <c r="AD55" s="184">
        <f t="shared" si="23"/>
        <v>12</v>
      </c>
      <c r="AE55" s="145">
        <v>1558</v>
      </c>
      <c r="AF55" s="145">
        <v>613</v>
      </c>
      <c r="AG55" s="145">
        <v>26</v>
      </c>
      <c r="AH55" s="184">
        <v>5.3</v>
      </c>
      <c r="AJ55" s="203">
        <f t="shared" ref="AJ55" si="24">AB55-AF55</f>
        <v>237.75</v>
      </c>
      <c r="AK55" s="203">
        <v>237.75</v>
      </c>
    </row>
    <row r="56" spans="1:37" x14ac:dyDescent="0.25">
      <c r="A56" s="643">
        <v>9</v>
      </c>
      <c r="B56" s="659" t="s">
        <v>123</v>
      </c>
      <c r="C56" s="659">
        <f>D56+E56</f>
        <v>398.63000000000005</v>
      </c>
      <c r="D56" s="637">
        <v>394.16</v>
      </c>
      <c r="E56" s="638">
        <v>4.47</v>
      </c>
      <c r="F56" s="211" t="s">
        <v>20</v>
      </c>
      <c r="G56" s="133"/>
      <c r="H56" s="134"/>
      <c r="I56" s="133"/>
      <c r="J56" s="134"/>
      <c r="K56" s="135">
        <f t="shared" si="1"/>
        <v>0</v>
      </c>
      <c r="L56" s="133">
        <v>450</v>
      </c>
      <c r="M56" s="134">
        <v>220</v>
      </c>
      <c r="N56" s="133"/>
      <c r="O56" s="134"/>
      <c r="P56" s="135">
        <f t="shared" si="2"/>
        <v>220</v>
      </c>
      <c r="Q56" s="133"/>
      <c r="R56" s="134"/>
      <c r="S56" s="133"/>
      <c r="T56" s="134"/>
      <c r="U56" s="135">
        <f t="shared" si="3"/>
        <v>0</v>
      </c>
      <c r="V56" s="133"/>
      <c r="W56" s="134"/>
      <c r="X56" s="133"/>
      <c r="Y56" s="134"/>
      <c r="Z56" s="135">
        <f t="shared" si="4"/>
        <v>0</v>
      </c>
      <c r="AA56" s="133">
        <f t="shared" si="5"/>
        <v>450</v>
      </c>
      <c r="AB56" s="134">
        <f t="shared" si="6"/>
        <v>220</v>
      </c>
      <c r="AC56" s="133">
        <f t="shared" si="7"/>
        <v>0</v>
      </c>
      <c r="AD56" s="134">
        <f t="shared" si="8"/>
        <v>0</v>
      </c>
      <c r="AE56" s="288">
        <v>450</v>
      </c>
      <c r="AF56" s="289">
        <v>230</v>
      </c>
      <c r="AG56" s="288">
        <v>0</v>
      </c>
      <c r="AH56" s="289">
        <v>0</v>
      </c>
      <c r="AK56"/>
    </row>
    <row r="57" spans="1:37" x14ac:dyDescent="0.25">
      <c r="A57" s="644"/>
      <c r="B57" s="659"/>
      <c r="C57" s="659"/>
      <c r="D57" s="637"/>
      <c r="E57" s="638"/>
      <c r="F57" s="212" t="s">
        <v>21</v>
      </c>
      <c r="G57" s="136"/>
      <c r="H57" s="137"/>
      <c r="I57" s="136"/>
      <c r="J57" s="137"/>
      <c r="K57" s="135">
        <f t="shared" si="1"/>
        <v>0</v>
      </c>
      <c r="L57" s="136">
        <v>220</v>
      </c>
      <c r="M57" s="137">
        <v>110</v>
      </c>
      <c r="N57" s="136"/>
      <c r="O57" s="137"/>
      <c r="P57" s="135">
        <f t="shared" si="2"/>
        <v>110</v>
      </c>
      <c r="Q57" s="136"/>
      <c r="R57" s="137"/>
      <c r="S57" s="136"/>
      <c r="T57" s="137"/>
      <c r="U57" s="135">
        <f t="shared" si="3"/>
        <v>0</v>
      </c>
      <c r="V57" s="136"/>
      <c r="W57" s="137"/>
      <c r="X57" s="136"/>
      <c r="Y57" s="137"/>
      <c r="Z57" s="135">
        <f t="shared" si="4"/>
        <v>0</v>
      </c>
      <c r="AA57" s="133">
        <f t="shared" si="5"/>
        <v>220</v>
      </c>
      <c r="AB57" s="134">
        <f t="shared" si="6"/>
        <v>110</v>
      </c>
      <c r="AC57" s="133">
        <f t="shared" si="7"/>
        <v>0</v>
      </c>
      <c r="AD57" s="134">
        <f t="shared" si="8"/>
        <v>0</v>
      </c>
      <c r="AE57" s="288">
        <v>220</v>
      </c>
      <c r="AF57" s="289">
        <v>120</v>
      </c>
      <c r="AG57" s="288">
        <v>0</v>
      </c>
      <c r="AH57" s="289">
        <v>0</v>
      </c>
      <c r="AK57"/>
    </row>
    <row r="58" spans="1:37" x14ac:dyDescent="0.25">
      <c r="A58" s="644"/>
      <c r="B58" s="659"/>
      <c r="C58" s="659"/>
      <c r="D58" s="637"/>
      <c r="E58" s="638"/>
      <c r="F58" s="212" t="s">
        <v>22</v>
      </c>
      <c r="G58" s="136"/>
      <c r="H58" s="137"/>
      <c r="I58" s="136"/>
      <c r="J58" s="137"/>
      <c r="K58" s="135">
        <f t="shared" si="1"/>
        <v>0</v>
      </c>
      <c r="L58" s="136"/>
      <c r="M58" s="137"/>
      <c r="N58" s="136"/>
      <c r="O58" s="137"/>
      <c r="P58" s="135">
        <f t="shared" si="2"/>
        <v>0</v>
      </c>
      <c r="Q58" s="136"/>
      <c r="R58" s="137"/>
      <c r="S58" s="136"/>
      <c r="T58" s="137"/>
      <c r="U58" s="135">
        <f t="shared" si="3"/>
        <v>0</v>
      </c>
      <c r="V58" s="136"/>
      <c r="W58" s="137"/>
      <c r="X58" s="136"/>
      <c r="Y58" s="137"/>
      <c r="Z58" s="135">
        <f t="shared" si="4"/>
        <v>0</v>
      </c>
      <c r="AA58" s="133">
        <f t="shared" si="5"/>
        <v>0</v>
      </c>
      <c r="AB58" s="134">
        <f t="shared" si="6"/>
        <v>0</v>
      </c>
      <c r="AC58" s="133">
        <f t="shared" si="7"/>
        <v>0</v>
      </c>
      <c r="AD58" s="134">
        <f t="shared" si="8"/>
        <v>0</v>
      </c>
      <c r="AE58" s="288">
        <v>0</v>
      </c>
      <c r="AF58" s="289">
        <v>0</v>
      </c>
      <c r="AG58" s="288">
        <v>0</v>
      </c>
      <c r="AH58" s="289">
        <v>0</v>
      </c>
      <c r="AK58"/>
    </row>
    <row r="59" spans="1:37" x14ac:dyDescent="0.25">
      <c r="A59" s="644"/>
      <c r="B59" s="659"/>
      <c r="C59" s="659"/>
      <c r="D59" s="637"/>
      <c r="E59" s="638"/>
      <c r="F59" s="212" t="s">
        <v>23</v>
      </c>
      <c r="G59" s="136"/>
      <c r="H59" s="137"/>
      <c r="I59" s="136"/>
      <c r="J59" s="137"/>
      <c r="K59" s="135">
        <f t="shared" si="1"/>
        <v>0</v>
      </c>
      <c r="L59" s="136"/>
      <c r="M59" s="137"/>
      <c r="N59" s="136"/>
      <c r="O59" s="137"/>
      <c r="P59" s="135">
        <f t="shared" si="2"/>
        <v>0</v>
      </c>
      <c r="Q59" s="136"/>
      <c r="R59" s="137"/>
      <c r="S59" s="136"/>
      <c r="T59" s="137"/>
      <c r="U59" s="135">
        <f t="shared" si="3"/>
        <v>0</v>
      </c>
      <c r="V59" s="136"/>
      <c r="W59" s="137"/>
      <c r="X59" s="136"/>
      <c r="Y59" s="137"/>
      <c r="Z59" s="135">
        <f t="shared" si="4"/>
        <v>0</v>
      </c>
      <c r="AA59" s="133">
        <f t="shared" si="5"/>
        <v>0</v>
      </c>
      <c r="AB59" s="134">
        <f t="shared" si="6"/>
        <v>0</v>
      </c>
      <c r="AC59" s="133">
        <f t="shared" si="7"/>
        <v>0</v>
      </c>
      <c r="AD59" s="134">
        <f t="shared" si="8"/>
        <v>0</v>
      </c>
      <c r="AE59" s="288">
        <v>0</v>
      </c>
      <c r="AF59" s="289">
        <v>0</v>
      </c>
      <c r="AG59" s="288">
        <v>0</v>
      </c>
      <c r="AH59" s="289">
        <v>0</v>
      </c>
      <c r="AK59"/>
    </row>
    <row r="60" spans="1:37" ht="15.75" thickBot="1" x14ac:dyDescent="0.3">
      <c r="A60" s="644"/>
      <c r="B60" s="659"/>
      <c r="C60" s="659"/>
      <c r="D60" s="637"/>
      <c r="E60" s="638"/>
      <c r="F60" s="213" t="s">
        <v>24</v>
      </c>
      <c r="G60" s="139"/>
      <c r="H60" s="140"/>
      <c r="I60" s="139"/>
      <c r="J60" s="140"/>
      <c r="K60" s="181">
        <f t="shared" si="1"/>
        <v>0</v>
      </c>
      <c r="L60" s="139"/>
      <c r="M60" s="140"/>
      <c r="N60" s="139"/>
      <c r="O60" s="140"/>
      <c r="P60" s="181">
        <f t="shared" si="2"/>
        <v>0</v>
      </c>
      <c r="Q60" s="139"/>
      <c r="R60" s="140"/>
      <c r="S60" s="139"/>
      <c r="T60" s="140"/>
      <c r="U60" s="181">
        <f t="shared" si="3"/>
        <v>0</v>
      </c>
      <c r="V60" s="139"/>
      <c r="W60" s="140"/>
      <c r="X60" s="142"/>
      <c r="Y60" s="140"/>
      <c r="Z60" s="181">
        <f t="shared" si="4"/>
        <v>0</v>
      </c>
      <c r="AA60" s="182">
        <f t="shared" si="5"/>
        <v>0</v>
      </c>
      <c r="AB60" s="183">
        <f t="shared" si="6"/>
        <v>0</v>
      </c>
      <c r="AC60" s="182">
        <f t="shared" si="7"/>
        <v>0</v>
      </c>
      <c r="AD60" s="183">
        <f t="shared" si="8"/>
        <v>0</v>
      </c>
      <c r="AE60" s="290">
        <v>0</v>
      </c>
      <c r="AF60" s="291">
        <v>0</v>
      </c>
      <c r="AG60" s="290">
        <v>0</v>
      </c>
      <c r="AH60" s="291">
        <v>0</v>
      </c>
      <c r="AK60"/>
    </row>
    <row r="61" spans="1:37" ht="15.75" customHeight="1" thickBot="1" x14ac:dyDescent="0.3">
      <c r="A61" s="660"/>
      <c r="B61" s="639" t="s">
        <v>12</v>
      </c>
      <c r="C61" s="640"/>
      <c r="D61" s="640"/>
      <c r="E61" s="640"/>
      <c r="F61" s="641"/>
      <c r="G61" s="144">
        <f>G56+G57+G58+G59+G60</f>
        <v>0</v>
      </c>
      <c r="H61" s="145">
        <f t="shared" ref="H61:AD61" si="25">H56+H57+H58+H59+H60</f>
        <v>0</v>
      </c>
      <c r="I61" s="145">
        <f t="shared" si="25"/>
        <v>0</v>
      </c>
      <c r="J61" s="145">
        <f t="shared" si="25"/>
        <v>0</v>
      </c>
      <c r="K61" s="145">
        <f t="shared" si="25"/>
        <v>0</v>
      </c>
      <c r="L61" s="145">
        <f t="shared" si="25"/>
        <v>670</v>
      </c>
      <c r="M61" s="145">
        <f t="shared" si="25"/>
        <v>330</v>
      </c>
      <c r="N61" s="145">
        <f t="shared" si="25"/>
        <v>0</v>
      </c>
      <c r="O61" s="145">
        <f t="shared" si="25"/>
        <v>0</v>
      </c>
      <c r="P61" s="145">
        <f t="shared" si="25"/>
        <v>330</v>
      </c>
      <c r="Q61" s="145">
        <f t="shared" si="25"/>
        <v>0</v>
      </c>
      <c r="R61" s="145">
        <f t="shared" si="25"/>
        <v>0</v>
      </c>
      <c r="S61" s="145">
        <f t="shared" si="25"/>
        <v>0</v>
      </c>
      <c r="T61" s="145">
        <f t="shared" si="25"/>
        <v>0</v>
      </c>
      <c r="U61" s="145">
        <f t="shared" si="25"/>
        <v>0</v>
      </c>
      <c r="V61" s="145">
        <f t="shared" si="25"/>
        <v>0</v>
      </c>
      <c r="W61" s="145">
        <f t="shared" si="25"/>
        <v>0</v>
      </c>
      <c r="X61" s="145">
        <f t="shared" si="25"/>
        <v>0</v>
      </c>
      <c r="Y61" s="145">
        <f t="shared" si="25"/>
        <v>0</v>
      </c>
      <c r="Z61" s="145">
        <f t="shared" si="25"/>
        <v>0</v>
      </c>
      <c r="AA61" s="145">
        <f t="shared" si="25"/>
        <v>670</v>
      </c>
      <c r="AB61" s="145">
        <f t="shared" si="25"/>
        <v>330</v>
      </c>
      <c r="AC61" s="145">
        <f t="shared" si="25"/>
        <v>0</v>
      </c>
      <c r="AD61" s="184">
        <f t="shared" si="25"/>
        <v>0</v>
      </c>
      <c r="AE61" s="145">
        <v>670</v>
      </c>
      <c r="AF61" s="145">
        <v>350</v>
      </c>
      <c r="AG61" s="145">
        <v>0</v>
      </c>
      <c r="AH61" s="184">
        <v>0</v>
      </c>
      <c r="AJ61" s="203">
        <f t="shared" ref="AJ61" si="26">AB61-AF61</f>
        <v>-20</v>
      </c>
      <c r="AK61" s="203">
        <v>-20</v>
      </c>
    </row>
    <row r="62" spans="1:37" ht="15" customHeight="1" x14ac:dyDescent="0.25">
      <c r="A62" s="643">
        <v>10</v>
      </c>
      <c r="B62" s="642" t="s">
        <v>124</v>
      </c>
      <c r="C62" s="643">
        <f>D62+E62</f>
        <v>3871.61</v>
      </c>
      <c r="D62" s="645">
        <v>3770.56</v>
      </c>
      <c r="E62" s="647">
        <v>101.05</v>
      </c>
      <c r="F62" s="209" t="s">
        <v>20</v>
      </c>
      <c r="G62" s="133">
        <v>250</v>
      </c>
      <c r="H62" s="134">
        <v>350</v>
      </c>
      <c r="I62" s="133"/>
      <c r="J62" s="134"/>
      <c r="K62" s="135">
        <f t="shared" si="1"/>
        <v>350</v>
      </c>
      <c r="L62" s="133">
        <v>150</v>
      </c>
      <c r="M62" s="134">
        <v>38</v>
      </c>
      <c r="N62" s="133"/>
      <c r="O62" s="134"/>
      <c r="P62" s="135">
        <f t="shared" si="2"/>
        <v>38</v>
      </c>
      <c r="Q62" s="133">
        <v>150</v>
      </c>
      <c r="R62" s="134">
        <v>150</v>
      </c>
      <c r="S62" s="133"/>
      <c r="T62" s="134"/>
      <c r="U62" s="135">
        <f t="shared" si="3"/>
        <v>150</v>
      </c>
      <c r="V62" s="133">
        <v>90</v>
      </c>
      <c r="W62" s="134">
        <v>90.31</v>
      </c>
      <c r="X62" s="133">
        <v>1</v>
      </c>
      <c r="Y62" s="134">
        <v>2</v>
      </c>
      <c r="Z62" s="135">
        <f t="shared" si="4"/>
        <v>92.31</v>
      </c>
      <c r="AA62" s="133">
        <f t="shared" si="5"/>
        <v>640</v>
      </c>
      <c r="AB62" s="134">
        <f t="shared" si="6"/>
        <v>628.30999999999995</v>
      </c>
      <c r="AC62" s="133">
        <f t="shared" si="7"/>
        <v>1</v>
      </c>
      <c r="AD62" s="134">
        <f t="shared" si="8"/>
        <v>2</v>
      </c>
      <c r="AE62" s="288">
        <v>0</v>
      </c>
      <c r="AF62" s="289">
        <v>0</v>
      </c>
      <c r="AG62" s="288">
        <v>0</v>
      </c>
      <c r="AH62" s="289">
        <v>0</v>
      </c>
      <c r="AK62"/>
    </row>
    <row r="63" spans="1:37" x14ac:dyDescent="0.25">
      <c r="A63" s="644"/>
      <c r="B63" s="642"/>
      <c r="C63" s="644"/>
      <c r="D63" s="646">
        <v>3809.2320000000009</v>
      </c>
      <c r="E63" s="648">
        <v>60.165000000000006</v>
      </c>
      <c r="F63" s="209" t="s">
        <v>21</v>
      </c>
      <c r="G63" s="136">
        <v>150</v>
      </c>
      <c r="H63" s="137">
        <v>30</v>
      </c>
      <c r="I63" s="136"/>
      <c r="J63" s="137"/>
      <c r="K63" s="135">
        <f t="shared" si="1"/>
        <v>30</v>
      </c>
      <c r="L63" s="136">
        <v>15</v>
      </c>
      <c r="M63" s="137">
        <v>6.7</v>
      </c>
      <c r="N63" s="136"/>
      <c r="O63" s="137"/>
      <c r="P63" s="135">
        <f t="shared" si="2"/>
        <v>6.7</v>
      </c>
      <c r="Q63" s="136">
        <v>50</v>
      </c>
      <c r="R63" s="137">
        <v>50</v>
      </c>
      <c r="S63" s="136"/>
      <c r="T63" s="137"/>
      <c r="U63" s="135">
        <f t="shared" si="3"/>
        <v>50</v>
      </c>
      <c r="V63" s="136">
        <v>10</v>
      </c>
      <c r="W63" s="137">
        <v>10.8</v>
      </c>
      <c r="X63" s="136"/>
      <c r="Y63" s="137"/>
      <c r="Z63" s="135">
        <f t="shared" si="4"/>
        <v>10.8</v>
      </c>
      <c r="AA63" s="133">
        <f t="shared" si="5"/>
        <v>225</v>
      </c>
      <c r="AB63" s="134">
        <f t="shared" si="6"/>
        <v>97.5</v>
      </c>
      <c r="AC63" s="133">
        <f t="shared" si="7"/>
        <v>0</v>
      </c>
      <c r="AD63" s="134">
        <f t="shared" si="8"/>
        <v>0</v>
      </c>
      <c r="AE63" s="288">
        <v>0</v>
      </c>
      <c r="AF63" s="289">
        <v>0</v>
      </c>
      <c r="AG63" s="288">
        <v>0</v>
      </c>
      <c r="AH63" s="289">
        <v>0</v>
      </c>
      <c r="AK63"/>
    </row>
    <row r="64" spans="1:37" x14ac:dyDescent="0.25">
      <c r="A64" s="644"/>
      <c r="B64" s="642"/>
      <c r="C64" s="644"/>
      <c r="D64" s="646">
        <v>3809.2320000000009</v>
      </c>
      <c r="E64" s="648">
        <v>60.165000000000006</v>
      </c>
      <c r="F64" s="209" t="s">
        <v>22</v>
      </c>
      <c r="G64" s="136">
        <v>6</v>
      </c>
      <c r="H64" s="137">
        <v>1.1000000000000001</v>
      </c>
      <c r="I64" s="136"/>
      <c r="J64" s="137"/>
      <c r="K64" s="135">
        <f t="shared" si="1"/>
        <v>1.1000000000000001</v>
      </c>
      <c r="L64" s="136">
        <v>2</v>
      </c>
      <c r="M64" s="137">
        <v>1</v>
      </c>
      <c r="N64" s="136"/>
      <c r="O64" s="137"/>
      <c r="P64" s="135">
        <f t="shared" si="2"/>
        <v>1</v>
      </c>
      <c r="Q64" s="136"/>
      <c r="R64" s="137"/>
      <c r="S64" s="136"/>
      <c r="T64" s="137"/>
      <c r="U64" s="135">
        <f t="shared" si="3"/>
        <v>0</v>
      </c>
      <c r="V64" s="136"/>
      <c r="W64" s="137"/>
      <c r="X64" s="136"/>
      <c r="Y64" s="137"/>
      <c r="Z64" s="135">
        <f t="shared" si="4"/>
        <v>0</v>
      </c>
      <c r="AA64" s="133">
        <f t="shared" si="5"/>
        <v>8</v>
      </c>
      <c r="AB64" s="134">
        <f t="shared" si="6"/>
        <v>2.1</v>
      </c>
      <c r="AC64" s="133">
        <f t="shared" si="7"/>
        <v>0</v>
      </c>
      <c r="AD64" s="134">
        <f t="shared" si="8"/>
        <v>0</v>
      </c>
      <c r="AE64" s="288">
        <v>0</v>
      </c>
      <c r="AF64" s="289">
        <v>0</v>
      </c>
      <c r="AG64" s="288">
        <v>0</v>
      </c>
      <c r="AH64" s="289">
        <v>0</v>
      </c>
      <c r="AK64"/>
    </row>
    <row r="65" spans="1:37" x14ac:dyDescent="0.25">
      <c r="A65" s="644"/>
      <c r="B65" s="642"/>
      <c r="C65" s="644"/>
      <c r="D65" s="646">
        <v>3809.2320000000009</v>
      </c>
      <c r="E65" s="648">
        <v>60.165000000000006</v>
      </c>
      <c r="F65" s="209" t="s">
        <v>23</v>
      </c>
      <c r="G65" s="136">
        <v>100</v>
      </c>
      <c r="H65" s="137">
        <v>20</v>
      </c>
      <c r="I65" s="136"/>
      <c r="J65" s="137"/>
      <c r="K65" s="135">
        <f t="shared" si="1"/>
        <v>20</v>
      </c>
      <c r="L65" s="136">
        <v>20</v>
      </c>
      <c r="M65" s="137">
        <v>10</v>
      </c>
      <c r="N65" s="136"/>
      <c r="O65" s="137"/>
      <c r="P65" s="135">
        <f t="shared" si="2"/>
        <v>10</v>
      </c>
      <c r="Q65" s="136">
        <v>20</v>
      </c>
      <c r="R65" s="137">
        <v>20</v>
      </c>
      <c r="S65" s="136"/>
      <c r="T65" s="137"/>
      <c r="U65" s="135">
        <f t="shared" si="3"/>
        <v>20</v>
      </c>
      <c r="V65" s="136">
        <v>4</v>
      </c>
      <c r="W65" s="137">
        <v>386.87</v>
      </c>
      <c r="X65" s="136">
        <v>5</v>
      </c>
      <c r="Y65" s="137">
        <v>7</v>
      </c>
      <c r="Z65" s="135">
        <f t="shared" si="4"/>
        <v>393.87</v>
      </c>
      <c r="AA65" s="133">
        <f t="shared" si="5"/>
        <v>144</v>
      </c>
      <c r="AB65" s="134">
        <f t="shared" si="6"/>
        <v>436.87</v>
      </c>
      <c r="AC65" s="133">
        <f t="shared" si="7"/>
        <v>5</v>
      </c>
      <c r="AD65" s="134">
        <f t="shared" si="8"/>
        <v>7</v>
      </c>
      <c r="AE65" s="288">
        <v>0</v>
      </c>
      <c r="AF65" s="289">
        <v>0</v>
      </c>
      <c r="AG65" s="288">
        <v>0</v>
      </c>
      <c r="AH65" s="289">
        <v>0</v>
      </c>
      <c r="AK65"/>
    </row>
    <row r="66" spans="1:37" ht="15.75" thickBot="1" x14ac:dyDescent="0.3">
      <c r="A66" s="644"/>
      <c r="B66" s="642"/>
      <c r="C66" s="644"/>
      <c r="D66" s="646">
        <v>3809.2320000000009</v>
      </c>
      <c r="E66" s="648">
        <v>60.165000000000006</v>
      </c>
      <c r="F66" s="210" t="s">
        <v>24</v>
      </c>
      <c r="G66" s="139">
        <v>20</v>
      </c>
      <c r="H66" s="140">
        <v>4</v>
      </c>
      <c r="I66" s="139"/>
      <c r="J66" s="140"/>
      <c r="K66" s="181">
        <f t="shared" si="1"/>
        <v>4</v>
      </c>
      <c r="L66" s="139">
        <v>15</v>
      </c>
      <c r="M66" s="140">
        <v>7.5</v>
      </c>
      <c r="N66" s="139"/>
      <c r="O66" s="140"/>
      <c r="P66" s="181">
        <f t="shared" si="2"/>
        <v>7.5</v>
      </c>
      <c r="Q66" s="139">
        <v>10</v>
      </c>
      <c r="R66" s="140">
        <v>10</v>
      </c>
      <c r="S66" s="139"/>
      <c r="T66" s="140"/>
      <c r="U66" s="181">
        <f t="shared" si="3"/>
        <v>10</v>
      </c>
      <c r="V66" s="139">
        <v>13</v>
      </c>
      <c r="W66" s="140">
        <v>13.8</v>
      </c>
      <c r="X66" s="142"/>
      <c r="Y66" s="140"/>
      <c r="Z66" s="181">
        <f t="shared" si="4"/>
        <v>13.8</v>
      </c>
      <c r="AA66" s="182">
        <f t="shared" si="5"/>
        <v>58</v>
      </c>
      <c r="AB66" s="183">
        <f t="shared" si="6"/>
        <v>35.299999999999997</v>
      </c>
      <c r="AC66" s="182">
        <f t="shared" si="7"/>
        <v>0</v>
      </c>
      <c r="AD66" s="183">
        <f t="shared" si="8"/>
        <v>0</v>
      </c>
      <c r="AE66" s="290">
        <v>0</v>
      </c>
      <c r="AF66" s="291">
        <v>0</v>
      </c>
      <c r="AG66" s="290">
        <v>0</v>
      </c>
      <c r="AH66" s="291">
        <v>0</v>
      </c>
      <c r="AK66"/>
    </row>
    <row r="67" spans="1:37" ht="15.75" customHeight="1" thickBot="1" x14ac:dyDescent="0.3">
      <c r="A67" s="660"/>
      <c r="B67" s="649" t="s">
        <v>12</v>
      </c>
      <c r="C67" s="650"/>
      <c r="D67" s="650"/>
      <c r="E67" s="650"/>
      <c r="F67" s="650"/>
      <c r="G67" s="144">
        <f t="shared" ref="G67:AD67" si="27">G62+G63+G64+G65+G66</f>
        <v>526</v>
      </c>
      <c r="H67" s="145">
        <f t="shared" si="27"/>
        <v>405.1</v>
      </c>
      <c r="I67" s="145">
        <f t="shared" si="27"/>
        <v>0</v>
      </c>
      <c r="J67" s="145">
        <f t="shared" si="27"/>
        <v>0</v>
      </c>
      <c r="K67" s="145">
        <f t="shared" si="27"/>
        <v>405.1</v>
      </c>
      <c r="L67" s="145">
        <f t="shared" si="27"/>
        <v>202</v>
      </c>
      <c r="M67" s="145">
        <f t="shared" si="27"/>
        <v>63.2</v>
      </c>
      <c r="N67" s="145">
        <f t="shared" si="27"/>
        <v>0</v>
      </c>
      <c r="O67" s="145">
        <f t="shared" si="27"/>
        <v>0</v>
      </c>
      <c r="P67" s="145">
        <f t="shared" si="27"/>
        <v>63.2</v>
      </c>
      <c r="Q67" s="145">
        <f t="shared" si="27"/>
        <v>230</v>
      </c>
      <c r="R67" s="145">
        <f t="shared" si="27"/>
        <v>230</v>
      </c>
      <c r="S67" s="145">
        <f t="shared" si="27"/>
        <v>0</v>
      </c>
      <c r="T67" s="145">
        <f t="shared" si="27"/>
        <v>0</v>
      </c>
      <c r="U67" s="145">
        <f t="shared" si="27"/>
        <v>230</v>
      </c>
      <c r="V67" s="145">
        <f t="shared" si="27"/>
        <v>117</v>
      </c>
      <c r="W67" s="145">
        <f t="shared" si="27"/>
        <v>501.78000000000003</v>
      </c>
      <c r="X67" s="145">
        <f t="shared" si="27"/>
        <v>6</v>
      </c>
      <c r="Y67" s="145">
        <f t="shared" si="27"/>
        <v>9</v>
      </c>
      <c r="Z67" s="145">
        <f t="shared" si="27"/>
        <v>510.78000000000003</v>
      </c>
      <c r="AA67" s="145">
        <f t="shared" si="27"/>
        <v>1075</v>
      </c>
      <c r="AB67" s="292">
        <f t="shared" si="27"/>
        <v>1200.08</v>
      </c>
      <c r="AC67" s="145">
        <f t="shared" si="27"/>
        <v>6</v>
      </c>
      <c r="AD67" s="184">
        <f t="shared" si="27"/>
        <v>9</v>
      </c>
      <c r="AE67" s="145">
        <v>0</v>
      </c>
      <c r="AF67" s="145">
        <v>0</v>
      </c>
      <c r="AG67" s="145">
        <v>0</v>
      </c>
      <c r="AH67" s="184">
        <v>0</v>
      </c>
      <c r="AJ67" s="203">
        <f t="shared" ref="AJ67" si="28">AB67-AF67</f>
        <v>1200.08</v>
      </c>
      <c r="AK67" s="203">
        <v>1200.08</v>
      </c>
    </row>
    <row r="68" spans="1:37" x14ac:dyDescent="0.25">
      <c r="A68" s="628">
        <v>11</v>
      </c>
      <c r="B68" s="659" t="s">
        <v>125</v>
      </c>
      <c r="C68" s="659">
        <f>D68+E68</f>
        <v>7722.43</v>
      </c>
      <c r="D68" s="637">
        <v>7687.79</v>
      </c>
      <c r="E68" s="638">
        <v>34.64</v>
      </c>
      <c r="F68" s="211" t="s">
        <v>20</v>
      </c>
      <c r="G68" s="133"/>
      <c r="H68" s="134"/>
      <c r="I68" s="133"/>
      <c r="J68" s="134"/>
      <c r="K68" s="135">
        <f t="shared" si="1"/>
        <v>0</v>
      </c>
      <c r="L68" s="133">
        <v>10</v>
      </c>
      <c r="M68" s="134">
        <v>4.5</v>
      </c>
      <c r="N68" s="133"/>
      <c r="O68" s="134"/>
      <c r="P68" s="135">
        <f t="shared" si="2"/>
        <v>4.5</v>
      </c>
      <c r="Q68" s="133">
        <v>15</v>
      </c>
      <c r="R68" s="134">
        <v>12</v>
      </c>
      <c r="S68" s="133"/>
      <c r="T68" s="134"/>
      <c r="U68" s="135">
        <f t="shared" si="3"/>
        <v>12</v>
      </c>
      <c r="V68" s="133">
        <v>20</v>
      </c>
      <c r="W68" s="134">
        <v>30</v>
      </c>
      <c r="X68" s="133"/>
      <c r="Y68" s="134"/>
      <c r="Z68" s="135">
        <f t="shared" si="4"/>
        <v>30</v>
      </c>
      <c r="AA68" s="133">
        <f t="shared" si="5"/>
        <v>45</v>
      </c>
      <c r="AB68" s="134">
        <f t="shared" si="6"/>
        <v>46.5</v>
      </c>
      <c r="AC68" s="133">
        <f t="shared" si="7"/>
        <v>0</v>
      </c>
      <c r="AD68" s="134">
        <f t="shared" si="8"/>
        <v>0</v>
      </c>
      <c r="AE68" s="288">
        <v>45</v>
      </c>
      <c r="AF68" s="289">
        <v>46.5</v>
      </c>
      <c r="AG68" s="288">
        <v>0</v>
      </c>
      <c r="AH68" s="289">
        <v>0</v>
      </c>
      <c r="AK68"/>
    </row>
    <row r="69" spans="1:37" x14ac:dyDescent="0.25">
      <c r="A69" s="629"/>
      <c r="B69" s="659"/>
      <c r="C69" s="659"/>
      <c r="D69" s="637"/>
      <c r="E69" s="638"/>
      <c r="F69" s="212" t="s">
        <v>21</v>
      </c>
      <c r="G69" s="136"/>
      <c r="H69" s="137"/>
      <c r="I69" s="136"/>
      <c r="J69" s="137"/>
      <c r="K69" s="135">
        <f t="shared" si="1"/>
        <v>0</v>
      </c>
      <c r="L69" s="136"/>
      <c r="M69" s="137"/>
      <c r="N69" s="136"/>
      <c r="O69" s="137"/>
      <c r="P69" s="135">
        <f t="shared" si="2"/>
        <v>0</v>
      </c>
      <c r="Q69" s="136"/>
      <c r="R69" s="137"/>
      <c r="S69" s="136"/>
      <c r="T69" s="137"/>
      <c r="U69" s="135">
        <f t="shared" si="3"/>
        <v>0</v>
      </c>
      <c r="V69" s="136"/>
      <c r="W69" s="137"/>
      <c r="X69" s="136"/>
      <c r="Y69" s="137"/>
      <c r="Z69" s="135">
        <f t="shared" si="4"/>
        <v>0</v>
      </c>
      <c r="AA69" s="133">
        <f t="shared" si="5"/>
        <v>0</v>
      </c>
      <c r="AB69" s="134">
        <f t="shared" si="6"/>
        <v>0</v>
      </c>
      <c r="AC69" s="133">
        <f t="shared" si="7"/>
        <v>0</v>
      </c>
      <c r="AD69" s="134">
        <f t="shared" si="8"/>
        <v>0</v>
      </c>
      <c r="AE69" s="288">
        <v>0</v>
      </c>
      <c r="AF69" s="289">
        <v>0</v>
      </c>
      <c r="AG69" s="288">
        <v>0</v>
      </c>
      <c r="AH69" s="289">
        <v>0</v>
      </c>
      <c r="AK69"/>
    </row>
    <row r="70" spans="1:37" x14ac:dyDescent="0.25">
      <c r="A70" s="629"/>
      <c r="B70" s="659"/>
      <c r="C70" s="659"/>
      <c r="D70" s="637"/>
      <c r="E70" s="638"/>
      <c r="F70" s="212" t="s">
        <v>22</v>
      </c>
      <c r="G70" s="136"/>
      <c r="H70" s="137"/>
      <c r="I70" s="136"/>
      <c r="J70" s="137"/>
      <c r="K70" s="135">
        <f t="shared" si="1"/>
        <v>0</v>
      </c>
      <c r="L70" s="136"/>
      <c r="M70" s="137"/>
      <c r="N70" s="136"/>
      <c r="O70" s="137"/>
      <c r="P70" s="135">
        <f t="shared" si="2"/>
        <v>0</v>
      </c>
      <c r="Q70" s="136"/>
      <c r="R70" s="137"/>
      <c r="S70" s="136"/>
      <c r="T70" s="137"/>
      <c r="U70" s="135">
        <f t="shared" si="3"/>
        <v>0</v>
      </c>
      <c r="V70" s="136"/>
      <c r="W70" s="137"/>
      <c r="X70" s="136"/>
      <c r="Y70" s="137"/>
      <c r="Z70" s="135">
        <f t="shared" si="4"/>
        <v>0</v>
      </c>
      <c r="AA70" s="133">
        <f t="shared" si="5"/>
        <v>0</v>
      </c>
      <c r="AB70" s="134">
        <f t="shared" si="6"/>
        <v>0</v>
      </c>
      <c r="AC70" s="133">
        <f t="shared" si="7"/>
        <v>0</v>
      </c>
      <c r="AD70" s="134">
        <f t="shared" si="8"/>
        <v>0</v>
      </c>
      <c r="AE70" s="288">
        <v>0</v>
      </c>
      <c r="AF70" s="289">
        <v>0</v>
      </c>
      <c r="AG70" s="288">
        <v>0</v>
      </c>
      <c r="AH70" s="289">
        <v>0</v>
      </c>
      <c r="AK70"/>
    </row>
    <row r="71" spans="1:37" x14ac:dyDescent="0.25">
      <c r="A71" s="629"/>
      <c r="B71" s="659"/>
      <c r="C71" s="659"/>
      <c r="D71" s="637"/>
      <c r="E71" s="638"/>
      <c r="F71" s="212" t="s">
        <v>23</v>
      </c>
      <c r="G71" s="136"/>
      <c r="H71" s="137"/>
      <c r="I71" s="136"/>
      <c r="J71" s="137"/>
      <c r="K71" s="135">
        <f t="shared" si="1"/>
        <v>0</v>
      </c>
      <c r="L71" s="136"/>
      <c r="M71" s="137"/>
      <c r="N71" s="136"/>
      <c r="O71" s="137"/>
      <c r="P71" s="135">
        <f t="shared" si="2"/>
        <v>0</v>
      </c>
      <c r="Q71" s="136"/>
      <c r="R71" s="137"/>
      <c r="S71" s="136"/>
      <c r="T71" s="137"/>
      <c r="U71" s="135">
        <f t="shared" si="3"/>
        <v>0</v>
      </c>
      <c r="V71" s="136"/>
      <c r="W71" s="137"/>
      <c r="X71" s="136"/>
      <c r="Y71" s="137"/>
      <c r="Z71" s="135">
        <f t="shared" si="4"/>
        <v>0</v>
      </c>
      <c r="AA71" s="133">
        <f t="shared" si="5"/>
        <v>0</v>
      </c>
      <c r="AB71" s="134">
        <f t="shared" si="6"/>
        <v>0</v>
      </c>
      <c r="AC71" s="133">
        <f t="shared" si="7"/>
        <v>0</v>
      </c>
      <c r="AD71" s="134">
        <f t="shared" si="8"/>
        <v>0</v>
      </c>
      <c r="AE71" s="288">
        <v>0</v>
      </c>
      <c r="AF71" s="289">
        <v>0</v>
      </c>
      <c r="AG71" s="288">
        <v>0</v>
      </c>
      <c r="AH71" s="289">
        <v>0</v>
      </c>
      <c r="AK71"/>
    </row>
    <row r="72" spans="1:37" ht="15.75" thickBot="1" x14ac:dyDescent="0.3">
      <c r="A72" s="629"/>
      <c r="B72" s="659"/>
      <c r="C72" s="659"/>
      <c r="D72" s="637"/>
      <c r="E72" s="638"/>
      <c r="F72" s="213" t="s">
        <v>24</v>
      </c>
      <c r="G72" s="139"/>
      <c r="H72" s="140"/>
      <c r="I72" s="139"/>
      <c r="J72" s="140"/>
      <c r="K72" s="181">
        <f t="shared" si="1"/>
        <v>0</v>
      </c>
      <c r="L72" s="139"/>
      <c r="M72" s="140"/>
      <c r="N72" s="139"/>
      <c r="O72" s="140"/>
      <c r="P72" s="181">
        <f t="shared" si="2"/>
        <v>0</v>
      </c>
      <c r="Q72" s="139"/>
      <c r="R72" s="140"/>
      <c r="S72" s="139"/>
      <c r="T72" s="140"/>
      <c r="U72" s="181">
        <f t="shared" si="3"/>
        <v>0</v>
      </c>
      <c r="V72" s="139"/>
      <c r="W72" s="140"/>
      <c r="X72" s="142"/>
      <c r="Y72" s="140"/>
      <c r="Z72" s="181">
        <f t="shared" si="4"/>
        <v>0</v>
      </c>
      <c r="AA72" s="182">
        <f t="shared" si="5"/>
        <v>0</v>
      </c>
      <c r="AB72" s="183">
        <f t="shared" si="6"/>
        <v>0</v>
      </c>
      <c r="AC72" s="182">
        <f t="shared" si="7"/>
        <v>0</v>
      </c>
      <c r="AD72" s="183">
        <f t="shared" si="8"/>
        <v>0</v>
      </c>
      <c r="AE72" s="290">
        <v>0</v>
      </c>
      <c r="AF72" s="291">
        <v>0</v>
      </c>
      <c r="AG72" s="290">
        <v>0</v>
      </c>
      <c r="AH72" s="291">
        <v>0</v>
      </c>
      <c r="AK72"/>
    </row>
    <row r="73" spans="1:37" ht="15.75" customHeight="1" thickBot="1" x14ac:dyDescent="0.3">
      <c r="A73" s="634"/>
      <c r="B73" s="639" t="s">
        <v>12</v>
      </c>
      <c r="C73" s="640"/>
      <c r="D73" s="640"/>
      <c r="E73" s="640"/>
      <c r="F73" s="641"/>
      <c r="G73" s="144">
        <f t="shared" ref="G73:AD73" si="29">G68+G69+G70+G71+G72</f>
        <v>0</v>
      </c>
      <c r="H73" s="145">
        <f t="shared" si="29"/>
        <v>0</v>
      </c>
      <c r="I73" s="145">
        <f t="shared" si="29"/>
        <v>0</v>
      </c>
      <c r="J73" s="145">
        <f t="shared" si="29"/>
        <v>0</v>
      </c>
      <c r="K73" s="145">
        <f t="shared" si="29"/>
        <v>0</v>
      </c>
      <c r="L73" s="145">
        <f t="shared" si="29"/>
        <v>10</v>
      </c>
      <c r="M73" s="145">
        <f t="shared" si="29"/>
        <v>4.5</v>
      </c>
      <c r="N73" s="145">
        <f t="shared" si="29"/>
        <v>0</v>
      </c>
      <c r="O73" s="145">
        <f t="shared" si="29"/>
        <v>0</v>
      </c>
      <c r="P73" s="145">
        <f t="shared" si="29"/>
        <v>4.5</v>
      </c>
      <c r="Q73" s="145">
        <f t="shared" si="29"/>
        <v>15</v>
      </c>
      <c r="R73" s="145">
        <f t="shared" si="29"/>
        <v>12</v>
      </c>
      <c r="S73" s="145">
        <f t="shared" si="29"/>
        <v>0</v>
      </c>
      <c r="T73" s="145">
        <f t="shared" si="29"/>
        <v>0</v>
      </c>
      <c r="U73" s="145">
        <f t="shared" si="29"/>
        <v>12</v>
      </c>
      <c r="V73" s="145">
        <f t="shared" si="29"/>
        <v>20</v>
      </c>
      <c r="W73" s="145">
        <f t="shared" si="29"/>
        <v>30</v>
      </c>
      <c r="X73" s="145">
        <f t="shared" si="29"/>
        <v>0</v>
      </c>
      <c r="Y73" s="145">
        <f t="shared" si="29"/>
        <v>0</v>
      </c>
      <c r="Z73" s="145">
        <f t="shared" si="29"/>
        <v>30</v>
      </c>
      <c r="AA73" s="145">
        <f t="shared" si="29"/>
        <v>45</v>
      </c>
      <c r="AB73" s="145">
        <f t="shared" si="29"/>
        <v>46.5</v>
      </c>
      <c r="AC73" s="145">
        <f t="shared" si="29"/>
        <v>0</v>
      </c>
      <c r="AD73" s="184">
        <f t="shared" si="29"/>
        <v>0</v>
      </c>
      <c r="AE73" s="145">
        <v>45</v>
      </c>
      <c r="AF73" s="145">
        <v>46.5</v>
      </c>
      <c r="AG73" s="145">
        <v>0</v>
      </c>
      <c r="AH73" s="184">
        <v>0</v>
      </c>
      <c r="AJ73" s="203">
        <f t="shared" ref="AJ73:AJ79" si="30">AB73-AF73</f>
        <v>0</v>
      </c>
      <c r="AK73" s="203">
        <v>0</v>
      </c>
    </row>
    <row r="74" spans="1:37" x14ac:dyDescent="0.25">
      <c r="A74" s="651"/>
      <c r="B74" s="654"/>
      <c r="C74" s="655">
        <f t="shared" ref="C74:D74" si="31">C8+C14+C20+C26+C32+C38+C44+C50+C56+C62+C68</f>
        <v>47667.079999999994</v>
      </c>
      <c r="D74" s="655">
        <f t="shared" si="31"/>
        <v>45541.06</v>
      </c>
      <c r="E74" s="655">
        <f>E8+E14+E20+E26+E32+E38+E44+E50+E56+E62+E68</f>
        <v>2126.02</v>
      </c>
      <c r="F74" s="214" t="s">
        <v>20</v>
      </c>
      <c r="G74" s="133">
        <f>G8+G14+G20+G26+G32+G38+G44+G50+G56+G62+G68</f>
        <v>2825</v>
      </c>
      <c r="H74" s="134">
        <f t="shared" ref="H74:AD74" si="32">H8+H14+H20+H26+H32+H38+H44+H50+H56+H62+H68</f>
        <v>772.43899999999996</v>
      </c>
      <c r="I74" s="133">
        <f t="shared" si="32"/>
        <v>36</v>
      </c>
      <c r="J74" s="134">
        <f t="shared" si="32"/>
        <v>7.2</v>
      </c>
      <c r="K74" s="135">
        <f t="shared" si="32"/>
        <v>779.63900000000001</v>
      </c>
      <c r="L74" s="133">
        <f t="shared" si="32"/>
        <v>2056</v>
      </c>
      <c r="M74" s="134">
        <f t="shared" si="32"/>
        <v>917.2</v>
      </c>
      <c r="N74" s="133">
        <f t="shared" si="32"/>
        <v>18</v>
      </c>
      <c r="O74" s="134">
        <f t="shared" si="32"/>
        <v>6.43</v>
      </c>
      <c r="P74" s="135">
        <f t="shared" si="32"/>
        <v>923.63</v>
      </c>
      <c r="Q74" s="133">
        <f t="shared" si="32"/>
        <v>1706</v>
      </c>
      <c r="R74" s="134">
        <f t="shared" si="32"/>
        <v>1469.7</v>
      </c>
      <c r="S74" s="133">
        <f t="shared" si="32"/>
        <v>1</v>
      </c>
      <c r="T74" s="134">
        <f t="shared" si="32"/>
        <v>1</v>
      </c>
      <c r="U74" s="135">
        <f t="shared" si="32"/>
        <v>1470.7</v>
      </c>
      <c r="V74" s="133">
        <f t="shared" si="32"/>
        <v>768</v>
      </c>
      <c r="W74" s="134">
        <f t="shared" si="32"/>
        <v>1207.77</v>
      </c>
      <c r="X74" s="133">
        <f t="shared" si="32"/>
        <v>2</v>
      </c>
      <c r="Y74" s="134">
        <f t="shared" si="32"/>
        <v>3.34</v>
      </c>
      <c r="Z74" s="135">
        <f t="shared" si="32"/>
        <v>1211.1100000000001</v>
      </c>
      <c r="AA74" s="133">
        <f t="shared" si="32"/>
        <v>7355</v>
      </c>
      <c r="AB74" s="134">
        <f t="shared" si="32"/>
        <v>4367.1090000000004</v>
      </c>
      <c r="AC74" s="133">
        <f t="shared" si="32"/>
        <v>57</v>
      </c>
      <c r="AD74" s="134">
        <f t="shared" si="32"/>
        <v>17.97</v>
      </c>
      <c r="AE74" s="288">
        <v>9004</v>
      </c>
      <c r="AF74" s="289">
        <v>4476.79</v>
      </c>
      <c r="AG74" s="288">
        <v>37</v>
      </c>
      <c r="AH74" s="289">
        <v>23.07</v>
      </c>
      <c r="AJ74" s="203">
        <f t="shared" si="30"/>
        <v>-109.68099999999959</v>
      </c>
      <c r="AK74"/>
    </row>
    <row r="75" spans="1:37" x14ac:dyDescent="0.25">
      <c r="A75" s="652"/>
      <c r="B75" s="654"/>
      <c r="C75" s="656"/>
      <c r="D75" s="656"/>
      <c r="E75" s="656"/>
      <c r="F75" s="214" t="s">
        <v>21</v>
      </c>
      <c r="G75" s="136">
        <f t="shared" ref="G75:V79" si="33">G9+G15+G21+G27+G33+G39+G45+G51+G57+G63+G69</f>
        <v>507</v>
      </c>
      <c r="H75" s="137">
        <f t="shared" ref="H75:AD75" si="34">H9+H15+H21+H27+H33+H39+H45+H51+H57+H63+H69</f>
        <v>82.53</v>
      </c>
      <c r="I75" s="136">
        <f t="shared" si="34"/>
        <v>0</v>
      </c>
      <c r="J75" s="137">
        <f t="shared" si="34"/>
        <v>0</v>
      </c>
      <c r="K75" s="135">
        <f t="shared" si="34"/>
        <v>82.53</v>
      </c>
      <c r="L75" s="136">
        <f t="shared" si="34"/>
        <v>337</v>
      </c>
      <c r="M75" s="137">
        <f t="shared" si="34"/>
        <v>147.62</v>
      </c>
      <c r="N75" s="136">
        <f t="shared" si="34"/>
        <v>0</v>
      </c>
      <c r="O75" s="137">
        <f t="shared" si="34"/>
        <v>0</v>
      </c>
      <c r="P75" s="135">
        <f t="shared" si="34"/>
        <v>147.62</v>
      </c>
      <c r="Q75" s="136">
        <f t="shared" si="34"/>
        <v>76</v>
      </c>
      <c r="R75" s="137">
        <f t="shared" si="34"/>
        <v>90</v>
      </c>
      <c r="S75" s="136">
        <f t="shared" si="34"/>
        <v>0</v>
      </c>
      <c r="T75" s="137">
        <f t="shared" si="34"/>
        <v>0</v>
      </c>
      <c r="U75" s="135">
        <f t="shared" si="34"/>
        <v>90</v>
      </c>
      <c r="V75" s="136">
        <f t="shared" si="34"/>
        <v>14</v>
      </c>
      <c r="W75" s="137">
        <f t="shared" si="34"/>
        <v>32.870000000000005</v>
      </c>
      <c r="X75" s="136">
        <f t="shared" si="34"/>
        <v>0</v>
      </c>
      <c r="Y75" s="137">
        <f t="shared" si="34"/>
        <v>0</v>
      </c>
      <c r="Z75" s="135">
        <f t="shared" si="34"/>
        <v>32.870000000000005</v>
      </c>
      <c r="AA75" s="133">
        <f t="shared" si="34"/>
        <v>934</v>
      </c>
      <c r="AB75" s="134">
        <f t="shared" si="34"/>
        <v>353.02</v>
      </c>
      <c r="AC75" s="133">
        <f t="shared" si="34"/>
        <v>0</v>
      </c>
      <c r="AD75" s="134">
        <f t="shared" si="34"/>
        <v>0</v>
      </c>
      <c r="AE75" s="288">
        <v>549</v>
      </c>
      <c r="AF75" s="289">
        <v>246.53</v>
      </c>
      <c r="AG75" s="288">
        <v>0</v>
      </c>
      <c r="AH75" s="289">
        <v>0</v>
      </c>
      <c r="AJ75" s="203">
        <f t="shared" si="30"/>
        <v>106.48999999999998</v>
      </c>
      <c r="AK75"/>
    </row>
    <row r="76" spans="1:37" x14ac:dyDescent="0.25">
      <c r="A76" s="652"/>
      <c r="B76" s="654"/>
      <c r="C76" s="656"/>
      <c r="D76" s="656"/>
      <c r="E76" s="656"/>
      <c r="F76" s="214" t="s">
        <v>22</v>
      </c>
      <c r="G76" s="136">
        <f t="shared" si="33"/>
        <v>448</v>
      </c>
      <c r="H76" s="137">
        <f t="shared" ref="H76:AD76" si="35">H10+H16+H22+H28+H34+H40+H46+H52+H58+H64+H70</f>
        <v>90.48899999999999</v>
      </c>
      <c r="I76" s="136">
        <f t="shared" si="35"/>
        <v>0</v>
      </c>
      <c r="J76" s="137">
        <f t="shared" si="35"/>
        <v>0</v>
      </c>
      <c r="K76" s="135">
        <f t="shared" si="35"/>
        <v>90.48899999999999</v>
      </c>
      <c r="L76" s="136">
        <f t="shared" si="35"/>
        <v>749</v>
      </c>
      <c r="M76" s="137">
        <f t="shared" si="35"/>
        <v>300.2</v>
      </c>
      <c r="N76" s="136">
        <f t="shared" si="35"/>
        <v>0</v>
      </c>
      <c r="O76" s="137">
        <f t="shared" si="35"/>
        <v>0</v>
      </c>
      <c r="P76" s="135">
        <f t="shared" si="35"/>
        <v>300.2</v>
      </c>
      <c r="Q76" s="136">
        <f t="shared" si="35"/>
        <v>61</v>
      </c>
      <c r="R76" s="137">
        <f t="shared" si="35"/>
        <v>37.4</v>
      </c>
      <c r="S76" s="136">
        <f t="shared" si="35"/>
        <v>0</v>
      </c>
      <c r="T76" s="137">
        <f t="shared" si="35"/>
        <v>0</v>
      </c>
      <c r="U76" s="135">
        <f t="shared" si="35"/>
        <v>37.4</v>
      </c>
      <c r="V76" s="136">
        <f t="shared" si="35"/>
        <v>4</v>
      </c>
      <c r="W76" s="137">
        <f t="shared" si="35"/>
        <v>5.5</v>
      </c>
      <c r="X76" s="136">
        <f t="shared" si="35"/>
        <v>0</v>
      </c>
      <c r="Y76" s="137">
        <f t="shared" si="35"/>
        <v>0</v>
      </c>
      <c r="Z76" s="135">
        <f t="shared" si="35"/>
        <v>5.5</v>
      </c>
      <c r="AA76" s="133">
        <f t="shared" si="35"/>
        <v>1262</v>
      </c>
      <c r="AB76" s="134">
        <f t="shared" si="35"/>
        <v>433.58900000000006</v>
      </c>
      <c r="AC76" s="133">
        <f t="shared" si="35"/>
        <v>0</v>
      </c>
      <c r="AD76" s="134">
        <f t="shared" si="35"/>
        <v>0</v>
      </c>
      <c r="AE76" s="288">
        <v>1549</v>
      </c>
      <c r="AF76" s="289">
        <v>691.81</v>
      </c>
      <c r="AG76" s="288">
        <v>0</v>
      </c>
      <c r="AH76" s="289">
        <v>0</v>
      </c>
      <c r="AJ76" s="203">
        <f t="shared" si="30"/>
        <v>-258.22099999999989</v>
      </c>
      <c r="AK76"/>
    </row>
    <row r="77" spans="1:37" x14ac:dyDescent="0.25">
      <c r="A77" s="652"/>
      <c r="B77" s="654"/>
      <c r="C77" s="656"/>
      <c r="D77" s="656"/>
      <c r="E77" s="656"/>
      <c r="F77" s="214" t="s">
        <v>23</v>
      </c>
      <c r="G77" s="136">
        <f t="shared" si="33"/>
        <v>100</v>
      </c>
      <c r="H77" s="137">
        <f t="shared" ref="H77:AD77" si="36">H11+H17+H23+H29+H35+H41+H47+H53+H59+H65+H71</f>
        <v>20</v>
      </c>
      <c r="I77" s="136">
        <f t="shared" si="36"/>
        <v>0</v>
      </c>
      <c r="J77" s="137">
        <f t="shared" si="36"/>
        <v>0</v>
      </c>
      <c r="K77" s="135">
        <f t="shared" si="36"/>
        <v>20</v>
      </c>
      <c r="L77" s="136">
        <f t="shared" si="36"/>
        <v>21</v>
      </c>
      <c r="M77" s="137">
        <f t="shared" si="36"/>
        <v>10.4</v>
      </c>
      <c r="N77" s="136">
        <f t="shared" si="36"/>
        <v>0</v>
      </c>
      <c r="O77" s="137">
        <f t="shared" si="36"/>
        <v>0</v>
      </c>
      <c r="P77" s="135">
        <f t="shared" si="36"/>
        <v>10.4</v>
      </c>
      <c r="Q77" s="136">
        <f t="shared" si="36"/>
        <v>30</v>
      </c>
      <c r="R77" s="137">
        <f t="shared" si="36"/>
        <v>27</v>
      </c>
      <c r="S77" s="136">
        <f t="shared" si="36"/>
        <v>4</v>
      </c>
      <c r="T77" s="137">
        <f t="shared" si="36"/>
        <v>4.4000000000000004</v>
      </c>
      <c r="U77" s="135">
        <f t="shared" si="36"/>
        <v>31.4</v>
      </c>
      <c r="V77" s="136">
        <f t="shared" si="36"/>
        <v>103</v>
      </c>
      <c r="W77" s="137">
        <f t="shared" si="36"/>
        <v>715.87</v>
      </c>
      <c r="X77" s="136">
        <f t="shared" si="36"/>
        <v>5</v>
      </c>
      <c r="Y77" s="137">
        <f t="shared" si="36"/>
        <v>7</v>
      </c>
      <c r="Z77" s="135">
        <f t="shared" si="36"/>
        <v>722.87</v>
      </c>
      <c r="AA77" s="133">
        <f t="shared" si="36"/>
        <v>254</v>
      </c>
      <c r="AB77" s="134">
        <f t="shared" si="36"/>
        <v>773.27</v>
      </c>
      <c r="AC77" s="133">
        <f t="shared" si="36"/>
        <v>9</v>
      </c>
      <c r="AD77" s="134">
        <f t="shared" si="36"/>
        <v>11.4</v>
      </c>
      <c r="AE77" s="288">
        <v>15</v>
      </c>
      <c r="AF77" s="289">
        <v>31</v>
      </c>
      <c r="AG77" s="288">
        <v>0</v>
      </c>
      <c r="AH77" s="289">
        <v>0</v>
      </c>
      <c r="AJ77" s="203">
        <f t="shared" si="30"/>
        <v>742.27</v>
      </c>
      <c r="AK77"/>
    </row>
    <row r="78" spans="1:37" ht="15.75" thickBot="1" x14ac:dyDescent="0.3">
      <c r="A78" s="652"/>
      <c r="B78" s="654"/>
      <c r="C78" s="656"/>
      <c r="D78" s="656"/>
      <c r="E78" s="656"/>
      <c r="F78" s="215" t="s">
        <v>24</v>
      </c>
      <c r="G78" s="139">
        <f t="shared" si="33"/>
        <v>150</v>
      </c>
      <c r="H78" s="140">
        <f t="shared" ref="H78:AD79" si="37">H12+H18+H24+H30+H36+H42+H48+H54+H60+H66+H72</f>
        <v>15.44</v>
      </c>
      <c r="I78" s="139">
        <f t="shared" si="37"/>
        <v>0</v>
      </c>
      <c r="J78" s="140">
        <f t="shared" si="37"/>
        <v>0</v>
      </c>
      <c r="K78" s="181">
        <f t="shared" si="37"/>
        <v>15.44</v>
      </c>
      <c r="L78" s="139">
        <f t="shared" si="37"/>
        <v>69</v>
      </c>
      <c r="M78" s="140">
        <f t="shared" si="37"/>
        <v>49.9</v>
      </c>
      <c r="N78" s="139">
        <f t="shared" si="37"/>
        <v>0</v>
      </c>
      <c r="O78" s="140">
        <f t="shared" si="37"/>
        <v>0</v>
      </c>
      <c r="P78" s="181">
        <f t="shared" si="37"/>
        <v>49.9</v>
      </c>
      <c r="Q78" s="139">
        <f t="shared" si="37"/>
        <v>333</v>
      </c>
      <c r="R78" s="140">
        <f t="shared" si="37"/>
        <v>134.43</v>
      </c>
      <c r="S78" s="139">
        <f t="shared" si="37"/>
        <v>0</v>
      </c>
      <c r="T78" s="140">
        <f t="shared" si="37"/>
        <v>0</v>
      </c>
      <c r="U78" s="181">
        <f t="shared" si="37"/>
        <v>134.43</v>
      </c>
      <c r="V78" s="139">
        <f t="shared" si="37"/>
        <v>50</v>
      </c>
      <c r="W78" s="140">
        <f t="shared" si="37"/>
        <v>463.8</v>
      </c>
      <c r="X78" s="142">
        <f t="shared" si="37"/>
        <v>2</v>
      </c>
      <c r="Y78" s="140">
        <f t="shared" si="37"/>
        <v>8.6</v>
      </c>
      <c r="Z78" s="181">
        <f t="shared" si="37"/>
        <v>472.40000000000003</v>
      </c>
      <c r="AA78" s="182">
        <f t="shared" si="37"/>
        <v>602</v>
      </c>
      <c r="AB78" s="183">
        <f t="shared" si="37"/>
        <v>663.56999999999994</v>
      </c>
      <c r="AC78" s="182">
        <f t="shared" si="37"/>
        <v>2</v>
      </c>
      <c r="AD78" s="183">
        <f t="shared" si="37"/>
        <v>8.6</v>
      </c>
      <c r="AE78" s="290">
        <v>48</v>
      </c>
      <c r="AF78" s="291">
        <v>168.27</v>
      </c>
      <c r="AG78" s="290">
        <v>0</v>
      </c>
      <c r="AH78" s="291">
        <v>0</v>
      </c>
      <c r="AJ78" s="203">
        <f t="shared" si="30"/>
        <v>495.29999999999995</v>
      </c>
      <c r="AK78"/>
    </row>
    <row r="79" spans="1:37" ht="15.75" thickBot="1" x14ac:dyDescent="0.3">
      <c r="A79" s="653"/>
      <c r="B79" s="657" t="s">
        <v>25</v>
      </c>
      <c r="C79" s="658"/>
      <c r="D79" s="658"/>
      <c r="E79" s="658"/>
      <c r="F79" s="658"/>
      <c r="G79" s="144">
        <f t="shared" si="33"/>
        <v>4030</v>
      </c>
      <c r="H79" s="145">
        <f t="shared" si="33"/>
        <v>980.89800000000002</v>
      </c>
      <c r="I79" s="145">
        <f t="shared" si="33"/>
        <v>36</v>
      </c>
      <c r="J79" s="145">
        <f t="shared" si="33"/>
        <v>7.2</v>
      </c>
      <c r="K79" s="145">
        <f t="shared" si="33"/>
        <v>988.09800000000007</v>
      </c>
      <c r="L79" s="145">
        <f t="shared" si="33"/>
        <v>3232</v>
      </c>
      <c r="M79" s="145">
        <f t="shared" si="33"/>
        <v>1425.32</v>
      </c>
      <c r="N79" s="145">
        <f t="shared" si="33"/>
        <v>18</v>
      </c>
      <c r="O79" s="145">
        <f t="shared" si="33"/>
        <v>6.43</v>
      </c>
      <c r="P79" s="145">
        <f t="shared" si="33"/>
        <v>1431.75</v>
      </c>
      <c r="Q79" s="145">
        <f t="shared" si="33"/>
        <v>2206</v>
      </c>
      <c r="R79" s="145">
        <f t="shared" si="33"/>
        <v>1758.53</v>
      </c>
      <c r="S79" s="145">
        <f t="shared" si="33"/>
        <v>5</v>
      </c>
      <c r="T79" s="145">
        <f t="shared" si="33"/>
        <v>5.4</v>
      </c>
      <c r="U79" s="145">
        <f t="shared" si="33"/>
        <v>1763.93</v>
      </c>
      <c r="V79" s="145">
        <f t="shared" si="33"/>
        <v>939</v>
      </c>
      <c r="W79" s="145">
        <f t="shared" si="37"/>
        <v>2425.81</v>
      </c>
      <c r="X79" s="145">
        <f t="shared" si="37"/>
        <v>9</v>
      </c>
      <c r="Y79" s="145">
        <f t="shared" si="37"/>
        <v>18.939999999999998</v>
      </c>
      <c r="Z79" s="145">
        <f t="shared" si="37"/>
        <v>2444.75</v>
      </c>
      <c r="AA79" s="145">
        <f t="shared" si="37"/>
        <v>10407</v>
      </c>
      <c r="AB79" s="145">
        <f t="shared" si="37"/>
        <v>6590.558</v>
      </c>
      <c r="AC79" s="145">
        <f t="shared" si="37"/>
        <v>68</v>
      </c>
      <c r="AD79" s="184">
        <f t="shared" si="37"/>
        <v>37.97</v>
      </c>
      <c r="AE79" s="145">
        <v>11165</v>
      </c>
      <c r="AF79" s="145">
        <v>5614.4</v>
      </c>
      <c r="AG79" s="145">
        <v>37</v>
      </c>
      <c r="AH79" s="184">
        <v>23.07</v>
      </c>
      <c r="AJ79" s="203">
        <f t="shared" si="30"/>
        <v>976.15800000000036</v>
      </c>
      <c r="AK79"/>
    </row>
    <row r="80" spans="1:37" x14ac:dyDescent="0.25"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</row>
    <row r="81" spans="7:30" x14ac:dyDescent="0.25">
      <c r="G81" s="203">
        <v>4030</v>
      </c>
      <c r="H81" s="203">
        <v>980.89800000000002</v>
      </c>
      <c r="I81" s="203">
        <v>36</v>
      </c>
      <c r="J81" s="203">
        <v>7.2</v>
      </c>
      <c r="K81" s="203">
        <v>988.09800000000007</v>
      </c>
      <c r="L81" s="203">
        <v>3232</v>
      </c>
      <c r="M81" s="203">
        <v>1425.3200000000004</v>
      </c>
      <c r="N81" s="203">
        <v>18</v>
      </c>
      <c r="O81" s="203">
        <v>6.43</v>
      </c>
      <c r="P81" s="203">
        <v>1431.7500000000002</v>
      </c>
      <c r="Q81" s="203">
        <v>2206</v>
      </c>
      <c r="R81" s="203">
        <v>1758.5300000000002</v>
      </c>
      <c r="S81" s="203">
        <v>5</v>
      </c>
      <c r="T81" s="203">
        <v>5.4</v>
      </c>
      <c r="U81" s="203">
        <v>1763.9300000000003</v>
      </c>
      <c r="V81" s="203">
        <v>939</v>
      </c>
      <c r="W81" s="203">
        <v>2425.81</v>
      </c>
      <c r="X81" s="203">
        <v>9</v>
      </c>
      <c r="Y81" s="203">
        <v>18.939999999999998</v>
      </c>
      <c r="Z81" s="203">
        <v>2444.75</v>
      </c>
      <c r="AA81" s="203">
        <v>10407</v>
      </c>
      <c r="AB81" s="203">
        <v>6590.5580000000009</v>
      </c>
      <c r="AC81" s="203">
        <v>68</v>
      </c>
      <c r="AD81" s="203">
        <v>37.97</v>
      </c>
    </row>
    <row r="84" spans="7:30" x14ac:dyDescent="0.25">
      <c r="G84" s="203">
        <f>G79-G81</f>
        <v>0</v>
      </c>
      <c r="H84" s="203">
        <f t="shared" ref="H84:AD84" si="38">H79-H81</f>
        <v>0</v>
      </c>
      <c r="I84" s="203">
        <f t="shared" si="38"/>
        <v>0</v>
      </c>
      <c r="J84" s="203">
        <f t="shared" si="38"/>
        <v>0</v>
      </c>
      <c r="K84" s="203">
        <f t="shared" si="38"/>
        <v>0</v>
      </c>
      <c r="L84" s="203">
        <f t="shared" si="38"/>
        <v>0</v>
      </c>
      <c r="M84" s="203">
        <f t="shared" si="38"/>
        <v>0</v>
      </c>
      <c r="N84" s="203">
        <f t="shared" si="38"/>
        <v>0</v>
      </c>
      <c r="O84" s="203">
        <f t="shared" si="38"/>
        <v>0</v>
      </c>
      <c r="P84" s="203">
        <f t="shared" si="38"/>
        <v>0</v>
      </c>
      <c r="Q84" s="203">
        <f t="shared" si="38"/>
        <v>0</v>
      </c>
      <c r="R84" s="203">
        <f t="shared" si="38"/>
        <v>0</v>
      </c>
      <c r="S84" s="203">
        <f t="shared" si="38"/>
        <v>0</v>
      </c>
      <c r="T84" s="203">
        <f t="shared" si="38"/>
        <v>0</v>
      </c>
      <c r="U84" s="203">
        <f t="shared" si="38"/>
        <v>0</v>
      </c>
      <c r="V84" s="203">
        <f t="shared" si="38"/>
        <v>0</v>
      </c>
      <c r="W84" s="203">
        <f t="shared" si="38"/>
        <v>0</v>
      </c>
      <c r="X84" s="203">
        <f t="shared" si="38"/>
        <v>0</v>
      </c>
      <c r="Y84" s="203">
        <f t="shared" si="38"/>
        <v>0</v>
      </c>
      <c r="Z84" s="203">
        <f t="shared" si="38"/>
        <v>0</v>
      </c>
      <c r="AA84" s="203">
        <f t="shared" si="38"/>
        <v>0</v>
      </c>
      <c r="AB84" s="203">
        <f t="shared" si="38"/>
        <v>0</v>
      </c>
      <c r="AC84" s="203">
        <f t="shared" si="38"/>
        <v>0</v>
      </c>
      <c r="AD84" s="203">
        <f t="shared" si="38"/>
        <v>0</v>
      </c>
    </row>
  </sheetData>
  <mergeCells count="105">
    <mergeCell ref="AE4:AH4"/>
    <mergeCell ref="AE5:AF5"/>
    <mergeCell ref="AG5:AH5"/>
    <mergeCell ref="A74:A79"/>
    <mergeCell ref="B74:B78"/>
    <mergeCell ref="C74:C78"/>
    <mergeCell ref="D74:D78"/>
    <mergeCell ref="E74:E78"/>
    <mergeCell ref="B79:F79"/>
    <mergeCell ref="A68:A73"/>
    <mergeCell ref="B68:B72"/>
    <mergeCell ref="C68:C72"/>
    <mergeCell ref="D68:D72"/>
    <mergeCell ref="E68:E72"/>
    <mergeCell ref="B73:F73"/>
    <mergeCell ref="A62:A67"/>
    <mergeCell ref="B62:B66"/>
    <mergeCell ref="C62:C66"/>
    <mergeCell ref="D62:D66"/>
    <mergeCell ref="E62:E66"/>
    <mergeCell ref="B67:F67"/>
    <mergeCell ref="A56:A61"/>
    <mergeCell ref="B56:B60"/>
    <mergeCell ref="C56:C60"/>
    <mergeCell ref="D56:D60"/>
    <mergeCell ref="E56:E60"/>
    <mergeCell ref="B61:F61"/>
    <mergeCell ref="A50:A55"/>
    <mergeCell ref="B50:B54"/>
    <mergeCell ref="C50:C54"/>
    <mergeCell ref="D50:D54"/>
    <mergeCell ref="E50:E54"/>
    <mergeCell ref="B55:F55"/>
    <mergeCell ref="A44:A49"/>
    <mergeCell ref="B44:B48"/>
    <mergeCell ref="C44:C48"/>
    <mergeCell ref="D44:D48"/>
    <mergeCell ref="E44:E48"/>
    <mergeCell ref="B49:F49"/>
    <mergeCell ref="A38:A43"/>
    <mergeCell ref="B38:B42"/>
    <mergeCell ref="C38:C42"/>
    <mergeCell ref="D38:D42"/>
    <mergeCell ref="E38:E42"/>
    <mergeCell ref="B43:F43"/>
    <mergeCell ref="A32:A37"/>
    <mergeCell ref="B32:B36"/>
    <mergeCell ref="C32:C36"/>
    <mergeCell ref="D32:D36"/>
    <mergeCell ref="E32:E36"/>
    <mergeCell ref="B37:F37"/>
    <mergeCell ref="A26:A31"/>
    <mergeCell ref="B26:B30"/>
    <mergeCell ref="C26:C30"/>
    <mergeCell ref="D26:D30"/>
    <mergeCell ref="E26:E30"/>
    <mergeCell ref="B31:F31"/>
    <mergeCell ref="A20:A25"/>
    <mergeCell ref="B20:B24"/>
    <mergeCell ref="C20:C24"/>
    <mergeCell ref="D20:D24"/>
    <mergeCell ref="E20:E24"/>
    <mergeCell ref="B25:F25"/>
    <mergeCell ref="A14:A19"/>
    <mergeCell ref="B14:B18"/>
    <mergeCell ref="C14:C18"/>
    <mergeCell ref="D14:D18"/>
    <mergeCell ref="E14:E18"/>
    <mergeCell ref="B19:F19"/>
    <mergeCell ref="X5:Y5"/>
    <mergeCell ref="Z5:Z6"/>
    <mergeCell ref="AA5:AB5"/>
    <mergeCell ref="A8:A13"/>
    <mergeCell ref="B8:B12"/>
    <mergeCell ref="C8:C12"/>
    <mergeCell ref="D8:D12"/>
    <mergeCell ref="E8:E12"/>
    <mergeCell ref="B13:F13"/>
    <mergeCell ref="N5:O5"/>
    <mergeCell ref="P5:P6"/>
    <mergeCell ref="Q5:R5"/>
    <mergeCell ref="A1:Z1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4:AD4"/>
    <mergeCell ref="D5:D6"/>
    <mergeCell ref="E5:E6"/>
    <mergeCell ref="G5:H5"/>
    <mergeCell ref="I5:J5"/>
    <mergeCell ref="K5:K6"/>
    <mergeCell ref="L5:M5"/>
    <mergeCell ref="AC5:AD5"/>
    <mergeCell ref="S5:T5"/>
    <mergeCell ref="U5:U6"/>
    <mergeCell ref="V5:W5"/>
  </mergeCells>
  <pageMargins left="0.7" right="0.7" top="0.75" bottom="0.75" header="0.3" footer="0.3"/>
  <ignoredErrors>
    <ignoredError sqref="G13 H26:AD27 H13:J19 K50:K54 H31:J49 H74:AD79 H55:J61 H25:J25 H29:AD30 H28:M28 O28:AD28 P51:AD52 P53:V54 X53:AD54 P50:W50 Z50:AD50 H67:J73 I62:J66" formulaRange="1"/>
    <ignoredError sqref="K13:AD13 K31:AD49 K55:AD55 K15:AD19 K14:L14 N14:AD14 K25:AD25 K20:K24 P21 P20 S20:AD20 P23:Q24 P22 S22:AD22 S21:AD21 S24:U24 S23:U23 X23:AD23 X24:AD24 K59:AD61 K58:P58 R58:AD58 K57:L57 K56:L56 N56:AD56 N57:AD57 K67:AD73 K62:K66 Z62:AD66 P62:P66 R62:U6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2023-2024</vt:lpstr>
      <vt:lpstr>% (2)</vt:lpstr>
      <vt:lpstr>AMPOP_GJUX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Shoghakat Nahatakyan</dc:creator>
  <cp:lastModifiedBy>Shoghakat Nahatakyan</cp:lastModifiedBy>
  <cp:lastPrinted>2025-03-26T07:10:07Z</cp:lastPrinted>
  <dcterms:created xsi:type="dcterms:W3CDTF">2015-06-05T18:17:20Z</dcterms:created>
  <dcterms:modified xsi:type="dcterms:W3CDTF">2025-03-26T07:12:42Z</dcterms:modified>
</cp:coreProperties>
</file>