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filterPrivacy="1" defaultThemeVersion="124226"/>
  <xr:revisionPtr revIDLastSave="0" documentId="13_ncr:1_{DFFC1F8E-E440-4BED-8232-123384E18C10}" xr6:coauthVersionLast="47" xr6:coauthVersionMax="47" xr10:uidLastSave="{00000000-0000-0000-0000-000000000000}"/>
  <bookViews>
    <workbookView xWindow="-120" yWindow="-120" windowWidth="29040" windowHeight="15720" tabRatio="840" activeTab="1" xr2:uid="{00000000-000D-0000-FFFF-FFFF00000000}"/>
  </bookViews>
  <sheets>
    <sheet name="Ampop2022-2023" sheetId="11" r:id="rId1"/>
    <sheet name="AMPOP_2023" sheetId="9" r:id="rId2"/>
    <sheet name="Yst_marzeri" sheetId="19" r:id="rId3"/>
    <sheet name="Արագածոտն" sheetId="33" r:id="rId4"/>
    <sheet name="Արարատ" sheetId="34" r:id="rId5"/>
    <sheet name="Արմավիր" sheetId="35" r:id="rId6"/>
    <sheet name="Գեղարքունիք" sheetId="36" r:id="rId7"/>
    <sheet name="Լոռի" sheetId="38" r:id="rId8"/>
    <sheet name="Կոտայք " sheetId="46" r:id="rId9"/>
    <sheet name="Շիրակ" sheetId="39" r:id="rId10"/>
    <sheet name="Սյունիք" sheetId="50" r:id="rId11"/>
    <sheet name="Վայոց ձոր" sheetId="41" r:id="rId12"/>
    <sheet name="Տավուշ" sheetId="42" r:id="rId13"/>
  </sheets>
  <externalReferences>
    <externalReference r:id="rId14"/>
  </externalReferences>
  <definedNames>
    <definedName name="_B1" localSheetId="1">#REF!</definedName>
    <definedName name="_B1" localSheetId="0">#REF!</definedName>
    <definedName name="_B1" localSheetId="8">#REF!</definedName>
    <definedName name="_B1" localSheetId="10">#REF!</definedName>
    <definedName name="_B1" localSheetId="11">#REF!</definedName>
    <definedName name="_B1">#REF!</definedName>
    <definedName name="_B2" localSheetId="1">#REF!</definedName>
    <definedName name="_B2" localSheetId="0">#REF!</definedName>
    <definedName name="_B2" localSheetId="8">#REF!</definedName>
    <definedName name="_B2" localSheetId="10">#REF!</definedName>
    <definedName name="_B2" localSheetId="11">#REF!</definedName>
    <definedName name="_B2">#REF!</definedName>
    <definedName name="_C1" localSheetId="1">#REF!</definedName>
    <definedName name="_C1" localSheetId="0">#REF!</definedName>
    <definedName name="_C1" localSheetId="10">#REF!</definedName>
    <definedName name="_C1" localSheetId="11">#REF!</definedName>
    <definedName name="_C1">#REF!</definedName>
    <definedName name="_C2" localSheetId="1">#REF!</definedName>
    <definedName name="_C2" localSheetId="0">#REF!</definedName>
    <definedName name="_C2">#REF!</definedName>
    <definedName name="_C3" localSheetId="1">#REF!</definedName>
    <definedName name="_C3" localSheetId="0">#REF!</definedName>
    <definedName name="_C3">#REF!</definedName>
    <definedName name="_xlnm._FilterDatabase" localSheetId="1" hidden="1">AMPOP_2023!#REF!</definedName>
    <definedName name="_xlnm._FilterDatabase" localSheetId="6" hidden="1">Գեղարքունիք!$Q$1:$Q$13</definedName>
    <definedName name="A" localSheetId="1">#REF!</definedName>
    <definedName name="A" localSheetId="0">#REF!</definedName>
    <definedName name="A" localSheetId="11">#REF!</definedName>
    <definedName name="A">#REF!</definedName>
    <definedName name="Community" localSheetId="1">#REF!</definedName>
    <definedName name="Community" localSheetId="0">#REF!</definedName>
    <definedName name="Community">#REF!</definedName>
    <definedName name="D" localSheetId="1">#REF!</definedName>
    <definedName name="D" localSheetId="0">#REF!</definedName>
    <definedName name="D">#REF!</definedName>
    <definedName name="E" localSheetId="1">#REF!</definedName>
    <definedName name="E" localSheetId="0">#REF!</definedName>
    <definedName name="E">#REF!</definedName>
    <definedName name="F" localSheetId="1">#REF!</definedName>
    <definedName name="F" localSheetId="0">#REF!</definedName>
    <definedName name="F">#REF!</definedName>
    <definedName name="Lu" localSheetId="1">#REF!</definedName>
    <definedName name="Lu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21" i="9" l="1"/>
  <c r="S21" i="9"/>
  <c r="T19" i="9"/>
  <c r="E19" i="9"/>
  <c r="N54" i="50"/>
  <c r="P54" i="50" s="1"/>
  <c r="M54" i="50"/>
  <c r="L54" i="50"/>
  <c r="K54" i="50"/>
  <c r="I54" i="50"/>
  <c r="H54" i="50"/>
  <c r="G54" i="50"/>
  <c r="F54" i="50"/>
  <c r="N53" i="50"/>
  <c r="P53" i="50" s="1"/>
  <c r="M53" i="50"/>
  <c r="L53" i="50"/>
  <c r="K53" i="50"/>
  <c r="J53" i="50"/>
  <c r="I53" i="50"/>
  <c r="H53" i="50"/>
  <c r="F53" i="50"/>
  <c r="N52" i="50"/>
  <c r="P52" i="50" s="1"/>
  <c r="M52" i="50"/>
  <c r="L52" i="50"/>
  <c r="K52" i="50"/>
  <c r="I52" i="50"/>
  <c r="H52" i="50"/>
  <c r="F52" i="50"/>
  <c r="E52" i="50"/>
  <c r="N51" i="50"/>
  <c r="P51" i="50" s="1"/>
  <c r="M51" i="50"/>
  <c r="L51" i="50"/>
  <c r="K51" i="50"/>
  <c r="J51" i="50"/>
  <c r="I51" i="50"/>
  <c r="H51" i="50"/>
  <c r="G51" i="50"/>
  <c r="O51" i="50" s="1"/>
  <c r="F51" i="50"/>
  <c r="N50" i="50"/>
  <c r="P50" i="50" s="1"/>
  <c r="M50" i="50"/>
  <c r="L50" i="50"/>
  <c r="K50" i="50"/>
  <c r="I50" i="50"/>
  <c r="H50" i="50"/>
  <c r="G50" i="50"/>
  <c r="O50" i="50" s="1"/>
  <c r="F50" i="50"/>
  <c r="N49" i="50"/>
  <c r="N55" i="50" s="1"/>
  <c r="M49" i="50"/>
  <c r="L49" i="50"/>
  <c r="K49" i="50"/>
  <c r="I49" i="50"/>
  <c r="H49" i="50"/>
  <c r="F49" i="50"/>
  <c r="P48" i="50"/>
  <c r="O48" i="50"/>
  <c r="J48" i="50"/>
  <c r="J54" i="50" s="1"/>
  <c r="E48" i="50"/>
  <c r="E54" i="50" s="1"/>
  <c r="P47" i="50"/>
  <c r="G47" i="50"/>
  <c r="G53" i="50" s="1"/>
  <c r="E47" i="50"/>
  <c r="E53" i="50" s="1"/>
  <c r="P46" i="50"/>
  <c r="J46" i="50"/>
  <c r="J52" i="50" s="1"/>
  <c r="G46" i="50"/>
  <c r="G49" i="50" s="1"/>
  <c r="P45" i="50"/>
  <c r="O45" i="50"/>
  <c r="J45" i="50"/>
  <c r="E45" i="50"/>
  <c r="E51" i="50" s="1"/>
  <c r="P44" i="50"/>
  <c r="O44" i="50"/>
  <c r="J44" i="50"/>
  <c r="J50" i="50" s="1"/>
  <c r="E44" i="50"/>
  <c r="E49" i="50" s="1"/>
  <c r="N43" i="50"/>
  <c r="M43" i="50"/>
  <c r="L43" i="50"/>
  <c r="K43" i="50"/>
  <c r="J43" i="50"/>
  <c r="I43" i="50"/>
  <c r="H43" i="50"/>
  <c r="G43" i="50"/>
  <c r="O43" i="50" s="1"/>
  <c r="F43" i="50"/>
  <c r="E43" i="50"/>
  <c r="P42" i="50"/>
  <c r="O42" i="50"/>
  <c r="P41" i="50"/>
  <c r="O41" i="50"/>
  <c r="P40" i="50"/>
  <c r="O40" i="50"/>
  <c r="P39" i="50"/>
  <c r="O39" i="50"/>
  <c r="P38" i="50"/>
  <c r="O38" i="50"/>
  <c r="C38" i="50"/>
  <c r="N37" i="50"/>
  <c r="M37" i="50"/>
  <c r="L37" i="50"/>
  <c r="K37" i="50"/>
  <c r="J37" i="50"/>
  <c r="I37" i="50"/>
  <c r="H37" i="50"/>
  <c r="G37" i="50"/>
  <c r="F37" i="50"/>
  <c r="E37" i="50"/>
  <c r="C32" i="50" s="1"/>
  <c r="P36" i="50"/>
  <c r="O36" i="50"/>
  <c r="P35" i="50"/>
  <c r="O35" i="50"/>
  <c r="P34" i="50"/>
  <c r="O34" i="50"/>
  <c r="P33" i="50"/>
  <c r="O33" i="50"/>
  <c r="P32" i="50"/>
  <c r="O32" i="50"/>
  <c r="N31" i="50"/>
  <c r="P31" i="50" s="1"/>
  <c r="M31" i="50"/>
  <c r="L31" i="50"/>
  <c r="K31" i="50"/>
  <c r="J31" i="50"/>
  <c r="C26" i="50" s="1"/>
  <c r="I31" i="50"/>
  <c r="H31" i="50"/>
  <c r="G31" i="50"/>
  <c r="F31" i="50"/>
  <c r="E31" i="50"/>
  <c r="P30" i="50"/>
  <c r="O30" i="50"/>
  <c r="P29" i="50"/>
  <c r="O29" i="50"/>
  <c r="P28" i="50"/>
  <c r="O28" i="50"/>
  <c r="P27" i="50"/>
  <c r="O27" i="50"/>
  <c r="P26" i="50"/>
  <c r="O26" i="50"/>
  <c r="N25" i="50"/>
  <c r="M25" i="50"/>
  <c r="L25" i="50"/>
  <c r="K25" i="50"/>
  <c r="J25" i="50"/>
  <c r="C20" i="50" s="1"/>
  <c r="I25" i="50"/>
  <c r="P25" i="50" s="1"/>
  <c r="H25" i="50"/>
  <c r="G25" i="50"/>
  <c r="F25" i="50"/>
  <c r="E25" i="50"/>
  <c r="P24" i="50"/>
  <c r="O24" i="50"/>
  <c r="P23" i="50"/>
  <c r="O23" i="50"/>
  <c r="P22" i="50"/>
  <c r="O22" i="50"/>
  <c r="P21" i="50"/>
  <c r="O21" i="50"/>
  <c r="P20" i="50"/>
  <c r="O20" i="50"/>
  <c r="N19" i="50"/>
  <c r="M19" i="50"/>
  <c r="L19" i="50"/>
  <c r="K19" i="50"/>
  <c r="J19" i="50"/>
  <c r="I19" i="50"/>
  <c r="H19" i="50"/>
  <c r="G19" i="50"/>
  <c r="O19" i="50" s="1"/>
  <c r="F19" i="50"/>
  <c r="E19" i="50"/>
  <c r="C14" i="50" s="1"/>
  <c r="P18" i="50"/>
  <c r="O18" i="50"/>
  <c r="P17" i="50"/>
  <c r="O17" i="50"/>
  <c r="P16" i="50"/>
  <c r="O16" i="50"/>
  <c r="P15" i="50"/>
  <c r="P19" i="50" s="1"/>
  <c r="O15" i="50"/>
  <c r="P14" i="50"/>
  <c r="O14" i="50"/>
  <c r="N13" i="50"/>
  <c r="P13" i="50" s="1"/>
  <c r="M13" i="50"/>
  <c r="L13" i="50"/>
  <c r="K13" i="50"/>
  <c r="J13" i="50"/>
  <c r="I13" i="50"/>
  <c r="H13" i="50"/>
  <c r="G13" i="50"/>
  <c r="O13" i="50" s="1"/>
  <c r="F13" i="50"/>
  <c r="E13" i="50"/>
  <c r="C8" i="50" s="1"/>
  <c r="P12" i="50"/>
  <c r="O12" i="50"/>
  <c r="P11" i="50"/>
  <c r="O11" i="50"/>
  <c r="P10" i="50"/>
  <c r="O10" i="50"/>
  <c r="P9" i="50"/>
  <c r="O9" i="50"/>
  <c r="P8" i="50"/>
  <c r="O8" i="50"/>
  <c r="O37" i="50" l="1"/>
  <c r="O53" i="50"/>
  <c r="P49" i="50"/>
  <c r="O31" i="50"/>
  <c r="P37" i="50"/>
  <c r="K55" i="50"/>
  <c r="O54" i="50"/>
  <c r="F55" i="50"/>
  <c r="H55" i="50"/>
  <c r="L55" i="50"/>
  <c r="O25" i="50"/>
  <c r="P43" i="50"/>
  <c r="M55" i="50"/>
  <c r="C44" i="50"/>
  <c r="G55" i="50"/>
  <c r="O49" i="50"/>
  <c r="J55" i="50"/>
  <c r="J49" i="50"/>
  <c r="E50" i="50"/>
  <c r="E55" i="50" s="1"/>
  <c r="I55" i="50"/>
  <c r="O46" i="50"/>
  <c r="G52" i="50"/>
  <c r="O52" i="50" s="1"/>
  <c r="O47" i="50"/>
  <c r="O55" i="50" l="1"/>
  <c r="P55" i="50"/>
  <c r="C50" i="50"/>
  <c r="O49" i="19"/>
  <c r="P49" i="19"/>
  <c r="P50" i="19"/>
  <c r="P51" i="19"/>
  <c r="P52" i="19"/>
  <c r="P53" i="19"/>
  <c r="P54" i="19"/>
  <c r="O50" i="19"/>
  <c r="O51" i="19"/>
  <c r="O52" i="19"/>
  <c r="O53" i="19"/>
  <c r="O54" i="19"/>
  <c r="F55" i="19"/>
  <c r="G55" i="19"/>
  <c r="H55" i="19"/>
  <c r="I55" i="19"/>
  <c r="J55" i="19"/>
  <c r="K55" i="19"/>
  <c r="L55" i="19"/>
  <c r="M55" i="19"/>
  <c r="N55" i="19"/>
  <c r="O55" i="19" l="1"/>
  <c r="P55" i="19"/>
  <c r="O68" i="46"/>
  <c r="P68" i="46"/>
  <c r="P69" i="46"/>
  <c r="P70" i="46"/>
  <c r="P71" i="46"/>
  <c r="P72" i="46"/>
  <c r="P73" i="46"/>
  <c r="O70" i="46"/>
  <c r="O71" i="46"/>
  <c r="O72" i="46"/>
  <c r="O73" i="46"/>
  <c r="N74" i="46"/>
  <c r="O69" i="46"/>
  <c r="O58" i="46"/>
  <c r="O59" i="46"/>
  <c r="O60" i="46"/>
  <c r="O61" i="46"/>
  <c r="P64" i="46"/>
  <c r="P65" i="46"/>
  <c r="P66" i="46"/>
  <c r="P67" i="46"/>
  <c r="P63" i="46"/>
  <c r="O64" i="46"/>
  <c r="O65" i="46"/>
  <c r="O66" i="46"/>
  <c r="O67" i="46"/>
  <c r="O63" i="46"/>
  <c r="P39" i="19"/>
  <c r="P40" i="19"/>
  <c r="P41" i="19"/>
  <c r="P42" i="19"/>
  <c r="P38" i="19"/>
  <c r="O39" i="19"/>
  <c r="O40" i="19"/>
  <c r="O41" i="19"/>
  <c r="O42" i="19"/>
  <c r="O38" i="19"/>
  <c r="E62" i="46"/>
  <c r="F62" i="46"/>
  <c r="N79" i="46"/>
  <c r="M79" i="46"/>
  <c r="L79" i="46"/>
  <c r="K79" i="46"/>
  <c r="J79" i="46"/>
  <c r="I79" i="46"/>
  <c r="H79" i="46"/>
  <c r="G79" i="46"/>
  <c r="F79" i="46"/>
  <c r="E79" i="46"/>
  <c r="N78" i="46"/>
  <c r="M78" i="46"/>
  <c r="L78" i="46"/>
  <c r="K78" i="46"/>
  <c r="J78" i="46"/>
  <c r="I78" i="46"/>
  <c r="H78" i="46"/>
  <c r="G78" i="46"/>
  <c r="F78" i="46"/>
  <c r="E78" i="46"/>
  <c r="N77" i="46"/>
  <c r="M77" i="46"/>
  <c r="L77" i="46"/>
  <c r="K77" i="46"/>
  <c r="J77" i="46"/>
  <c r="I77" i="46"/>
  <c r="H77" i="46"/>
  <c r="G77" i="46"/>
  <c r="F77" i="46"/>
  <c r="E77" i="46"/>
  <c r="N76" i="46"/>
  <c r="M76" i="46"/>
  <c r="L76" i="46"/>
  <c r="K76" i="46"/>
  <c r="J76" i="46"/>
  <c r="I76" i="46"/>
  <c r="H76" i="46"/>
  <c r="G76" i="46"/>
  <c r="F76" i="46"/>
  <c r="E76" i="46"/>
  <c r="N75" i="46"/>
  <c r="M75" i="46"/>
  <c r="L75" i="46"/>
  <c r="K75" i="46"/>
  <c r="J75" i="46"/>
  <c r="I75" i="46"/>
  <c r="H75" i="46"/>
  <c r="G75" i="46"/>
  <c r="F75" i="46"/>
  <c r="E75" i="46"/>
  <c r="M74" i="46"/>
  <c r="L74" i="46"/>
  <c r="K74" i="46"/>
  <c r="J74" i="46"/>
  <c r="I74" i="46"/>
  <c r="H74" i="46"/>
  <c r="G74" i="46"/>
  <c r="F74" i="46"/>
  <c r="E74" i="46"/>
  <c r="N68" i="46"/>
  <c r="M68" i="46"/>
  <c r="L68" i="46"/>
  <c r="K68" i="46"/>
  <c r="J68" i="46"/>
  <c r="C63" i="46" s="1"/>
  <c r="I68" i="46"/>
  <c r="H68" i="46"/>
  <c r="G68" i="46"/>
  <c r="F68" i="46"/>
  <c r="J62" i="46"/>
  <c r="C57" i="46" s="1"/>
  <c r="I62" i="46"/>
  <c r="H62" i="46"/>
  <c r="G62" i="46"/>
  <c r="P61" i="46"/>
  <c r="P60" i="46"/>
  <c r="P59" i="46"/>
  <c r="P58" i="46"/>
  <c r="P57" i="46"/>
  <c r="P62" i="46" s="1"/>
  <c r="O57" i="46"/>
  <c r="N56" i="46"/>
  <c r="M56" i="46"/>
  <c r="L56" i="46"/>
  <c r="K56" i="46"/>
  <c r="J56" i="46"/>
  <c r="I56" i="46"/>
  <c r="H56" i="46"/>
  <c r="G56" i="46"/>
  <c r="F56" i="46"/>
  <c r="E56" i="46"/>
  <c r="P55" i="46"/>
  <c r="O55" i="46"/>
  <c r="P54" i="46"/>
  <c r="O54" i="46"/>
  <c r="P53" i="46"/>
  <c r="O53" i="46"/>
  <c r="P52" i="46"/>
  <c r="O52" i="46"/>
  <c r="O56" i="46" s="1"/>
  <c r="P51" i="46"/>
  <c r="P56" i="46" s="1"/>
  <c r="O51" i="46"/>
  <c r="P50" i="46"/>
  <c r="O50" i="46"/>
  <c r="E50" i="46"/>
  <c r="C45" i="46" s="1"/>
  <c r="P49" i="46"/>
  <c r="O49" i="46"/>
  <c r="P48" i="46"/>
  <c r="O48" i="46"/>
  <c r="P47" i="46"/>
  <c r="O47" i="46"/>
  <c r="P46" i="46"/>
  <c r="O46" i="46"/>
  <c r="P45" i="46"/>
  <c r="O45" i="46"/>
  <c r="N44" i="46"/>
  <c r="M44" i="46"/>
  <c r="L44" i="46"/>
  <c r="K44" i="46"/>
  <c r="J44" i="46"/>
  <c r="I44" i="46"/>
  <c r="H44" i="46"/>
  <c r="G44" i="46"/>
  <c r="F44" i="46"/>
  <c r="E44" i="46"/>
  <c r="P43" i="46"/>
  <c r="O43" i="46"/>
  <c r="P42" i="46"/>
  <c r="O42" i="46"/>
  <c r="P41" i="46"/>
  <c r="O41" i="46"/>
  <c r="P40" i="46"/>
  <c r="P44" i="46" s="1"/>
  <c r="O40" i="46"/>
  <c r="O44" i="46" s="1"/>
  <c r="P39" i="46"/>
  <c r="O39" i="46"/>
  <c r="N38" i="46"/>
  <c r="M38" i="46"/>
  <c r="L38" i="46"/>
  <c r="K38" i="46"/>
  <c r="J38" i="46"/>
  <c r="I38" i="46"/>
  <c r="H38" i="46"/>
  <c r="G38" i="46"/>
  <c r="F38" i="46"/>
  <c r="E38" i="46"/>
  <c r="P37" i="46"/>
  <c r="O37" i="46"/>
  <c r="P36" i="46"/>
  <c r="O36" i="46"/>
  <c r="P35" i="46"/>
  <c r="O35" i="46"/>
  <c r="O38" i="46" s="1"/>
  <c r="P34" i="46"/>
  <c r="P38" i="46" s="1"/>
  <c r="O34" i="46"/>
  <c r="P33" i="46"/>
  <c r="O33" i="46"/>
  <c r="C33" i="46"/>
  <c r="P32" i="46"/>
  <c r="N32" i="46"/>
  <c r="M32" i="46"/>
  <c r="L32" i="46"/>
  <c r="K32" i="46"/>
  <c r="J32" i="46"/>
  <c r="I32" i="46"/>
  <c r="H32" i="46"/>
  <c r="G32" i="46"/>
  <c r="O32" i="46" s="1"/>
  <c r="F32" i="46"/>
  <c r="E32" i="46"/>
  <c r="P31" i="46"/>
  <c r="O31" i="46"/>
  <c r="P30" i="46"/>
  <c r="O30" i="46"/>
  <c r="P29" i="46"/>
  <c r="O29" i="46"/>
  <c r="P28" i="46"/>
  <c r="O28" i="46"/>
  <c r="P27" i="46"/>
  <c r="O27" i="46"/>
  <c r="C27" i="46"/>
  <c r="P26" i="46"/>
  <c r="N26" i="46"/>
  <c r="M26" i="46"/>
  <c r="L26" i="46"/>
  <c r="K26" i="46"/>
  <c r="J26" i="46"/>
  <c r="I26" i="46"/>
  <c r="H26" i="46"/>
  <c r="G26" i="46"/>
  <c r="O26" i="46" s="1"/>
  <c r="F26" i="46"/>
  <c r="E26" i="46"/>
  <c r="P25" i="46"/>
  <c r="O25" i="46"/>
  <c r="P24" i="46"/>
  <c r="O24" i="46"/>
  <c r="P23" i="46"/>
  <c r="O23" i="46"/>
  <c r="P22" i="46"/>
  <c r="O22" i="46"/>
  <c r="P21" i="46"/>
  <c r="O21" i="46"/>
  <c r="C21" i="46"/>
  <c r="N20" i="46"/>
  <c r="M20" i="46"/>
  <c r="L20" i="46"/>
  <c r="K20" i="46"/>
  <c r="J20" i="46"/>
  <c r="I20" i="46"/>
  <c r="P20" i="46" s="1"/>
  <c r="H20" i="46"/>
  <c r="G20" i="46"/>
  <c r="O20" i="46" s="1"/>
  <c r="F20" i="46"/>
  <c r="E20" i="46"/>
  <c r="P19" i="46"/>
  <c r="O19" i="46"/>
  <c r="P18" i="46"/>
  <c r="O18" i="46"/>
  <c r="P17" i="46"/>
  <c r="O17" i="46"/>
  <c r="P16" i="46"/>
  <c r="O16" i="46"/>
  <c r="P15" i="46"/>
  <c r="O15" i="46"/>
  <c r="C15" i="46"/>
  <c r="N14" i="46"/>
  <c r="M14" i="46"/>
  <c r="M80" i="46" s="1"/>
  <c r="L14" i="46"/>
  <c r="L80" i="46" s="1"/>
  <c r="K14" i="46"/>
  <c r="K80" i="46" s="1"/>
  <c r="J14" i="46"/>
  <c r="C9" i="46" s="1"/>
  <c r="I14" i="46"/>
  <c r="H14" i="46"/>
  <c r="H80" i="46" s="1"/>
  <c r="G14" i="46"/>
  <c r="G80" i="46" s="1"/>
  <c r="F14" i="46"/>
  <c r="F80" i="46" s="1"/>
  <c r="E14" i="46"/>
  <c r="E80" i="46" s="1"/>
  <c r="P13" i="46"/>
  <c r="O13" i="46"/>
  <c r="P12" i="46"/>
  <c r="O12" i="46"/>
  <c r="P11" i="46"/>
  <c r="O11" i="46"/>
  <c r="P10" i="46"/>
  <c r="O10" i="46"/>
  <c r="P9" i="46"/>
  <c r="P14" i="46" s="1"/>
  <c r="O9" i="46"/>
  <c r="O14" i="46" s="1"/>
  <c r="O77" i="46" l="1"/>
  <c r="O74" i="46"/>
  <c r="P76" i="46"/>
  <c r="O78" i="46"/>
  <c r="C69" i="46"/>
  <c r="I80" i="46"/>
  <c r="P74" i="46"/>
  <c r="P80" i="46" s="1"/>
  <c r="N80" i="46"/>
  <c r="P77" i="46"/>
  <c r="P78" i="46"/>
  <c r="O76" i="46"/>
  <c r="O62" i="46"/>
  <c r="O79" i="46"/>
  <c r="J80" i="46"/>
  <c r="O75" i="46"/>
  <c r="P75" i="46"/>
  <c r="C39" i="46"/>
  <c r="C51" i="46"/>
  <c r="B84" i="46" l="1"/>
  <c r="P79" i="46"/>
  <c r="O80" i="46"/>
  <c r="C75" i="46"/>
  <c r="S14" i="9" l="1"/>
  <c r="T14" i="9" s="1"/>
  <c r="S15" i="9"/>
  <c r="S16" i="9"/>
  <c r="S17" i="9"/>
  <c r="S18" i="9"/>
  <c r="T15" i="9"/>
  <c r="U14" i="9"/>
  <c r="F33" i="42" l="1"/>
  <c r="G33" i="42"/>
  <c r="H33" i="42"/>
  <c r="I33" i="42"/>
  <c r="J33" i="42"/>
  <c r="K33" i="42"/>
  <c r="L33" i="42"/>
  <c r="M33" i="42"/>
  <c r="N33" i="42"/>
  <c r="F34" i="42"/>
  <c r="G34" i="42"/>
  <c r="H34" i="42"/>
  <c r="I34" i="42"/>
  <c r="P34" i="42" s="1"/>
  <c r="J34" i="42"/>
  <c r="K34" i="42"/>
  <c r="L34" i="42"/>
  <c r="O34" i="42" s="1"/>
  <c r="M34" i="42"/>
  <c r="N34" i="42"/>
  <c r="F35" i="42"/>
  <c r="G35" i="42"/>
  <c r="H35" i="42"/>
  <c r="I35" i="42"/>
  <c r="J35" i="42"/>
  <c r="K35" i="42"/>
  <c r="L35" i="42"/>
  <c r="M35" i="42"/>
  <c r="N35" i="42"/>
  <c r="F36" i="42"/>
  <c r="G36" i="42"/>
  <c r="H36" i="42"/>
  <c r="I36" i="42"/>
  <c r="P36" i="42" s="1"/>
  <c r="J36" i="42"/>
  <c r="K36" i="42"/>
  <c r="L36" i="42"/>
  <c r="M36" i="42"/>
  <c r="N36" i="42"/>
  <c r="F37" i="42"/>
  <c r="G37" i="42"/>
  <c r="O37" i="42" s="1"/>
  <c r="H37" i="42"/>
  <c r="I37" i="42"/>
  <c r="P37" i="42" s="1"/>
  <c r="J37" i="42"/>
  <c r="K37" i="42"/>
  <c r="L37" i="42"/>
  <c r="M37" i="42"/>
  <c r="N37" i="42"/>
  <c r="E34" i="42"/>
  <c r="E35" i="42"/>
  <c r="E36" i="42"/>
  <c r="E37" i="42"/>
  <c r="O36" i="42"/>
  <c r="P35" i="42"/>
  <c r="E33" i="42"/>
  <c r="N32" i="42"/>
  <c r="M32" i="42"/>
  <c r="L32" i="42"/>
  <c r="K32" i="42"/>
  <c r="J32" i="42"/>
  <c r="I32" i="42"/>
  <c r="H32" i="42"/>
  <c r="H38" i="42" s="1"/>
  <c r="G32" i="42"/>
  <c r="F32" i="42"/>
  <c r="E32" i="42"/>
  <c r="P31" i="42"/>
  <c r="O31" i="42"/>
  <c r="P30" i="42"/>
  <c r="O30" i="42"/>
  <c r="P29" i="42"/>
  <c r="O29" i="42"/>
  <c r="P28" i="42"/>
  <c r="O28" i="42"/>
  <c r="P27" i="42"/>
  <c r="O27" i="42"/>
  <c r="C27" i="42"/>
  <c r="N26" i="42"/>
  <c r="M26" i="42"/>
  <c r="L26" i="42"/>
  <c r="K26" i="42"/>
  <c r="J26" i="42"/>
  <c r="I26" i="42"/>
  <c r="H26" i="42"/>
  <c r="G26" i="42"/>
  <c r="F26" i="42"/>
  <c r="E26" i="42"/>
  <c r="P25" i="42"/>
  <c r="O25" i="42"/>
  <c r="P24" i="42"/>
  <c r="O24" i="42"/>
  <c r="P23" i="42"/>
  <c r="O23" i="42"/>
  <c r="P22" i="42"/>
  <c r="O22" i="42"/>
  <c r="P21" i="42"/>
  <c r="O21" i="42"/>
  <c r="N20" i="42"/>
  <c r="M20" i="42"/>
  <c r="L20" i="42"/>
  <c r="K20" i="42"/>
  <c r="J20" i="42"/>
  <c r="I20" i="42"/>
  <c r="H20" i="42"/>
  <c r="G20" i="42"/>
  <c r="F20" i="42"/>
  <c r="E20" i="42"/>
  <c r="P19" i="42"/>
  <c r="O19" i="42"/>
  <c r="P18" i="42"/>
  <c r="O18" i="42"/>
  <c r="P17" i="42"/>
  <c r="O17" i="42"/>
  <c r="P16" i="42"/>
  <c r="O16" i="42"/>
  <c r="P15" i="42"/>
  <c r="O15" i="42"/>
  <c r="C15" i="42"/>
  <c r="N14" i="42"/>
  <c r="M14" i="42"/>
  <c r="L14" i="42"/>
  <c r="K14" i="42"/>
  <c r="J14" i="42"/>
  <c r="I14" i="42"/>
  <c r="H14" i="42"/>
  <c r="G14" i="42"/>
  <c r="F14" i="42"/>
  <c r="E14" i="42"/>
  <c r="P13" i="42"/>
  <c r="O13" i="42"/>
  <c r="P12" i="42"/>
  <c r="O12" i="42"/>
  <c r="P11" i="42"/>
  <c r="O11" i="42"/>
  <c r="O14" i="42" s="1"/>
  <c r="P10" i="42"/>
  <c r="O10" i="42"/>
  <c r="P9" i="42"/>
  <c r="O9" i="42"/>
  <c r="C9" i="42"/>
  <c r="P14" i="42" l="1"/>
  <c r="O20" i="42"/>
  <c r="J38" i="42"/>
  <c r="O32" i="42"/>
  <c r="K38" i="42"/>
  <c r="I38" i="42"/>
  <c r="P32" i="42"/>
  <c r="L38" i="42"/>
  <c r="C21" i="42"/>
  <c r="E38" i="42"/>
  <c r="M38" i="42"/>
  <c r="O26" i="42"/>
  <c r="F38" i="42"/>
  <c r="N38" i="42"/>
  <c r="O33" i="42"/>
  <c r="O38" i="42" s="1"/>
  <c r="P20" i="42"/>
  <c r="P26" i="42"/>
  <c r="G38" i="42"/>
  <c r="O35" i="42"/>
  <c r="P33" i="42"/>
  <c r="C33" i="42"/>
  <c r="P38" i="42"/>
  <c r="E44" i="41"/>
  <c r="F43" i="41"/>
  <c r="F61" i="19"/>
  <c r="F39" i="41"/>
  <c r="F44" i="41" s="1"/>
  <c r="G39" i="41"/>
  <c r="H39" i="41"/>
  <c r="I39" i="41"/>
  <c r="J39" i="41"/>
  <c r="K39" i="41"/>
  <c r="L39" i="41"/>
  <c r="M39" i="41"/>
  <c r="N39" i="41"/>
  <c r="F40" i="41"/>
  <c r="G40" i="41"/>
  <c r="H40" i="41"/>
  <c r="I40" i="41"/>
  <c r="J40" i="41"/>
  <c r="K40" i="41"/>
  <c r="L40" i="41"/>
  <c r="N40" i="41"/>
  <c r="O40" i="41"/>
  <c r="F41" i="41"/>
  <c r="G41" i="41"/>
  <c r="H41" i="41"/>
  <c r="I41" i="41"/>
  <c r="J41" i="41"/>
  <c r="K41" i="41"/>
  <c r="L41" i="41"/>
  <c r="N41" i="41"/>
  <c r="F42" i="41"/>
  <c r="G42" i="41"/>
  <c r="H42" i="41"/>
  <c r="I42" i="41"/>
  <c r="J42" i="41"/>
  <c r="K42" i="41"/>
  <c r="L42" i="41"/>
  <c r="M42" i="41"/>
  <c r="N42" i="41"/>
  <c r="G43" i="41"/>
  <c r="H43" i="41"/>
  <c r="I43" i="41"/>
  <c r="J43" i="41"/>
  <c r="K43" i="41"/>
  <c r="L43" i="41"/>
  <c r="N43" i="41"/>
  <c r="O43" i="41"/>
  <c r="E40" i="41"/>
  <c r="E41" i="41"/>
  <c r="E42" i="41"/>
  <c r="E43" i="41"/>
  <c r="G61" i="19"/>
  <c r="H61" i="19"/>
  <c r="I61" i="19"/>
  <c r="J61" i="19"/>
  <c r="K61" i="19"/>
  <c r="L61" i="19"/>
  <c r="M61" i="19"/>
  <c r="N61" i="19"/>
  <c r="O61" i="19"/>
  <c r="P61" i="19"/>
  <c r="F68" i="19"/>
  <c r="F69" i="19"/>
  <c r="F70" i="19"/>
  <c r="F71" i="19"/>
  <c r="F72" i="19"/>
  <c r="M59" i="41"/>
  <c r="A59" i="41"/>
  <c r="E39" i="41"/>
  <c r="N38" i="41"/>
  <c r="M38" i="41"/>
  <c r="L38" i="41"/>
  <c r="K38" i="41"/>
  <c r="J38" i="41"/>
  <c r="I38" i="41"/>
  <c r="H38" i="41"/>
  <c r="G38" i="41"/>
  <c r="P37" i="41"/>
  <c r="O37" i="41"/>
  <c r="P36" i="41"/>
  <c r="O36" i="41"/>
  <c r="P35" i="41"/>
  <c r="O35" i="41"/>
  <c r="P34" i="41"/>
  <c r="O34" i="41"/>
  <c r="P33" i="41"/>
  <c r="O33" i="41"/>
  <c r="N32" i="41"/>
  <c r="L32" i="41"/>
  <c r="K32" i="41"/>
  <c r="J32" i="41"/>
  <c r="I32" i="41"/>
  <c r="F32" i="41"/>
  <c r="P31" i="41"/>
  <c r="O31" i="41"/>
  <c r="M31" i="41"/>
  <c r="O30" i="41"/>
  <c r="P29" i="41"/>
  <c r="O29" i="41"/>
  <c r="P28" i="41"/>
  <c r="O28" i="41"/>
  <c r="M28" i="41"/>
  <c r="M40" i="41" s="1"/>
  <c r="P27" i="41"/>
  <c r="O27" i="41"/>
  <c r="N26" i="41"/>
  <c r="M26" i="41"/>
  <c r="L26" i="41"/>
  <c r="K26" i="41"/>
  <c r="J26" i="41"/>
  <c r="I26" i="41"/>
  <c r="H26" i="41"/>
  <c r="G26" i="41"/>
  <c r="F26" i="41"/>
  <c r="E26" i="41"/>
  <c r="P25" i="41"/>
  <c r="O25" i="41"/>
  <c r="P24" i="41"/>
  <c r="P42" i="41" s="1"/>
  <c r="P23" i="41"/>
  <c r="P41" i="41" s="1"/>
  <c r="O23" i="41"/>
  <c r="P22" i="41"/>
  <c r="O22" i="41"/>
  <c r="P21" i="41"/>
  <c r="O21" i="41"/>
  <c r="N20" i="41"/>
  <c r="M20" i="41"/>
  <c r="L20" i="41"/>
  <c r="K20" i="41"/>
  <c r="J20" i="41"/>
  <c r="I20" i="41"/>
  <c r="H20" i="41"/>
  <c r="G20" i="41"/>
  <c r="P19" i="41"/>
  <c r="O19" i="41"/>
  <c r="O18" i="41"/>
  <c r="O42" i="41" s="1"/>
  <c r="P17" i="41"/>
  <c r="O17" i="41"/>
  <c r="P16" i="41"/>
  <c r="O16" i="41"/>
  <c r="P15" i="41"/>
  <c r="O15" i="41"/>
  <c r="O39" i="41" s="1"/>
  <c r="N14" i="41"/>
  <c r="L14" i="41"/>
  <c r="K14" i="41"/>
  <c r="J14" i="41"/>
  <c r="I14" i="41"/>
  <c r="H14" i="41"/>
  <c r="G14" i="41"/>
  <c r="P13" i="41"/>
  <c r="P43" i="41" s="1"/>
  <c r="O13" i="41"/>
  <c r="M13" i="41"/>
  <c r="M43" i="41" s="1"/>
  <c r="P12" i="41"/>
  <c r="O12" i="41"/>
  <c r="P11" i="41"/>
  <c r="O11" i="41"/>
  <c r="O41" i="41" s="1"/>
  <c r="M11" i="41"/>
  <c r="M41" i="41" s="1"/>
  <c r="P10" i="41"/>
  <c r="P40" i="41" s="1"/>
  <c r="O10" i="41"/>
  <c r="P9" i="41"/>
  <c r="P39" i="41" s="1"/>
  <c r="O9" i="41"/>
  <c r="O14" i="41" l="1"/>
  <c r="K44" i="41"/>
  <c r="O38" i="41"/>
  <c r="O20" i="41"/>
  <c r="L44" i="41"/>
  <c r="N44" i="41"/>
  <c r="M32" i="41"/>
  <c r="P32" i="41"/>
  <c r="P20" i="41"/>
  <c r="H44" i="41"/>
  <c r="P26" i="41"/>
  <c r="J44" i="41"/>
  <c r="P14" i="41"/>
  <c r="M14" i="41"/>
  <c r="R14" i="9" l="1"/>
  <c r="R15" i="9"/>
  <c r="R16" i="9"/>
  <c r="R17" i="9"/>
  <c r="R18" i="9"/>
  <c r="N49" i="39"/>
  <c r="M49" i="39"/>
  <c r="L49" i="39"/>
  <c r="K49" i="39"/>
  <c r="J49" i="39"/>
  <c r="I49" i="39"/>
  <c r="H49" i="39"/>
  <c r="G49" i="39"/>
  <c r="F49" i="39"/>
  <c r="E49" i="39"/>
  <c r="N48" i="39"/>
  <c r="M48" i="39"/>
  <c r="L48" i="39"/>
  <c r="K48" i="39"/>
  <c r="J48" i="39"/>
  <c r="I48" i="39"/>
  <c r="H48" i="39"/>
  <c r="G48" i="39"/>
  <c r="F48" i="39"/>
  <c r="E48" i="39"/>
  <c r="N47" i="39"/>
  <c r="M47" i="39"/>
  <c r="L47" i="39"/>
  <c r="K47" i="39"/>
  <c r="J47" i="39"/>
  <c r="I47" i="39"/>
  <c r="H47" i="39"/>
  <c r="G47" i="39"/>
  <c r="F47" i="39"/>
  <c r="E47" i="39"/>
  <c r="N46" i="39"/>
  <c r="M46" i="39"/>
  <c r="L46" i="39"/>
  <c r="K46" i="39"/>
  <c r="J46" i="39"/>
  <c r="J50" i="39" s="1"/>
  <c r="I46" i="39"/>
  <c r="H46" i="39"/>
  <c r="G46" i="39"/>
  <c r="F46" i="39"/>
  <c r="E46" i="39"/>
  <c r="N45" i="39"/>
  <c r="M45" i="39"/>
  <c r="M50" i="39" s="1"/>
  <c r="L45" i="39"/>
  <c r="L50" i="39" s="1"/>
  <c r="K45" i="39"/>
  <c r="J45" i="39"/>
  <c r="I45" i="39"/>
  <c r="H45" i="39"/>
  <c r="G45" i="39"/>
  <c r="F45" i="39"/>
  <c r="E45" i="39"/>
  <c r="E50" i="39" s="1"/>
  <c r="N44" i="39"/>
  <c r="M44" i="39"/>
  <c r="L44" i="39"/>
  <c r="K44" i="39"/>
  <c r="J44" i="39"/>
  <c r="I44" i="39"/>
  <c r="H44" i="39"/>
  <c r="G44" i="39"/>
  <c r="F44" i="39"/>
  <c r="E44" i="39"/>
  <c r="P43" i="39"/>
  <c r="O43" i="39"/>
  <c r="P42" i="39"/>
  <c r="O42" i="39"/>
  <c r="P41" i="39"/>
  <c r="O41" i="39"/>
  <c r="P40" i="39"/>
  <c r="O40" i="39"/>
  <c r="P39" i="39"/>
  <c r="O39" i="39"/>
  <c r="C39" i="39"/>
  <c r="N38" i="39"/>
  <c r="M38" i="39"/>
  <c r="L38" i="39"/>
  <c r="K38" i="39"/>
  <c r="J38" i="39"/>
  <c r="I38" i="39"/>
  <c r="H38" i="39"/>
  <c r="G38" i="39"/>
  <c r="F38" i="39"/>
  <c r="E38" i="39"/>
  <c r="C33" i="39" s="1"/>
  <c r="P37" i="39"/>
  <c r="O37" i="39"/>
  <c r="O49" i="39" s="1"/>
  <c r="P36" i="39"/>
  <c r="O36" i="39"/>
  <c r="P35" i="39"/>
  <c r="O35" i="39"/>
  <c r="P34" i="39"/>
  <c r="O34" i="39"/>
  <c r="P33" i="39"/>
  <c r="O33" i="39"/>
  <c r="O38" i="39" s="1"/>
  <c r="N32" i="39"/>
  <c r="M32" i="39"/>
  <c r="L32" i="39"/>
  <c r="K32" i="39"/>
  <c r="J32" i="39"/>
  <c r="I32" i="39"/>
  <c r="H32" i="39"/>
  <c r="G32" i="39"/>
  <c r="F32" i="39"/>
  <c r="E32" i="39"/>
  <c r="P31" i="39"/>
  <c r="O31" i="39"/>
  <c r="P30" i="39"/>
  <c r="O30" i="39"/>
  <c r="P29" i="39"/>
  <c r="P32" i="39" s="1"/>
  <c r="O29" i="39"/>
  <c r="P28" i="39"/>
  <c r="O28" i="39"/>
  <c r="P27" i="39"/>
  <c r="O27" i="39"/>
  <c r="C27" i="39"/>
  <c r="N26" i="39"/>
  <c r="M26" i="39"/>
  <c r="L26" i="39"/>
  <c r="K26" i="39"/>
  <c r="J26" i="39"/>
  <c r="I26" i="39"/>
  <c r="H26" i="39"/>
  <c r="G26" i="39"/>
  <c r="F26" i="39"/>
  <c r="E26" i="39"/>
  <c r="C21" i="39" s="1"/>
  <c r="P25" i="39"/>
  <c r="O25" i="39"/>
  <c r="P24" i="39"/>
  <c r="O24" i="39"/>
  <c r="P23" i="39"/>
  <c r="O23" i="39"/>
  <c r="P22" i="39"/>
  <c r="P26" i="39" s="1"/>
  <c r="O22" i="39"/>
  <c r="P21" i="39"/>
  <c r="O21" i="39"/>
  <c r="N20" i="39"/>
  <c r="M20" i="39"/>
  <c r="L20" i="39"/>
  <c r="K20" i="39"/>
  <c r="J20" i="39"/>
  <c r="I20" i="39"/>
  <c r="H20" i="39"/>
  <c r="G20" i="39"/>
  <c r="F20" i="39"/>
  <c r="E20" i="39"/>
  <c r="P19" i="39"/>
  <c r="O19" i="39"/>
  <c r="P18" i="39"/>
  <c r="P48" i="39" s="1"/>
  <c r="O18" i="39"/>
  <c r="P17" i="39"/>
  <c r="O17" i="39"/>
  <c r="P16" i="39"/>
  <c r="O16" i="39"/>
  <c r="P15" i="39"/>
  <c r="O15" i="39"/>
  <c r="N14" i="39"/>
  <c r="M14" i="39"/>
  <c r="L14" i="39"/>
  <c r="K14" i="39"/>
  <c r="J14" i="39"/>
  <c r="I14" i="39"/>
  <c r="H14" i="39"/>
  <c r="G14" i="39"/>
  <c r="F14" i="39"/>
  <c r="E14" i="39"/>
  <c r="P13" i="39"/>
  <c r="O13" i="39"/>
  <c r="P12" i="39"/>
  <c r="O12" i="39"/>
  <c r="P11" i="39"/>
  <c r="O11" i="39"/>
  <c r="O47" i="39" s="1"/>
  <c r="P10" i="39"/>
  <c r="O10" i="39"/>
  <c r="P9" i="39"/>
  <c r="O9" i="39"/>
  <c r="S13" i="9"/>
  <c r="F75" i="38"/>
  <c r="G75" i="38"/>
  <c r="H75" i="38"/>
  <c r="I75" i="38"/>
  <c r="J75" i="38"/>
  <c r="K75" i="38"/>
  <c r="L75" i="38"/>
  <c r="M75" i="38"/>
  <c r="N75" i="38"/>
  <c r="F76" i="38"/>
  <c r="G76" i="38"/>
  <c r="H76" i="38"/>
  <c r="I76" i="38"/>
  <c r="J76" i="38"/>
  <c r="K76" i="38"/>
  <c r="L76" i="38"/>
  <c r="M76" i="38"/>
  <c r="N76" i="38"/>
  <c r="F77" i="38"/>
  <c r="G77" i="38"/>
  <c r="H77" i="38"/>
  <c r="I77" i="38"/>
  <c r="J77" i="38"/>
  <c r="K77" i="38"/>
  <c r="L77" i="38"/>
  <c r="M77" i="38"/>
  <c r="N77" i="38"/>
  <c r="F78" i="38"/>
  <c r="G78" i="38"/>
  <c r="H78" i="38"/>
  <c r="I78" i="38"/>
  <c r="J78" i="38"/>
  <c r="K78" i="38"/>
  <c r="L78" i="38"/>
  <c r="M78" i="38"/>
  <c r="N78" i="38"/>
  <c r="F79" i="38"/>
  <c r="G79" i="38"/>
  <c r="H79" i="38"/>
  <c r="I79" i="38"/>
  <c r="J79" i="38"/>
  <c r="K79" i="38"/>
  <c r="L79" i="38"/>
  <c r="M79" i="38"/>
  <c r="N79" i="38"/>
  <c r="E76" i="38"/>
  <c r="E77" i="38"/>
  <c r="E78" i="38"/>
  <c r="E79" i="38"/>
  <c r="E75" i="38"/>
  <c r="N74" i="38"/>
  <c r="M74" i="38"/>
  <c r="L74" i="38"/>
  <c r="K74" i="38"/>
  <c r="J74" i="38"/>
  <c r="I74" i="38"/>
  <c r="H74" i="38"/>
  <c r="G74" i="38"/>
  <c r="F74" i="38"/>
  <c r="E74" i="38"/>
  <c r="P73" i="38"/>
  <c r="O73" i="38"/>
  <c r="P72" i="38"/>
  <c r="O72" i="38"/>
  <c r="P71" i="38"/>
  <c r="O71" i="38"/>
  <c r="P70" i="38"/>
  <c r="O70" i="38"/>
  <c r="P69" i="38"/>
  <c r="O69" i="38"/>
  <c r="N68" i="38"/>
  <c r="M68" i="38"/>
  <c r="L68" i="38"/>
  <c r="K68" i="38"/>
  <c r="J68" i="38"/>
  <c r="I68" i="38"/>
  <c r="H68" i="38"/>
  <c r="G68" i="38"/>
  <c r="F68" i="38"/>
  <c r="E68" i="38"/>
  <c r="P67" i="38"/>
  <c r="O67" i="38"/>
  <c r="P66" i="38"/>
  <c r="O66" i="38"/>
  <c r="P65" i="38"/>
  <c r="O65" i="38"/>
  <c r="P64" i="38"/>
  <c r="O64" i="38"/>
  <c r="P63" i="38"/>
  <c r="O63" i="38"/>
  <c r="N62" i="38"/>
  <c r="M62" i="38"/>
  <c r="L62" i="38"/>
  <c r="K62" i="38"/>
  <c r="J62" i="38"/>
  <c r="I62" i="38"/>
  <c r="H62" i="38"/>
  <c r="G62" i="38"/>
  <c r="F62" i="38"/>
  <c r="E62" i="38"/>
  <c r="P61" i="38"/>
  <c r="O61" i="38"/>
  <c r="P60" i="38"/>
  <c r="O60" i="38"/>
  <c r="P59" i="38"/>
  <c r="O59" i="38"/>
  <c r="P58" i="38"/>
  <c r="O58" i="38"/>
  <c r="P57" i="38"/>
  <c r="O57" i="38"/>
  <c r="N56" i="38"/>
  <c r="M56" i="38"/>
  <c r="L56" i="38"/>
  <c r="K56" i="38"/>
  <c r="J56" i="38"/>
  <c r="I56" i="38"/>
  <c r="H56" i="38"/>
  <c r="G56" i="38"/>
  <c r="F56" i="38"/>
  <c r="E56" i="38"/>
  <c r="C51" i="38" s="1"/>
  <c r="P55" i="38"/>
  <c r="O55" i="38"/>
  <c r="P54" i="38"/>
  <c r="O54" i="38"/>
  <c r="P53" i="38"/>
  <c r="O53" i="38"/>
  <c r="P52" i="38"/>
  <c r="O52" i="38"/>
  <c r="P51" i="38"/>
  <c r="O51" i="38"/>
  <c r="N50" i="38"/>
  <c r="M50" i="38"/>
  <c r="L50" i="38"/>
  <c r="K50" i="38"/>
  <c r="J50" i="38"/>
  <c r="I50" i="38"/>
  <c r="H50" i="38"/>
  <c r="G50" i="38"/>
  <c r="F50" i="38"/>
  <c r="E50" i="38"/>
  <c r="P49" i="38"/>
  <c r="O49" i="38"/>
  <c r="P48" i="38"/>
  <c r="O48" i="38"/>
  <c r="P47" i="38"/>
  <c r="O47" i="38"/>
  <c r="P46" i="38"/>
  <c r="O46" i="38"/>
  <c r="P45" i="38"/>
  <c r="O45" i="38"/>
  <c r="N44" i="38"/>
  <c r="M44" i="38"/>
  <c r="L44" i="38"/>
  <c r="K44" i="38"/>
  <c r="J44" i="38"/>
  <c r="I44" i="38"/>
  <c r="H44" i="38"/>
  <c r="G44" i="38"/>
  <c r="F44" i="38"/>
  <c r="E44" i="38"/>
  <c r="P43" i="38"/>
  <c r="O43" i="38"/>
  <c r="P42" i="38"/>
  <c r="O42" i="38"/>
  <c r="P41" i="38"/>
  <c r="O41" i="38"/>
  <c r="P40" i="38"/>
  <c r="O40" i="38"/>
  <c r="P39" i="38"/>
  <c r="O39" i="38"/>
  <c r="N38" i="38"/>
  <c r="M38" i="38"/>
  <c r="L38" i="38"/>
  <c r="K38" i="38"/>
  <c r="J38" i="38"/>
  <c r="I38" i="38"/>
  <c r="H38" i="38"/>
  <c r="G38" i="38"/>
  <c r="F38" i="38"/>
  <c r="E38" i="38"/>
  <c r="P37" i="38"/>
  <c r="O37" i="38"/>
  <c r="P36" i="38"/>
  <c r="O36" i="38"/>
  <c r="P35" i="38"/>
  <c r="O35" i="38"/>
  <c r="P34" i="38"/>
  <c r="O34" i="38"/>
  <c r="P33" i="38"/>
  <c r="O33" i="38"/>
  <c r="N32" i="38"/>
  <c r="M32" i="38"/>
  <c r="L32" i="38"/>
  <c r="K32" i="38"/>
  <c r="J32" i="38"/>
  <c r="I32" i="38"/>
  <c r="H32" i="38"/>
  <c r="G32" i="38"/>
  <c r="F32" i="38"/>
  <c r="E32" i="38"/>
  <c r="P31" i="38"/>
  <c r="O31" i="38"/>
  <c r="P30" i="38"/>
  <c r="O30" i="38"/>
  <c r="P29" i="38"/>
  <c r="O29" i="38"/>
  <c r="P28" i="38"/>
  <c r="O28" i="38"/>
  <c r="P27" i="38"/>
  <c r="O27" i="38"/>
  <c r="N26" i="38"/>
  <c r="M26" i="38"/>
  <c r="L26" i="38"/>
  <c r="K26" i="38"/>
  <c r="J26" i="38"/>
  <c r="C21" i="38" s="1"/>
  <c r="I26" i="38"/>
  <c r="H26" i="38"/>
  <c r="G26" i="38"/>
  <c r="F26" i="38"/>
  <c r="E26" i="38"/>
  <c r="P25" i="38"/>
  <c r="O25" i="38"/>
  <c r="P24" i="38"/>
  <c r="O24" i="38"/>
  <c r="P23" i="38"/>
  <c r="O23" i="38"/>
  <c r="P22" i="38"/>
  <c r="O22" i="38"/>
  <c r="P21" i="38"/>
  <c r="O21" i="38"/>
  <c r="N20" i="38"/>
  <c r="M20" i="38"/>
  <c r="L20" i="38"/>
  <c r="K20" i="38"/>
  <c r="J20" i="38"/>
  <c r="I20" i="38"/>
  <c r="H20" i="38"/>
  <c r="G20" i="38"/>
  <c r="F20" i="38"/>
  <c r="E20" i="38"/>
  <c r="C15" i="38" s="1"/>
  <c r="P19" i="38"/>
  <c r="O19" i="38"/>
  <c r="P18" i="38"/>
  <c r="O18" i="38"/>
  <c r="P17" i="38"/>
  <c r="O17" i="38"/>
  <c r="P16" i="38"/>
  <c r="O16" i="38"/>
  <c r="P15" i="38"/>
  <c r="O15" i="38"/>
  <c r="N14" i="38"/>
  <c r="M14" i="38"/>
  <c r="L14" i="38"/>
  <c r="K14" i="38"/>
  <c r="J14" i="38"/>
  <c r="I14" i="38"/>
  <c r="H14" i="38"/>
  <c r="G14" i="38"/>
  <c r="F14" i="38"/>
  <c r="E14" i="38"/>
  <c r="P13" i="38"/>
  <c r="O13" i="38"/>
  <c r="P12" i="38"/>
  <c r="O12" i="38"/>
  <c r="P11" i="38"/>
  <c r="O11" i="38"/>
  <c r="P10" i="38"/>
  <c r="O10" i="38"/>
  <c r="P9" i="38"/>
  <c r="O9" i="38"/>
  <c r="P28" i="36"/>
  <c r="O28" i="36"/>
  <c r="P47" i="39" l="1"/>
  <c r="O26" i="39"/>
  <c r="O48" i="39"/>
  <c r="O20" i="39"/>
  <c r="C15" i="39"/>
  <c r="P20" i="39"/>
  <c r="P38" i="39"/>
  <c r="O44" i="39"/>
  <c r="P45" i="39"/>
  <c r="P49" i="39"/>
  <c r="P44" i="39"/>
  <c r="O46" i="39"/>
  <c r="O32" i="39"/>
  <c r="F50" i="39"/>
  <c r="G50" i="39"/>
  <c r="K50" i="39"/>
  <c r="N50" i="39"/>
  <c r="H50" i="39"/>
  <c r="C9" i="39"/>
  <c r="I50" i="39"/>
  <c r="P50" i="39"/>
  <c r="C45" i="39"/>
  <c r="P46" i="39"/>
  <c r="O14" i="39"/>
  <c r="O45" i="39"/>
  <c r="P14" i="39"/>
  <c r="C63" i="38"/>
  <c r="P76" i="38"/>
  <c r="F80" i="38"/>
  <c r="N80" i="38"/>
  <c r="O75" i="38"/>
  <c r="G80" i="38"/>
  <c r="H80" i="38"/>
  <c r="P77" i="38"/>
  <c r="O79" i="38"/>
  <c r="O77" i="38"/>
  <c r="J80" i="38"/>
  <c r="P75" i="38"/>
  <c r="P79" i="38"/>
  <c r="L80" i="38"/>
  <c r="K80" i="38"/>
  <c r="P78" i="38"/>
  <c r="P20" i="38"/>
  <c r="O32" i="38"/>
  <c r="O78" i="38"/>
  <c r="I80" i="38"/>
  <c r="O76" i="38"/>
  <c r="C69" i="38"/>
  <c r="M80" i="38"/>
  <c r="E80" i="38"/>
  <c r="C9" i="38"/>
  <c r="O62" i="38"/>
  <c r="C45" i="38"/>
  <c r="P56" i="38"/>
  <c r="O20" i="38"/>
  <c r="P50" i="38"/>
  <c r="C57" i="38"/>
  <c r="P32" i="38"/>
  <c r="O50" i="38"/>
  <c r="O74" i="38"/>
  <c r="C27" i="38"/>
  <c r="O44" i="38"/>
  <c r="C39" i="38"/>
  <c r="P74" i="38"/>
  <c r="P44" i="38"/>
  <c r="O26" i="38"/>
  <c r="P62" i="38"/>
  <c r="O68" i="38"/>
  <c r="P26" i="38"/>
  <c r="P38" i="38"/>
  <c r="P68" i="38"/>
  <c r="O38" i="38"/>
  <c r="C33" i="38"/>
  <c r="O56" i="38"/>
  <c r="P14" i="38"/>
  <c r="O14" i="38"/>
  <c r="F39" i="36"/>
  <c r="G39" i="36"/>
  <c r="H39" i="36"/>
  <c r="I39" i="36"/>
  <c r="J39" i="36"/>
  <c r="K39" i="36"/>
  <c r="L39" i="36"/>
  <c r="M39" i="36"/>
  <c r="N39" i="36"/>
  <c r="F40" i="36"/>
  <c r="G40" i="36"/>
  <c r="H40" i="36"/>
  <c r="I40" i="36"/>
  <c r="J40" i="36"/>
  <c r="K40" i="36"/>
  <c r="L40" i="36"/>
  <c r="M40" i="36"/>
  <c r="N40" i="36"/>
  <c r="F41" i="36"/>
  <c r="G41" i="36"/>
  <c r="H41" i="36"/>
  <c r="I41" i="36"/>
  <c r="J41" i="36"/>
  <c r="K41" i="36"/>
  <c r="L41" i="36"/>
  <c r="M41" i="36"/>
  <c r="N41" i="36"/>
  <c r="F42" i="36"/>
  <c r="G42" i="36"/>
  <c r="H42" i="36"/>
  <c r="I42" i="36"/>
  <c r="J42" i="36"/>
  <c r="K42" i="36"/>
  <c r="L42" i="36"/>
  <c r="M42" i="36"/>
  <c r="N42" i="36"/>
  <c r="P42" i="36"/>
  <c r="F43" i="36"/>
  <c r="G43" i="36"/>
  <c r="H43" i="36"/>
  <c r="I43" i="36"/>
  <c r="J43" i="36"/>
  <c r="K43" i="36"/>
  <c r="L43" i="36"/>
  <c r="M43" i="36"/>
  <c r="N43" i="36"/>
  <c r="E40" i="36"/>
  <c r="E41" i="36"/>
  <c r="E42" i="36"/>
  <c r="E43" i="36"/>
  <c r="E39" i="36"/>
  <c r="C39" i="36"/>
  <c r="N38" i="36"/>
  <c r="M38" i="36"/>
  <c r="L38" i="36"/>
  <c r="K38" i="36"/>
  <c r="J38" i="36"/>
  <c r="I38" i="36"/>
  <c r="H38" i="36"/>
  <c r="G38" i="36"/>
  <c r="F38" i="36"/>
  <c r="E38" i="36"/>
  <c r="P37" i="36"/>
  <c r="O37" i="36"/>
  <c r="P36" i="36"/>
  <c r="O36" i="36"/>
  <c r="P35" i="36"/>
  <c r="O35" i="36"/>
  <c r="P34" i="36"/>
  <c r="O34" i="36"/>
  <c r="P33" i="36"/>
  <c r="O33" i="36"/>
  <c r="N32" i="36"/>
  <c r="M32" i="36"/>
  <c r="L32" i="36"/>
  <c r="K32" i="36"/>
  <c r="J32" i="36"/>
  <c r="I32" i="36"/>
  <c r="H32" i="36"/>
  <c r="G32" i="36"/>
  <c r="F32" i="36"/>
  <c r="E32" i="36"/>
  <c r="P31" i="36"/>
  <c r="O31" i="36"/>
  <c r="P30" i="36"/>
  <c r="O30" i="36"/>
  <c r="P29" i="36"/>
  <c r="O29" i="36"/>
  <c r="P27" i="36"/>
  <c r="O27" i="36"/>
  <c r="N26" i="36"/>
  <c r="M26" i="36"/>
  <c r="L26" i="36"/>
  <c r="K26" i="36"/>
  <c r="J26" i="36"/>
  <c r="I26" i="36"/>
  <c r="H26" i="36"/>
  <c r="G26" i="36"/>
  <c r="F26" i="36"/>
  <c r="E26" i="36"/>
  <c r="P25" i="36"/>
  <c r="O25" i="36"/>
  <c r="P24" i="36"/>
  <c r="O24" i="36"/>
  <c r="O42" i="36" s="1"/>
  <c r="P23" i="36"/>
  <c r="O23" i="36"/>
  <c r="P22" i="36"/>
  <c r="O22" i="36"/>
  <c r="P21" i="36"/>
  <c r="O21" i="36"/>
  <c r="N20" i="36"/>
  <c r="M20" i="36"/>
  <c r="L20" i="36"/>
  <c r="K20" i="36"/>
  <c r="J20" i="36"/>
  <c r="I20" i="36"/>
  <c r="H20" i="36"/>
  <c r="G20" i="36"/>
  <c r="F20" i="36"/>
  <c r="E20" i="36"/>
  <c r="P19" i="36"/>
  <c r="O19" i="36"/>
  <c r="O43" i="36" s="1"/>
  <c r="P18" i="36"/>
  <c r="O18" i="36"/>
  <c r="P17" i="36"/>
  <c r="P41" i="36" s="1"/>
  <c r="O17" i="36"/>
  <c r="P16" i="36"/>
  <c r="O16" i="36"/>
  <c r="O20" i="36" s="1"/>
  <c r="P15" i="36"/>
  <c r="P20" i="36" s="1"/>
  <c r="O15" i="36"/>
  <c r="N14" i="36"/>
  <c r="M14" i="36"/>
  <c r="L14" i="36"/>
  <c r="K14" i="36"/>
  <c r="J14" i="36"/>
  <c r="I14" i="36"/>
  <c r="H14" i="36"/>
  <c r="G14" i="36"/>
  <c r="F14" i="36"/>
  <c r="E14" i="36"/>
  <c r="P13" i="36"/>
  <c r="O13" i="36"/>
  <c r="P12" i="36"/>
  <c r="O12" i="36"/>
  <c r="P11" i="36"/>
  <c r="O11" i="36"/>
  <c r="P10" i="36"/>
  <c r="O10" i="36"/>
  <c r="P9" i="36"/>
  <c r="P14" i="36" s="1"/>
  <c r="O9" i="36"/>
  <c r="E62" i="35"/>
  <c r="M32" i="35"/>
  <c r="N32" i="35"/>
  <c r="J14" i="35"/>
  <c r="C9" i="35" s="1"/>
  <c r="O10" i="35"/>
  <c r="P10" i="35"/>
  <c r="O11" i="35"/>
  <c r="P11" i="35"/>
  <c r="O12" i="35"/>
  <c r="P12" i="35"/>
  <c r="O13" i="35"/>
  <c r="P13" i="35"/>
  <c r="O15" i="35"/>
  <c r="P15" i="35"/>
  <c r="O16" i="35"/>
  <c r="P16" i="35"/>
  <c r="O17" i="35"/>
  <c r="P17" i="35"/>
  <c r="O18" i="35"/>
  <c r="P18" i="35"/>
  <c r="O19" i="35"/>
  <c r="P19" i="35"/>
  <c r="O21" i="35"/>
  <c r="P21" i="35"/>
  <c r="O22" i="35"/>
  <c r="P22" i="35"/>
  <c r="O23" i="35"/>
  <c r="P23" i="35"/>
  <c r="O24" i="35"/>
  <c r="P24" i="35"/>
  <c r="O25" i="35"/>
  <c r="P25" i="35"/>
  <c r="O27" i="35"/>
  <c r="P27" i="35"/>
  <c r="O28" i="35"/>
  <c r="P28" i="35"/>
  <c r="O29" i="35"/>
  <c r="P29" i="35"/>
  <c r="O30" i="35"/>
  <c r="O31" i="35"/>
  <c r="P31" i="35"/>
  <c r="O33" i="35"/>
  <c r="O34" i="35"/>
  <c r="P34" i="35"/>
  <c r="O35" i="35"/>
  <c r="P35" i="35"/>
  <c r="O36" i="35"/>
  <c r="P36" i="35"/>
  <c r="O37" i="35"/>
  <c r="P37" i="35"/>
  <c r="O39" i="35"/>
  <c r="P39" i="35"/>
  <c r="O40" i="35"/>
  <c r="P40" i="35"/>
  <c r="O41" i="35"/>
  <c r="P41" i="35"/>
  <c r="O42" i="35"/>
  <c r="P42" i="35"/>
  <c r="O43" i="35"/>
  <c r="P43" i="35"/>
  <c r="O45" i="35"/>
  <c r="P45" i="35"/>
  <c r="O46" i="35"/>
  <c r="P46" i="35"/>
  <c r="O47" i="35"/>
  <c r="P47" i="35"/>
  <c r="O48" i="35"/>
  <c r="P48" i="35"/>
  <c r="O49" i="35"/>
  <c r="P49" i="35"/>
  <c r="O51" i="35"/>
  <c r="P51" i="35"/>
  <c r="O52" i="35"/>
  <c r="P52" i="35"/>
  <c r="O53" i="35"/>
  <c r="P53" i="35"/>
  <c r="O54" i="35"/>
  <c r="P54" i="35"/>
  <c r="O55" i="35"/>
  <c r="P55" i="35"/>
  <c r="P9" i="35"/>
  <c r="O9" i="35"/>
  <c r="N61" i="35"/>
  <c r="M61" i="35"/>
  <c r="L61" i="35"/>
  <c r="K61" i="35"/>
  <c r="J61" i="35"/>
  <c r="N60" i="35"/>
  <c r="M60" i="35"/>
  <c r="L60" i="35"/>
  <c r="K60" i="35"/>
  <c r="J60" i="35"/>
  <c r="N59" i="35"/>
  <c r="P59" i="35" s="1"/>
  <c r="M59" i="35"/>
  <c r="L59" i="35"/>
  <c r="K59" i="35"/>
  <c r="J59" i="35"/>
  <c r="N58" i="35"/>
  <c r="M58" i="35"/>
  <c r="L58" i="35"/>
  <c r="K58" i="35"/>
  <c r="J58" i="35"/>
  <c r="N57" i="35"/>
  <c r="M57" i="35"/>
  <c r="L57" i="35"/>
  <c r="K57" i="35"/>
  <c r="J57" i="35"/>
  <c r="N56" i="35"/>
  <c r="M56" i="35"/>
  <c r="L56" i="35"/>
  <c r="K56" i="35"/>
  <c r="J56" i="35"/>
  <c r="N50" i="35"/>
  <c r="M50" i="35"/>
  <c r="L50" i="35"/>
  <c r="K50" i="35"/>
  <c r="J50" i="35"/>
  <c r="N44" i="35"/>
  <c r="M44" i="35"/>
  <c r="L44" i="35"/>
  <c r="K44" i="35"/>
  <c r="J44" i="35"/>
  <c r="N38" i="35"/>
  <c r="M38" i="35"/>
  <c r="L38" i="35"/>
  <c r="K38" i="35"/>
  <c r="J38" i="35"/>
  <c r="L32" i="35"/>
  <c r="K32" i="35"/>
  <c r="J32" i="35"/>
  <c r="N26" i="35"/>
  <c r="M26" i="35"/>
  <c r="L26" i="35"/>
  <c r="K26" i="35"/>
  <c r="J26" i="35"/>
  <c r="N20" i="35"/>
  <c r="M20" i="35"/>
  <c r="L20" i="35"/>
  <c r="K20" i="35"/>
  <c r="J20" i="35"/>
  <c r="N14" i="35"/>
  <c r="M14" i="35"/>
  <c r="L14" i="35"/>
  <c r="K14" i="35"/>
  <c r="F61" i="35"/>
  <c r="G61" i="35"/>
  <c r="H61" i="35"/>
  <c r="I61" i="35"/>
  <c r="E61" i="35"/>
  <c r="G60" i="35"/>
  <c r="E60" i="35"/>
  <c r="I59" i="35"/>
  <c r="H59" i="35"/>
  <c r="G59" i="35"/>
  <c r="E59" i="35"/>
  <c r="I58" i="35"/>
  <c r="H58" i="35"/>
  <c r="G58" i="35"/>
  <c r="E58" i="35"/>
  <c r="H57" i="35"/>
  <c r="G57" i="35"/>
  <c r="O57" i="35" s="1"/>
  <c r="E57" i="35"/>
  <c r="I56" i="35"/>
  <c r="P56" i="35" s="1"/>
  <c r="H56" i="35"/>
  <c r="G56" i="35"/>
  <c r="E56" i="35"/>
  <c r="F51" i="35"/>
  <c r="F56" i="35" s="1"/>
  <c r="I50" i="35"/>
  <c r="P50" i="35" s="1"/>
  <c r="H50" i="35"/>
  <c r="G50" i="35"/>
  <c r="O50" i="35" s="1"/>
  <c r="F50" i="35"/>
  <c r="E50" i="35"/>
  <c r="I44" i="35"/>
  <c r="H44" i="35"/>
  <c r="G44" i="35"/>
  <c r="F44" i="35"/>
  <c r="E44" i="35"/>
  <c r="C39" i="35" s="1"/>
  <c r="H38" i="35"/>
  <c r="G38" i="35"/>
  <c r="O38" i="35" s="1"/>
  <c r="F38" i="35"/>
  <c r="E38" i="35"/>
  <c r="C33" i="35" s="1"/>
  <c r="I33" i="35"/>
  <c r="P33" i="35" s="1"/>
  <c r="G32" i="35"/>
  <c r="F32" i="35"/>
  <c r="E32" i="35"/>
  <c r="I30" i="35"/>
  <c r="I32" i="35" s="1"/>
  <c r="H30" i="35"/>
  <c r="H60" i="35" s="1"/>
  <c r="I26" i="35"/>
  <c r="H26" i="35"/>
  <c r="G26" i="35"/>
  <c r="E26" i="35"/>
  <c r="C21" i="35" s="1"/>
  <c r="F24" i="35"/>
  <c r="F60" i="35" s="1"/>
  <c r="F23" i="35"/>
  <c r="F59" i="35" s="1"/>
  <c r="F22" i="35"/>
  <c r="F58" i="35" s="1"/>
  <c r="I20" i="35"/>
  <c r="P20" i="35" s="1"/>
  <c r="H20" i="35"/>
  <c r="G20" i="35"/>
  <c r="F20" i="35"/>
  <c r="E20" i="35"/>
  <c r="I14" i="35"/>
  <c r="H14" i="35"/>
  <c r="G14" i="35"/>
  <c r="O14" i="35" s="1"/>
  <c r="F14" i="35"/>
  <c r="E14" i="35"/>
  <c r="O50" i="39" l="1"/>
  <c r="P80" i="38"/>
  <c r="C75" i="38"/>
  <c r="O80" i="38"/>
  <c r="J44" i="36"/>
  <c r="O39" i="36"/>
  <c r="K44" i="36"/>
  <c r="H44" i="36"/>
  <c r="I44" i="36"/>
  <c r="O38" i="36"/>
  <c r="P43" i="36"/>
  <c r="L44" i="36"/>
  <c r="P32" i="36"/>
  <c r="P38" i="36"/>
  <c r="O40" i="36"/>
  <c r="E44" i="36"/>
  <c r="M44" i="36"/>
  <c r="P40" i="36"/>
  <c r="F44" i="36"/>
  <c r="N44" i="36"/>
  <c r="P26" i="36"/>
  <c r="O41" i="36"/>
  <c r="G44" i="36"/>
  <c r="O32" i="36"/>
  <c r="P39" i="36"/>
  <c r="O14" i="36"/>
  <c r="O26" i="36"/>
  <c r="P44" i="35"/>
  <c r="C45" i="35"/>
  <c r="P32" i="35"/>
  <c r="O61" i="35"/>
  <c r="C27" i="35"/>
  <c r="C15" i="35"/>
  <c r="O32" i="35"/>
  <c r="O44" i="35"/>
  <c r="C51" i="35"/>
  <c r="P26" i="35"/>
  <c r="P58" i="35"/>
  <c r="P61" i="35"/>
  <c r="O59" i="35"/>
  <c r="P14" i="35"/>
  <c r="O26" i="35"/>
  <c r="O58" i="35"/>
  <c r="O60" i="35"/>
  <c r="O20" i="35"/>
  <c r="O56" i="35"/>
  <c r="M62" i="35"/>
  <c r="N62" i="35"/>
  <c r="J62" i="35"/>
  <c r="P30" i="35"/>
  <c r="K62" i="35"/>
  <c r="L62" i="35"/>
  <c r="G62" i="35"/>
  <c r="I38" i="35"/>
  <c r="F26" i="35"/>
  <c r="F62" i="35" s="1"/>
  <c r="I60" i="35"/>
  <c r="I57" i="35"/>
  <c r="F57" i="35"/>
  <c r="H32" i="35"/>
  <c r="H62" i="35" s="1"/>
  <c r="P44" i="36" l="1"/>
  <c r="O44" i="36"/>
  <c r="O62" i="35"/>
  <c r="C57" i="35"/>
  <c r="P57" i="35"/>
  <c r="P60" i="35"/>
  <c r="P38" i="35"/>
  <c r="I62" i="35"/>
  <c r="P62" i="35" s="1"/>
  <c r="D10" i="9" l="1"/>
  <c r="D11" i="9"/>
  <c r="D12" i="9"/>
  <c r="D13" i="9"/>
  <c r="D14" i="9"/>
  <c r="D15" i="9"/>
  <c r="D16" i="9"/>
  <c r="D17" i="9"/>
  <c r="D18" i="9"/>
  <c r="D9" i="9"/>
  <c r="F43" i="34"/>
  <c r="G43" i="34"/>
  <c r="H43" i="34"/>
  <c r="I43" i="34"/>
  <c r="J43" i="34"/>
  <c r="K43" i="34"/>
  <c r="L43" i="34"/>
  <c r="M43" i="34"/>
  <c r="N43" i="34"/>
  <c r="J44" i="34"/>
  <c r="E43" i="34"/>
  <c r="N42" i="34"/>
  <c r="M42" i="34"/>
  <c r="L42" i="34"/>
  <c r="K42" i="34"/>
  <c r="J42" i="34"/>
  <c r="I42" i="34"/>
  <c r="H42" i="34"/>
  <c r="G42" i="34"/>
  <c r="F42" i="34"/>
  <c r="E42" i="34"/>
  <c r="N41" i="34"/>
  <c r="M41" i="34"/>
  <c r="L41" i="34"/>
  <c r="K41" i="34"/>
  <c r="J41" i="34"/>
  <c r="I41" i="34"/>
  <c r="H41" i="34"/>
  <c r="G41" i="34"/>
  <c r="F41" i="34"/>
  <c r="E41" i="34"/>
  <c r="N40" i="34"/>
  <c r="M40" i="34"/>
  <c r="L40" i="34"/>
  <c r="K40" i="34"/>
  <c r="J40" i="34"/>
  <c r="I40" i="34"/>
  <c r="H40" i="34"/>
  <c r="G40" i="34"/>
  <c r="F40" i="34"/>
  <c r="E40" i="34"/>
  <c r="N39" i="34"/>
  <c r="M39" i="34"/>
  <c r="L39" i="34"/>
  <c r="K39" i="34"/>
  <c r="J39" i="34"/>
  <c r="I39" i="34"/>
  <c r="H39" i="34"/>
  <c r="G39" i="34"/>
  <c r="F39" i="34"/>
  <c r="E39" i="34"/>
  <c r="N38" i="34"/>
  <c r="N44" i="34" s="1"/>
  <c r="M38" i="34"/>
  <c r="L38" i="34"/>
  <c r="L44" i="34" s="1"/>
  <c r="K38" i="34"/>
  <c r="K44" i="34" s="1"/>
  <c r="J38" i="34"/>
  <c r="I38" i="34"/>
  <c r="H38" i="34"/>
  <c r="H44" i="34" s="1"/>
  <c r="G38" i="34"/>
  <c r="G44" i="34" s="1"/>
  <c r="F38" i="34"/>
  <c r="F44" i="34" s="1"/>
  <c r="E38" i="34"/>
  <c r="P37" i="34"/>
  <c r="O37" i="34"/>
  <c r="O43" i="34" s="1"/>
  <c r="P36" i="34"/>
  <c r="O36" i="34"/>
  <c r="P35" i="34"/>
  <c r="O35" i="34"/>
  <c r="P34" i="34"/>
  <c r="O34" i="34"/>
  <c r="P33" i="34"/>
  <c r="O33" i="34"/>
  <c r="C33" i="34"/>
  <c r="N32" i="34"/>
  <c r="M32" i="34"/>
  <c r="M44" i="34" s="1"/>
  <c r="L32" i="34"/>
  <c r="K32" i="34"/>
  <c r="J32" i="34"/>
  <c r="I32" i="34"/>
  <c r="H32" i="34"/>
  <c r="G32" i="34"/>
  <c r="F32" i="34"/>
  <c r="E32" i="34"/>
  <c r="C27" i="34" s="1"/>
  <c r="P31" i="34"/>
  <c r="P43" i="34" s="1"/>
  <c r="O31" i="34"/>
  <c r="P30" i="34"/>
  <c r="O30" i="34"/>
  <c r="P29" i="34"/>
  <c r="O29" i="34"/>
  <c r="P28" i="34"/>
  <c r="O28" i="34"/>
  <c r="P27" i="34"/>
  <c r="O27" i="34"/>
  <c r="N26" i="34"/>
  <c r="M26" i="34"/>
  <c r="L26" i="34"/>
  <c r="K26" i="34"/>
  <c r="J26" i="34"/>
  <c r="I26" i="34"/>
  <c r="I44" i="34" s="1"/>
  <c r="H26" i="34"/>
  <c r="G26" i="34"/>
  <c r="F26" i="34"/>
  <c r="E26" i="34"/>
  <c r="P25" i="34"/>
  <c r="O25" i="34"/>
  <c r="P24" i="34"/>
  <c r="O24" i="34"/>
  <c r="P23" i="34"/>
  <c r="O23" i="34"/>
  <c r="P22" i="34"/>
  <c r="O22" i="34"/>
  <c r="P21" i="34"/>
  <c r="O21" i="34"/>
  <c r="N20" i="34"/>
  <c r="M20" i="34"/>
  <c r="L20" i="34"/>
  <c r="K20" i="34"/>
  <c r="J20" i="34"/>
  <c r="I20" i="34"/>
  <c r="H20" i="34"/>
  <c r="G20" i="34"/>
  <c r="F20" i="34"/>
  <c r="E20" i="34"/>
  <c r="E44" i="34" s="1"/>
  <c r="P19" i="34"/>
  <c r="O19" i="34"/>
  <c r="P18" i="34"/>
  <c r="O18" i="34"/>
  <c r="P17" i="34"/>
  <c r="O17" i="34"/>
  <c r="P16" i="34"/>
  <c r="O16" i="34"/>
  <c r="P15" i="34"/>
  <c r="O15" i="34"/>
  <c r="N14" i="34"/>
  <c r="M14" i="34"/>
  <c r="L14" i="34"/>
  <c r="K14" i="34"/>
  <c r="J14" i="34"/>
  <c r="C9" i="34" s="1"/>
  <c r="I14" i="34"/>
  <c r="H14" i="34"/>
  <c r="G14" i="34"/>
  <c r="F14" i="34"/>
  <c r="E14" i="34"/>
  <c r="P13" i="34"/>
  <c r="O13" i="34"/>
  <c r="P12" i="34"/>
  <c r="O12" i="34"/>
  <c r="P11" i="34"/>
  <c r="O11" i="34"/>
  <c r="P10" i="34"/>
  <c r="O10" i="34"/>
  <c r="P9" i="34"/>
  <c r="O9" i="34"/>
  <c r="C21" i="34" l="1"/>
  <c r="C39" i="34" s="1"/>
  <c r="O40" i="34"/>
  <c r="P14" i="34"/>
  <c r="C15" i="34"/>
  <c r="P26" i="34"/>
  <c r="P41" i="34"/>
  <c r="O38" i="34"/>
  <c r="O14" i="34"/>
  <c r="P38" i="34"/>
  <c r="P44" i="34" s="1"/>
  <c r="O41" i="34"/>
  <c r="O20" i="34"/>
  <c r="P32" i="34"/>
  <c r="O42" i="34"/>
  <c r="P40" i="34"/>
  <c r="P20" i="34"/>
  <c r="O26" i="34"/>
  <c r="P39" i="34"/>
  <c r="O32" i="34"/>
  <c r="O39" i="34"/>
  <c r="P42" i="34"/>
  <c r="H62" i="33"/>
  <c r="N61" i="33"/>
  <c r="M61" i="33"/>
  <c r="L61" i="33"/>
  <c r="K61" i="33"/>
  <c r="J61" i="33"/>
  <c r="I61" i="33"/>
  <c r="H61" i="33"/>
  <c r="G61" i="33"/>
  <c r="O61" i="33" s="1"/>
  <c r="F61" i="33"/>
  <c r="E61" i="33"/>
  <c r="N60" i="33"/>
  <c r="M60" i="33"/>
  <c r="L60" i="33"/>
  <c r="K60" i="33"/>
  <c r="J60" i="33"/>
  <c r="I60" i="33"/>
  <c r="P60" i="33" s="1"/>
  <c r="H60" i="33"/>
  <c r="G60" i="33"/>
  <c r="F60" i="33"/>
  <c r="E60" i="33"/>
  <c r="N59" i="33"/>
  <c r="P59" i="33" s="1"/>
  <c r="M59" i="33"/>
  <c r="L59" i="33"/>
  <c r="L62" i="33" s="1"/>
  <c r="K59" i="33"/>
  <c r="J59" i="33"/>
  <c r="I59" i="33"/>
  <c r="H59" i="33"/>
  <c r="G59" i="33"/>
  <c r="F59" i="33"/>
  <c r="E59" i="33"/>
  <c r="N58" i="33"/>
  <c r="N62" i="33" s="1"/>
  <c r="M58" i="33"/>
  <c r="M62" i="33" s="1"/>
  <c r="L58" i="33"/>
  <c r="K58" i="33"/>
  <c r="J58" i="33"/>
  <c r="I58" i="33"/>
  <c r="H58" i="33"/>
  <c r="G58" i="33"/>
  <c r="F58" i="33"/>
  <c r="F62" i="33" s="1"/>
  <c r="E58" i="33"/>
  <c r="E62" i="33" s="1"/>
  <c r="N57" i="33"/>
  <c r="M57" i="33"/>
  <c r="L57" i="33"/>
  <c r="K57" i="33"/>
  <c r="K62" i="33" s="1"/>
  <c r="J57" i="33"/>
  <c r="J62" i="33" s="1"/>
  <c r="I57" i="33"/>
  <c r="H57" i="33"/>
  <c r="G57" i="33"/>
  <c r="G62" i="33" s="1"/>
  <c r="F57" i="33"/>
  <c r="E57" i="33"/>
  <c r="N56" i="33"/>
  <c r="M56" i="33"/>
  <c r="L56" i="33"/>
  <c r="K56" i="33"/>
  <c r="J56" i="33"/>
  <c r="I56" i="33"/>
  <c r="H56" i="33"/>
  <c r="G56" i="33"/>
  <c r="F56" i="33"/>
  <c r="E56" i="33"/>
  <c r="P55" i="33"/>
  <c r="O55" i="33"/>
  <c r="P54" i="33"/>
  <c r="O54" i="33"/>
  <c r="P53" i="33"/>
  <c r="O53" i="33"/>
  <c r="P52" i="33"/>
  <c r="O52" i="33"/>
  <c r="P51" i="33"/>
  <c r="O51" i="33"/>
  <c r="C51" i="33"/>
  <c r="N50" i="33"/>
  <c r="M50" i="33"/>
  <c r="L50" i="33"/>
  <c r="K50" i="33"/>
  <c r="J50" i="33"/>
  <c r="I50" i="33"/>
  <c r="H50" i="33"/>
  <c r="G50" i="33"/>
  <c r="F50" i="33"/>
  <c r="E50" i="33"/>
  <c r="P49" i="33"/>
  <c r="O49" i="33"/>
  <c r="P48" i="33"/>
  <c r="O48" i="33"/>
  <c r="P47" i="33"/>
  <c r="O47" i="33"/>
  <c r="P46" i="33"/>
  <c r="O46" i="33"/>
  <c r="P45" i="33"/>
  <c r="O45" i="33"/>
  <c r="N44" i="33"/>
  <c r="M44" i="33"/>
  <c r="L44" i="33"/>
  <c r="K44" i="33"/>
  <c r="J44" i="33"/>
  <c r="C39" i="33" s="1"/>
  <c r="I44" i="33"/>
  <c r="H44" i="33"/>
  <c r="G44" i="33"/>
  <c r="F44" i="33"/>
  <c r="E44" i="33"/>
  <c r="P43" i="33"/>
  <c r="O43" i="33"/>
  <c r="P42" i="33"/>
  <c r="O42" i="33"/>
  <c r="P41" i="33"/>
  <c r="O41" i="33"/>
  <c r="P40" i="33"/>
  <c r="O40" i="33"/>
  <c r="P39" i="33"/>
  <c r="O39" i="33"/>
  <c r="O44" i="33" s="1"/>
  <c r="N38" i="33"/>
  <c r="M38" i="33"/>
  <c r="L38" i="33"/>
  <c r="K38" i="33"/>
  <c r="J38" i="33"/>
  <c r="I38" i="33"/>
  <c r="H38" i="33"/>
  <c r="G38" i="33"/>
  <c r="F38" i="33"/>
  <c r="E38" i="33"/>
  <c r="P37" i="33"/>
  <c r="O37" i="33"/>
  <c r="P36" i="33"/>
  <c r="O36" i="33"/>
  <c r="P35" i="33"/>
  <c r="O35" i="33"/>
  <c r="O38" i="33" s="1"/>
  <c r="P34" i="33"/>
  <c r="O34" i="33"/>
  <c r="P33" i="33"/>
  <c r="O33" i="33"/>
  <c r="C33" i="33"/>
  <c r="N32" i="33"/>
  <c r="M32" i="33"/>
  <c r="L32" i="33"/>
  <c r="K32" i="33"/>
  <c r="J32" i="33"/>
  <c r="I32" i="33"/>
  <c r="H32" i="33"/>
  <c r="G32" i="33"/>
  <c r="F32" i="33"/>
  <c r="E32" i="33"/>
  <c r="P31" i="33"/>
  <c r="O31" i="33"/>
  <c r="P30" i="33"/>
  <c r="O30" i="33"/>
  <c r="P29" i="33"/>
  <c r="O29" i="33"/>
  <c r="P28" i="33"/>
  <c r="O28" i="33"/>
  <c r="P27" i="33"/>
  <c r="O27" i="33"/>
  <c r="N26" i="33"/>
  <c r="M26" i="33"/>
  <c r="L26" i="33"/>
  <c r="K26" i="33"/>
  <c r="J26" i="33"/>
  <c r="I26" i="33"/>
  <c r="H26" i="33"/>
  <c r="G26" i="33"/>
  <c r="F26" i="33"/>
  <c r="E26" i="33"/>
  <c r="P25" i="33"/>
  <c r="O25" i="33"/>
  <c r="P24" i="33"/>
  <c r="O24" i="33"/>
  <c r="P23" i="33"/>
  <c r="O23" i="33"/>
  <c r="P22" i="33"/>
  <c r="O22" i="33"/>
  <c r="P21" i="33"/>
  <c r="O21" i="33"/>
  <c r="N20" i="33"/>
  <c r="M20" i="33"/>
  <c r="L20" i="33"/>
  <c r="K20" i="33"/>
  <c r="J20" i="33"/>
  <c r="I20" i="33"/>
  <c r="H20" i="33"/>
  <c r="G20" i="33"/>
  <c r="F20" i="33"/>
  <c r="E20" i="33"/>
  <c r="C15" i="33" s="1"/>
  <c r="P19" i="33"/>
  <c r="O19" i="33"/>
  <c r="P18" i="33"/>
  <c r="O18" i="33"/>
  <c r="P17" i="33"/>
  <c r="O17" i="33"/>
  <c r="P16" i="33"/>
  <c r="O16" i="33"/>
  <c r="P15" i="33"/>
  <c r="P20" i="33" s="1"/>
  <c r="O15" i="33"/>
  <c r="N14" i="33"/>
  <c r="M14" i="33"/>
  <c r="L14" i="33"/>
  <c r="K14" i="33"/>
  <c r="J14" i="33"/>
  <c r="I14" i="33"/>
  <c r="H14" i="33"/>
  <c r="G14" i="33"/>
  <c r="F14" i="33"/>
  <c r="E14" i="33"/>
  <c r="P13" i="33"/>
  <c r="O13" i="33"/>
  <c r="P12" i="33"/>
  <c r="O12" i="33"/>
  <c r="P11" i="33"/>
  <c r="O11" i="33"/>
  <c r="P10" i="33"/>
  <c r="O10" i="33"/>
  <c r="P9" i="33"/>
  <c r="O9" i="33"/>
  <c r="I62" i="33" l="1"/>
  <c r="O44" i="34"/>
  <c r="C45" i="33"/>
  <c r="P61" i="33"/>
  <c r="O20" i="33"/>
  <c r="P38" i="33"/>
  <c r="P32" i="33"/>
  <c r="O56" i="33"/>
  <c r="O14" i="33"/>
  <c r="O32" i="33"/>
  <c r="P56" i="33"/>
  <c r="P14" i="33"/>
  <c r="O59" i="33"/>
  <c r="O58" i="33"/>
  <c r="C9" i="33"/>
  <c r="O26" i="33"/>
  <c r="C21" i="33"/>
  <c r="P44" i="33"/>
  <c r="O50" i="33"/>
  <c r="P58" i="33"/>
  <c r="P26" i="33"/>
  <c r="C27" i="33"/>
  <c r="P50" i="33"/>
  <c r="O60" i="33"/>
  <c r="P57" i="33"/>
  <c r="O57" i="33"/>
  <c r="O62" i="33" l="1"/>
  <c r="P62" i="33"/>
  <c r="C57" i="33"/>
  <c r="O43" i="19" l="1"/>
  <c r="F49" i="19"/>
  <c r="G49" i="19"/>
  <c r="H49" i="19"/>
  <c r="I49" i="19"/>
  <c r="J49" i="19"/>
  <c r="K49" i="19"/>
  <c r="L49" i="19"/>
  <c r="M49" i="19"/>
  <c r="N49" i="19"/>
  <c r="P26" i="19"/>
  <c r="P31" i="19" s="1"/>
  <c r="P27" i="19"/>
  <c r="P28" i="19"/>
  <c r="P29" i="19"/>
  <c r="P30" i="19"/>
  <c r="P32" i="19"/>
  <c r="P33" i="19"/>
  <c r="P34" i="19"/>
  <c r="P35" i="19"/>
  <c r="P36" i="19"/>
  <c r="P44" i="19"/>
  <c r="P45" i="19"/>
  <c r="P46" i="19"/>
  <c r="P47" i="19"/>
  <c r="P48" i="19"/>
  <c r="P56" i="19"/>
  <c r="P57" i="19"/>
  <c r="P58" i="19"/>
  <c r="P59" i="19"/>
  <c r="P60" i="19"/>
  <c r="P62" i="19"/>
  <c r="P63" i="19"/>
  <c r="P64" i="19"/>
  <c r="P65" i="19"/>
  <c r="P66" i="19"/>
  <c r="O32" i="19"/>
  <c r="O33" i="19"/>
  <c r="O34" i="19"/>
  <c r="O35" i="19"/>
  <c r="O36" i="19"/>
  <c r="O44" i="19"/>
  <c r="O45" i="19"/>
  <c r="O46" i="19"/>
  <c r="O47" i="19"/>
  <c r="O48" i="19"/>
  <c r="O56" i="19"/>
  <c r="O57" i="19"/>
  <c r="O58" i="19"/>
  <c r="O59" i="19"/>
  <c r="O60" i="19"/>
  <c r="O62" i="19"/>
  <c r="O63" i="19"/>
  <c r="O64" i="19"/>
  <c r="O65" i="19"/>
  <c r="O66" i="19"/>
  <c r="O26" i="19"/>
  <c r="O27" i="19"/>
  <c r="O28" i="19"/>
  <c r="O29" i="19"/>
  <c r="O30" i="19"/>
  <c r="O31" i="19" l="1"/>
  <c r="P37" i="19"/>
  <c r="O37" i="19"/>
  <c r="P43" i="19"/>
  <c r="P20" i="19"/>
  <c r="P21" i="19"/>
  <c r="P22" i="19"/>
  <c r="P23" i="19"/>
  <c r="P24" i="19"/>
  <c r="O20" i="19"/>
  <c r="O21" i="19"/>
  <c r="O22" i="19"/>
  <c r="O23" i="19"/>
  <c r="O24" i="19"/>
  <c r="O25" i="19" l="1"/>
  <c r="P25" i="19"/>
  <c r="P14" i="19" l="1"/>
  <c r="P15" i="19"/>
  <c r="P16" i="19"/>
  <c r="P17" i="19"/>
  <c r="P18" i="19"/>
  <c r="O14" i="19"/>
  <c r="O15" i="19"/>
  <c r="O16" i="19"/>
  <c r="O17" i="19"/>
  <c r="O18" i="19"/>
  <c r="O9" i="19"/>
  <c r="P9" i="19"/>
  <c r="O10" i="19"/>
  <c r="P10" i="19"/>
  <c r="O11" i="19"/>
  <c r="P11" i="19"/>
  <c r="O12" i="19"/>
  <c r="P12" i="19"/>
  <c r="P8" i="19"/>
  <c r="O8" i="19"/>
  <c r="P13" i="19" l="1"/>
  <c r="O13" i="19"/>
  <c r="P19" i="19"/>
  <c r="O19" i="19"/>
  <c r="G68" i="19"/>
  <c r="H68" i="19"/>
  <c r="I68" i="19"/>
  <c r="J68" i="19"/>
  <c r="K68" i="19"/>
  <c r="L68" i="19"/>
  <c r="M68" i="19"/>
  <c r="N68" i="19"/>
  <c r="G69" i="19"/>
  <c r="H69" i="19"/>
  <c r="I69" i="19"/>
  <c r="J69" i="19"/>
  <c r="K69" i="19"/>
  <c r="L69" i="19"/>
  <c r="M69" i="19"/>
  <c r="N69" i="19"/>
  <c r="G70" i="19"/>
  <c r="H70" i="19"/>
  <c r="I70" i="19"/>
  <c r="J70" i="19"/>
  <c r="K70" i="19"/>
  <c r="L70" i="19"/>
  <c r="M70" i="19"/>
  <c r="N70" i="19"/>
  <c r="G71" i="19"/>
  <c r="H71" i="19"/>
  <c r="I71" i="19"/>
  <c r="J71" i="19"/>
  <c r="K71" i="19"/>
  <c r="L71" i="19"/>
  <c r="M71" i="19"/>
  <c r="N71" i="19"/>
  <c r="G72" i="19"/>
  <c r="H72" i="19"/>
  <c r="I72" i="19"/>
  <c r="J72" i="19"/>
  <c r="K72" i="19"/>
  <c r="L72" i="19"/>
  <c r="M72" i="19"/>
  <c r="N72" i="19"/>
  <c r="E69" i="19"/>
  <c r="E70" i="19"/>
  <c r="E71" i="19"/>
  <c r="E72" i="19"/>
  <c r="E68" i="19"/>
  <c r="E25" i="19"/>
  <c r="F25" i="19"/>
  <c r="G25" i="19"/>
  <c r="H25" i="19"/>
  <c r="I25" i="19"/>
  <c r="J25" i="19"/>
  <c r="K25" i="19"/>
  <c r="L25" i="19"/>
  <c r="M25" i="19"/>
  <c r="N25" i="19"/>
  <c r="E31" i="19"/>
  <c r="F31" i="19"/>
  <c r="G31" i="19"/>
  <c r="H31" i="19"/>
  <c r="I31" i="19"/>
  <c r="J31" i="19"/>
  <c r="K31" i="19"/>
  <c r="L31" i="19"/>
  <c r="M31" i="19"/>
  <c r="N31" i="19"/>
  <c r="E37" i="19"/>
  <c r="F37" i="19"/>
  <c r="G37" i="19"/>
  <c r="H37" i="19"/>
  <c r="I37" i="19"/>
  <c r="J37" i="19"/>
  <c r="K37" i="19"/>
  <c r="L37" i="19"/>
  <c r="M37" i="19"/>
  <c r="N37" i="19"/>
  <c r="E43" i="19"/>
  <c r="F43" i="19"/>
  <c r="G43" i="19"/>
  <c r="H43" i="19"/>
  <c r="I43" i="19"/>
  <c r="J43" i="19"/>
  <c r="K43" i="19"/>
  <c r="L43" i="19"/>
  <c r="M43" i="19"/>
  <c r="N43" i="19"/>
  <c r="E49" i="19"/>
  <c r="C44" i="19" s="1"/>
  <c r="E55" i="19"/>
  <c r="E61" i="19"/>
  <c r="E67" i="19"/>
  <c r="F67" i="19"/>
  <c r="G67" i="19"/>
  <c r="H67" i="19"/>
  <c r="I67" i="19"/>
  <c r="J67" i="19"/>
  <c r="K67" i="19"/>
  <c r="L67" i="19"/>
  <c r="M67" i="19"/>
  <c r="N67" i="19"/>
  <c r="P67" i="19"/>
  <c r="N19" i="19"/>
  <c r="M19" i="19"/>
  <c r="L19" i="19"/>
  <c r="K19" i="19"/>
  <c r="J19" i="19"/>
  <c r="I19" i="19"/>
  <c r="H19" i="19"/>
  <c r="G19" i="19"/>
  <c r="F19" i="19"/>
  <c r="E19" i="19"/>
  <c r="C14" i="19" s="1"/>
  <c r="P69" i="19"/>
  <c r="P70" i="19"/>
  <c r="P71" i="19"/>
  <c r="P72" i="19"/>
  <c r="F13" i="19"/>
  <c r="G13" i="19"/>
  <c r="H13" i="19"/>
  <c r="I13" i="19"/>
  <c r="J13" i="19"/>
  <c r="K13" i="19"/>
  <c r="L13" i="19"/>
  <c r="M13" i="19"/>
  <c r="N13" i="19"/>
  <c r="E13" i="19"/>
  <c r="F73" i="19" l="1"/>
  <c r="C56" i="19"/>
  <c r="C26" i="19"/>
  <c r="C20" i="19"/>
  <c r="C8" i="19"/>
  <c r="C62" i="19"/>
  <c r="C32" i="19"/>
  <c r="C38" i="19"/>
  <c r="G73" i="19"/>
  <c r="N73" i="19"/>
  <c r="P73" i="19"/>
  <c r="K73" i="19"/>
  <c r="E73" i="19"/>
  <c r="L73" i="19"/>
  <c r="M73" i="19"/>
  <c r="I73" i="19"/>
  <c r="H73" i="19"/>
  <c r="J73" i="19"/>
  <c r="P68" i="19"/>
  <c r="F19" i="9"/>
  <c r="G19" i="9"/>
  <c r="C19" i="9"/>
  <c r="U15" i="9"/>
  <c r="V15" i="9" s="1"/>
  <c r="O15" i="9"/>
  <c r="K15" i="9"/>
  <c r="H15" i="9"/>
  <c r="C20" i="11"/>
  <c r="C68" i="19" l="1"/>
  <c r="U17" i="9"/>
  <c r="T17" i="9"/>
  <c r="O17" i="9"/>
  <c r="K17" i="9"/>
  <c r="H17" i="9"/>
  <c r="H18" i="9"/>
  <c r="H14" i="9"/>
  <c r="K14" i="9"/>
  <c r="O14" i="9"/>
  <c r="S9" i="9"/>
  <c r="T9" i="9" s="1"/>
  <c r="S10" i="9"/>
  <c r="T10" i="9" s="1"/>
  <c r="S11" i="9"/>
  <c r="T11" i="9" s="1"/>
  <c r="S12" i="9"/>
  <c r="T12" i="9" s="1"/>
  <c r="T13" i="9"/>
  <c r="T16" i="9"/>
  <c r="T18" i="9"/>
  <c r="L20" i="11"/>
  <c r="K20" i="11"/>
  <c r="J20" i="11"/>
  <c r="I20" i="11"/>
  <c r="F20" i="11"/>
  <c r="E20" i="11"/>
  <c r="D20" i="11"/>
  <c r="N19" i="11"/>
  <c r="M19" i="11"/>
  <c r="H19" i="11"/>
  <c r="G19" i="11"/>
  <c r="N18" i="11"/>
  <c r="M18" i="11"/>
  <c r="H18" i="11"/>
  <c r="G18" i="11"/>
  <c r="N17" i="11"/>
  <c r="M17" i="11"/>
  <c r="H17" i="11"/>
  <c r="G17" i="11"/>
  <c r="N16" i="11"/>
  <c r="M16" i="11"/>
  <c r="H16" i="11"/>
  <c r="G16" i="11"/>
  <c r="N15" i="11"/>
  <c r="M15" i="11"/>
  <c r="H15" i="11"/>
  <c r="G15" i="11"/>
  <c r="N14" i="11"/>
  <c r="M14" i="11"/>
  <c r="H14" i="11"/>
  <c r="G14" i="11"/>
  <c r="N13" i="11"/>
  <c r="M13" i="11"/>
  <c r="H13" i="11"/>
  <c r="G13" i="11"/>
  <c r="N12" i="11"/>
  <c r="M12" i="11"/>
  <c r="H12" i="11"/>
  <c r="G12" i="11"/>
  <c r="N11" i="11"/>
  <c r="M11" i="11"/>
  <c r="H11" i="11"/>
  <c r="G11" i="11"/>
  <c r="N10" i="11"/>
  <c r="M10" i="11"/>
  <c r="H10" i="11"/>
  <c r="G10" i="11"/>
  <c r="Q19" i="9"/>
  <c r="P19" i="9"/>
  <c r="N19" i="9"/>
  <c r="M19" i="9"/>
  <c r="L19" i="9"/>
  <c r="J19" i="9"/>
  <c r="I19" i="9"/>
  <c r="U18" i="9"/>
  <c r="O18" i="9"/>
  <c r="K18" i="9"/>
  <c r="U16" i="9"/>
  <c r="O16" i="9"/>
  <c r="K16" i="9"/>
  <c r="H16" i="9"/>
  <c r="U13" i="9"/>
  <c r="R13" i="9"/>
  <c r="O13" i="9"/>
  <c r="K13" i="9"/>
  <c r="H13" i="9"/>
  <c r="U12" i="9"/>
  <c r="R12" i="9"/>
  <c r="O12" i="9"/>
  <c r="K12" i="9"/>
  <c r="H12" i="9"/>
  <c r="U11" i="9"/>
  <c r="O11" i="9"/>
  <c r="K11" i="9"/>
  <c r="H11" i="9"/>
  <c r="U10" i="9"/>
  <c r="V10" i="9" s="1"/>
  <c r="R10" i="9"/>
  <c r="O10" i="9"/>
  <c r="K10" i="9"/>
  <c r="H10" i="9"/>
  <c r="U9" i="9"/>
  <c r="R9" i="9"/>
  <c r="O9" i="9"/>
  <c r="K9" i="9"/>
  <c r="H9" i="9"/>
  <c r="G20" i="11" l="1"/>
  <c r="V12" i="9"/>
  <c r="H20" i="11"/>
  <c r="S19" i="9"/>
  <c r="D19" i="9"/>
  <c r="G21" i="11"/>
  <c r="V11" i="9"/>
  <c r="V9" i="9"/>
  <c r="V17" i="9"/>
  <c r="V13" i="9"/>
  <c r="V16" i="9"/>
  <c r="V14" i="9"/>
  <c r="N20" i="11"/>
  <c r="M20" i="11"/>
  <c r="U19" i="9"/>
  <c r="R19" i="9"/>
  <c r="K19" i="9"/>
  <c r="O19" i="9"/>
  <c r="H19" i="9"/>
  <c r="V19" i="9" l="1"/>
  <c r="H21" i="11"/>
  <c r="V18" i="9"/>
  <c r="O68" i="19" l="1"/>
  <c r="O69" i="19" l="1"/>
  <c r="O70" i="19" l="1"/>
  <c r="O72" i="19"/>
  <c r="O71" i="19" l="1"/>
  <c r="O67" i="19"/>
  <c r="O73" i="19" s="1"/>
</calcChain>
</file>

<file path=xl/sharedStrings.xml><?xml version="1.0" encoding="utf-8"?>
<sst xmlns="http://schemas.openxmlformats.org/spreadsheetml/2006/main" count="1035" uniqueCount="193">
  <si>
    <t>ՏԵՂԵԿԱՏՎՈՒԹՅՈՒՆ</t>
  </si>
  <si>
    <t>Հ/Հ</t>
  </si>
  <si>
    <t>Հողատեսքը</t>
  </si>
  <si>
    <t>Համայնքային սեփականություն</t>
  </si>
  <si>
    <t>Պետական  սեփականություն</t>
  </si>
  <si>
    <t>ԱՄԲՈՂՋԸ                                        /փաստացի/</t>
  </si>
  <si>
    <t>Վարձակալության                                        ենթակա                                                      /հա/</t>
  </si>
  <si>
    <t>Վարձավճարների            գանձումներ                           /հազ.դրամ/</t>
  </si>
  <si>
    <t>Վարձակալության                         ենթակա                                                   /հա/</t>
  </si>
  <si>
    <t>Վարձավճարների               գանձումներ                           /հազ.դրամ/</t>
  </si>
  <si>
    <t>հա</t>
  </si>
  <si>
    <t>գումարը   /հազ.դրամ/</t>
  </si>
  <si>
    <t>Նախատ.</t>
  </si>
  <si>
    <t>փաստ.</t>
  </si>
  <si>
    <t>վարելահող</t>
  </si>
  <si>
    <t>խոտհարք</t>
  </si>
  <si>
    <t>արոտ</t>
  </si>
  <si>
    <t>այլ</t>
  </si>
  <si>
    <t>ԸՆԴԱՄԵՆԸ</t>
  </si>
  <si>
    <t>Արագածոտն</t>
  </si>
  <si>
    <t>ԱՄԲՈՂՋԸ   ՄԱՐԶՈՒՄ</t>
  </si>
  <si>
    <t>Արմավիր</t>
  </si>
  <si>
    <t>բազ. տնկարկ</t>
  </si>
  <si>
    <t>Կոտայք</t>
  </si>
  <si>
    <t>ՀՀ համայնքների վարչական սահմաններում գտնվող գյուղ. նշանակության հողամասերի վարձակալության տրամադրման վերաբերյալ</t>
  </si>
  <si>
    <t>ՀՀ մարզ</t>
  </si>
  <si>
    <r>
      <t xml:space="preserve">ԸՆԴԱՄԵՆԸ  </t>
    </r>
    <r>
      <rPr>
        <b/>
        <sz val="10"/>
        <rFont val="GHEA Grapalat"/>
        <family val="3"/>
      </rPr>
      <t xml:space="preserve">գյուղ. նշանակ. հողեր                   /ըստ հողային հաշվեկշռի/ </t>
    </r>
    <r>
      <rPr>
        <b/>
        <sz val="12"/>
        <rFont val="GHEA Grapalat"/>
        <family val="3"/>
      </rPr>
      <t xml:space="preserve">                                               </t>
    </r>
    <r>
      <rPr>
        <b/>
        <u/>
        <sz val="12"/>
        <rFont val="GHEA Grapalat"/>
        <family val="3"/>
      </rPr>
      <t>հա</t>
    </r>
  </si>
  <si>
    <r>
      <t xml:space="preserve">  </t>
    </r>
    <r>
      <rPr>
        <b/>
        <sz val="12"/>
        <rFont val="GHEA Grapalat"/>
        <family val="3"/>
      </rPr>
      <t>ԸՆԴԱՄԵՆԸ</t>
    </r>
    <r>
      <rPr>
        <b/>
        <sz val="11"/>
        <rFont val="GHEA Grapalat"/>
        <family val="3"/>
      </rPr>
      <t xml:space="preserve">  </t>
    </r>
    <r>
      <rPr>
        <b/>
        <sz val="10"/>
        <rFont val="GHEA Grapalat"/>
        <family val="3"/>
      </rPr>
      <t xml:space="preserve">գյուղ. նշանակ. հողեր </t>
    </r>
    <r>
      <rPr>
        <sz val="10"/>
        <rFont val="GHEA Grapalat"/>
        <family val="3"/>
      </rPr>
      <t xml:space="preserve">                        /համայնք.+ պետական/   </t>
    </r>
    <r>
      <rPr>
        <sz val="11"/>
        <rFont val="GHEA Grapalat"/>
        <family val="3"/>
      </rPr>
      <t xml:space="preserve">     </t>
    </r>
    <r>
      <rPr>
        <b/>
        <sz val="11"/>
        <rFont val="GHEA Grapalat"/>
        <family val="3"/>
      </rPr>
      <t xml:space="preserve">                     </t>
    </r>
    <r>
      <rPr>
        <b/>
        <u/>
        <sz val="11"/>
        <rFont val="GHEA Grapalat"/>
        <family val="3"/>
      </rPr>
      <t>հա</t>
    </r>
  </si>
  <si>
    <r>
      <rPr>
        <b/>
        <sz val="12"/>
        <rFont val="GHEA Grapalat"/>
        <family val="3"/>
      </rPr>
      <t>Ընդամենը</t>
    </r>
    <r>
      <rPr>
        <b/>
        <sz val="10"/>
        <rFont val="GHEA Grapalat"/>
        <family val="3"/>
      </rPr>
      <t xml:space="preserve"> համայնքային  </t>
    </r>
    <r>
      <rPr>
        <sz val="10"/>
        <rFont val="GHEA Grapalat"/>
        <family val="3"/>
      </rPr>
      <t xml:space="preserve">  </t>
    </r>
    <r>
      <rPr>
        <b/>
        <sz val="11"/>
        <rFont val="GHEA Grapalat"/>
        <family val="3"/>
      </rPr>
      <t xml:space="preserve">            </t>
    </r>
    <r>
      <rPr>
        <b/>
        <sz val="10"/>
        <rFont val="GHEA Grapalat"/>
        <family val="3"/>
      </rPr>
      <t xml:space="preserve"> </t>
    </r>
    <r>
      <rPr>
        <b/>
        <sz val="11"/>
        <rFont val="GHEA Grapalat"/>
        <family val="3"/>
      </rPr>
      <t xml:space="preserve">  </t>
    </r>
    <r>
      <rPr>
        <b/>
        <u/>
        <sz val="11"/>
        <rFont val="GHEA Grapalat"/>
        <family val="3"/>
      </rPr>
      <t>հա</t>
    </r>
  </si>
  <si>
    <r>
      <t xml:space="preserve">Վարձակալության                                        ենթակա                                                      </t>
    </r>
    <r>
      <rPr>
        <b/>
        <u/>
        <sz val="12"/>
        <rFont val="GHEA Grapalat"/>
        <family val="3"/>
      </rPr>
      <t>հա</t>
    </r>
  </si>
  <si>
    <r>
      <t xml:space="preserve">նախատեսվածի համեմատ  </t>
    </r>
    <r>
      <rPr>
        <b/>
        <sz val="12"/>
        <rFont val="GHEA Grapalat"/>
        <family val="3"/>
      </rPr>
      <t>%</t>
    </r>
  </si>
  <si>
    <r>
      <t xml:space="preserve">Վարձավճարների            գանձումներ                           </t>
    </r>
    <r>
      <rPr>
        <b/>
        <sz val="12"/>
        <rFont val="GHEA Grapalat"/>
        <family val="3"/>
      </rPr>
      <t>/հազ.դրամ/</t>
    </r>
  </si>
  <si>
    <r>
      <t xml:space="preserve">Ընդամենը պետական            </t>
    </r>
    <r>
      <rPr>
        <b/>
        <u/>
        <sz val="11"/>
        <rFont val="GHEA Grapalat"/>
        <family val="3"/>
      </rPr>
      <t>հա</t>
    </r>
  </si>
  <si>
    <r>
      <t xml:space="preserve">Վարձակալության                         ենթակա                                          </t>
    </r>
    <r>
      <rPr>
        <b/>
        <u/>
        <sz val="12"/>
        <rFont val="GHEA Grapalat"/>
        <family val="3"/>
      </rPr>
      <t>հա</t>
    </r>
  </si>
  <si>
    <r>
      <t xml:space="preserve">Վարձավճարների               գանձումներ                           </t>
    </r>
    <r>
      <rPr>
        <b/>
        <sz val="12"/>
        <rFont val="GHEA Grapalat"/>
        <family val="3"/>
      </rPr>
      <t>/հազ.դրամ/</t>
    </r>
  </si>
  <si>
    <r>
      <t xml:space="preserve">գումարը  </t>
    </r>
    <r>
      <rPr>
        <sz val="10"/>
        <rFont val="GHEA Grapalat"/>
        <family val="3"/>
      </rPr>
      <t xml:space="preserve"> /հազ.դրամ/</t>
    </r>
  </si>
  <si>
    <t>Արարատ</t>
  </si>
  <si>
    <t>Գեղարքունիք</t>
  </si>
  <si>
    <t xml:space="preserve">Լոռի  </t>
  </si>
  <si>
    <t xml:space="preserve">Շիրակ </t>
  </si>
  <si>
    <t xml:space="preserve">Սյունիք </t>
  </si>
  <si>
    <t>Վայոց ձոր</t>
  </si>
  <si>
    <t xml:space="preserve">Տավուշ  </t>
  </si>
  <si>
    <t xml:space="preserve">ԱՄԲՈՂՋԸ   </t>
  </si>
  <si>
    <t>*մարզերը ըստ ընտրված հերթականության</t>
  </si>
  <si>
    <t xml:space="preserve">  ՏԵՂԵԿԱՏՎՈՒԹՅՈՒՆ</t>
  </si>
  <si>
    <t>ՀԱՄԱՅՆՔԱՅԻՆ ԵՎ ՊԵՏԱԿԱՆ ՍԵՓԱԿԱՆՈՒԹՆՈՒՆ ՀԱՆԴԻՍԱՑՈՂ ԳՅՈՒՂԱՏՆՏԵՍԱԿԱՆ ՆՇԱՆԱԿՈՒԹՅԱՆ ՀՈՂԵՐ</t>
  </si>
  <si>
    <r>
      <t xml:space="preserve">ԸՆԴԱՄԵՆԸ                                                                                 գյուղատնտեսական նշանակության հողեր                                                                                                                                                                                                                                                                                        /ըստ հողային հաշվեկշռի/                                                                               </t>
    </r>
    <r>
      <rPr>
        <b/>
        <u/>
        <sz val="12"/>
        <rFont val="GHEA Grapalat"/>
        <family val="3"/>
      </rPr>
      <t>հա</t>
    </r>
  </si>
  <si>
    <r>
      <t xml:space="preserve">Այդ թվում փաստացի վարձակալության տրամադրած գյուղատնտեսական նշանակության հողեր                                                                                                    </t>
    </r>
    <r>
      <rPr>
        <sz val="12"/>
        <rFont val="GHEA Grapalat"/>
        <family val="3"/>
      </rPr>
      <t xml:space="preserve">/համայնք. և  պետ.սեփ./                      </t>
    </r>
    <r>
      <rPr>
        <b/>
        <sz val="12"/>
        <rFont val="GHEA Grapalat"/>
        <family val="3"/>
      </rPr>
      <t xml:space="preserve">         </t>
    </r>
  </si>
  <si>
    <t>Համայնք. սեփ.</t>
  </si>
  <si>
    <t>Պետ.          Սեփ.</t>
  </si>
  <si>
    <t>Համայնք. Սեփ.               /հա/</t>
  </si>
  <si>
    <t>Պետակ.    սեփ.                               /հա/</t>
  </si>
  <si>
    <r>
      <t xml:space="preserve">գումարը  </t>
    </r>
    <r>
      <rPr>
        <sz val="10"/>
        <rFont val="GHEA Grapalat"/>
        <family val="3"/>
      </rPr>
      <t xml:space="preserve"> </t>
    </r>
    <r>
      <rPr>
        <sz val="9"/>
        <rFont val="GHEA Grapalat"/>
        <family val="3"/>
      </rPr>
      <t xml:space="preserve"> /հազ. դրամ/</t>
    </r>
  </si>
  <si>
    <t>գումարը /հազ. դրամ/</t>
  </si>
  <si>
    <t xml:space="preserve">Արագածոտն </t>
  </si>
  <si>
    <t xml:space="preserve">Գեղարքունիք </t>
  </si>
  <si>
    <t xml:space="preserve">Լոռի </t>
  </si>
  <si>
    <t xml:space="preserve">Տավուշ </t>
  </si>
  <si>
    <r>
      <t>Ընդամենը համայնքի                                     /</t>
    </r>
    <r>
      <rPr>
        <sz val="10"/>
        <rFont val="GHEA Grapalat"/>
        <family val="3"/>
      </rPr>
      <t>ըստ հողային հաշվեկշռի</t>
    </r>
    <r>
      <rPr>
        <b/>
        <sz val="10"/>
        <rFont val="GHEA Grapalat"/>
        <family val="3"/>
      </rPr>
      <t>/     հա</t>
    </r>
  </si>
  <si>
    <r>
      <t>Ընդամենը պետական                                      /</t>
    </r>
    <r>
      <rPr>
        <sz val="10"/>
        <rFont val="GHEA Grapalat"/>
        <family val="3"/>
      </rPr>
      <t>ըստ հողային հաշվեկշռի</t>
    </r>
    <r>
      <rPr>
        <b/>
        <sz val="10"/>
        <rFont val="GHEA Grapalat"/>
        <family val="3"/>
      </rPr>
      <t>/                հա</t>
    </r>
  </si>
  <si>
    <r>
      <t xml:space="preserve">  ԸՆԴԱՄԵՆԸ  գյուղ. նշանակ. հողեր </t>
    </r>
    <r>
      <rPr>
        <sz val="10"/>
        <rFont val="GHEA Grapalat"/>
        <family val="3"/>
      </rPr>
      <t xml:space="preserve">   /պետ+համ./                           </t>
    </r>
    <r>
      <rPr>
        <b/>
        <sz val="10"/>
        <rFont val="GHEA Grapalat"/>
        <family val="3"/>
      </rPr>
      <t xml:space="preserve">                     /հա/</t>
    </r>
  </si>
  <si>
    <t>Լոռի</t>
  </si>
  <si>
    <t>Շիրակ</t>
  </si>
  <si>
    <t>Սյունիք</t>
  </si>
  <si>
    <t>Տավուշ</t>
  </si>
  <si>
    <t>2022թ.</t>
  </si>
  <si>
    <t xml:space="preserve">Հավելված </t>
  </si>
  <si>
    <r>
      <t xml:space="preserve">ՀՀ  </t>
    </r>
    <r>
      <rPr>
        <u/>
        <sz val="14"/>
        <rFont val="GHEA Grapalat"/>
        <family val="3"/>
      </rPr>
      <t xml:space="preserve">Արագածոտնի </t>
    </r>
    <r>
      <rPr>
        <sz val="14"/>
        <rFont val="GHEA Grapalat"/>
        <family val="3"/>
      </rPr>
      <t xml:space="preserve"> մարզի համայնքների վարչական սահմաններում գտնվող գյուղ. նշանակության հողամասերի վարձակալության տրամադրման վերաբերյալ</t>
    </r>
  </si>
  <si>
    <t>Համայնքի անվանումը</t>
  </si>
  <si>
    <r>
      <t xml:space="preserve">  </t>
    </r>
    <r>
      <rPr>
        <b/>
        <sz val="12"/>
        <rFont val="GHEA Grapalat"/>
        <family val="3"/>
      </rPr>
      <t>ԸՆԴԱՄԵՆԸ</t>
    </r>
    <r>
      <rPr>
        <b/>
        <sz val="11"/>
        <rFont val="GHEA Grapalat"/>
        <family val="3"/>
      </rPr>
      <t xml:space="preserve">  </t>
    </r>
    <r>
      <rPr>
        <b/>
        <sz val="10"/>
        <rFont val="GHEA Grapalat"/>
        <family val="3"/>
      </rPr>
      <t xml:space="preserve">գյուղ. նշանակ. հողեր </t>
    </r>
    <r>
      <rPr>
        <sz val="10"/>
        <rFont val="GHEA Grapalat"/>
        <family val="3"/>
      </rPr>
      <t xml:space="preserve">   /պետ+համ./                      </t>
    </r>
    <r>
      <rPr>
        <sz val="11"/>
        <rFont val="GHEA Grapalat"/>
        <family val="3"/>
      </rPr>
      <t xml:space="preserve">     </t>
    </r>
    <r>
      <rPr>
        <b/>
        <sz val="11"/>
        <rFont val="GHEA Grapalat"/>
        <family val="3"/>
      </rPr>
      <t xml:space="preserve">                     /հա/</t>
    </r>
  </si>
  <si>
    <r>
      <rPr>
        <b/>
        <sz val="12"/>
        <rFont val="GHEA Grapalat"/>
        <family val="3"/>
      </rPr>
      <t>Ընդամենը</t>
    </r>
    <r>
      <rPr>
        <b/>
        <sz val="11"/>
        <rFont val="GHEA Grapalat"/>
        <family val="3"/>
      </rPr>
      <t xml:space="preserve"> </t>
    </r>
    <r>
      <rPr>
        <b/>
        <sz val="10"/>
        <rFont val="GHEA Grapalat"/>
        <family val="3"/>
      </rPr>
      <t xml:space="preserve">համայնքային </t>
    </r>
    <r>
      <rPr>
        <b/>
        <sz val="11"/>
        <rFont val="GHEA Grapalat"/>
        <family val="3"/>
      </rPr>
      <t xml:space="preserve">                                  </t>
    </r>
    <r>
      <rPr>
        <b/>
        <sz val="10"/>
        <rFont val="GHEA Grapalat"/>
        <family val="3"/>
      </rPr>
      <t xml:space="preserve">   /</t>
    </r>
    <r>
      <rPr>
        <sz val="10"/>
        <rFont val="GHEA Grapalat"/>
        <family val="3"/>
      </rPr>
      <t>ըստ հողային հաշվեկշռի</t>
    </r>
    <r>
      <rPr>
        <b/>
        <sz val="10"/>
        <rFont val="GHEA Grapalat"/>
        <family val="3"/>
      </rPr>
      <t xml:space="preserve">/   </t>
    </r>
    <r>
      <rPr>
        <b/>
        <sz val="11"/>
        <rFont val="GHEA Grapalat"/>
        <family val="3"/>
      </rPr>
      <t xml:space="preserve">  հա</t>
    </r>
  </si>
  <si>
    <r>
      <rPr>
        <b/>
        <sz val="12"/>
        <rFont val="GHEA Grapalat"/>
        <family val="3"/>
      </rPr>
      <t>Ընդամենը</t>
    </r>
    <r>
      <rPr>
        <b/>
        <sz val="11"/>
        <rFont val="GHEA Grapalat"/>
        <family val="3"/>
      </rPr>
      <t xml:space="preserve"> պետական</t>
    </r>
    <r>
      <rPr>
        <b/>
        <sz val="10"/>
        <rFont val="GHEA Grapalat"/>
        <family val="3"/>
      </rPr>
      <t xml:space="preserve"> </t>
    </r>
    <r>
      <rPr>
        <b/>
        <sz val="11"/>
        <rFont val="GHEA Grapalat"/>
        <family val="3"/>
      </rPr>
      <t xml:space="preserve">                                   </t>
    </r>
    <r>
      <rPr>
        <b/>
        <sz val="10"/>
        <rFont val="GHEA Grapalat"/>
        <family val="3"/>
      </rPr>
      <t xml:space="preserve">  /</t>
    </r>
    <r>
      <rPr>
        <sz val="10"/>
        <rFont val="GHEA Grapalat"/>
        <family val="3"/>
      </rPr>
      <t>ըստ հողային հաշվեկշռի</t>
    </r>
    <r>
      <rPr>
        <b/>
        <sz val="10"/>
        <rFont val="GHEA Grapalat"/>
        <family val="3"/>
      </rPr>
      <t xml:space="preserve">/ </t>
    </r>
    <r>
      <rPr>
        <b/>
        <sz val="11"/>
        <rFont val="GHEA Grapalat"/>
        <family val="3"/>
      </rPr>
      <t xml:space="preserve">    հա</t>
    </r>
  </si>
  <si>
    <t>Վարձակալության                         ենթակա                       /հա/</t>
  </si>
  <si>
    <t>Ալագյազ</t>
  </si>
  <si>
    <t>բազ. Տնկարկ</t>
  </si>
  <si>
    <t>Ապարան</t>
  </si>
  <si>
    <t>Արևուտ</t>
  </si>
  <si>
    <t>Ծաղկահովիտ</t>
  </si>
  <si>
    <t>Մեծաձոր</t>
  </si>
  <si>
    <t>Շամիրամ</t>
  </si>
  <si>
    <t>Թալին</t>
  </si>
  <si>
    <t>Աշտարակ</t>
  </si>
  <si>
    <t>ԸՆԴԱՄԵՆԸ ՄԱՐԶՈՒՄ</t>
  </si>
  <si>
    <t>ՀՀ Արարատի մարզի համայնքների վարչական սահմաններում գտնվող գյուղ. նշանակության հողամասերի վարձակալության տրամադրման վերաբերյալ</t>
  </si>
  <si>
    <t>ԱՐՏԱՇԱՏ</t>
  </si>
  <si>
    <t>ԱՐԱՐԱՏ</t>
  </si>
  <si>
    <t>ՎԵԴԻ</t>
  </si>
  <si>
    <t>ՄԱՍԻՍ</t>
  </si>
  <si>
    <t>ՎԵՐԻՆ ԴՎԻՆ</t>
  </si>
  <si>
    <t>ՀՀ Արմավիրի  մարզի համայնքների վարչական սահմաններում գտնվող գյուղ. նշանակության հողամասերի վարձակալության տրամադրման վերաբերյալ</t>
  </si>
  <si>
    <t>Վարձակալության                                        ենթակա                                                      հա</t>
  </si>
  <si>
    <t>Վարձակալության                         ենթակա                       հա</t>
  </si>
  <si>
    <t xml:space="preserve"> Արմավիր</t>
  </si>
  <si>
    <t>Ընդամենը</t>
  </si>
  <si>
    <t>Մեծամոր</t>
  </si>
  <si>
    <t>Էջմիածին</t>
  </si>
  <si>
    <t>Բաղրամյան</t>
  </si>
  <si>
    <t xml:space="preserve">ԸՆԴԱՄԵՆԸ </t>
  </si>
  <si>
    <t>Արաքս</t>
  </si>
  <si>
    <t xml:space="preserve"> Խոյ</t>
  </si>
  <si>
    <t>Ֆերիկ</t>
  </si>
  <si>
    <t>ՀՀ Գեղարքունիքի մարզի համայնքների վարչական սահմաններում գտնվող գյուղ. նշանակության հողամասերի վարձակալության տրամադրման վերաբերյալ</t>
  </si>
  <si>
    <t>Գավառ</t>
  </si>
  <si>
    <t>54958.78</t>
  </si>
  <si>
    <t>Սևան</t>
  </si>
  <si>
    <t>Մարտունի</t>
  </si>
  <si>
    <t>Վարդենիս</t>
  </si>
  <si>
    <t>Ճամբարակ</t>
  </si>
  <si>
    <t>ՀՀ Լոռու մարզի համայնքների վարչական սահմաններում գտնվող գյուղ. նշանակության հողամասերի վարձակալության տրամադրման վերաբերյալ</t>
  </si>
  <si>
    <r>
      <t xml:space="preserve">  ԸՆԴԱՄԵՆԸ  գյուղ. նշանակ. հողեր </t>
    </r>
    <r>
      <rPr>
        <sz val="11"/>
        <rFont val="GHEA Grapalat"/>
        <family val="3"/>
      </rPr>
      <t xml:space="preserve">   /պետ+համ./                           </t>
    </r>
    <r>
      <rPr>
        <b/>
        <sz val="11"/>
        <rFont val="GHEA Grapalat"/>
        <family val="3"/>
      </rPr>
      <t xml:space="preserve">                     /հա/</t>
    </r>
  </si>
  <si>
    <r>
      <t>Ընդամենը համայնքային                                      /</t>
    </r>
    <r>
      <rPr>
        <sz val="11"/>
        <rFont val="GHEA Grapalat"/>
        <family val="3"/>
      </rPr>
      <t>ըստ հողային հաշվեկշռի</t>
    </r>
    <r>
      <rPr>
        <b/>
        <sz val="11"/>
        <rFont val="GHEA Grapalat"/>
        <family val="3"/>
      </rPr>
      <t>/     հա</t>
    </r>
  </si>
  <si>
    <r>
      <t>Ընդամենը պետական                                      /</t>
    </r>
    <r>
      <rPr>
        <sz val="11"/>
        <rFont val="GHEA Grapalat"/>
        <family val="3"/>
      </rPr>
      <t>ըստ հողային հաշվեկշռի</t>
    </r>
    <r>
      <rPr>
        <b/>
        <sz val="11"/>
        <rFont val="GHEA Grapalat"/>
        <family val="3"/>
      </rPr>
      <t>/     հա</t>
    </r>
  </si>
  <si>
    <t>Վանաձոր</t>
  </si>
  <si>
    <t>Փամբակ</t>
  </si>
  <si>
    <t>Լերմոնտովո</t>
  </si>
  <si>
    <t>Ֆիոլետովո</t>
  </si>
  <si>
    <t>Ստեփանավան</t>
  </si>
  <si>
    <t>Գյուլագարակ</t>
  </si>
  <si>
    <t>Լոռի Բերդ</t>
  </si>
  <si>
    <t>Ալավերդի</t>
  </si>
  <si>
    <t>Թումանյան</t>
  </si>
  <si>
    <t>6.4</t>
  </si>
  <si>
    <t>6.2</t>
  </si>
  <si>
    <t>Տաշիր</t>
  </si>
  <si>
    <t>Սպիտակ</t>
  </si>
  <si>
    <t>Հրազդան</t>
  </si>
  <si>
    <t>Ջրվեժ</t>
  </si>
  <si>
    <t>Ակունք</t>
  </si>
  <si>
    <t>Ծաղկաձոր</t>
  </si>
  <si>
    <t>Նաիրի</t>
  </si>
  <si>
    <t>Չարենցավան</t>
  </si>
  <si>
    <t>Բյուրեղավան</t>
  </si>
  <si>
    <t>ՀՀ Շիրակի մարզի համայնքների վարչական սահմաններում գտնվող գյուղ. նշանակության հողամասերի վարձակալության տրամադրման վերաբերյալ</t>
  </si>
  <si>
    <t>Գյումրի</t>
  </si>
  <si>
    <t>Ախուրյան</t>
  </si>
  <si>
    <t>Արթիկ</t>
  </si>
  <si>
    <t>Անի</t>
  </si>
  <si>
    <t>Աշոցք</t>
  </si>
  <si>
    <t>Ամասիա</t>
  </si>
  <si>
    <t>ՀՀ   Վայոց  ձոր   մարզի համայնքների վարչական սահմաններում գտնվող գյուղ. նշանակության հողամասերի վարձակալության տրամադրման վերաբերյալ</t>
  </si>
  <si>
    <r>
      <t xml:space="preserve">  ԸՆԴԱՄԵՆԸ  գյուղ. նշանակ. հողեր </t>
    </r>
    <r>
      <rPr>
        <sz val="10"/>
        <rFont val="GHEA Grapalat"/>
        <family val="3"/>
      </rPr>
      <t xml:space="preserve">                        /ըստ հողային հաշվեկշռի/           </t>
    </r>
    <r>
      <rPr>
        <b/>
        <sz val="10"/>
        <rFont val="GHEA Grapalat"/>
        <family val="3"/>
      </rPr>
      <t xml:space="preserve">                     / հա/</t>
    </r>
  </si>
  <si>
    <r>
      <t>Ընդամենը համայնքային                                      /</t>
    </r>
    <r>
      <rPr>
        <sz val="10"/>
        <rFont val="GHEA Grapalat"/>
        <family val="3"/>
      </rPr>
      <t>ըստ հողային հաշվեկշռի</t>
    </r>
    <r>
      <rPr>
        <b/>
        <sz val="10"/>
        <rFont val="GHEA Grapalat"/>
        <family val="3"/>
      </rPr>
      <t>/     հա</t>
    </r>
  </si>
  <si>
    <r>
      <t>Ընդամենը պետական                                      /</t>
    </r>
    <r>
      <rPr>
        <sz val="10"/>
        <rFont val="GHEA Grapalat"/>
        <family val="3"/>
      </rPr>
      <t>ըստ հողային հաշվեկշռի</t>
    </r>
    <r>
      <rPr>
        <b/>
        <sz val="10"/>
        <rFont val="GHEA Grapalat"/>
        <family val="3"/>
      </rPr>
      <t>/     հա</t>
    </r>
  </si>
  <si>
    <t xml:space="preserve">            Եղեգնաձոր                      </t>
  </si>
  <si>
    <t>Վայք</t>
  </si>
  <si>
    <t>Ջերմուկ</t>
  </si>
  <si>
    <t>Արենի</t>
  </si>
  <si>
    <t>Եղեգիս</t>
  </si>
  <si>
    <t>Իջևան</t>
  </si>
  <si>
    <t>Բերդ</t>
  </si>
  <si>
    <t>Նոյեմբերյան</t>
  </si>
  <si>
    <t>Դիլիջան</t>
  </si>
  <si>
    <t xml:space="preserve">   /համեմատական 2022-2023թ.  առ 01.01.2024թ. դրությամբ/</t>
  </si>
  <si>
    <t>2023թ.</t>
  </si>
  <si>
    <t xml:space="preserve">տարբերությունը                          2023-ը  2022-ի համեմատ </t>
  </si>
  <si>
    <t>առ 01.01.2024թ. դրությամբ</t>
  </si>
  <si>
    <t>568.21</t>
  </si>
  <si>
    <t>8509.49</t>
  </si>
  <si>
    <t>267.45</t>
  </si>
  <si>
    <t>4.19</t>
  </si>
  <si>
    <t>61.0</t>
  </si>
  <si>
    <t>404.72</t>
  </si>
  <si>
    <t>4496.9</t>
  </si>
  <si>
    <t>4911.0</t>
  </si>
  <si>
    <t>5174.6</t>
  </si>
  <si>
    <t>8539.9</t>
  </si>
  <si>
    <t>5.3</t>
  </si>
  <si>
    <t>961.0</t>
  </si>
  <si>
    <t>4.69</t>
  </si>
  <si>
    <t>83.0</t>
  </si>
  <si>
    <t>փարաքար</t>
  </si>
  <si>
    <t>առ 01.01.2024թ. Դրությամբ</t>
  </si>
  <si>
    <r>
      <t xml:space="preserve">  </t>
    </r>
    <r>
      <rPr>
        <b/>
        <sz val="12"/>
        <rFont val="GHEA Grapalat"/>
        <family val="3"/>
      </rPr>
      <t>ԸՆԴԱՄԵՆԸ</t>
    </r>
    <r>
      <rPr>
        <b/>
        <sz val="11"/>
        <rFont val="GHEA Grapalat"/>
        <family val="3"/>
      </rPr>
      <t xml:space="preserve">  </t>
    </r>
    <r>
      <rPr>
        <b/>
        <sz val="10"/>
        <rFont val="GHEA Grapalat"/>
        <family val="3"/>
      </rPr>
      <t xml:space="preserve">գյուղ. նշանակ. հողեր </t>
    </r>
    <r>
      <rPr>
        <sz val="10"/>
        <rFont val="GHEA Grapalat"/>
        <family val="3"/>
      </rPr>
      <t xml:space="preserve">                        /ըստ հողային հաշվեկշռի/      </t>
    </r>
    <r>
      <rPr>
        <sz val="11"/>
        <rFont val="GHEA Grapalat"/>
        <family val="3"/>
      </rPr>
      <t xml:space="preserve">     </t>
    </r>
    <r>
      <rPr>
        <b/>
        <sz val="11"/>
        <rFont val="GHEA Grapalat"/>
        <family val="3"/>
      </rPr>
      <t xml:space="preserve">                     / հա/</t>
    </r>
  </si>
  <si>
    <t>ԸՆԴԱՄԵՆԸ  ՄԱՐԶՈՒՄ</t>
  </si>
  <si>
    <r>
      <rPr>
        <b/>
        <sz val="12"/>
        <rFont val="GHEA Grapalat"/>
        <family val="3"/>
      </rPr>
      <t>Ընդամենը</t>
    </r>
    <r>
      <rPr>
        <b/>
        <sz val="11"/>
        <rFont val="GHEA Grapalat"/>
        <family val="3"/>
      </rPr>
      <t xml:space="preserve"> </t>
    </r>
    <r>
      <rPr>
        <b/>
        <sz val="10"/>
        <rFont val="GHEA Grapalat"/>
        <family val="3"/>
      </rPr>
      <t xml:space="preserve">համայնքային </t>
    </r>
    <r>
      <rPr>
        <b/>
        <sz val="11"/>
        <rFont val="GHEA Grapalat"/>
        <family val="3"/>
      </rPr>
      <t xml:space="preserve">                                  </t>
    </r>
    <r>
      <rPr>
        <b/>
        <sz val="10"/>
        <rFont val="GHEA Grapalat"/>
        <family val="3"/>
      </rPr>
      <t xml:space="preserve">   /</t>
    </r>
    <r>
      <rPr>
        <sz val="10"/>
        <rFont val="GHEA Grapalat"/>
        <family val="3"/>
      </rPr>
      <t>ըստ հողային հաշվեկշռի</t>
    </r>
    <r>
      <rPr>
        <b/>
        <sz val="10"/>
        <rFont val="GHEA Grapalat"/>
        <family val="3"/>
      </rPr>
      <t xml:space="preserve">/   </t>
    </r>
    <r>
      <rPr>
        <b/>
        <sz val="11"/>
        <rFont val="GHEA Grapalat"/>
        <family val="3"/>
      </rPr>
      <t xml:space="preserve">                       հա</t>
    </r>
  </si>
  <si>
    <t>10.6</t>
  </si>
  <si>
    <r>
      <t xml:space="preserve">  </t>
    </r>
    <r>
      <rPr>
        <b/>
        <sz val="12"/>
        <rFont val="GHEA Grapalat"/>
        <family val="3"/>
      </rPr>
      <t>ԸՆԴԱՄԵՆԸ</t>
    </r>
    <r>
      <rPr>
        <b/>
        <sz val="11"/>
        <rFont val="GHEA Grapalat"/>
        <family val="3"/>
      </rPr>
      <t xml:space="preserve">  </t>
    </r>
    <r>
      <rPr>
        <b/>
        <sz val="10"/>
        <rFont val="GHEA Grapalat"/>
        <family val="3"/>
      </rPr>
      <t xml:space="preserve">գյուղ. նշանակ. հողեր </t>
    </r>
    <r>
      <rPr>
        <sz val="10"/>
        <rFont val="GHEA Grapalat"/>
        <family val="3"/>
      </rPr>
      <t xml:space="preserve">   /պետ+համ./                      </t>
    </r>
    <r>
      <rPr>
        <sz val="11"/>
        <rFont val="GHEA Grapalat"/>
        <family val="3"/>
      </rPr>
      <t xml:space="preserve">     </t>
    </r>
    <r>
      <rPr>
        <b/>
        <sz val="11"/>
        <rFont val="GHEA Grapalat"/>
        <family val="3"/>
      </rPr>
      <t xml:space="preserve">                     / հա/</t>
    </r>
  </si>
  <si>
    <t>ՀՀ Տավուշի  մարզի համայնքների վարչական սահմաններում գտնվող գյուղ. նշանակության հողամասերի վարձակալության տրամադրման վերաբերյալ</t>
  </si>
  <si>
    <t>ՀՀ Կոտայքի մարզի վարչական սահմաններում գտնվող գյուղ. նշանակության հողամասերի վարձակալության տրամադրման վերաբերյալ</t>
  </si>
  <si>
    <t xml:space="preserve">Աբովյան </t>
  </si>
  <si>
    <t>ԳԱՌՆԻ</t>
  </si>
  <si>
    <t>Նոր Հաճըն</t>
  </si>
  <si>
    <t>Արզնի</t>
  </si>
  <si>
    <t>ՀՀ  Սյունիքի մարզի համայնքների վարչական սահմաններում գտնվող գյուղ. նշանակության հողամասերի վարձակալության տրամադրման վերաբերյալ</t>
  </si>
  <si>
    <t>Կապան</t>
  </si>
  <si>
    <t>Քաջարան</t>
  </si>
  <si>
    <t>ՏԵՂ</t>
  </si>
  <si>
    <t>Գորիս</t>
  </si>
  <si>
    <t>Տաթև</t>
  </si>
  <si>
    <t>Սիսիան</t>
  </si>
  <si>
    <t>Մեղրի</t>
  </si>
  <si>
    <t>ՀՀ Սյունիքի մարզպետի աշխատակազմի գյուղատնտեսության և շրջակա միջավայրի պահպանության վարչություն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</si>
</sst>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0.0"/>
    <numFmt numFmtId="165" formatCode="#,##0.0"/>
    <numFmt numFmtId="166" formatCode="0.000"/>
    <numFmt numFmtId="167" formatCode="0.0000"/>
  </numFmts>
  <fonts count="52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2"/>
      <name val="GHEA Grapalat"/>
      <family val="3"/>
    </font>
    <font>
      <sz val="10"/>
      <name val="GHEA Grapalat"/>
      <family val="3"/>
    </font>
    <font>
      <b/>
      <sz val="16"/>
      <name val="GHEA Grapalat"/>
      <family val="3"/>
    </font>
    <font>
      <sz val="14"/>
      <name val="GHEA Grapalat"/>
      <family val="3"/>
    </font>
    <font>
      <b/>
      <sz val="14"/>
      <name val="GHEA Grapalat"/>
      <family val="3"/>
    </font>
    <font>
      <b/>
      <sz val="10"/>
      <name val="GHEA Grapalat"/>
      <family val="3"/>
    </font>
    <font>
      <b/>
      <sz val="11"/>
      <name val="GHEA Grapalat"/>
      <family val="3"/>
    </font>
    <font>
      <sz val="11"/>
      <name val="GHEA Grapalat"/>
      <family val="3"/>
    </font>
    <font>
      <sz val="12"/>
      <name val="GHEA Grapalat"/>
      <family val="3"/>
    </font>
    <font>
      <sz val="9"/>
      <name val="GHEA Grapalat"/>
      <family val="3"/>
    </font>
    <font>
      <sz val="10"/>
      <name val="Arial Armenian"/>
      <family val="2"/>
    </font>
    <font>
      <sz val="10"/>
      <name val="Arial"/>
      <family val="2"/>
      <charset val="204"/>
    </font>
    <font>
      <sz val="10"/>
      <name val="Arial"/>
      <family val="2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8"/>
      <name val="Calibri"/>
      <family val="2"/>
    </font>
    <font>
      <sz val="10"/>
      <name val="Arial Cyr"/>
      <family val="2"/>
    </font>
    <font>
      <sz val="10"/>
      <color indexed="8"/>
      <name val="GHEA Mariam"/>
      <family val="3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u/>
      <sz val="12"/>
      <name val="GHEA Grapalat"/>
      <family val="3"/>
    </font>
    <font>
      <b/>
      <u/>
      <sz val="11"/>
      <name val="GHEA Grapalat"/>
      <family val="3"/>
    </font>
    <font>
      <sz val="11"/>
      <name val="Arial Armenian"/>
      <family val="2"/>
    </font>
    <font>
      <b/>
      <sz val="9"/>
      <name val="GHEA Grapalat"/>
      <family val="3"/>
    </font>
    <font>
      <b/>
      <sz val="12"/>
      <color indexed="8"/>
      <name val="GHEA Grapalat"/>
      <family val="3"/>
    </font>
    <font>
      <sz val="10"/>
      <color indexed="8"/>
      <name val="GHEA Grapalat"/>
      <family val="3"/>
    </font>
    <font>
      <b/>
      <sz val="11"/>
      <color theme="1"/>
      <name val="GHEA Grapalat"/>
      <family val="3"/>
    </font>
    <font>
      <sz val="10"/>
      <color theme="1"/>
      <name val="GHEA Grapalat"/>
      <family val="3"/>
    </font>
    <font>
      <b/>
      <sz val="10"/>
      <color theme="1"/>
      <name val="GHEA Grapalat"/>
      <family val="3"/>
    </font>
    <font>
      <sz val="10"/>
      <name val="Arial"/>
      <family val="2"/>
    </font>
    <font>
      <u/>
      <sz val="14"/>
      <name val="GHEA Grapalat"/>
      <family val="3"/>
    </font>
    <font>
      <b/>
      <sz val="13"/>
      <name val="GHEA Grapalat"/>
      <family val="3"/>
    </font>
    <font>
      <sz val="13"/>
      <name val="GHEA Grapalat"/>
      <family val="3"/>
    </font>
    <font>
      <b/>
      <i/>
      <sz val="10"/>
      <name val="GHEA Grapalat"/>
      <family val="3"/>
    </font>
    <font>
      <sz val="11"/>
      <color theme="1"/>
      <name val="Calibri"/>
      <family val="2"/>
      <scheme val="minor"/>
    </font>
    <font>
      <sz val="10"/>
      <name val="Arial"/>
    </font>
    <font>
      <sz val="11"/>
      <color theme="1"/>
      <name val="Calibri"/>
      <family val="2"/>
      <charset val="204"/>
      <scheme val="minor"/>
    </font>
  </fonts>
  <fills count="37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C0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7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84">
    <xf numFmtId="0" fontId="0" fillId="0" borderId="0"/>
    <xf numFmtId="0" fontId="1" fillId="0" borderId="0"/>
    <xf numFmtId="0" fontId="13" fillId="0" borderId="0"/>
    <xf numFmtId="0" fontId="13" fillId="0" borderId="0"/>
    <xf numFmtId="43" fontId="1" fillId="0" borderId="0" applyFont="0" applyFill="0" applyBorder="0" applyAlignment="0" applyProtection="0"/>
    <xf numFmtId="0" fontId="13" fillId="0" borderId="0"/>
    <xf numFmtId="0" fontId="14" fillId="0" borderId="0"/>
    <xf numFmtId="0" fontId="13" fillId="0" borderId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9" borderId="0" applyNumberFormat="0" applyBorder="0" applyAlignment="0" applyProtection="0"/>
    <xf numFmtId="0" fontId="15" fillId="12" borderId="0" applyNumberFormat="0" applyBorder="0" applyAlignment="0" applyProtection="0"/>
    <xf numFmtId="0" fontId="15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9" borderId="0" applyNumberFormat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7" fillId="0" borderId="0"/>
    <xf numFmtId="0" fontId="13" fillId="0" borderId="0"/>
    <xf numFmtId="0" fontId="13" fillId="0" borderId="0"/>
    <xf numFmtId="0" fontId="12" fillId="0" borderId="0"/>
    <xf numFmtId="0" fontId="18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9" fillId="5" borderId="0">
      <alignment horizontal="center" vertical="center"/>
    </xf>
    <xf numFmtId="0" fontId="16" fillId="20" borderId="0" applyNumberFormat="0" applyBorder="0" applyAlignment="0" applyProtection="0"/>
    <xf numFmtId="0" fontId="16" fillId="21" borderId="0" applyNumberFormat="0" applyBorder="0" applyAlignment="0" applyProtection="0"/>
    <xf numFmtId="0" fontId="16" fillId="22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23" borderId="0" applyNumberFormat="0" applyBorder="0" applyAlignment="0" applyProtection="0"/>
    <xf numFmtId="0" fontId="20" fillId="11" borderId="45" applyNumberFormat="0" applyAlignment="0" applyProtection="0"/>
    <xf numFmtId="0" fontId="21" fillId="24" borderId="46" applyNumberFormat="0" applyAlignment="0" applyProtection="0"/>
    <xf numFmtId="0" fontId="22" fillId="24" borderId="45" applyNumberFormat="0" applyAlignment="0" applyProtection="0"/>
    <xf numFmtId="0" fontId="23" fillId="0" borderId="47" applyNumberFormat="0" applyFill="0" applyAlignment="0" applyProtection="0"/>
    <xf numFmtId="0" fontId="24" fillId="0" borderId="48" applyNumberFormat="0" applyFill="0" applyAlignment="0" applyProtection="0"/>
    <xf numFmtId="0" fontId="25" fillId="0" borderId="49" applyNumberFormat="0" applyFill="0" applyAlignment="0" applyProtection="0"/>
    <xf numFmtId="0" fontId="25" fillId="0" borderId="0" applyNumberFormat="0" applyFill="0" applyBorder="0" applyAlignment="0" applyProtection="0"/>
    <xf numFmtId="0" fontId="26" fillId="0" borderId="50" applyNumberFormat="0" applyFill="0" applyAlignment="0" applyProtection="0"/>
    <xf numFmtId="0" fontId="27" fillId="25" borderId="51" applyNumberFormat="0" applyAlignment="0" applyProtection="0"/>
    <xf numFmtId="0" fontId="28" fillId="0" borderId="0" applyNumberFormat="0" applyFill="0" applyBorder="0" applyAlignment="0" applyProtection="0"/>
    <xf numFmtId="0" fontId="29" fillId="26" borderId="0" applyNumberFormat="0" applyBorder="0" applyAlignment="0" applyProtection="0"/>
    <xf numFmtId="0" fontId="13" fillId="0" borderId="0"/>
    <xf numFmtId="0" fontId="13" fillId="0" borderId="0"/>
    <xf numFmtId="0" fontId="13" fillId="0" borderId="0"/>
    <xf numFmtId="0" fontId="14" fillId="0" borderId="0"/>
    <xf numFmtId="0" fontId="30" fillId="7" borderId="0" applyNumberFormat="0" applyBorder="0" applyAlignment="0" applyProtection="0"/>
    <xf numFmtId="0" fontId="31" fillId="0" borderId="0" applyNumberFormat="0" applyFill="0" applyBorder="0" applyAlignment="0" applyProtection="0"/>
    <xf numFmtId="0" fontId="13" fillId="27" borderId="52" applyNumberFormat="0" applyFont="0" applyAlignment="0" applyProtection="0"/>
    <xf numFmtId="0" fontId="32" fillId="0" borderId="53" applyNumberFormat="0" applyFill="0" applyAlignment="0" applyProtection="0"/>
    <xf numFmtId="0" fontId="33" fillId="0" borderId="0" applyNumberFormat="0" applyFill="0" applyBorder="0" applyAlignment="0" applyProtection="0"/>
    <xf numFmtId="0" fontId="34" fillId="8" borderId="0" applyNumberFormat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44" fillId="0" borderId="0"/>
    <xf numFmtId="0" fontId="1" fillId="0" borderId="0"/>
    <xf numFmtId="0" fontId="49" fillId="0" borderId="0"/>
    <xf numFmtId="0" fontId="14" fillId="0" borderId="0"/>
    <xf numFmtId="0" fontId="50" fillId="0" borderId="0"/>
    <xf numFmtId="0" fontId="50" fillId="0" borderId="0"/>
    <xf numFmtId="0" fontId="51" fillId="0" borderId="0"/>
    <xf numFmtId="0" fontId="50" fillId="0" borderId="0"/>
    <xf numFmtId="0" fontId="1" fillId="0" borderId="0"/>
    <xf numFmtId="0" fontId="1" fillId="0" borderId="0"/>
  </cellStyleXfs>
  <cellXfs count="844">
    <xf numFmtId="0" fontId="0" fillId="0" borderId="0" xfId="0"/>
    <xf numFmtId="0" fontId="3" fillId="0" borderId="0" xfId="2" applyFont="1" applyAlignment="1">
      <alignment horizontal="center" vertical="center" wrapText="1"/>
    </xf>
    <xf numFmtId="0" fontId="3" fillId="0" borderId="0" xfId="2" applyFont="1" applyAlignment="1">
      <alignment horizontal="center"/>
    </xf>
    <xf numFmtId="0" fontId="7" fillId="0" borderId="0" xfId="2" applyFont="1" applyAlignment="1">
      <alignment horizontal="center"/>
    </xf>
    <xf numFmtId="0" fontId="10" fillId="0" borderId="0" xfId="2" applyFont="1" applyAlignment="1">
      <alignment horizontal="center" vertical="center" wrapText="1"/>
    </xf>
    <xf numFmtId="0" fontId="9" fillId="0" borderId="24" xfId="2" applyFont="1" applyBorder="1" applyAlignment="1">
      <alignment horizontal="center" vertical="center" wrapText="1"/>
    </xf>
    <xf numFmtId="0" fontId="9" fillId="4" borderId="24" xfId="2" applyFont="1" applyFill="1" applyBorder="1" applyAlignment="1">
      <alignment horizontal="center" vertical="center" wrapText="1"/>
    </xf>
    <xf numFmtId="0" fontId="9" fillId="0" borderId="56" xfId="2" applyFont="1" applyBorder="1" applyAlignment="1">
      <alignment horizontal="center" vertical="center" wrapText="1"/>
    </xf>
    <xf numFmtId="0" fontId="7" fillId="0" borderId="6" xfId="2" applyFont="1" applyBorder="1" applyAlignment="1">
      <alignment horizontal="center" vertical="center" wrapText="1"/>
    </xf>
    <xf numFmtId="0" fontId="7" fillId="0" borderId="18" xfId="2" applyFont="1" applyBorder="1" applyAlignment="1">
      <alignment horizontal="center" vertical="center" wrapText="1"/>
    </xf>
    <xf numFmtId="0" fontId="7" fillId="0" borderId="7" xfId="2" applyFont="1" applyBorder="1" applyAlignment="1">
      <alignment horizontal="center" vertical="center" wrapText="1"/>
    </xf>
    <xf numFmtId="0" fontId="7" fillId="0" borderId="0" xfId="2" applyFont="1" applyAlignment="1">
      <alignment horizontal="center" vertical="center" wrapText="1"/>
    </xf>
    <xf numFmtId="0" fontId="9" fillId="5" borderId="11" xfId="2" applyFont="1" applyFill="1" applyBorder="1" applyAlignment="1">
      <alignment horizontal="center" vertical="center" wrapText="1"/>
    </xf>
    <xf numFmtId="0" fontId="7" fillId="5" borderId="11" xfId="2" applyFont="1" applyFill="1" applyBorder="1" applyAlignment="1">
      <alignment horizontal="center" vertical="center" wrapText="1"/>
    </xf>
    <xf numFmtId="0" fontId="2" fillId="0" borderId="11" xfId="2" applyFont="1" applyBorder="1" applyAlignment="1">
      <alignment horizontal="right" vertical="center" wrapText="1"/>
    </xf>
    <xf numFmtId="164" fontId="2" fillId="0" borderId="11" xfId="2" applyNumberFormat="1" applyFont="1" applyBorder="1" applyAlignment="1">
      <alignment vertical="center" wrapText="1"/>
    </xf>
    <xf numFmtId="164" fontId="2" fillId="4" borderId="11" xfId="2" applyNumberFormat="1" applyFont="1" applyFill="1" applyBorder="1" applyAlignment="1">
      <alignment vertical="center" wrapText="1"/>
    </xf>
    <xf numFmtId="0" fontId="2" fillId="28" borderId="11" xfId="2" applyFont="1" applyFill="1" applyBorder="1" applyAlignment="1">
      <alignment vertical="center" wrapText="1"/>
    </xf>
    <xf numFmtId="1" fontId="2" fillId="28" borderId="11" xfId="2" applyNumberFormat="1" applyFont="1" applyFill="1" applyBorder="1" applyAlignment="1">
      <alignment vertical="center" wrapText="1"/>
    </xf>
    <xf numFmtId="2" fontId="2" fillId="0" borderId="11" xfId="2" applyNumberFormat="1" applyFont="1" applyBorder="1" applyAlignment="1">
      <alignment vertical="center" wrapText="1"/>
    </xf>
    <xf numFmtId="164" fontId="2" fillId="28" borderId="11" xfId="2" applyNumberFormat="1" applyFont="1" applyFill="1" applyBorder="1" applyAlignment="1">
      <alignment vertical="center" wrapText="1"/>
    </xf>
    <xf numFmtId="0" fontId="9" fillId="0" borderId="0" xfId="2" applyFont="1" applyAlignment="1">
      <alignment horizontal="center" wrapText="1"/>
    </xf>
    <xf numFmtId="0" fontId="9" fillId="5" borderId="22" xfId="2" applyFont="1" applyFill="1" applyBorder="1" applyAlignment="1">
      <alignment horizontal="center" vertical="center" wrapText="1"/>
    </xf>
    <xf numFmtId="0" fontId="7" fillId="5" borderId="22" xfId="2" applyFont="1" applyFill="1" applyBorder="1" applyAlignment="1">
      <alignment horizontal="center" vertical="center" wrapText="1"/>
    </xf>
    <xf numFmtId="0" fontId="2" fillId="0" borderId="22" xfId="2" applyFont="1" applyBorder="1" applyAlignment="1">
      <alignment horizontal="right" vertical="center" wrapText="1"/>
    </xf>
    <xf numFmtId="164" fontId="2" fillId="0" borderId="22" xfId="2" applyNumberFormat="1" applyFont="1" applyBorder="1" applyAlignment="1">
      <alignment vertical="center" wrapText="1"/>
    </xf>
    <xf numFmtId="164" fontId="2" fillId="4" borderId="22" xfId="2" applyNumberFormat="1" applyFont="1" applyFill="1" applyBorder="1" applyAlignment="1">
      <alignment vertical="center" wrapText="1"/>
    </xf>
    <xf numFmtId="0" fontId="2" fillId="28" borderId="22" xfId="2" applyFont="1" applyFill="1" applyBorder="1" applyAlignment="1">
      <alignment vertical="center" wrapText="1"/>
    </xf>
    <xf numFmtId="1" fontId="2" fillId="28" borderId="22" xfId="2" applyNumberFormat="1" applyFont="1" applyFill="1" applyBorder="1" applyAlignment="1">
      <alignment vertical="center" wrapText="1"/>
    </xf>
    <xf numFmtId="164" fontId="2" fillId="0" borderId="22" xfId="2" applyNumberFormat="1" applyFont="1" applyBorder="1" applyAlignment="1">
      <alignment horizontal="right" vertical="center" wrapText="1"/>
    </xf>
    <xf numFmtId="0" fontId="9" fillId="0" borderId="22" xfId="2" applyFont="1" applyBorder="1" applyAlignment="1">
      <alignment horizontal="center" vertical="center" wrapText="1"/>
    </xf>
    <xf numFmtId="0" fontId="7" fillId="0" borderId="22" xfId="2" applyFont="1" applyBorder="1" applyAlignment="1">
      <alignment horizontal="center" vertical="center" wrapText="1"/>
    </xf>
    <xf numFmtId="0" fontId="2" fillId="0" borderId="0" xfId="2" applyFont="1" applyAlignment="1">
      <alignment horizontal="center" vertical="center" wrapText="1"/>
    </xf>
    <xf numFmtId="0" fontId="9" fillId="0" borderId="0" xfId="2" applyFont="1" applyAlignment="1">
      <alignment horizontal="center" vertical="center" wrapText="1"/>
    </xf>
    <xf numFmtId="0" fontId="37" fillId="0" borderId="0" xfId="2" applyFont="1" applyAlignment="1">
      <alignment horizontal="center"/>
    </xf>
    <xf numFmtId="0" fontId="9" fillId="0" borderId="0" xfId="2" applyFont="1" applyAlignment="1">
      <alignment horizontal="center" vertical="center"/>
    </xf>
    <xf numFmtId="164" fontId="37" fillId="0" borderId="0" xfId="2" applyNumberFormat="1" applyFont="1" applyAlignment="1">
      <alignment horizontal="center"/>
    </xf>
    <xf numFmtId="0" fontId="8" fillId="0" borderId="0" xfId="2" applyFont="1"/>
    <xf numFmtId="2" fontId="37" fillId="0" borderId="0" xfId="2" applyNumberFormat="1" applyFont="1" applyAlignment="1">
      <alignment horizontal="center"/>
    </xf>
    <xf numFmtId="0" fontId="3" fillId="0" borderId="0" xfId="2" applyFont="1" applyAlignment="1">
      <alignment horizontal="center" vertical="center"/>
    </xf>
    <xf numFmtId="0" fontId="7" fillId="0" borderId="0" xfId="2" applyFont="1"/>
    <xf numFmtId="165" fontId="7" fillId="0" borderId="0" xfId="2" applyNumberFormat="1" applyFont="1" applyAlignment="1">
      <alignment horizontal="center" vertical="center"/>
    </xf>
    <xf numFmtId="0" fontId="3" fillId="5" borderId="0" xfId="31" applyFont="1" applyFill="1" applyAlignment="1">
      <alignment horizontal="center" vertical="center" wrapText="1"/>
    </xf>
    <xf numFmtId="0" fontId="10" fillId="5" borderId="0" xfId="31" applyFont="1" applyFill="1" applyAlignment="1">
      <alignment horizontal="center" vertical="center" wrapText="1"/>
    </xf>
    <xf numFmtId="0" fontId="3" fillId="5" borderId="0" xfId="31" applyFont="1" applyFill="1" applyAlignment="1">
      <alignment horizontal="center"/>
    </xf>
    <xf numFmtId="0" fontId="3" fillId="5" borderId="6" xfId="31" applyFont="1" applyFill="1" applyBorder="1" applyAlignment="1">
      <alignment horizontal="center" vertical="center" wrapText="1"/>
    </xf>
    <xf numFmtId="0" fontId="3" fillId="5" borderId="7" xfId="31" applyFont="1" applyFill="1" applyBorder="1" applyAlignment="1">
      <alignment horizontal="center" vertical="center" wrapText="1"/>
    </xf>
    <xf numFmtId="0" fontId="3" fillId="5" borderId="20" xfId="31" applyFont="1" applyFill="1" applyBorder="1" applyAlignment="1">
      <alignment horizontal="center" vertical="center" wrapText="1"/>
    </xf>
    <xf numFmtId="0" fontId="3" fillId="4" borderId="20" xfId="31" applyFont="1" applyFill="1" applyBorder="1" applyAlignment="1">
      <alignment horizontal="center" vertical="center" wrapText="1"/>
    </xf>
    <xf numFmtId="0" fontId="3" fillId="4" borderId="19" xfId="31" applyFont="1" applyFill="1" applyBorder="1" applyAlignment="1">
      <alignment horizontal="center" vertical="center" wrapText="1"/>
    </xf>
    <xf numFmtId="0" fontId="7" fillId="5" borderId="6" xfId="31" applyFont="1" applyFill="1" applyBorder="1" applyAlignment="1">
      <alignment horizontal="center" vertical="center" wrapText="1"/>
    </xf>
    <xf numFmtId="0" fontId="7" fillId="5" borderId="7" xfId="31" applyFont="1" applyFill="1" applyBorder="1" applyAlignment="1">
      <alignment horizontal="center" vertical="center" wrapText="1"/>
    </xf>
    <xf numFmtId="0" fontId="7" fillId="5" borderId="20" xfId="31" applyFont="1" applyFill="1" applyBorder="1" applyAlignment="1">
      <alignment horizontal="center" vertical="center" wrapText="1"/>
    </xf>
    <xf numFmtId="0" fontId="7" fillId="5" borderId="19" xfId="31" applyFont="1" applyFill="1" applyBorder="1" applyAlignment="1">
      <alignment horizontal="center" vertical="center" wrapText="1"/>
    </xf>
    <xf numFmtId="0" fontId="38" fillId="4" borderId="6" xfId="31" applyFont="1" applyFill="1" applyBorder="1" applyAlignment="1">
      <alignment horizontal="center" vertical="center" wrapText="1"/>
    </xf>
    <xf numFmtId="0" fontId="11" fillId="4" borderId="7" xfId="31" applyFont="1" applyFill="1" applyBorder="1" applyAlignment="1">
      <alignment horizontal="center" vertical="center" wrapText="1"/>
    </xf>
    <xf numFmtId="0" fontId="7" fillId="0" borderId="61" xfId="2" applyFont="1" applyBorder="1" applyAlignment="1">
      <alignment horizontal="center" vertical="center" wrapText="1"/>
    </xf>
    <xf numFmtId="0" fontId="7" fillId="0" borderId="8" xfId="2" applyFont="1" applyBorder="1" applyAlignment="1">
      <alignment horizontal="center" vertical="center" wrapText="1"/>
    </xf>
    <xf numFmtId="0" fontId="7" fillId="0" borderId="55" xfId="2" applyFont="1" applyBorder="1" applyAlignment="1">
      <alignment horizontal="center" vertical="center" wrapText="1"/>
    </xf>
    <xf numFmtId="0" fontId="7" fillId="0" borderId="30" xfId="2" applyFont="1" applyBorder="1" applyAlignment="1">
      <alignment horizontal="center" vertical="center" wrapText="1"/>
    </xf>
    <xf numFmtId="0" fontId="7" fillId="4" borderId="30" xfId="2" applyFont="1" applyFill="1" applyBorder="1" applyAlignment="1">
      <alignment horizontal="center" vertical="center" wrapText="1"/>
    </xf>
    <xf numFmtId="0" fontId="7" fillId="4" borderId="10" xfId="2" applyFont="1" applyFill="1" applyBorder="1" applyAlignment="1">
      <alignment horizontal="center" vertical="center" wrapText="1"/>
    </xf>
    <xf numFmtId="0" fontId="7" fillId="4" borderId="13" xfId="2" applyFont="1" applyFill="1" applyBorder="1" applyAlignment="1">
      <alignment horizontal="center" vertical="center" wrapText="1"/>
    </xf>
    <xf numFmtId="0" fontId="7" fillId="4" borderId="35" xfId="2" applyFont="1" applyFill="1" applyBorder="1" applyAlignment="1">
      <alignment horizontal="center" vertical="center" wrapText="1"/>
    </xf>
    <xf numFmtId="164" fontId="2" fillId="0" borderId="37" xfId="2" applyNumberFormat="1" applyFont="1" applyBorder="1" applyAlignment="1">
      <alignment vertical="center" wrapText="1"/>
    </xf>
    <xf numFmtId="164" fontId="2" fillId="5" borderId="57" xfId="2" applyNumberFormat="1" applyFont="1" applyFill="1" applyBorder="1" applyAlignment="1">
      <alignment horizontal="right" vertical="center" wrapText="1"/>
    </xf>
    <xf numFmtId="164" fontId="39" fillId="4" borderId="37" xfId="31" applyNumberFormat="1" applyFont="1" applyFill="1" applyBorder="1" applyAlignment="1">
      <alignment horizontal="right" vertical="center" wrapText="1"/>
    </xf>
    <xf numFmtId="164" fontId="39" fillId="4" borderId="57" xfId="31" applyNumberFormat="1" applyFont="1" applyFill="1" applyBorder="1" applyAlignment="1">
      <alignment horizontal="right" vertical="center" wrapText="1"/>
    </xf>
    <xf numFmtId="0" fontId="2" fillId="5" borderId="23" xfId="2" applyFont="1" applyFill="1" applyBorder="1" applyAlignment="1">
      <alignment horizontal="right" vertical="center" wrapText="1"/>
    </xf>
    <xf numFmtId="164" fontId="2" fillId="5" borderId="27" xfId="2" applyNumberFormat="1" applyFont="1" applyFill="1" applyBorder="1" applyAlignment="1">
      <alignment vertical="center" wrapText="1"/>
    </xf>
    <xf numFmtId="164" fontId="2" fillId="5" borderId="23" xfId="2" applyNumberFormat="1" applyFont="1" applyFill="1" applyBorder="1" applyAlignment="1">
      <alignment horizontal="right" vertical="center" wrapText="1"/>
    </xf>
    <xf numFmtId="164" fontId="39" fillId="4" borderId="27" xfId="31" applyNumberFormat="1" applyFont="1" applyFill="1" applyBorder="1" applyAlignment="1">
      <alignment horizontal="right" vertical="center" wrapText="1"/>
    </xf>
    <xf numFmtId="164" fontId="39" fillId="4" borderId="23" xfId="31" applyNumberFormat="1" applyFont="1" applyFill="1" applyBorder="1" applyAlignment="1">
      <alignment horizontal="right" vertical="center" wrapText="1"/>
    </xf>
    <xf numFmtId="164" fontId="2" fillId="0" borderId="27" xfId="2" applyNumberFormat="1" applyFont="1" applyBorder="1" applyAlignment="1">
      <alignment vertical="center" wrapText="1"/>
    </xf>
    <xf numFmtId="164" fontId="2" fillId="5" borderId="23" xfId="2" applyNumberFormat="1" applyFont="1" applyFill="1" applyBorder="1" applyAlignment="1">
      <alignment horizontal="right" vertical="center"/>
    </xf>
    <xf numFmtId="0" fontId="2" fillId="5" borderId="27" xfId="2" applyFont="1" applyFill="1" applyBorder="1" applyAlignment="1">
      <alignment vertical="center" wrapText="1"/>
    </xf>
    <xf numFmtId="164" fontId="2" fillId="0" borderId="23" xfId="2" applyNumberFormat="1" applyFont="1" applyBorder="1" applyAlignment="1">
      <alignment horizontal="right" vertical="center"/>
    </xf>
    <xf numFmtId="0" fontId="12" fillId="5" borderId="0" xfId="31" applyFont="1" applyFill="1" applyAlignment="1">
      <alignment horizontal="center" vertical="center" wrapText="1"/>
    </xf>
    <xf numFmtId="164" fontId="2" fillId="0" borderId="23" xfId="2" applyNumberFormat="1" applyFont="1" applyBorder="1" applyAlignment="1">
      <alignment vertical="center" wrapText="1"/>
    </xf>
    <xf numFmtId="0" fontId="2" fillId="0" borderId="27" xfId="2" applyFont="1" applyBorder="1" applyAlignment="1">
      <alignment vertical="center" wrapText="1"/>
    </xf>
    <xf numFmtId="164" fontId="2" fillId="0" borderId="23" xfId="2" applyNumberFormat="1" applyFont="1" applyBorder="1" applyAlignment="1">
      <alignment horizontal="right" vertical="center" wrapText="1"/>
    </xf>
    <xf numFmtId="0" fontId="2" fillId="5" borderId="28" xfId="2" applyFont="1" applyFill="1" applyBorder="1" applyAlignment="1">
      <alignment vertical="center" wrapText="1"/>
    </xf>
    <xf numFmtId="164" fontId="39" fillId="5" borderId="25" xfId="31" applyNumberFormat="1" applyFont="1" applyFill="1" applyBorder="1" applyAlignment="1">
      <alignment horizontal="right" vertical="center" wrapText="1"/>
    </xf>
    <xf numFmtId="164" fontId="39" fillId="4" borderId="28" xfId="31" applyNumberFormat="1" applyFont="1" applyFill="1" applyBorder="1" applyAlignment="1">
      <alignment horizontal="right" vertical="center" wrapText="1"/>
    </xf>
    <xf numFmtId="164" fontId="39" fillId="4" borderId="25" xfId="31" applyNumberFormat="1" applyFont="1" applyFill="1" applyBorder="1" applyAlignment="1">
      <alignment horizontal="right" vertical="center" wrapText="1"/>
    </xf>
    <xf numFmtId="0" fontId="40" fillId="5" borderId="0" xfId="31" applyFont="1" applyFill="1" applyAlignment="1">
      <alignment horizontal="center" vertical="center" wrapText="1"/>
    </xf>
    <xf numFmtId="165" fontId="2" fillId="4" borderId="18" xfId="2" applyNumberFormat="1" applyFont="1" applyFill="1" applyBorder="1" applyAlignment="1">
      <alignment horizontal="right" vertical="center"/>
    </xf>
    <xf numFmtId="165" fontId="2" fillId="4" borderId="18" xfId="2" applyNumberFormat="1" applyFont="1" applyFill="1" applyBorder="1" applyAlignment="1">
      <alignment horizontal="center" vertical="center"/>
    </xf>
    <xf numFmtId="0" fontId="8" fillId="5" borderId="0" xfId="31" applyFont="1" applyFill="1" applyAlignment="1">
      <alignment horizontal="center" wrapText="1"/>
    </xf>
    <xf numFmtId="0" fontId="3" fillId="0" borderId="0" xfId="31" applyFont="1"/>
    <xf numFmtId="164" fontId="3" fillId="0" borderId="0" xfId="31" applyNumberFormat="1" applyFont="1"/>
    <xf numFmtId="1" fontId="9" fillId="0" borderId="0" xfId="2" applyNumberFormat="1" applyFont="1" applyAlignment="1">
      <alignment horizontal="center" wrapText="1"/>
    </xf>
    <xf numFmtId="0" fontId="9" fillId="5" borderId="24" xfId="2" applyFont="1" applyFill="1" applyBorder="1" applyAlignment="1">
      <alignment horizontal="center" vertical="center" wrapText="1"/>
    </xf>
    <xf numFmtId="0" fontId="7" fillId="5" borderId="24" xfId="2" applyFont="1" applyFill="1" applyBorder="1" applyAlignment="1">
      <alignment horizontal="center" vertical="center" wrapText="1"/>
    </xf>
    <xf numFmtId="164" fontId="2" fillId="0" borderId="24" xfId="2" applyNumberFormat="1" applyFont="1" applyBorder="1" applyAlignment="1">
      <alignment horizontal="right" vertical="center" wrapText="1"/>
    </xf>
    <xf numFmtId="164" fontId="2" fillId="0" borderId="24" xfId="2" applyNumberFormat="1" applyFont="1" applyBorder="1" applyAlignment="1">
      <alignment vertical="center" wrapText="1"/>
    </xf>
    <xf numFmtId="164" fontId="2" fillId="4" borderId="24" xfId="2" applyNumberFormat="1" applyFont="1" applyFill="1" applyBorder="1" applyAlignment="1">
      <alignment vertical="center" wrapText="1"/>
    </xf>
    <xf numFmtId="0" fontId="2" fillId="28" borderId="24" xfId="2" applyFont="1" applyFill="1" applyBorder="1" applyAlignment="1">
      <alignment vertical="center" wrapText="1"/>
    </xf>
    <xf numFmtId="1" fontId="2" fillId="28" borderId="24" xfId="2" applyNumberFormat="1" applyFont="1" applyFill="1" applyBorder="1" applyAlignment="1">
      <alignment vertical="center" wrapText="1"/>
    </xf>
    <xf numFmtId="164" fontId="2" fillId="28" borderId="24" xfId="2" applyNumberFormat="1" applyFont="1" applyFill="1" applyBorder="1" applyAlignment="1">
      <alignment vertical="center" wrapText="1"/>
    </xf>
    <xf numFmtId="164" fontId="2" fillId="28" borderId="9" xfId="2" applyNumberFormat="1" applyFont="1" applyFill="1" applyBorder="1" applyAlignment="1">
      <alignment vertical="center" wrapText="1"/>
    </xf>
    <xf numFmtId="165" fontId="2" fillId="4" borderId="7" xfId="2" applyNumberFormat="1" applyFont="1" applyFill="1" applyBorder="1" applyAlignment="1">
      <alignment horizontal="center" vertical="center"/>
    </xf>
    <xf numFmtId="165" fontId="2" fillId="4" borderId="6" xfId="2" applyNumberFormat="1" applyFont="1" applyFill="1" applyBorder="1" applyAlignment="1">
      <alignment horizontal="center" vertical="center"/>
    </xf>
    <xf numFmtId="0" fontId="2" fillId="28" borderId="7" xfId="2" applyFont="1" applyFill="1" applyBorder="1" applyAlignment="1">
      <alignment vertical="center" wrapText="1"/>
    </xf>
    <xf numFmtId="1" fontId="2" fillId="4" borderId="7" xfId="2" applyNumberFormat="1" applyFont="1" applyFill="1" applyBorder="1" applyAlignment="1">
      <alignment vertical="center" wrapText="1"/>
    </xf>
    <xf numFmtId="0" fontId="2" fillId="4" borderId="7" xfId="2" applyFont="1" applyFill="1" applyBorder="1" applyAlignment="1">
      <alignment vertical="center" wrapText="1"/>
    </xf>
    <xf numFmtId="164" fontId="2" fillId="28" borderId="7" xfId="2" applyNumberFormat="1" applyFont="1" applyFill="1" applyBorder="1" applyAlignment="1">
      <alignment vertical="center" wrapText="1"/>
    </xf>
    <xf numFmtId="1" fontId="8" fillId="0" borderId="0" xfId="2" applyNumberFormat="1" applyFont="1" applyAlignment="1">
      <alignment horizontal="center" wrapText="1"/>
    </xf>
    <xf numFmtId="165" fontId="3" fillId="0" borderId="0" xfId="2" applyNumberFormat="1" applyFont="1" applyAlignment="1">
      <alignment horizontal="center" vertical="center"/>
    </xf>
    <xf numFmtId="0" fontId="38" fillId="0" borderId="22" xfId="1" applyFont="1" applyBorder="1" applyAlignment="1">
      <alignment horizontal="center" vertical="center"/>
    </xf>
    <xf numFmtId="164" fontId="42" fillId="0" borderId="22" xfId="0" applyNumberFormat="1" applyFont="1" applyBorder="1"/>
    <xf numFmtId="0" fontId="3" fillId="0" borderId="24" xfId="1" applyFont="1" applyBorder="1" applyAlignment="1">
      <alignment horizontal="center" vertical="center" wrapText="1"/>
    </xf>
    <xf numFmtId="0" fontId="38" fillId="0" borderId="38" xfId="1" applyFont="1" applyBorder="1" applyAlignment="1">
      <alignment horizontal="center" vertical="center"/>
    </xf>
    <xf numFmtId="164" fontId="42" fillId="0" borderId="38" xfId="0" applyNumberFormat="1" applyFont="1" applyBorder="1"/>
    <xf numFmtId="164" fontId="42" fillId="0" borderId="23" xfId="0" applyNumberFormat="1" applyFont="1" applyBorder="1"/>
    <xf numFmtId="0" fontId="38" fillId="0" borderId="24" xfId="1" applyFont="1" applyBorder="1" applyAlignment="1">
      <alignment horizontal="center" vertical="center"/>
    </xf>
    <xf numFmtId="164" fontId="42" fillId="0" borderId="24" xfId="0" applyNumberFormat="1" applyFont="1" applyBorder="1"/>
    <xf numFmtId="164" fontId="43" fillId="4" borderId="18" xfId="0" applyNumberFormat="1" applyFont="1" applyFill="1" applyBorder="1"/>
    <xf numFmtId="164" fontId="43" fillId="4" borderId="7" xfId="0" applyNumberFormat="1" applyFont="1" applyFill="1" applyBorder="1"/>
    <xf numFmtId="164" fontId="42" fillId="0" borderId="2" xfId="0" applyNumberFormat="1" applyFont="1" applyBorder="1"/>
    <xf numFmtId="164" fontId="42" fillId="0" borderId="9" xfId="0" applyNumberFormat="1" applyFont="1" applyBorder="1"/>
    <xf numFmtId="3" fontId="2" fillId="4" borderId="18" xfId="2" applyNumberFormat="1" applyFont="1" applyFill="1" applyBorder="1" applyAlignment="1">
      <alignment horizontal="center" vertical="center"/>
    </xf>
    <xf numFmtId="0" fontId="7" fillId="0" borderId="7" xfId="74" applyFont="1" applyBorder="1" applyAlignment="1">
      <alignment horizontal="center" vertical="center" wrapText="1"/>
    </xf>
    <xf numFmtId="0" fontId="3" fillId="0" borderId="11" xfId="74" applyFont="1" applyBorder="1" applyAlignment="1">
      <alignment horizontal="center" vertical="center"/>
    </xf>
    <xf numFmtId="0" fontId="3" fillId="32" borderId="11" xfId="74" applyFont="1" applyFill="1" applyBorder="1" applyAlignment="1">
      <alignment horizontal="center" vertical="center"/>
    </xf>
    <xf numFmtId="0" fontId="3" fillId="30" borderId="11" xfId="74" applyFont="1" applyFill="1" applyBorder="1" applyAlignment="1">
      <alignment horizontal="center" vertical="center"/>
    </xf>
    <xf numFmtId="0" fontId="3" fillId="30" borderId="12" xfId="74" applyFont="1" applyFill="1" applyBorder="1" applyAlignment="1">
      <alignment horizontal="center" vertical="center"/>
    </xf>
    <xf numFmtId="0" fontId="3" fillId="0" borderId="22" xfId="74" applyFont="1" applyBorder="1" applyAlignment="1">
      <alignment horizontal="center" vertical="center"/>
    </xf>
    <xf numFmtId="0" fontId="3" fillId="32" borderId="22" xfId="74" applyFont="1" applyFill="1" applyBorder="1" applyAlignment="1">
      <alignment horizontal="center" vertical="center"/>
    </xf>
    <xf numFmtId="0" fontId="3" fillId="0" borderId="24" xfId="74" applyFont="1" applyBorder="1" applyAlignment="1">
      <alignment horizontal="center" vertical="center"/>
    </xf>
    <xf numFmtId="0" fontId="3" fillId="32" borderId="24" xfId="74" applyFont="1" applyFill="1" applyBorder="1" applyAlignment="1">
      <alignment horizontal="center" vertical="center"/>
    </xf>
    <xf numFmtId="0" fontId="7" fillId="0" borderId="18" xfId="74" applyFont="1" applyBorder="1" applyAlignment="1">
      <alignment horizontal="center" vertical="center"/>
    </xf>
    <xf numFmtId="0" fontId="7" fillId="0" borderId="7" xfId="74" applyFont="1" applyBorder="1" applyAlignment="1">
      <alignment horizontal="center" vertical="center"/>
    </xf>
    <xf numFmtId="0" fontId="8" fillId="5" borderId="67" xfId="2" applyFont="1" applyFill="1" applyBorder="1" applyAlignment="1">
      <alignment horizontal="center" vertical="center" wrapText="1"/>
    </xf>
    <xf numFmtId="0" fontId="8" fillId="5" borderId="68" xfId="2" applyFont="1" applyFill="1" applyBorder="1" applyAlignment="1">
      <alignment horizontal="center" vertical="center" wrapText="1"/>
    </xf>
    <xf numFmtId="0" fontId="8" fillId="5" borderId="69" xfId="2" applyFont="1" applyFill="1" applyBorder="1" applyAlignment="1">
      <alignment horizontal="center" vertical="center" wrapText="1"/>
    </xf>
    <xf numFmtId="165" fontId="2" fillId="4" borderId="14" xfId="2" applyNumberFormat="1" applyFont="1" applyFill="1" applyBorder="1" applyAlignment="1">
      <alignment horizontal="right" vertical="center"/>
    </xf>
    <xf numFmtId="164" fontId="2" fillId="5" borderId="22" xfId="2" applyNumberFormat="1" applyFont="1" applyFill="1" applyBorder="1" applyAlignment="1">
      <alignment horizontal="right" vertical="center" wrapText="1"/>
    </xf>
    <xf numFmtId="164" fontId="2" fillId="5" borderId="22" xfId="2" applyNumberFormat="1" applyFont="1" applyFill="1" applyBorder="1" applyAlignment="1">
      <alignment vertical="center" wrapText="1"/>
    </xf>
    <xf numFmtId="0" fontId="2" fillId="5" borderId="22" xfId="2" applyFont="1" applyFill="1" applyBorder="1" applyAlignment="1">
      <alignment vertical="center" wrapText="1"/>
    </xf>
    <xf numFmtId="2" fontId="2" fillId="0" borderId="22" xfId="2" applyNumberFormat="1" applyFont="1" applyBorder="1" applyAlignment="1">
      <alignment vertical="center" wrapText="1"/>
    </xf>
    <xf numFmtId="0" fontId="2" fillId="5" borderId="43" xfId="2" applyFont="1" applyFill="1" applyBorder="1" applyAlignment="1">
      <alignment horizontal="left" vertical="center" wrapText="1"/>
    </xf>
    <xf numFmtId="164" fontId="2" fillId="0" borderId="38" xfId="2" applyNumberFormat="1" applyFont="1" applyBorder="1" applyAlignment="1">
      <alignment vertical="center" wrapText="1"/>
    </xf>
    <xf numFmtId="0" fontId="2" fillId="5" borderId="21" xfId="2" applyFont="1" applyFill="1" applyBorder="1" applyAlignment="1">
      <alignment horizontal="left" vertical="center" wrapText="1"/>
    </xf>
    <xf numFmtId="0" fontId="2" fillId="0" borderId="21" xfId="2" applyFont="1" applyBorder="1" applyAlignment="1">
      <alignment horizontal="left" vertical="center" wrapText="1"/>
    </xf>
    <xf numFmtId="0" fontId="2" fillId="5" borderId="44" xfId="2" applyFont="1" applyFill="1" applyBorder="1" applyAlignment="1">
      <alignment horizontal="left" vertical="center" wrapText="1"/>
    </xf>
    <xf numFmtId="0" fontId="2" fillId="5" borderId="16" xfId="2" applyFont="1" applyFill="1" applyBorder="1" applyAlignment="1">
      <alignment vertical="center" wrapText="1"/>
    </xf>
    <xf numFmtId="164" fontId="39" fillId="5" borderId="17" xfId="31" applyNumberFormat="1" applyFont="1" applyFill="1" applyBorder="1" applyAlignment="1">
      <alignment horizontal="right" vertical="center" wrapText="1"/>
    </xf>
    <xf numFmtId="164" fontId="2" fillId="0" borderId="43" xfId="2" applyNumberFormat="1" applyFont="1" applyBorder="1" applyAlignment="1">
      <alignment vertical="center" wrapText="1"/>
    </xf>
    <xf numFmtId="164" fontId="2" fillId="0" borderId="21" xfId="2" applyNumberFormat="1" applyFont="1" applyBorder="1" applyAlignment="1">
      <alignment vertical="center" wrapText="1"/>
    </xf>
    <xf numFmtId="164" fontId="2" fillId="0" borderId="44" xfId="2" applyNumberFormat="1" applyFont="1" applyBorder="1" applyAlignment="1">
      <alignment vertical="center" wrapText="1"/>
    </xf>
    <xf numFmtId="164" fontId="2" fillId="5" borderId="17" xfId="2" applyNumberFormat="1" applyFont="1" applyFill="1" applyBorder="1" applyAlignment="1">
      <alignment horizontal="right" vertical="center" wrapText="1"/>
    </xf>
    <xf numFmtId="164" fontId="39" fillId="4" borderId="36" xfId="31" applyNumberFormat="1" applyFont="1" applyFill="1" applyBorder="1" applyAlignment="1">
      <alignment horizontal="right" vertical="center" wrapText="1"/>
    </xf>
    <xf numFmtId="164" fontId="39" fillId="4" borderId="40" xfId="31" applyNumberFormat="1" applyFont="1" applyFill="1" applyBorder="1" applyAlignment="1">
      <alignment horizontal="right" vertical="center" wrapText="1"/>
    </xf>
    <xf numFmtId="164" fontId="39" fillId="4" borderId="64" xfId="31" applyNumberFormat="1" applyFont="1" applyFill="1" applyBorder="1" applyAlignment="1">
      <alignment horizontal="right" vertical="center" wrapText="1"/>
    </xf>
    <xf numFmtId="0" fontId="7" fillId="0" borderId="10" xfId="2" applyFont="1" applyBorder="1" applyAlignment="1">
      <alignment horizontal="center" vertical="center" wrapText="1"/>
    </xf>
    <xf numFmtId="164" fontId="2" fillId="5" borderId="22" xfId="2" applyNumberFormat="1" applyFont="1" applyFill="1" applyBorder="1" applyAlignment="1">
      <alignment horizontal="right" vertical="center"/>
    </xf>
    <xf numFmtId="164" fontId="2" fillId="0" borderId="22" xfId="2" applyNumberFormat="1" applyFont="1" applyBorder="1" applyAlignment="1">
      <alignment horizontal="right" vertical="center"/>
    </xf>
    <xf numFmtId="164" fontId="2" fillId="5" borderId="38" xfId="2" applyNumberFormat="1" applyFont="1" applyFill="1" applyBorder="1" applyAlignment="1">
      <alignment horizontal="right" vertical="center" wrapText="1"/>
    </xf>
    <xf numFmtId="164" fontId="2" fillId="5" borderId="16" xfId="2" applyNumberFormat="1" applyFont="1" applyFill="1" applyBorder="1" applyAlignment="1">
      <alignment horizontal="right" vertical="center" wrapText="1"/>
    </xf>
    <xf numFmtId="164" fontId="2" fillId="0" borderId="16" xfId="2" applyNumberFormat="1" applyFont="1" applyBorder="1" applyAlignment="1">
      <alignment vertical="center" wrapText="1"/>
    </xf>
    <xf numFmtId="164" fontId="42" fillId="0" borderId="42" xfId="0" applyNumberFormat="1" applyFont="1" applyBorder="1"/>
    <xf numFmtId="164" fontId="42" fillId="0" borderId="11" xfId="0" applyNumberFormat="1" applyFont="1" applyBorder="1"/>
    <xf numFmtId="164" fontId="42" fillId="0" borderId="12" xfId="0" applyNumberFormat="1" applyFont="1" applyBorder="1"/>
    <xf numFmtId="0" fontId="3" fillId="0" borderId="11" xfId="6" applyFont="1" applyBorder="1" applyAlignment="1">
      <alignment horizontal="center" vertical="center"/>
    </xf>
    <xf numFmtId="0" fontId="3" fillId="32" borderId="11" xfId="6" applyFont="1" applyFill="1" applyBorder="1" applyAlignment="1">
      <alignment horizontal="center" vertical="center"/>
    </xf>
    <xf numFmtId="166" fontId="3" fillId="0" borderId="22" xfId="6" applyNumberFormat="1" applyFont="1" applyBorder="1" applyAlignment="1">
      <alignment horizontal="center" vertical="center"/>
    </xf>
    <xf numFmtId="167" fontId="3" fillId="32" borderId="22" xfId="6" applyNumberFormat="1" applyFont="1" applyFill="1" applyBorder="1" applyAlignment="1">
      <alignment horizontal="center" vertical="center"/>
    </xf>
    <xf numFmtId="164" fontId="3" fillId="0" borderId="22" xfId="6" applyNumberFormat="1" applyFont="1" applyBorder="1" applyAlignment="1">
      <alignment horizontal="center" vertical="center"/>
    </xf>
    <xf numFmtId="0" fontId="3" fillId="30" borderId="11" xfId="6" applyFont="1" applyFill="1" applyBorder="1" applyAlignment="1">
      <alignment horizontal="center" vertical="center"/>
    </xf>
    <xf numFmtId="0" fontId="3" fillId="30" borderId="12" xfId="6" applyFont="1" applyFill="1" applyBorder="1" applyAlignment="1">
      <alignment horizontal="center" vertical="center"/>
    </xf>
    <xf numFmtId="0" fontId="3" fillId="0" borderId="22" xfId="6" applyFont="1" applyBorder="1" applyAlignment="1">
      <alignment horizontal="center" vertical="center"/>
    </xf>
    <xf numFmtId="0" fontId="3" fillId="32" borderId="22" xfId="6" applyFont="1" applyFill="1" applyBorder="1" applyAlignment="1">
      <alignment horizontal="center" vertical="center"/>
    </xf>
    <xf numFmtId="2" fontId="3" fillId="0" borderId="22" xfId="6" applyNumberFormat="1" applyFont="1" applyBorder="1" applyAlignment="1">
      <alignment horizontal="center" vertical="center"/>
    </xf>
    <xf numFmtId="0" fontId="3" fillId="0" borderId="24" xfId="6" applyFont="1" applyBorder="1" applyAlignment="1">
      <alignment horizontal="center" vertical="center"/>
    </xf>
    <xf numFmtId="0" fontId="3" fillId="32" borderId="24" xfId="6" applyFont="1" applyFill="1" applyBorder="1" applyAlignment="1">
      <alignment horizontal="center" vertical="center"/>
    </xf>
    <xf numFmtId="0" fontId="7" fillId="0" borderId="18" xfId="6" applyFont="1" applyBorder="1" applyAlignment="1">
      <alignment horizontal="center" vertical="center"/>
    </xf>
    <xf numFmtId="164" fontId="3" fillId="0" borderId="11" xfId="6" applyNumberFormat="1" applyFont="1" applyBorder="1" applyAlignment="1">
      <alignment horizontal="center" vertical="center"/>
    </xf>
    <xf numFmtId="0" fontId="3" fillId="30" borderId="9" xfId="6" applyFont="1" applyFill="1" applyBorder="1" applyAlignment="1">
      <alignment horizontal="center" vertical="center"/>
    </xf>
    <xf numFmtId="166" fontId="3" fillId="0" borderId="24" xfId="6" applyNumberFormat="1" applyFont="1" applyBorder="1" applyAlignment="1">
      <alignment horizontal="center" vertical="center"/>
    </xf>
    <xf numFmtId="0" fontId="3" fillId="30" borderId="55" xfId="6" applyFont="1" applyFill="1" applyBorder="1" applyAlignment="1">
      <alignment horizontal="center" vertical="center"/>
    </xf>
    <xf numFmtId="0" fontId="7" fillId="0" borderId="7" xfId="6" applyFont="1" applyBorder="1" applyAlignment="1">
      <alignment horizontal="center" vertical="center"/>
    </xf>
    <xf numFmtId="0" fontId="42" fillId="0" borderId="6" xfId="0" applyFont="1" applyBorder="1"/>
    <xf numFmtId="0" fontId="7" fillId="0" borderId="18" xfId="1" applyFont="1" applyBorder="1" applyAlignment="1">
      <alignment horizontal="center" vertical="center" wrapText="1"/>
    </xf>
    <xf numFmtId="0" fontId="7" fillId="0" borderId="7" xfId="1" applyFont="1" applyBorder="1" applyAlignment="1">
      <alignment horizontal="center" vertical="center" wrapText="1"/>
    </xf>
    <xf numFmtId="0" fontId="3" fillId="29" borderId="22" xfId="74" applyFont="1" applyFill="1" applyBorder="1" applyAlignment="1">
      <alignment horizontal="center" vertical="center"/>
    </xf>
    <xf numFmtId="0" fontId="3" fillId="29" borderId="24" xfId="74" applyFont="1" applyFill="1" applyBorder="1" applyAlignment="1">
      <alignment horizontal="center" vertical="center"/>
    </xf>
    <xf numFmtId="0" fontId="3" fillId="29" borderId="11" xfId="74" applyFont="1" applyFill="1" applyBorder="1" applyAlignment="1">
      <alignment horizontal="center" vertical="center"/>
    </xf>
    <xf numFmtId="0" fontId="3" fillId="29" borderId="12" xfId="74" applyFont="1" applyFill="1" applyBorder="1" applyAlignment="1">
      <alignment horizontal="center" vertical="center"/>
    </xf>
    <xf numFmtId="164" fontId="3" fillId="0" borderId="24" xfId="6" applyNumberFormat="1" applyFont="1" applyBorder="1" applyAlignment="1">
      <alignment horizontal="center" vertical="center"/>
    </xf>
    <xf numFmtId="164" fontId="7" fillId="0" borderId="18" xfId="6" applyNumberFormat="1" applyFont="1" applyBorder="1" applyAlignment="1">
      <alignment horizontal="center" vertical="center"/>
    </xf>
    <xf numFmtId="164" fontId="0" fillId="0" borderId="0" xfId="0" applyNumberFormat="1"/>
    <xf numFmtId="0" fontId="10" fillId="0" borderId="0" xfId="1" applyFont="1" applyAlignment="1">
      <alignment horizontal="center"/>
    </xf>
    <xf numFmtId="2" fontId="10" fillId="0" borderId="0" xfId="1" applyNumberFormat="1" applyFont="1" applyAlignment="1">
      <alignment horizontal="center"/>
    </xf>
    <xf numFmtId="0" fontId="10" fillId="0" borderId="0" xfId="1" applyFont="1" applyAlignment="1">
      <alignment horizontal="center" wrapText="1"/>
    </xf>
    <xf numFmtId="0" fontId="10" fillId="0" borderId="0" xfId="1" applyFont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18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10" fillId="0" borderId="11" xfId="1" applyFont="1" applyBorder="1" applyAlignment="1">
      <alignment horizontal="center" vertical="center"/>
    </xf>
    <xf numFmtId="0" fontId="10" fillId="32" borderId="11" xfId="1" applyFont="1" applyFill="1" applyBorder="1" applyAlignment="1">
      <alignment horizontal="center" vertical="center"/>
    </xf>
    <xf numFmtId="2" fontId="10" fillId="34" borderId="11" xfId="1" applyNumberFormat="1" applyFont="1" applyFill="1" applyBorder="1" applyAlignment="1">
      <alignment horizontal="center" vertical="center"/>
    </xf>
    <xf numFmtId="0" fontId="10" fillId="35" borderId="11" xfId="1" applyFont="1" applyFill="1" applyBorder="1" applyAlignment="1">
      <alignment horizontal="center" vertical="center"/>
    </xf>
    <xf numFmtId="0" fontId="10" fillId="4" borderId="11" xfId="1" applyFont="1" applyFill="1" applyBorder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10" fillId="0" borderId="22" xfId="1" applyFont="1" applyBorder="1" applyAlignment="1">
      <alignment horizontal="center" vertical="center"/>
    </xf>
    <xf numFmtId="0" fontId="10" fillId="32" borderId="22" xfId="1" applyFont="1" applyFill="1" applyBorder="1" applyAlignment="1">
      <alignment horizontal="center" vertical="center"/>
    </xf>
    <xf numFmtId="2" fontId="10" fillId="34" borderId="22" xfId="1" applyNumberFormat="1" applyFont="1" applyFill="1" applyBorder="1" applyAlignment="1">
      <alignment horizontal="center" vertical="center"/>
    </xf>
    <xf numFmtId="0" fontId="10" fillId="35" borderId="22" xfId="1" applyFont="1" applyFill="1" applyBorder="1" applyAlignment="1">
      <alignment horizontal="center" vertical="center"/>
    </xf>
    <xf numFmtId="0" fontId="10" fillId="0" borderId="24" xfId="1" applyFont="1" applyBorder="1" applyAlignment="1">
      <alignment horizontal="center" vertical="center"/>
    </xf>
    <xf numFmtId="0" fontId="10" fillId="32" borderId="24" xfId="1" applyFont="1" applyFill="1" applyBorder="1" applyAlignment="1">
      <alignment horizontal="center" vertical="center"/>
    </xf>
    <xf numFmtId="2" fontId="10" fillId="34" borderId="24" xfId="1" applyNumberFormat="1" applyFont="1" applyFill="1" applyBorder="1" applyAlignment="1">
      <alignment horizontal="center" vertical="center"/>
    </xf>
    <xf numFmtId="0" fontId="10" fillId="35" borderId="24" xfId="1" applyFont="1" applyFill="1" applyBorder="1" applyAlignment="1">
      <alignment horizontal="center" vertical="center"/>
    </xf>
    <xf numFmtId="2" fontId="2" fillId="34" borderId="18" xfId="1" applyNumberFormat="1" applyFont="1" applyFill="1" applyBorder="1" applyAlignment="1">
      <alignment horizontal="center" vertical="center"/>
    </xf>
    <xf numFmtId="0" fontId="10" fillId="0" borderId="9" xfId="1" applyFont="1" applyBorder="1" applyAlignment="1">
      <alignment horizontal="center" vertical="center"/>
    </xf>
    <xf numFmtId="2" fontId="10" fillId="0" borderId="22" xfId="1" applyNumberFormat="1" applyFont="1" applyBorder="1" applyAlignment="1">
      <alignment horizontal="center" vertical="center"/>
    </xf>
    <xf numFmtId="2" fontId="10" fillId="0" borderId="0" xfId="1" applyNumberFormat="1" applyFont="1" applyAlignment="1">
      <alignment horizontal="center" vertical="center"/>
    </xf>
    <xf numFmtId="2" fontId="2" fillId="34" borderId="9" xfId="1" applyNumberFormat="1" applyFont="1" applyFill="1" applyBorder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0" fontId="10" fillId="35" borderId="9" xfId="1" applyFont="1" applyFill="1" applyBorder="1" applyAlignment="1">
      <alignment horizontal="center" vertical="center"/>
    </xf>
    <xf numFmtId="0" fontId="10" fillId="4" borderId="9" xfId="1" applyFont="1" applyFill="1" applyBorder="1" applyAlignment="1">
      <alignment horizontal="center" vertical="center"/>
    </xf>
    <xf numFmtId="0" fontId="2" fillId="0" borderId="22" xfId="1" applyFont="1" applyBorder="1" applyAlignment="1">
      <alignment horizontal="center" vertical="center"/>
    </xf>
    <xf numFmtId="2" fontId="2" fillId="34" borderId="22" xfId="1" applyNumberFormat="1" applyFont="1" applyFill="1" applyBorder="1" applyAlignment="1">
      <alignment horizontal="center" vertical="center"/>
    </xf>
    <xf numFmtId="0" fontId="10" fillId="4" borderId="22" xfId="1" applyFont="1" applyFill="1" applyBorder="1" applyAlignment="1">
      <alignment horizontal="center" vertical="center"/>
    </xf>
    <xf numFmtId="0" fontId="2" fillId="0" borderId="24" xfId="1" applyFont="1" applyBorder="1" applyAlignment="1">
      <alignment horizontal="center" vertical="center"/>
    </xf>
    <xf numFmtId="2" fontId="2" fillId="34" borderId="24" xfId="1" applyNumberFormat="1" applyFont="1" applyFill="1" applyBorder="1" applyAlignment="1">
      <alignment horizontal="center" vertical="center"/>
    </xf>
    <xf numFmtId="0" fontId="10" fillId="4" borderId="24" xfId="1" applyFont="1" applyFill="1" applyBorder="1" applyAlignment="1">
      <alignment horizontal="center" vertical="center"/>
    </xf>
    <xf numFmtId="0" fontId="10" fillId="4" borderId="71" xfId="1" applyFont="1" applyFill="1" applyBorder="1" applyAlignment="1">
      <alignment horizontal="center" vertical="center"/>
    </xf>
    <xf numFmtId="0" fontId="10" fillId="4" borderId="40" xfId="1" applyFont="1" applyFill="1" applyBorder="1" applyAlignment="1">
      <alignment horizontal="center" vertical="center"/>
    </xf>
    <xf numFmtId="0" fontId="10" fillId="4" borderId="64" xfId="1" applyFont="1" applyFill="1" applyBorder="1" applyAlignment="1">
      <alignment horizontal="center" vertical="center"/>
    </xf>
    <xf numFmtId="0" fontId="10" fillId="0" borderId="10" xfId="1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10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7" fillId="0" borderId="34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30" borderId="18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0" xfId="77" applyFont="1" applyAlignment="1">
      <alignment horizontal="center"/>
    </xf>
    <xf numFmtId="0" fontId="3" fillId="0" borderId="0" xfId="77" applyFont="1" applyAlignment="1">
      <alignment horizontal="center" vertical="center"/>
    </xf>
    <xf numFmtId="0" fontId="3" fillId="0" borderId="0" xfId="77" applyFont="1" applyAlignment="1">
      <alignment horizontal="center" wrapText="1"/>
    </xf>
    <xf numFmtId="0" fontId="10" fillId="0" borderId="0" xfId="77" applyFont="1" applyAlignment="1">
      <alignment horizontal="center" wrapText="1"/>
    </xf>
    <xf numFmtId="0" fontId="3" fillId="0" borderId="0" xfId="77" applyFont="1" applyAlignment="1">
      <alignment horizontal="center" vertical="center" wrapText="1"/>
    </xf>
    <xf numFmtId="0" fontId="7" fillId="0" borderId="34" xfId="77" applyFont="1" applyBorder="1" applyAlignment="1">
      <alignment horizontal="center" vertical="center" wrapText="1"/>
    </xf>
    <xf numFmtId="0" fontId="7" fillId="0" borderId="6" xfId="77" applyFont="1" applyBorder="1" applyAlignment="1">
      <alignment horizontal="center" vertical="center" wrapText="1"/>
    </xf>
    <xf numFmtId="0" fontId="7" fillId="0" borderId="18" xfId="77" applyFont="1" applyBorder="1" applyAlignment="1">
      <alignment horizontal="center" vertical="center" wrapText="1"/>
    </xf>
    <xf numFmtId="0" fontId="7" fillId="0" borderId="7" xfId="77" applyFont="1" applyBorder="1" applyAlignment="1">
      <alignment horizontal="center" vertical="center" wrapText="1"/>
    </xf>
    <xf numFmtId="0" fontId="7" fillId="0" borderId="0" xfId="77" applyFont="1" applyAlignment="1">
      <alignment horizontal="center" vertical="center" wrapText="1"/>
    </xf>
    <xf numFmtId="0" fontId="7" fillId="0" borderId="0" xfId="77" applyFont="1" applyAlignment="1">
      <alignment horizontal="center" vertical="center"/>
    </xf>
    <xf numFmtId="0" fontId="3" fillId="0" borderId="0" xfId="78" applyFont="1" applyAlignment="1">
      <alignment horizontal="center"/>
    </xf>
    <xf numFmtId="0" fontId="3" fillId="0" borderId="0" xfId="78" applyFont="1" applyAlignment="1">
      <alignment horizontal="center" wrapText="1"/>
    </xf>
    <xf numFmtId="0" fontId="10" fillId="0" borderId="0" xfId="78" applyFont="1" applyAlignment="1">
      <alignment horizontal="center" wrapText="1"/>
    </xf>
    <xf numFmtId="0" fontId="3" fillId="0" borderId="0" xfId="78" applyFont="1" applyAlignment="1">
      <alignment horizontal="center" vertical="center" wrapText="1"/>
    </xf>
    <xf numFmtId="0" fontId="7" fillId="0" borderId="0" xfId="78" applyFont="1" applyAlignment="1">
      <alignment horizontal="center" vertical="center" wrapText="1"/>
    </xf>
    <xf numFmtId="0" fontId="3" fillId="0" borderId="0" xfId="78" applyFont="1" applyAlignment="1">
      <alignment horizontal="center" vertical="center"/>
    </xf>
    <xf numFmtId="0" fontId="7" fillId="0" borderId="0" xfId="78" applyFont="1" applyAlignment="1">
      <alignment horizontal="center" vertical="center"/>
    </xf>
    <xf numFmtId="0" fontId="8" fillId="0" borderId="63" xfId="74" applyFont="1" applyBorder="1" applyAlignment="1">
      <alignment vertical="center"/>
    </xf>
    <xf numFmtId="0" fontId="3" fillId="0" borderId="24" xfId="77" applyFont="1" applyBorder="1" applyAlignment="1">
      <alignment horizontal="center" vertical="center" wrapText="1"/>
    </xf>
    <xf numFmtId="0" fontId="47" fillId="0" borderId="0" xfId="78" applyFont="1" applyAlignment="1">
      <alignment horizontal="center" wrapText="1"/>
    </xf>
    <xf numFmtId="0" fontId="3" fillId="0" borderId="11" xfId="78" applyFont="1" applyBorder="1" applyAlignment="1">
      <alignment horizontal="center" vertical="center" wrapText="1"/>
    </xf>
    <xf numFmtId="0" fontId="7" fillId="0" borderId="13" xfId="78" applyFont="1" applyBorder="1" applyAlignment="1">
      <alignment horizontal="center" vertical="center" wrapText="1"/>
    </xf>
    <xf numFmtId="0" fontId="3" fillId="0" borderId="16" xfId="78" applyFont="1" applyBorder="1" applyAlignment="1">
      <alignment horizontal="center" vertical="center" wrapText="1"/>
    </xf>
    <xf numFmtId="0" fontId="50" fillId="0" borderId="0" xfId="78"/>
    <xf numFmtId="164" fontId="3" fillId="0" borderId="0" xfId="78" applyNumberFormat="1" applyFont="1" applyAlignment="1">
      <alignment horizontal="center" vertical="center"/>
    </xf>
    <xf numFmtId="164" fontId="50" fillId="0" borderId="0" xfId="78" applyNumberFormat="1"/>
    <xf numFmtId="0" fontId="48" fillId="0" borderId="0" xfId="78" applyFont="1" applyAlignment="1">
      <alignment horizontal="center" vertical="center"/>
    </xf>
    <xf numFmtId="164" fontId="48" fillId="0" borderId="0" xfId="78" applyNumberFormat="1" applyFont="1" applyAlignment="1">
      <alignment horizontal="center" vertical="center"/>
    </xf>
    <xf numFmtId="1" fontId="3" fillId="0" borderId="22" xfId="6" applyNumberFormat="1" applyFont="1" applyBorder="1" applyAlignment="1">
      <alignment horizontal="center" vertical="center"/>
    </xf>
    <xf numFmtId="1" fontId="3" fillId="0" borderId="24" xfId="6" applyNumberFormat="1" applyFont="1" applyBorder="1" applyAlignment="1">
      <alignment horizontal="center" vertical="center"/>
    </xf>
    <xf numFmtId="1" fontId="7" fillId="0" borderId="18" xfId="6" applyNumberFormat="1" applyFont="1" applyBorder="1" applyAlignment="1">
      <alignment horizontal="center" vertical="center"/>
    </xf>
    <xf numFmtId="0" fontId="3" fillId="0" borderId="24" xfId="78" applyFont="1" applyBorder="1" applyAlignment="1">
      <alignment horizontal="center" vertical="center" wrapText="1"/>
    </xf>
    <xf numFmtId="166" fontId="3" fillId="0" borderId="11" xfId="6" applyNumberFormat="1" applyFont="1" applyBorder="1" applyAlignment="1">
      <alignment horizontal="center" vertical="center"/>
    </xf>
    <xf numFmtId="167" fontId="3" fillId="32" borderId="11" xfId="6" applyNumberFormat="1" applyFont="1" applyFill="1" applyBorder="1" applyAlignment="1">
      <alignment horizontal="center" vertical="center"/>
    </xf>
    <xf numFmtId="0" fontId="7" fillId="0" borderId="3" xfId="77" applyFont="1" applyBorder="1" applyAlignment="1">
      <alignment horizontal="center" vertical="center" wrapText="1"/>
    </xf>
    <xf numFmtId="0" fontId="7" fillId="0" borderId="6" xfId="78" applyFont="1" applyBorder="1" applyAlignment="1">
      <alignment horizontal="center" vertical="center" wrapText="1"/>
    </xf>
    <xf numFmtId="0" fontId="7" fillId="0" borderId="18" xfId="78" applyFont="1" applyBorder="1" applyAlignment="1">
      <alignment horizontal="center" vertical="center" wrapText="1"/>
    </xf>
    <xf numFmtId="0" fontId="7" fillId="0" borderId="7" xfId="78" applyFont="1" applyBorder="1" applyAlignment="1">
      <alignment horizontal="center" vertical="center" wrapText="1"/>
    </xf>
    <xf numFmtId="164" fontId="3" fillId="0" borderId="12" xfId="6" applyNumberFormat="1" applyFont="1" applyBorder="1" applyAlignment="1">
      <alignment horizontal="center" vertical="center"/>
    </xf>
    <xf numFmtId="164" fontId="3" fillId="32" borderId="11" xfId="6" applyNumberFormat="1" applyFont="1" applyFill="1" applyBorder="1" applyAlignment="1">
      <alignment horizontal="center" vertical="center"/>
    </xf>
    <xf numFmtId="0" fontId="3" fillId="0" borderId="9" xfId="6" applyFont="1" applyBorder="1" applyAlignment="1">
      <alignment horizontal="center" vertical="center"/>
    </xf>
    <xf numFmtId="164" fontId="3" fillId="0" borderId="55" xfId="6" applyNumberFormat="1" applyFont="1" applyBorder="1" applyAlignment="1">
      <alignment horizontal="center" vertical="center"/>
    </xf>
    <xf numFmtId="164" fontId="7" fillId="0" borderId="7" xfId="6" applyNumberFormat="1" applyFont="1" applyBorder="1" applyAlignment="1">
      <alignment horizontal="center" vertical="center"/>
    </xf>
    <xf numFmtId="0" fontId="7" fillId="0" borderId="14" xfId="78" applyFont="1" applyBorder="1" applyAlignment="1">
      <alignment horizontal="center" vertical="center" wrapText="1"/>
    </xf>
    <xf numFmtId="0" fontId="7" fillId="0" borderId="35" xfId="78" applyFont="1" applyBorder="1" applyAlignment="1">
      <alignment horizontal="center" vertical="center" wrapText="1"/>
    </xf>
    <xf numFmtId="1" fontId="3" fillId="0" borderId="11" xfId="6" applyNumberFormat="1" applyFont="1" applyBorder="1" applyAlignment="1">
      <alignment horizontal="center" vertical="center"/>
    </xf>
    <xf numFmtId="0" fontId="7" fillId="0" borderId="15" xfId="78" applyFont="1" applyBorder="1" applyAlignment="1">
      <alignment horizontal="center" vertical="center" wrapText="1"/>
    </xf>
    <xf numFmtId="0" fontId="7" fillId="0" borderId="31" xfId="78" applyFont="1" applyBorder="1" applyAlignment="1">
      <alignment horizontal="center" vertical="center" wrapText="1"/>
    </xf>
    <xf numFmtId="2" fontId="3" fillId="0" borderId="0" xfId="78" applyNumberFormat="1" applyFont="1" applyAlignment="1">
      <alignment horizontal="center" vertical="center"/>
    </xf>
    <xf numFmtId="0" fontId="7" fillId="29" borderId="11" xfId="74" applyFont="1" applyFill="1" applyBorder="1" applyAlignment="1">
      <alignment horizontal="center" vertical="center"/>
    </xf>
    <xf numFmtId="0" fontId="7" fillId="29" borderId="12" xfId="74" applyFont="1" applyFill="1" applyBorder="1" applyAlignment="1">
      <alignment horizontal="center" vertical="center"/>
    </xf>
    <xf numFmtId="0" fontId="7" fillId="29" borderId="22" xfId="74" applyFont="1" applyFill="1" applyBorder="1" applyAlignment="1">
      <alignment horizontal="center" vertical="center"/>
    </xf>
    <xf numFmtId="0" fontId="7" fillId="29" borderId="24" xfId="74" applyFont="1" applyFill="1" applyBorder="1" applyAlignment="1">
      <alignment horizontal="center" vertical="center"/>
    </xf>
    <xf numFmtId="164" fontId="2" fillId="0" borderId="18" xfId="78" applyNumberFormat="1" applyFont="1" applyBorder="1" applyAlignment="1">
      <alignment horizontal="center" vertical="center"/>
    </xf>
    <xf numFmtId="164" fontId="7" fillId="29" borderId="24" xfId="74" applyNumberFormat="1" applyFont="1" applyFill="1" applyBorder="1" applyAlignment="1">
      <alignment horizontal="center" vertical="center"/>
    </xf>
    <xf numFmtId="164" fontId="3" fillId="0" borderId="9" xfId="6" applyNumberFormat="1" applyFont="1" applyBorder="1" applyAlignment="1">
      <alignment horizontal="center" vertical="center"/>
    </xf>
    <xf numFmtId="0" fontId="9" fillId="32" borderId="0" xfId="78" applyFont="1" applyFill="1" applyAlignment="1">
      <alignment horizontal="center"/>
    </xf>
    <xf numFmtId="0" fontId="9" fillId="30" borderId="0" xfId="78" applyFont="1" applyFill="1" applyAlignment="1">
      <alignment horizontal="center"/>
    </xf>
    <xf numFmtId="0" fontId="9" fillId="32" borderId="0" xfId="78" applyFont="1" applyFill="1" applyAlignment="1">
      <alignment horizontal="center" wrapText="1"/>
    </xf>
    <xf numFmtId="0" fontId="8" fillId="36" borderId="7" xfId="78" applyFont="1" applyFill="1" applyBorder="1" applyAlignment="1">
      <alignment horizontal="center" vertical="center" wrapText="1"/>
    </xf>
    <xf numFmtId="0" fontId="9" fillId="32" borderId="0" xfId="78" applyFont="1" applyFill="1" applyAlignment="1">
      <alignment horizontal="center" vertical="center" wrapText="1"/>
    </xf>
    <xf numFmtId="0" fontId="9" fillId="32" borderId="24" xfId="78" applyFont="1" applyFill="1" applyBorder="1" applyAlignment="1">
      <alignment horizontal="center" vertical="center" wrapText="1"/>
    </xf>
    <xf numFmtId="0" fontId="8" fillId="32" borderId="34" xfId="78" applyFont="1" applyFill="1" applyBorder="1" applyAlignment="1">
      <alignment horizontal="center" vertical="center" wrapText="1"/>
    </xf>
    <xf numFmtId="0" fontId="8" fillId="32" borderId="6" xfId="78" applyFont="1" applyFill="1" applyBorder="1" applyAlignment="1">
      <alignment horizontal="center" vertical="center" wrapText="1"/>
    </xf>
    <xf numFmtId="0" fontId="8" fillId="32" borderId="18" xfId="78" applyFont="1" applyFill="1" applyBorder="1" applyAlignment="1">
      <alignment horizontal="center" vertical="center" wrapText="1"/>
    </xf>
    <xf numFmtId="0" fontId="8" fillId="36" borderId="18" xfId="78" applyFont="1" applyFill="1" applyBorder="1" applyAlignment="1">
      <alignment horizontal="center" vertical="center" wrapText="1"/>
    </xf>
    <xf numFmtId="0" fontId="8" fillId="32" borderId="0" xfId="78" applyFont="1" applyFill="1" applyAlignment="1">
      <alignment horizontal="center" vertical="center" wrapText="1"/>
    </xf>
    <xf numFmtId="0" fontId="9" fillId="32" borderId="0" xfId="78" applyFont="1" applyFill="1" applyAlignment="1">
      <alignment horizontal="center" vertical="center"/>
    </xf>
    <xf numFmtId="0" fontId="8" fillId="32" borderId="0" xfId="78" applyFont="1" applyFill="1" applyAlignment="1">
      <alignment horizontal="center" vertical="center"/>
    </xf>
    <xf numFmtId="0" fontId="9" fillId="30" borderId="0" xfId="78" applyFont="1" applyFill="1" applyAlignment="1">
      <alignment horizontal="center" vertical="center"/>
    </xf>
    <xf numFmtId="2" fontId="9" fillId="32" borderId="0" xfId="78" applyNumberFormat="1" applyFont="1" applyFill="1" applyAlignment="1">
      <alignment horizontal="center" vertical="center"/>
    </xf>
    <xf numFmtId="2" fontId="3" fillId="0" borderId="11" xfId="6" applyNumberFormat="1" applyFont="1" applyBorder="1" applyAlignment="1">
      <alignment horizontal="center" vertical="center"/>
    </xf>
    <xf numFmtId="2" fontId="3" fillId="0" borderId="24" xfId="6" applyNumberFormat="1" applyFont="1" applyBorder="1" applyAlignment="1">
      <alignment horizontal="center" vertical="center"/>
    </xf>
    <xf numFmtId="2" fontId="7" fillId="0" borderId="18" xfId="6" applyNumberFormat="1" applyFont="1" applyBorder="1" applyAlignment="1">
      <alignment horizontal="center" vertical="center"/>
    </xf>
    <xf numFmtId="0" fontId="7" fillId="30" borderId="14" xfId="78" applyFont="1" applyFill="1" applyBorder="1" applyAlignment="1">
      <alignment horizontal="center" vertical="center" wrapText="1"/>
    </xf>
    <xf numFmtId="0" fontId="7" fillId="30" borderId="35" xfId="78" applyFont="1" applyFill="1" applyBorder="1" applyAlignment="1">
      <alignment horizontal="center" vertical="center" wrapText="1"/>
    </xf>
    <xf numFmtId="0" fontId="3" fillId="0" borderId="73" xfId="78" applyFont="1" applyBorder="1" applyAlignment="1">
      <alignment horizontal="center" vertical="center" wrapText="1"/>
    </xf>
    <xf numFmtId="164" fontId="3" fillId="0" borderId="71" xfId="6" applyNumberFormat="1" applyFont="1" applyBorder="1" applyAlignment="1">
      <alignment horizontal="center" vertical="center"/>
    </xf>
    <xf numFmtId="164" fontId="3" fillId="0" borderId="40" xfId="6" applyNumberFormat="1" applyFont="1" applyBorder="1" applyAlignment="1">
      <alignment horizontal="center" vertical="center"/>
    </xf>
    <xf numFmtId="164" fontId="3" fillId="0" borderId="64" xfId="6" applyNumberFormat="1" applyFont="1" applyBorder="1" applyAlignment="1">
      <alignment horizontal="center" vertical="center"/>
    </xf>
    <xf numFmtId="164" fontId="7" fillId="0" borderId="19" xfId="6" applyNumberFormat="1" applyFont="1" applyBorder="1" applyAlignment="1">
      <alignment horizontal="center" vertical="center"/>
    </xf>
    <xf numFmtId="0" fontId="3" fillId="0" borderId="74" xfId="78" applyFont="1" applyBorder="1" applyAlignment="1">
      <alignment horizontal="center" vertical="center" wrapText="1"/>
    </xf>
    <xf numFmtId="164" fontId="3" fillId="0" borderId="26" xfId="6" applyNumberFormat="1" applyFont="1" applyBorder="1" applyAlignment="1">
      <alignment horizontal="center" vertical="center"/>
    </xf>
    <xf numFmtId="164" fontId="3" fillId="0" borderId="27" xfId="6" applyNumberFormat="1" applyFont="1" applyBorder="1" applyAlignment="1">
      <alignment horizontal="center" vertical="center"/>
    </xf>
    <xf numFmtId="164" fontId="7" fillId="0" borderId="20" xfId="6" applyNumberFormat="1" applyFont="1" applyBorder="1" applyAlignment="1">
      <alignment horizontal="center" vertical="center"/>
    </xf>
    <xf numFmtId="0" fontId="7" fillId="0" borderId="61" xfId="78" applyFont="1" applyBorder="1" applyAlignment="1">
      <alignment horizontal="center" vertical="center" wrapText="1"/>
    </xf>
    <xf numFmtId="0" fontId="3" fillId="0" borderId="75" xfId="6" applyFont="1" applyBorder="1" applyAlignment="1">
      <alignment horizontal="center" vertical="center"/>
    </xf>
    <xf numFmtId="0" fontId="3" fillId="0" borderId="62" xfId="6" applyFont="1" applyBorder="1" applyAlignment="1">
      <alignment horizontal="center" vertical="center"/>
    </xf>
    <xf numFmtId="0" fontId="3" fillId="0" borderId="76" xfId="6" applyFont="1" applyBorder="1" applyAlignment="1">
      <alignment horizontal="center" vertical="center"/>
    </xf>
    <xf numFmtId="164" fontId="7" fillId="0" borderId="72" xfId="6" applyNumberFormat="1" applyFont="1" applyBorder="1" applyAlignment="1">
      <alignment horizontal="center" vertical="center"/>
    </xf>
    <xf numFmtId="166" fontId="3" fillId="0" borderId="71" xfId="6" applyNumberFormat="1" applyFont="1" applyBorder="1" applyAlignment="1">
      <alignment horizontal="center" vertical="center"/>
    </xf>
    <xf numFmtId="166" fontId="3" fillId="0" borderId="40" xfId="6" applyNumberFormat="1" applyFont="1" applyBorder="1" applyAlignment="1">
      <alignment horizontal="center" vertical="center"/>
    </xf>
    <xf numFmtId="166" fontId="3" fillId="0" borderId="64" xfId="6" applyNumberFormat="1" applyFont="1" applyBorder="1" applyAlignment="1">
      <alignment horizontal="center" vertical="center"/>
    </xf>
    <xf numFmtId="0" fontId="7" fillId="0" borderId="19" xfId="6" applyFont="1" applyBorder="1" applyAlignment="1">
      <alignment horizontal="center" vertical="center"/>
    </xf>
    <xf numFmtId="164" fontId="3" fillId="0" borderId="28" xfId="6" applyNumberFormat="1" applyFont="1" applyBorder="1" applyAlignment="1">
      <alignment horizontal="center" vertical="center"/>
    </xf>
    <xf numFmtId="164" fontId="9" fillId="0" borderId="0" xfId="2" applyNumberFormat="1" applyFont="1" applyAlignment="1">
      <alignment horizontal="center" wrapText="1"/>
    </xf>
    <xf numFmtId="0" fontId="3" fillId="32" borderId="11" xfId="0" applyFont="1" applyFill="1" applyBorder="1" applyAlignment="1">
      <alignment horizontal="center" vertical="center"/>
    </xf>
    <xf numFmtId="0" fontId="3" fillId="30" borderId="11" xfId="0" applyFont="1" applyFill="1" applyBorder="1" applyAlignment="1">
      <alignment horizontal="center" vertical="center"/>
    </xf>
    <xf numFmtId="0" fontId="3" fillId="30" borderId="12" xfId="0" applyFont="1" applyFill="1" applyBorder="1" applyAlignment="1">
      <alignment horizontal="center" vertical="center"/>
    </xf>
    <xf numFmtId="0" fontId="3" fillId="32" borderId="22" xfId="0" applyFont="1" applyFill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32" borderId="24" xfId="0" applyFont="1" applyFill="1" applyBorder="1" applyAlignment="1">
      <alignment horizontal="center" vertical="center"/>
    </xf>
    <xf numFmtId="0" fontId="3" fillId="30" borderId="37" xfId="0" applyFont="1" applyFill="1" applyBorder="1" applyAlignment="1">
      <alignment horizontal="center" vertical="center"/>
    </xf>
    <xf numFmtId="0" fontId="3" fillId="30" borderId="27" xfId="0" applyFont="1" applyFill="1" applyBorder="1" applyAlignment="1">
      <alignment horizontal="center" vertical="center"/>
    </xf>
    <xf numFmtId="0" fontId="3" fillId="30" borderId="74" xfId="0" applyFont="1" applyFill="1" applyBorder="1" applyAlignment="1">
      <alignment horizontal="center" vertical="center"/>
    </xf>
    <xf numFmtId="0" fontId="3" fillId="0" borderId="0" xfId="79" applyFont="1" applyAlignment="1">
      <alignment horizontal="center"/>
    </xf>
    <xf numFmtId="0" fontId="51" fillId="0" borderId="0" xfId="80"/>
    <xf numFmtId="0" fontId="3" fillId="0" borderId="0" xfId="79" applyFont="1" applyAlignment="1">
      <alignment horizontal="center" wrapText="1"/>
    </xf>
    <xf numFmtId="0" fontId="10" fillId="0" borderId="0" xfId="79" applyFont="1" applyAlignment="1">
      <alignment horizontal="center" wrapText="1"/>
    </xf>
    <xf numFmtId="2" fontId="51" fillId="0" borderId="0" xfId="80" applyNumberFormat="1"/>
    <xf numFmtId="166" fontId="51" fillId="0" borderId="0" xfId="80" applyNumberFormat="1"/>
    <xf numFmtId="166" fontId="3" fillId="0" borderId="38" xfId="6" applyNumberFormat="1" applyFont="1" applyBorder="1" applyAlignment="1">
      <alignment horizontal="center" vertical="center"/>
    </xf>
    <xf numFmtId="0" fontId="3" fillId="0" borderId="38" xfId="6" applyFont="1" applyBorder="1" applyAlignment="1">
      <alignment horizontal="center" vertical="center"/>
    </xf>
    <xf numFmtId="164" fontId="3" fillId="0" borderId="38" xfId="6" applyNumberFormat="1" applyFont="1" applyBorder="1" applyAlignment="1">
      <alignment horizontal="center" vertical="center"/>
    </xf>
    <xf numFmtId="164" fontId="3" fillId="32" borderId="38" xfId="6" applyNumberFormat="1" applyFont="1" applyFill="1" applyBorder="1" applyAlignment="1">
      <alignment horizontal="center" vertical="center"/>
    </xf>
    <xf numFmtId="164" fontId="3" fillId="0" borderId="57" xfId="6" applyNumberFormat="1" applyFont="1" applyBorder="1" applyAlignment="1">
      <alignment horizontal="center" vertical="center"/>
    </xf>
    <xf numFmtId="0" fontId="7" fillId="34" borderId="13" xfId="78" applyFont="1" applyFill="1" applyBorder="1" applyAlignment="1">
      <alignment horizontal="center" vertical="center" wrapText="1"/>
    </xf>
    <xf numFmtId="0" fontId="7" fillId="34" borderId="31" xfId="78" applyFont="1" applyFill="1" applyBorder="1" applyAlignment="1">
      <alignment horizontal="center" vertical="center" wrapText="1"/>
    </xf>
    <xf numFmtId="0" fontId="3" fillId="34" borderId="38" xfId="6" applyFont="1" applyFill="1" applyBorder="1" applyAlignment="1">
      <alignment horizontal="center" vertical="center"/>
    </xf>
    <xf numFmtId="0" fontId="3" fillId="34" borderId="22" xfId="6" applyFont="1" applyFill="1" applyBorder="1" applyAlignment="1">
      <alignment horizontal="center" vertical="center"/>
    </xf>
    <xf numFmtId="0" fontId="3" fillId="34" borderId="24" xfId="6" applyFont="1" applyFill="1" applyBorder="1" applyAlignment="1">
      <alignment horizontal="center" vertical="center"/>
    </xf>
    <xf numFmtId="0" fontId="7" fillId="34" borderId="18" xfId="6" applyFont="1" applyFill="1" applyBorder="1" applyAlignment="1">
      <alignment horizontal="center" vertical="center"/>
    </xf>
    <xf numFmtId="2" fontId="3" fillId="34" borderId="22" xfId="0" applyNumberFormat="1" applyFont="1" applyFill="1" applyBorder="1" applyAlignment="1">
      <alignment horizontal="center" vertical="center"/>
    </xf>
    <xf numFmtId="0" fontId="3" fillId="34" borderId="11" xfId="6" applyFont="1" applyFill="1" applyBorder="1" applyAlignment="1">
      <alignment horizontal="center" vertical="center"/>
    </xf>
    <xf numFmtId="2" fontId="7" fillId="34" borderId="18" xfId="6" applyNumberFormat="1" applyFont="1" applyFill="1" applyBorder="1" applyAlignment="1">
      <alignment horizontal="center" vertical="center"/>
    </xf>
    <xf numFmtId="166" fontId="3" fillId="4" borderId="38" xfId="6" applyNumberFormat="1" applyFont="1" applyFill="1" applyBorder="1" applyAlignment="1">
      <alignment horizontal="center" vertical="center"/>
    </xf>
    <xf numFmtId="166" fontId="3" fillId="4" borderId="22" xfId="6" applyNumberFormat="1" applyFont="1" applyFill="1" applyBorder="1" applyAlignment="1">
      <alignment horizontal="center" vertical="center"/>
    </xf>
    <xf numFmtId="166" fontId="3" fillId="4" borderId="16" xfId="6" applyNumberFormat="1" applyFont="1" applyFill="1" applyBorder="1" applyAlignment="1">
      <alignment horizontal="center" vertical="center"/>
    </xf>
    <xf numFmtId="166" fontId="3" fillId="34" borderId="38" xfId="6" applyNumberFormat="1" applyFont="1" applyFill="1" applyBorder="1" applyAlignment="1">
      <alignment horizontal="center" vertical="center"/>
    </xf>
    <xf numFmtId="166" fontId="3" fillId="34" borderId="22" xfId="6" applyNumberFormat="1" applyFont="1" applyFill="1" applyBorder="1" applyAlignment="1">
      <alignment horizontal="center" vertical="center"/>
    </xf>
    <xf numFmtId="166" fontId="3" fillId="34" borderId="24" xfId="6" applyNumberFormat="1" applyFont="1" applyFill="1" applyBorder="1" applyAlignment="1">
      <alignment horizontal="center" vertical="center"/>
    </xf>
    <xf numFmtId="0" fontId="3" fillId="29" borderId="11" xfId="77" applyFont="1" applyFill="1" applyBorder="1" applyAlignment="1">
      <alignment horizontal="center" vertical="center"/>
    </xf>
    <xf numFmtId="2" fontId="3" fillId="34" borderId="11" xfId="77" applyNumberFormat="1" applyFont="1" applyFill="1" applyBorder="1" applyAlignment="1">
      <alignment horizontal="center" vertical="center"/>
    </xf>
    <xf numFmtId="2" fontId="3" fillId="29" borderId="11" xfId="77" applyNumberFormat="1" applyFont="1" applyFill="1" applyBorder="1" applyAlignment="1">
      <alignment horizontal="center" vertical="center"/>
    </xf>
    <xf numFmtId="0" fontId="3" fillId="29" borderId="22" xfId="77" applyFont="1" applyFill="1" applyBorder="1" applyAlignment="1">
      <alignment horizontal="center" vertical="center"/>
    </xf>
    <xf numFmtId="0" fontId="3" fillId="29" borderId="24" xfId="77" applyFont="1" applyFill="1" applyBorder="1" applyAlignment="1">
      <alignment horizontal="center" vertical="center"/>
    </xf>
    <xf numFmtId="2" fontId="3" fillId="34" borderId="9" xfId="77" applyNumberFormat="1" applyFont="1" applyFill="1" applyBorder="1" applyAlignment="1">
      <alignment horizontal="center" vertical="center"/>
    </xf>
    <xf numFmtId="0" fontId="7" fillId="0" borderId="14" xfId="6" applyFont="1" applyBorder="1" applyAlignment="1">
      <alignment horizontal="center" vertical="center"/>
    </xf>
    <xf numFmtId="0" fontId="7" fillId="0" borderId="2" xfId="6" applyFont="1" applyBorder="1" applyAlignment="1">
      <alignment horizontal="center" vertical="center"/>
    </xf>
    <xf numFmtId="2" fontId="3" fillId="29" borderId="9" xfId="77" applyNumberFormat="1" applyFont="1" applyFill="1" applyBorder="1" applyAlignment="1">
      <alignment horizontal="center" vertical="center"/>
    </xf>
    <xf numFmtId="2" fontId="7" fillId="34" borderId="18" xfId="77" applyNumberFormat="1" applyFont="1" applyFill="1" applyBorder="1" applyAlignment="1">
      <alignment horizontal="center" vertical="center"/>
    </xf>
    <xf numFmtId="2" fontId="7" fillId="29" borderId="18" xfId="77" applyNumberFormat="1" applyFont="1" applyFill="1" applyBorder="1" applyAlignment="1">
      <alignment horizontal="center" vertical="center"/>
    </xf>
    <xf numFmtId="164" fontId="7" fillId="29" borderId="18" xfId="77" applyNumberFormat="1" applyFont="1" applyFill="1" applyBorder="1" applyAlignment="1">
      <alignment horizontal="center" vertical="center"/>
    </xf>
    <xf numFmtId="0" fontId="3" fillId="0" borderId="0" xfId="6" applyFont="1" applyAlignment="1">
      <alignment horizontal="center" wrapText="1"/>
    </xf>
    <xf numFmtId="0" fontId="10" fillId="0" borderId="0" xfId="6" applyFont="1" applyAlignment="1">
      <alignment horizontal="center" wrapText="1"/>
    </xf>
    <xf numFmtId="0" fontId="3" fillId="0" borderId="0" xfId="6" applyFont="1" applyAlignment="1">
      <alignment horizontal="center"/>
    </xf>
    <xf numFmtId="0" fontId="3" fillId="0" borderId="0" xfId="6" applyFont="1" applyAlignment="1">
      <alignment horizontal="center" vertical="center" wrapText="1"/>
    </xf>
    <xf numFmtId="0" fontId="7" fillId="0" borderId="0" xfId="6" applyFont="1" applyAlignment="1">
      <alignment horizontal="center" vertical="center" wrapText="1"/>
    </xf>
    <xf numFmtId="0" fontId="3" fillId="0" borderId="0" xfId="6" applyFont="1" applyAlignment="1">
      <alignment horizontal="center" vertical="center"/>
    </xf>
    <xf numFmtId="0" fontId="3" fillId="4" borderId="22" xfId="0" applyFont="1" applyFill="1" applyBorder="1" applyAlignment="1">
      <alignment horizontal="center" vertical="center"/>
    </xf>
    <xf numFmtId="0" fontId="3" fillId="4" borderId="24" xfId="0" applyFont="1" applyFill="1" applyBorder="1" applyAlignment="1">
      <alignment horizontal="center" vertical="center"/>
    </xf>
    <xf numFmtId="164" fontId="3" fillId="0" borderId="0" xfId="6" applyNumberFormat="1" applyFont="1" applyAlignment="1">
      <alignment horizontal="center" vertical="center"/>
    </xf>
    <xf numFmtId="0" fontId="7" fillId="0" borderId="0" xfId="6" applyFont="1" applyAlignment="1">
      <alignment horizontal="center" vertical="center"/>
    </xf>
    <xf numFmtId="2" fontId="3" fillId="0" borderId="0" xfId="6" applyNumberFormat="1" applyFont="1" applyAlignment="1">
      <alignment horizontal="center" vertical="center"/>
    </xf>
    <xf numFmtId="0" fontId="7" fillId="4" borderId="18" xfId="1" applyFont="1" applyFill="1" applyBorder="1" applyAlignment="1">
      <alignment horizontal="center" vertical="center" wrapText="1"/>
    </xf>
    <xf numFmtId="164" fontId="42" fillId="4" borderId="38" xfId="0" applyNumberFormat="1" applyFont="1" applyFill="1" applyBorder="1"/>
    <xf numFmtId="164" fontId="42" fillId="4" borderId="22" xfId="0" applyNumberFormat="1" applyFont="1" applyFill="1" applyBorder="1"/>
    <xf numFmtId="164" fontId="42" fillId="4" borderId="24" xfId="0" applyNumberFormat="1" applyFont="1" applyFill="1" applyBorder="1"/>
    <xf numFmtId="164" fontId="42" fillId="4" borderId="2" xfId="0" applyNumberFormat="1" applyFont="1" applyFill="1" applyBorder="1"/>
    <xf numFmtId="164" fontId="42" fillId="4" borderId="9" xfId="0" applyNumberFormat="1" applyFont="1" applyFill="1" applyBorder="1"/>
    <xf numFmtId="0" fontId="3" fillId="0" borderId="22" xfId="6" applyFont="1" applyBorder="1" applyAlignment="1">
      <alignment horizontal="center" vertical="center" wrapText="1"/>
    </xf>
    <xf numFmtId="0" fontId="7" fillId="0" borderId="24" xfId="6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/>
    </xf>
    <xf numFmtId="0" fontId="3" fillId="32" borderId="38" xfId="6" applyFont="1" applyFill="1" applyBorder="1" applyAlignment="1">
      <alignment horizontal="center" vertical="center"/>
    </xf>
    <xf numFmtId="0" fontId="3" fillId="4" borderId="38" xfId="0" applyFont="1" applyFill="1" applyBorder="1" applyAlignment="1">
      <alignment horizontal="center" vertical="center"/>
    </xf>
    <xf numFmtId="0" fontId="3" fillId="30" borderId="38" xfId="0" applyFont="1" applyFill="1" applyBorder="1" applyAlignment="1">
      <alignment horizontal="center" vertical="center"/>
    </xf>
    <xf numFmtId="0" fontId="7" fillId="30" borderId="38" xfId="0" applyFont="1" applyFill="1" applyBorder="1" applyAlignment="1">
      <alignment horizontal="center" vertical="center"/>
    </xf>
    <xf numFmtId="0" fontId="7" fillId="30" borderId="22" xfId="0" applyFont="1" applyFill="1" applyBorder="1" applyAlignment="1">
      <alignment horizontal="center" vertical="center"/>
    </xf>
    <xf numFmtId="0" fontId="7" fillId="30" borderId="16" xfId="0" applyFont="1" applyFill="1" applyBorder="1" applyAlignment="1">
      <alignment horizontal="center" vertical="center"/>
    </xf>
    <xf numFmtId="0" fontId="3" fillId="30" borderId="57" xfId="0" applyFont="1" applyFill="1" applyBorder="1" applyAlignment="1">
      <alignment horizontal="center" vertical="center"/>
    </xf>
    <xf numFmtId="0" fontId="3" fillId="30" borderId="22" xfId="0" applyFont="1" applyFill="1" applyBorder="1" applyAlignment="1">
      <alignment horizontal="center" vertical="center"/>
    </xf>
    <xf numFmtId="0" fontId="3" fillId="30" borderId="23" xfId="0" applyFont="1" applyFill="1" applyBorder="1" applyAlignment="1">
      <alignment horizontal="center" vertical="center"/>
    </xf>
    <xf numFmtId="0" fontId="3" fillId="32" borderId="38" xfId="0" applyFont="1" applyFill="1" applyBorder="1" applyAlignment="1">
      <alignment horizontal="center" vertical="center"/>
    </xf>
    <xf numFmtId="0" fontId="7" fillId="30" borderId="22" xfId="6" applyFont="1" applyFill="1" applyBorder="1" applyAlignment="1">
      <alignment horizontal="center" vertical="center"/>
    </xf>
    <xf numFmtId="2" fontId="7" fillId="30" borderId="22" xfId="6" applyNumberFormat="1" applyFont="1" applyFill="1" applyBorder="1" applyAlignment="1">
      <alignment horizontal="center" vertical="center"/>
    </xf>
    <xf numFmtId="164" fontId="3" fillId="0" borderId="22" xfId="0" applyNumberFormat="1" applyFont="1" applyBorder="1" applyAlignment="1">
      <alignment horizontal="center" vertical="center"/>
    </xf>
    <xf numFmtId="0" fontId="7" fillId="30" borderId="38" xfId="6" applyFont="1" applyFill="1" applyBorder="1" applyAlignment="1">
      <alignment horizontal="center" vertical="center"/>
    </xf>
    <xf numFmtId="2" fontId="7" fillId="30" borderId="38" xfId="6" applyNumberFormat="1" applyFont="1" applyFill="1" applyBorder="1" applyAlignment="1">
      <alignment horizontal="center" vertical="center"/>
    </xf>
    <xf numFmtId="164" fontId="7" fillId="30" borderId="57" xfId="0" applyNumberFormat="1" applyFont="1" applyFill="1" applyBorder="1" applyAlignment="1">
      <alignment horizontal="center" vertical="center"/>
    </xf>
    <xf numFmtId="164" fontId="7" fillId="30" borderId="23" xfId="0" applyNumberFormat="1" applyFont="1" applyFill="1" applyBorder="1" applyAlignment="1">
      <alignment horizontal="center" vertical="center"/>
    </xf>
    <xf numFmtId="0" fontId="7" fillId="30" borderId="16" xfId="6" applyFont="1" applyFill="1" applyBorder="1" applyAlignment="1">
      <alignment horizontal="center" vertical="center"/>
    </xf>
    <xf numFmtId="2" fontId="7" fillId="30" borderId="16" xfId="6" applyNumberFormat="1" applyFont="1" applyFill="1" applyBorder="1" applyAlignment="1">
      <alignment horizontal="center" vertical="center"/>
    </xf>
    <xf numFmtId="164" fontId="7" fillId="30" borderId="17" xfId="0" applyNumberFormat="1" applyFont="1" applyFill="1" applyBorder="1" applyAlignment="1">
      <alignment horizontal="center" vertical="center"/>
    </xf>
    <xf numFmtId="2" fontId="7" fillId="30" borderId="14" xfId="6" applyNumberFormat="1" applyFont="1" applyFill="1" applyBorder="1" applyAlignment="1">
      <alignment horizontal="center" vertical="center"/>
    </xf>
    <xf numFmtId="0" fontId="7" fillId="30" borderId="14" xfId="0" applyFont="1" applyFill="1" applyBorder="1" applyAlignment="1">
      <alignment horizontal="center" vertical="center"/>
    </xf>
    <xf numFmtId="164" fontId="7" fillId="30" borderId="35" xfId="0" applyNumberFormat="1" applyFont="1" applyFill="1" applyBorder="1" applyAlignment="1">
      <alignment horizontal="center" vertical="center"/>
    </xf>
    <xf numFmtId="0" fontId="3" fillId="30" borderId="24" xfId="0" applyFont="1" applyFill="1" applyBorder="1" applyAlignment="1">
      <alignment horizontal="center" vertical="center"/>
    </xf>
    <xf numFmtId="0" fontId="3" fillId="30" borderId="25" xfId="0" applyFont="1" applyFill="1" applyBorder="1" applyAlignment="1">
      <alignment horizontal="center" vertical="center"/>
    </xf>
    <xf numFmtId="0" fontId="7" fillId="4" borderId="18" xfId="6" applyFont="1" applyFill="1" applyBorder="1" applyAlignment="1">
      <alignment horizontal="center" vertical="center"/>
    </xf>
    <xf numFmtId="0" fontId="7" fillId="32" borderId="18" xfId="0" applyFont="1" applyFill="1" applyBorder="1" applyAlignment="1">
      <alignment horizontal="center" vertical="center"/>
    </xf>
    <xf numFmtId="0" fontId="7" fillId="32" borderId="7" xfId="0" applyFont="1" applyFill="1" applyBorder="1" applyAlignment="1">
      <alignment horizontal="center" vertical="center"/>
    </xf>
    <xf numFmtId="165" fontId="3" fillId="0" borderId="0" xfId="31" applyNumberFormat="1" applyFont="1"/>
    <xf numFmtId="165" fontId="43" fillId="4" borderId="18" xfId="0" applyNumberFormat="1" applyFont="1" applyFill="1" applyBorder="1"/>
    <xf numFmtId="165" fontId="43" fillId="4" borderId="7" xfId="0" applyNumberFormat="1" applyFont="1" applyFill="1" applyBorder="1"/>
    <xf numFmtId="0" fontId="3" fillId="0" borderId="0" xfId="31" applyFont="1" applyAlignment="1">
      <alignment horizontal="center"/>
    </xf>
    <xf numFmtId="0" fontId="4" fillId="5" borderId="0" xfId="31" applyFont="1" applyFill="1" applyAlignment="1">
      <alignment horizontal="center" vertical="center" wrapText="1"/>
    </xf>
    <xf numFmtId="0" fontId="10" fillId="5" borderId="0" xfId="31" applyFont="1" applyFill="1" applyAlignment="1">
      <alignment horizontal="center" vertical="center" wrapText="1"/>
    </xf>
    <xf numFmtId="0" fontId="10" fillId="5" borderId="0" xfId="31" applyFont="1" applyFill="1" applyAlignment="1">
      <alignment horizontal="center" vertical="center"/>
    </xf>
    <xf numFmtId="0" fontId="2" fillId="5" borderId="43" xfId="31" applyFont="1" applyFill="1" applyBorder="1" applyAlignment="1">
      <alignment horizontal="center" vertical="center" wrapText="1"/>
    </xf>
    <xf numFmtId="0" fontId="2" fillId="5" borderId="38" xfId="31" applyFont="1" applyFill="1" applyBorder="1" applyAlignment="1">
      <alignment horizontal="center" vertical="center" wrapText="1"/>
    </xf>
    <xf numFmtId="0" fontId="2" fillId="5" borderId="57" xfId="31" applyFont="1" applyFill="1" applyBorder="1" applyAlignment="1">
      <alignment horizontal="center" vertical="center" wrapText="1"/>
    </xf>
    <xf numFmtId="0" fontId="2" fillId="5" borderId="44" xfId="31" applyFont="1" applyFill="1" applyBorder="1" applyAlignment="1">
      <alignment horizontal="center" vertical="center" wrapText="1"/>
    </xf>
    <xf numFmtId="0" fontId="2" fillId="5" borderId="16" xfId="31" applyFont="1" applyFill="1" applyBorder="1" applyAlignment="1">
      <alignment horizontal="center" vertical="center" wrapText="1"/>
    </xf>
    <xf numFmtId="0" fontId="2" fillId="5" borderId="17" xfId="31" applyFont="1" applyFill="1" applyBorder="1" applyAlignment="1">
      <alignment horizontal="center" vertical="center" wrapText="1"/>
    </xf>
    <xf numFmtId="0" fontId="7" fillId="0" borderId="58" xfId="2" applyFont="1" applyBorder="1" applyAlignment="1">
      <alignment horizontal="center" vertical="center" wrapText="1"/>
    </xf>
    <xf numFmtId="0" fontId="7" fillId="0" borderId="60" xfId="2" applyFont="1" applyBorder="1" applyAlignment="1">
      <alignment horizontal="center" vertical="center" wrapText="1"/>
    </xf>
    <xf numFmtId="0" fontId="7" fillId="0" borderId="61" xfId="2" applyFont="1" applyBorder="1" applyAlignment="1">
      <alignment horizontal="center" vertical="center" wrapText="1"/>
    </xf>
    <xf numFmtId="0" fontId="2" fillId="0" borderId="0" xfId="2" applyFont="1" applyAlignment="1">
      <alignment horizontal="center" vertical="center" wrapText="1"/>
    </xf>
    <xf numFmtId="0" fontId="2" fillId="0" borderId="54" xfId="2" applyFont="1" applyBorder="1" applyAlignment="1">
      <alignment horizontal="center" vertical="center" wrapText="1"/>
    </xf>
    <xf numFmtId="0" fontId="2" fillId="5" borderId="32" xfId="31" applyFont="1" applyFill="1" applyBorder="1" applyAlignment="1">
      <alignment horizontal="center" vertical="center" wrapText="1"/>
    </xf>
    <xf numFmtId="0" fontId="2" fillId="5" borderId="39" xfId="31" applyFont="1" applyFill="1" applyBorder="1" applyAlignment="1">
      <alignment horizontal="center" vertical="center" wrapText="1"/>
    </xf>
    <xf numFmtId="0" fontId="2" fillId="5" borderId="41" xfId="31" applyFont="1" applyFill="1" applyBorder="1" applyAlignment="1">
      <alignment horizontal="center" vertical="center" wrapText="1"/>
    </xf>
    <xf numFmtId="0" fontId="7" fillId="4" borderId="0" xfId="31" applyFont="1" applyFill="1" applyAlignment="1">
      <alignment horizontal="center" vertical="center" wrapText="1"/>
    </xf>
    <xf numFmtId="0" fontId="7" fillId="4" borderId="12" xfId="31" applyFont="1" applyFill="1" applyBorder="1" applyAlignment="1">
      <alignment horizontal="center" vertical="center" wrapText="1"/>
    </xf>
    <xf numFmtId="0" fontId="2" fillId="5" borderId="8" xfId="31" applyFont="1" applyFill="1" applyBorder="1" applyAlignment="1">
      <alignment horizontal="center" vertical="center" wrapText="1"/>
    </xf>
    <xf numFmtId="0" fontId="2" fillId="5" borderId="0" xfId="31" applyFont="1" applyFill="1" applyAlignment="1">
      <alignment vertical="center" wrapText="1"/>
    </xf>
    <xf numFmtId="0" fontId="7" fillId="4" borderId="33" xfId="31" applyFont="1" applyFill="1" applyBorder="1" applyAlignment="1">
      <alignment horizontal="center" vertical="center" wrapText="1"/>
    </xf>
    <xf numFmtId="0" fontId="7" fillId="4" borderId="59" xfId="31" applyFont="1" applyFill="1" applyBorder="1" applyAlignment="1">
      <alignment horizontal="center" vertical="center" wrapText="1"/>
    </xf>
    <xf numFmtId="164" fontId="2" fillId="4" borderId="6" xfId="2" applyNumberFormat="1" applyFont="1" applyFill="1" applyBorder="1" applyAlignment="1">
      <alignment horizontal="center" vertical="center" wrapText="1"/>
    </xf>
    <xf numFmtId="164" fontId="2" fillId="4" borderId="15" xfId="2" applyNumberFormat="1" applyFont="1" applyFill="1" applyBorder="1" applyAlignment="1">
      <alignment horizontal="center" vertical="center" wrapText="1"/>
    </xf>
    <xf numFmtId="0" fontId="8" fillId="0" borderId="43" xfId="2" applyFont="1" applyBorder="1" applyAlignment="1">
      <alignment horizontal="center" vertical="center" wrapText="1"/>
    </xf>
    <xf numFmtId="0" fontId="8" fillId="0" borderId="56" xfId="2" applyFont="1" applyBorder="1" applyAlignment="1">
      <alignment horizontal="center" vertical="center" wrapText="1"/>
    </xf>
    <xf numFmtId="0" fontId="2" fillId="4" borderId="3" xfId="2" applyFont="1" applyFill="1" applyBorder="1" applyAlignment="1">
      <alignment horizontal="center" vertical="center" wrapText="1"/>
    </xf>
    <xf numFmtId="0" fontId="2" fillId="4" borderId="20" xfId="2" applyFont="1" applyFill="1" applyBorder="1" applyAlignment="1">
      <alignment horizontal="center" vertical="center" wrapText="1"/>
    </xf>
    <xf numFmtId="0" fontId="2" fillId="0" borderId="37" xfId="2" applyFont="1" applyBorder="1" applyAlignment="1">
      <alignment horizontal="center" vertical="center" wrapText="1"/>
    </xf>
    <xf numFmtId="0" fontId="2" fillId="0" borderId="28" xfId="2" applyFont="1" applyBorder="1" applyAlignment="1">
      <alignment horizontal="center" vertical="center" wrapText="1"/>
    </xf>
    <xf numFmtId="0" fontId="7" fillId="0" borderId="42" xfId="2" applyFont="1" applyBorder="1" applyAlignment="1">
      <alignment vertical="center" textRotation="90" wrapText="1"/>
    </xf>
    <xf numFmtId="0" fontId="7" fillId="0" borderId="55" xfId="2" applyFont="1" applyBorder="1" applyAlignment="1">
      <alignment vertical="center" textRotation="90" wrapText="1"/>
    </xf>
    <xf numFmtId="0" fontId="3" fillId="0" borderId="38" xfId="2" applyFont="1" applyBorder="1" applyAlignment="1">
      <alignment horizontal="center" vertical="center" wrapText="1"/>
    </xf>
    <xf numFmtId="0" fontId="3" fillId="0" borderId="43" xfId="2" applyFont="1" applyBorder="1" applyAlignment="1">
      <alignment horizontal="center" vertical="center" wrapText="1"/>
    </xf>
    <xf numFmtId="0" fontId="4" fillId="0" borderId="0" xfId="2" applyFont="1" applyAlignment="1">
      <alignment horizontal="center" vertical="center" wrapText="1"/>
    </xf>
    <xf numFmtId="0" fontId="5" fillId="0" borderId="0" xfId="2" applyFont="1" applyAlignment="1">
      <alignment horizontal="center" vertical="center" wrapText="1"/>
    </xf>
    <xf numFmtId="0" fontId="6" fillId="0" borderId="54" xfId="2" applyFont="1" applyBorder="1" applyAlignment="1">
      <alignment horizontal="center" vertical="center" wrapText="1"/>
    </xf>
    <xf numFmtId="0" fontId="7" fillId="0" borderId="1" xfId="2" applyFont="1" applyBorder="1" applyAlignment="1">
      <alignment horizontal="center" vertical="center" wrapText="1"/>
    </xf>
    <xf numFmtId="0" fontId="7" fillId="0" borderId="8" xfId="2" applyFont="1" applyBorder="1" applyAlignment="1">
      <alignment horizontal="center" vertical="center" wrapText="1"/>
    </xf>
    <xf numFmtId="0" fontId="2" fillId="0" borderId="2" xfId="2" applyFont="1" applyBorder="1" applyAlignment="1">
      <alignment horizontal="center" vertical="center" wrapText="1"/>
    </xf>
    <xf numFmtId="0" fontId="2" fillId="0" borderId="9" xfId="2" applyFont="1" applyBorder="1" applyAlignment="1">
      <alignment horizontal="center" vertical="center" wrapText="1"/>
    </xf>
    <xf numFmtId="0" fontId="2" fillId="0" borderId="14" xfId="2" applyFont="1" applyBorder="1" applyAlignment="1">
      <alignment horizontal="center" vertical="center" wrapText="1"/>
    </xf>
    <xf numFmtId="0" fontId="8" fillId="0" borderId="42" xfId="2" applyFont="1" applyBorder="1" applyAlignment="1">
      <alignment horizontal="center" vertical="center" wrapText="1"/>
    </xf>
    <xf numFmtId="0" fontId="8" fillId="0" borderId="55" xfId="2" applyFont="1" applyBorder="1" applyAlignment="1">
      <alignment horizontal="center" vertical="center" wrapText="1"/>
    </xf>
    <xf numFmtId="0" fontId="8" fillId="0" borderId="35" xfId="2" applyFont="1" applyBorder="1" applyAlignment="1">
      <alignment horizontal="center" vertical="center" wrapText="1"/>
    </xf>
    <xf numFmtId="0" fontId="6" fillId="0" borderId="39" xfId="2" applyFont="1" applyBorder="1" applyAlignment="1">
      <alignment horizontal="center" vertical="center" wrapText="1"/>
    </xf>
    <xf numFmtId="0" fontId="6" fillId="0" borderId="41" xfId="2" applyFont="1" applyBorder="1" applyAlignment="1">
      <alignment horizontal="center" vertical="center" wrapText="1"/>
    </xf>
    <xf numFmtId="0" fontId="6" fillId="0" borderId="32" xfId="2" applyFont="1" applyBorder="1" applyAlignment="1">
      <alignment horizontal="center" vertical="center" wrapText="1"/>
    </xf>
    <xf numFmtId="0" fontId="6" fillId="0" borderId="3" xfId="2" applyFont="1" applyBorder="1" applyAlignment="1">
      <alignment horizontal="center" vertical="center" wrapText="1"/>
    </xf>
    <xf numFmtId="0" fontId="6" fillId="0" borderId="4" xfId="2" applyFont="1" applyBorder="1" applyAlignment="1">
      <alignment horizontal="center" vertical="center" wrapText="1"/>
    </xf>
    <xf numFmtId="0" fontId="6" fillId="0" borderId="5" xfId="2" applyFont="1" applyBorder="1" applyAlignment="1">
      <alignment horizontal="center" vertical="center" wrapText="1"/>
    </xf>
    <xf numFmtId="0" fontId="7" fillId="0" borderId="43" xfId="2" applyFont="1" applyBorder="1" applyAlignment="1">
      <alignment horizontal="center" vertical="center" wrapText="1"/>
    </xf>
    <xf numFmtId="0" fontId="7" fillId="0" borderId="56" xfId="2" applyFont="1" applyBorder="1" applyAlignment="1">
      <alignment horizontal="center" vertical="center" wrapText="1"/>
    </xf>
    <xf numFmtId="164" fontId="2" fillId="0" borderId="38" xfId="1" applyNumberFormat="1" applyFont="1" applyBorder="1" applyAlignment="1">
      <alignment horizontal="center" vertical="center"/>
    </xf>
    <xf numFmtId="164" fontId="2" fillId="0" borderId="22" xfId="1" applyNumberFormat="1" applyFont="1" applyBorder="1" applyAlignment="1">
      <alignment horizontal="center" vertical="center"/>
    </xf>
    <xf numFmtId="164" fontId="2" fillId="0" borderId="24" xfId="1" applyNumberFormat="1" applyFont="1" applyBorder="1" applyAlignment="1">
      <alignment horizontal="center" vertical="center"/>
    </xf>
    <xf numFmtId="0" fontId="41" fillId="0" borderId="1" xfId="0" applyFont="1" applyBorder="1" applyAlignment="1">
      <alignment horizontal="center" vertical="center" wrapText="1"/>
    </xf>
    <xf numFmtId="0" fontId="41" fillId="0" borderId="8" xfId="0" applyFont="1" applyBorder="1" applyAlignment="1">
      <alignment horizontal="center" vertical="center" wrapText="1"/>
    </xf>
    <xf numFmtId="0" fontId="41" fillId="0" borderId="34" xfId="0" applyFont="1" applyBorder="1" applyAlignment="1">
      <alignment horizontal="center" vertical="center" wrapText="1"/>
    </xf>
    <xf numFmtId="0" fontId="2" fillId="0" borderId="38" xfId="1" applyFont="1" applyBorder="1" applyAlignment="1">
      <alignment horizontal="center" vertical="center" textRotation="90" wrapText="1"/>
    </xf>
    <xf numFmtId="0" fontId="2" fillId="0" borderId="22" xfId="1" applyFont="1" applyBorder="1" applyAlignment="1">
      <alignment horizontal="center" vertical="center" textRotation="90" wrapText="1"/>
    </xf>
    <xf numFmtId="0" fontId="2" fillId="0" borderId="24" xfId="1" applyFont="1" applyBorder="1" applyAlignment="1">
      <alignment horizontal="center" vertical="center" textRotation="90" wrapText="1"/>
    </xf>
    <xf numFmtId="0" fontId="2" fillId="4" borderId="3" xfId="1" applyFont="1" applyFill="1" applyBorder="1" applyAlignment="1">
      <alignment horizontal="center" vertical="center"/>
    </xf>
    <xf numFmtId="0" fontId="2" fillId="4" borderId="4" xfId="1" applyFont="1" applyFill="1" applyBorder="1" applyAlignment="1">
      <alignment horizontal="center" vertical="center"/>
    </xf>
    <xf numFmtId="0" fontId="2" fillId="4" borderId="20" xfId="1" applyFont="1" applyFill="1" applyBorder="1" applyAlignment="1">
      <alignment horizontal="center" vertical="center"/>
    </xf>
    <xf numFmtId="0" fontId="7" fillId="3" borderId="11" xfId="1" applyFont="1" applyFill="1" applyBorder="1" applyAlignment="1">
      <alignment horizontal="center" vertical="center" wrapText="1"/>
    </xf>
    <xf numFmtId="0" fontId="7" fillId="3" borderId="24" xfId="1" applyFont="1" applyFill="1" applyBorder="1" applyAlignment="1">
      <alignment horizontal="center" vertical="center" wrapText="1"/>
    </xf>
    <xf numFmtId="0" fontId="7" fillId="3" borderId="12" xfId="1" applyFont="1" applyFill="1" applyBorder="1" applyAlignment="1">
      <alignment horizontal="center" vertical="center" wrapText="1"/>
    </xf>
    <xf numFmtId="0" fontId="7" fillId="3" borderId="25" xfId="1" applyFont="1" applyFill="1" applyBorder="1" applyAlignment="1">
      <alignment horizontal="center" vertical="center" wrapText="1"/>
    </xf>
    <xf numFmtId="0" fontId="7" fillId="4" borderId="8" xfId="1" applyFont="1" applyFill="1" applyBorder="1" applyAlignment="1">
      <alignment horizontal="center" vertical="center" wrapText="1"/>
    </xf>
    <xf numFmtId="0" fontId="3" fillId="0" borderId="11" xfId="1" applyFont="1" applyBorder="1" applyAlignment="1">
      <alignment horizontal="center" vertical="center" wrapText="1"/>
    </xf>
    <xf numFmtId="0" fontId="3" fillId="0" borderId="12" xfId="1" applyFont="1" applyBorder="1" applyAlignment="1">
      <alignment horizontal="center" vertical="center" wrapText="1"/>
    </xf>
    <xf numFmtId="0" fontId="4" fillId="0" borderId="0" xfId="1" applyFont="1" applyAlignment="1">
      <alignment horizontal="center" wrapText="1"/>
    </xf>
    <xf numFmtId="0" fontId="5" fillId="0" borderId="0" xfId="1" applyFont="1" applyAlignment="1">
      <alignment horizontal="center" wrapText="1"/>
    </xf>
    <xf numFmtId="0" fontId="6" fillId="0" borderId="0" xfId="1" applyFont="1" applyAlignment="1">
      <alignment horizontal="center"/>
    </xf>
    <xf numFmtId="0" fontId="2" fillId="0" borderId="58" xfId="2" applyFont="1" applyBorder="1" applyAlignment="1">
      <alignment horizontal="center" vertical="center" wrapText="1"/>
    </xf>
    <xf numFmtId="0" fontId="2" fillId="0" borderId="60" xfId="2" applyFont="1" applyBorder="1" applyAlignment="1">
      <alignment horizontal="center" vertical="center" wrapText="1"/>
    </xf>
    <xf numFmtId="0" fontId="7" fillId="0" borderId="29" xfId="1" applyFont="1" applyBorder="1" applyAlignment="1">
      <alignment horizontal="center" vertical="center" wrapText="1"/>
    </xf>
    <xf numFmtId="0" fontId="7" fillId="0" borderId="30" xfId="1" applyFont="1" applyBorder="1" applyAlignment="1">
      <alignment horizontal="center" vertical="center" wrapText="1"/>
    </xf>
    <xf numFmtId="0" fontId="8" fillId="0" borderId="42" xfId="1" applyFont="1" applyBorder="1" applyAlignment="1">
      <alignment horizontal="center" vertical="center" textRotation="90" wrapText="1"/>
    </xf>
    <xf numFmtId="0" fontId="8" fillId="0" borderId="55" xfId="1" applyFont="1" applyBorder="1" applyAlignment="1">
      <alignment horizontal="center" vertical="center" textRotation="90" wrapText="1"/>
    </xf>
    <xf numFmtId="0" fontId="2" fillId="2" borderId="3" xfId="1" applyFont="1" applyFill="1" applyBorder="1" applyAlignment="1">
      <alignment horizontal="center" vertical="center" wrapText="1"/>
    </xf>
    <xf numFmtId="0" fontId="2" fillId="2" borderId="4" xfId="1" applyFont="1" applyFill="1" applyBorder="1" applyAlignment="1">
      <alignment horizontal="center" vertical="center" wrapText="1"/>
    </xf>
    <xf numFmtId="0" fontId="2" fillId="2" borderId="5" xfId="1" applyFont="1" applyFill="1" applyBorder="1" applyAlignment="1">
      <alignment horizontal="center" vertical="center" wrapText="1"/>
    </xf>
    <xf numFmtId="0" fontId="2" fillId="3" borderId="6" xfId="1" applyFont="1" applyFill="1" applyBorder="1" applyAlignment="1">
      <alignment horizontal="center" vertical="center" wrapText="1"/>
    </xf>
    <xf numFmtId="0" fontId="2" fillId="3" borderId="7" xfId="1" applyFont="1" applyFill="1" applyBorder="1" applyAlignment="1">
      <alignment horizontal="center" vertical="center" wrapText="1"/>
    </xf>
    <xf numFmtId="0" fontId="4" fillId="0" borderId="0" xfId="77" applyFont="1" applyAlignment="1">
      <alignment horizontal="center" wrapText="1"/>
    </xf>
    <xf numFmtId="0" fontId="5" fillId="0" borderId="0" xfId="77" applyFont="1" applyAlignment="1">
      <alignment horizontal="center" wrapText="1"/>
    </xf>
    <xf numFmtId="0" fontId="6" fillId="0" borderId="0" xfId="77" applyFont="1" applyAlignment="1">
      <alignment horizontal="center"/>
    </xf>
    <xf numFmtId="0" fontId="7" fillId="0" borderId="1" xfId="77" applyFont="1" applyBorder="1" applyAlignment="1">
      <alignment horizontal="center" vertical="center" wrapText="1"/>
    </xf>
    <xf numFmtId="0" fontId="7" fillId="0" borderId="8" xfId="77" applyFont="1" applyBorder="1" applyAlignment="1">
      <alignment horizontal="center" vertical="center" wrapText="1"/>
    </xf>
    <xf numFmtId="0" fontId="7" fillId="0" borderId="13" xfId="77" applyFont="1" applyBorder="1" applyAlignment="1">
      <alignment horizontal="center" vertical="center" wrapText="1"/>
    </xf>
    <xf numFmtId="0" fontId="2" fillId="0" borderId="2" xfId="77" applyFont="1" applyBorder="1" applyAlignment="1">
      <alignment horizontal="center" vertical="center" wrapText="1"/>
    </xf>
    <xf numFmtId="0" fontId="2" fillId="0" borderId="9" xfId="77" applyFont="1" applyBorder="1" applyAlignment="1">
      <alignment horizontal="center" vertical="center" wrapText="1"/>
    </xf>
    <xf numFmtId="0" fontId="2" fillId="33" borderId="3" xfId="77" applyFont="1" applyFill="1" applyBorder="1" applyAlignment="1">
      <alignment horizontal="center" vertical="center" wrapText="1"/>
    </xf>
    <xf numFmtId="0" fontId="2" fillId="33" borderId="4" xfId="77" applyFont="1" applyFill="1" applyBorder="1" applyAlignment="1">
      <alignment horizontal="center" vertical="center" wrapText="1"/>
    </xf>
    <xf numFmtId="0" fontId="2" fillId="33" borderId="5" xfId="77" applyFont="1" applyFill="1" applyBorder="1" applyAlignment="1">
      <alignment horizontal="center" vertical="center" wrapText="1"/>
    </xf>
    <xf numFmtId="0" fontId="7" fillId="0" borderId="8" xfId="1" applyFont="1" applyBorder="1" applyAlignment="1">
      <alignment horizontal="center" vertical="center" wrapText="1"/>
    </xf>
    <xf numFmtId="0" fontId="8" fillId="0" borderId="66" xfId="74" applyFont="1" applyBorder="1" applyAlignment="1">
      <alignment horizontal="center" vertical="center"/>
    </xf>
    <xf numFmtId="0" fontId="8" fillId="0" borderId="62" xfId="74" applyFont="1" applyBorder="1" applyAlignment="1">
      <alignment horizontal="center" vertical="center"/>
    </xf>
    <xf numFmtId="0" fontId="8" fillId="0" borderId="63" xfId="74" applyFont="1" applyBorder="1" applyAlignment="1">
      <alignment horizontal="center" vertical="center"/>
    </xf>
    <xf numFmtId="0" fontId="7" fillId="31" borderId="26" xfId="74" applyFont="1" applyFill="1" applyBorder="1" applyAlignment="1">
      <alignment horizontal="center" vertical="center"/>
    </xf>
    <xf numFmtId="0" fontId="7" fillId="31" borderId="27" xfId="74" applyFont="1" applyFill="1" applyBorder="1" applyAlignment="1">
      <alignment horizontal="center" vertical="center"/>
    </xf>
    <xf numFmtId="0" fontId="7" fillId="31" borderId="28" xfId="74" applyFont="1" applyFill="1" applyBorder="1" applyAlignment="1">
      <alignment horizontal="center" vertical="center"/>
    </xf>
    <xf numFmtId="0" fontId="3" fillId="0" borderId="11" xfId="74" applyFont="1" applyBorder="1" applyAlignment="1">
      <alignment horizontal="center" vertical="center"/>
    </xf>
    <xf numFmtId="0" fontId="3" fillId="0" borderId="22" xfId="74" applyFont="1" applyBorder="1" applyAlignment="1">
      <alignment horizontal="center" vertical="center"/>
    </xf>
    <xf numFmtId="0" fontId="3" fillId="0" borderId="24" xfId="74" applyFont="1" applyBorder="1" applyAlignment="1">
      <alignment horizontal="center" vertical="center"/>
    </xf>
    <xf numFmtId="0" fontId="7" fillId="0" borderId="20" xfId="74" applyFont="1" applyBorder="1" applyAlignment="1">
      <alignment horizontal="center" vertical="center"/>
    </xf>
    <xf numFmtId="0" fontId="7" fillId="0" borderId="18" xfId="74" applyFont="1" applyBorder="1" applyAlignment="1">
      <alignment horizontal="center" vertical="center"/>
    </xf>
    <xf numFmtId="0" fontId="7" fillId="29" borderId="32" xfId="74" applyFont="1" applyFill="1" applyBorder="1" applyAlignment="1">
      <alignment horizontal="center" vertical="center"/>
    </xf>
    <xf numFmtId="0" fontId="7" fillId="29" borderId="29" xfId="74" applyFont="1" applyFill="1" applyBorder="1" applyAlignment="1">
      <alignment horizontal="center" vertical="center"/>
    </xf>
    <xf numFmtId="0" fontId="7" fillId="29" borderId="33" xfId="74" applyFont="1" applyFill="1" applyBorder="1" applyAlignment="1">
      <alignment horizontal="center" vertical="center"/>
    </xf>
    <xf numFmtId="0" fontId="7" fillId="29" borderId="30" xfId="74" applyFont="1" applyFill="1" applyBorder="1" applyAlignment="1">
      <alignment horizontal="center" vertical="center"/>
    </xf>
    <xf numFmtId="0" fontId="3" fillId="29" borderId="11" xfId="74" applyFont="1" applyFill="1" applyBorder="1" applyAlignment="1">
      <alignment horizontal="center" vertical="center"/>
    </xf>
    <xf numFmtId="0" fontId="3" fillId="29" borderId="22" xfId="74" applyFont="1" applyFill="1" applyBorder="1" applyAlignment="1">
      <alignment horizontal="center" vertical="center"/>
    </xf>
    <xf numFmtId="0" fontId="3" fillId="29" borderId="24" xfId="74" applyFont="1" applyFill="1" applyBorder="1" applyAlignment="1">
      <alignment horizontal="center" vertical="center"/>
    </xf>
    <xf numFmtId="0" fontId="8" fillId="0" borderId="2" xfId="77" applyFont="1" applyBorder="1" applyAlignment="1">
      <alignment horizontal="center" vertical="center" wrapText="1"/>
    </xf>
    <xf numFmtId="0" fontId="8" fillId="0" borderId="9" xfId="77" applyFont="1" applyBorder="1" applyAlignment="1">
      <alignment horizontal="center" vertical="center" wrapText="1"/>
    </xf>
    <xf numFmtId="0" fontId="8" fillId="0" borderId="65" xfId="77" applyFont="1" applyBorder="1" applyAlignment="1">
      <alignment horizontal="center" vertical="center" wrapText="1"/>
    </xf>
    <xf numFmtId="0" fontId="8" fillId="0" borderId="10" xfId="77" applyFont="1" applyBorder="1" applyAlignment="1">
      <alignment horizontal="center" vertical="center" wrapText="1"/>
    </xf>
    <xf numFmtId="0" fontId="2" fillId="30" borderId="6" xfId="77" applyFont="1" applyFill="1" applyBorder="1" applyAlignment="1">
      <alignment horizontal="center" vertical="center" wrapText="1"/>
    </xf>
    <xf numFmtId="0" fontId="2" fillId="30" borderId="7" xfId="77" applyFont="1" applyFill="1" applyBorder="1" applyAlignment="1">
      <alignment horizontal="center" vertical="center" wrapText="1"/>
    </xf>
    <xf numFmtId="0" fontId="7" fillId="30" borderId="11" xfId="77" applyFont="1" applyFill="1" applyBorder="1" applyAlignment="1">
      <alignment horizontal="center" vertical="center" wrapText="1"/>
    </xf>
    <xf numFmtId="0" fontId="7" fillId="30" borderId="24" xfId="77" applyFont="1" applyFill="1" applyBorder="1" applyAlignment="1">
      <alignment horizontal="center" vertical="center" wrapText="1"/>
    </xf>
    <xf numFmtId="0" fontId="7" fillId="30" borderId="12" xfId="77" applyFont="1" applyFill="1" applyBorder="1" applyAlignment="1">
      <alignment horizontal="center" vertical="center" wrapText="1"/>
    </xf>
    <xf numFmtId="0" fontId="7" fillId="30" borderId="25" xfId="77" applyFont="1" applyFill="1" applyBorder="1" applyAlignment="1">
      <alignment horizontal="center" vertical="center" wrapText="1"/>
    </xf>
    <xf numFmtId="0" fontId="3" fillId="0" borderId="11" xfId="77" applyFont="1" applyBorder="1" applyAlignment="1">
      <alignment horizontal="center" vertical="center" wrapText="1"/>
    </xf>
    <xf numFmtId="0" fontId="3" fillId="0" borderId="12" xfId="77" applyFont="1" applyBorder="1" applyAlignment="1">
      <alignment horizontal="center" vertical="center" wrapText="1"/>
    </xf>
    <xf numFmtId="0" fontId="8" fillId="0" borderId="8" xfId="77" applyFont="1" applyBorder="1" applyAlignment="1">
      <alignment horizontal="center" vertical="center" wrapText="1"/>
    </xf>
    <xf numFmtId="0" fontId="8" fillId="0" borderId="70" xfId="6" applyFont="1" applyBorder="1" applyAlignment="1">
      <alignment horizontal="center" vertical="center"/>
    </xf>
    <xf numFmtId="0" fontId="8" fillId="0" borderId="21" xfId="6" applyFont="1" applyBorder="1" applyAlignment="1">
      <alignment horizontal="center" vertical="center"/>
    </xf>
    <xf numFmtId="0" fontId="8" fillId="0" borderId="68" xfId="6" applyFont="1" applyBorder="1" applyAlignment="1">
      <alignment horizontal="center" vertical="center"/>
    </xf>
    <xf numFmtId="0" fontId="3" fillId="0" borderId="11" xfId="6" applyFont="1" applyBorder="1" applyAlignment="1">
      <alignment horizontal="center" vertical="center"/>
    </xf>
    <xf numFmtId="0" fontId="3" fillId="0" borderId="22" xfId="6" applyFont="1" applyBorder="1" applyAlignment="1">
      <alignment horizontal="center" vertical="center"/>
    </xf>
    <xf numFmtId="0" fontId="3" fillId="0" borderId="24" xfId="6" applyFont="1" applyBorder="1" applyAlignment="1">
      <alignment horizontal="center" vertical="center"/>
    </xf>
    <xf numFmtId="0" fontId="7" fillId="0" borderId="3" xfId="6" applyFont="1" applyBorder="1" applyAlignment="1">
      <alignment horizontal="center" vertical="center"/>
    </xf>
    <xf numFmtId="0" fontId="7" fillId="0" borderId="4" xfId="6" applyFont="1" applyBorder="1" applyAlignment="1">
      <alignment horizontal="center" vertical="center"/>
    </xf>
    <xf numFmtId="0" fontId="7" fillId="0" borderId="20" xfId="6" applyFont="1" applyBorder="1" applyAlignment="1">
      <alignment horizontal="center" vertical="center"/>
    </xf>
    <xf numFmtId="0" fontId="46" fillId="0" borderId="6" xfId="77" applyFont="1" applyBorder="1" applyAlignment="1">
      <alignment horizontal="center" vertical="center"/>
    </xf>
    <xf numFmtId="0" fontId="46" fillId="0" borderId="18" xfId="77" applyFont="1" applyBorder="1" applyAlignment="1">
      <alignment horizontal="center" vertical="center"/>
    </xf>
    <xf numFmtId="0" fontId="3" fillId="0" borderId="11" xfId="78" applyFont="1" applyBorder="1" applyAlignment="1">
      <alignment horizontal="center" vertical="center" wrapText="1"/>
    </xf>
    <xf numFmtId="0" fontId="3" fillId="0" borderId="12" xfId="78" applyFont="1" applyBorder="1" applyAlignment="1">
      <alignment horizontal="center" vertical="center" wrapText="1"/>
    </xf>
    <xf numFmtId="0" fontId="4" fillId="0" borderId="0" xfId="78" applyFont="1" applyAlignment="1">
      <alignment horizontal="center" wrapText="1"/>
    </xf>
    <xf numFmtId="0" fontId="47" fillId="0" borderId="0" xfId="78" applyFont="1" applyAlignment="1">
      <alignment horizontal="center" wrapText="1"/>
    </xf>
    <xf numFmtId="0" fontId="6" fillId="0" borderId="0" xfId="78" applyFont="1" applyAlignment="1">
      <alignment horizontal="center"/>
    </xf>
    <xf numFmtId="0" fontId="2" fillId="0" borderId="2" xfId="78" applyFont="1" applyBorder="1" applyAlignment="1">
      <alignment horizontal="center" vertical="center" wrapText="1"/>
    </xf>
    <xf numFmtId="0" fontId="2" fillId="0" borderId="9" xfId="78" applyFont="1" applyBorder="1" applyAlignment="1">
      <alignment horizontal="center" vertical="center" wrapText="1"/>
    </xf>
    <xf numFmtId="0" fontId="8" fillId="0" borderId="2" xfId="78" applyFont="1" applyBorder="1" applyAlignment="1">
      <alignment horizontal="center" vertical="center" wrapText="1"/>
    </xf>
    <xf numFmtId="0" fontId="8" fillId="0" borderId="9" xfId="78" applyFont="1" applyBorder="1" applyAlignment="1">
      <alignment horizontal="center" vertical="center" wrapText="1"/>
    </xf>
    <xf numFmtId="0" fontId="8" fillId="0" borderId="65" xfId="78" applyFont="1" applyBorder="1" applyAlignment="1">
      <alignment horizontal="center" vertical="center" wrapText="1"/>
    </xf>
    <xf numFmtId="0" fontId="8" fillId="0" borderId="10" xfId="78" applyFont="1" applyBorder="1" applyAlignment="1">
      <alignment horizontal="center" vertical="center" wrapText="1"/>
    </xf>
    <xf numFmtId="0" fontId="2" fillId="0" borderId="3" xfId="78" applyFont="1" applyBorder="1" applyAlignment="1">
      <alignment horizontal="center" vertical="center" wrapText="1"/>
    </xf>
    <xf numFmtId="0" fontId="2" fillId="0" borderId="4" xfId="78" applyFont="1" applyBorder="1" applyAlignment="1">
      <alignment horizontal="center" vertical="center" wrapText="1"/>
    </xf>
    <xf numFmtId="0" fontId="2" fillId="0" borderId="5" xfId="78" applyFont="1" applyBorder="1" applyAlignment="1">
      <alignment horizontal="center" vertical="center" wrapText="1"/>
    </xf>
    <xf numFmtId="0" fontId="8" fillId="32" borderId="70" xfId="74" applyFont="1" applyFill="1" applyBorder="1" applyAlignment="1">
      <alignment horizontal="center" vertical="center" wrapText="1"/>
    </xf>
    <xf numFmtId="0" fontId="8" fillId="32" borderId="21" xfId="74" applyFont="1" applyFill="1" applyBorder="1" applyAlignment="1">
      <alignment horizontal="center" vertical="center" wrapText="1"/>
    </xf>
    <xf numFmtId="0" fontId="8" fillId="32" borderId="56" xfId="74" applyFont="1" applyFill="1" applyBorder="1" applyAlignment="1">
      <alignment horizontal="center" vertical="center" wrapText="1"/>
    </xf>
    <xf numFmtId="0" fontId="7" fillId="31" borderId="11" xfId="74" applyFont="1" applyFill="1" applyBorder="1" applyAlignment="1">
      <alignment horizontal="center" vertical="center"/>
    </xf>
    <xf numFmtId="0" fontId="7" fillId="31" borderId="22" xfId="74" applyFont="1" applyFill="1" applyBorder="1" applyAlignment="1">
      <alignment horizontal="center" vertical="center"/>
    </xf>
    <xf numFmtId="0" fontId="7" fillId="31" borderId="24" xfId="74" applyFont="1" applyFill="1" applyBorder="1" applyAlignment="1">
      <alignment horizontal="center" vertical="center"/>
    </xf>
    <xf numFmtId="0" fontId="7" fillId="0" borderId="8" xfId="78" applyFont="1" applyBorder="1" applyAlignment="1">
      <alignment horizontal="center" vertical="center" wrapText="1"/>
    </xf>
    <xf numFmtId="0" fontId="3" fillId="0" borderId="1" xfId="78" applyFont="1" applyBorder="1" applyAlignment="1">
      <alignment horizontal="center" vertical="center" wrapText="1"/>
    </xf>
    <xf numFmtId="0" fontId="3" fillId="0" borderId="8" xfId="78" applyFont="1" applyBorder="1" applyAlignment="1">
      <alignment horizontal="center" vertical="center" wrapText="1"/>
    </xf>
    <xf numFmtId="0" fontId="7" fillId="0" borderId="6" xfId="6" applyFont="1" applyBorder="1" applyAlignment="1">
      <alignment horizontal="center" vertical="center"/>
    </xf>
    <xf numFmtId="0" fontId="7" fillId="0" borderId="18" xfId="6" applyFont="1" applyBorder="1" applyAlignment="1">
      <alignment horizontal="center" vertical="center"/>
    </xf>
    <xf numFmtId="0" fontId="7" fillId="29" borderId="32" xfId="74" applyFont="1" applyFill="1" applyBorder="1" applyAlignment="1">
      <alignment horizontal="center" vertical="center" wrapText="1"/>
    </xf>
    <xf numFmtId="0" fontId="7" fillId="29" borderId="29" xfId="74" applyFont="1" applyFill="1" applyBorder="1" applyAlignment="1">
      <alignment horizontal="center" vertical="center" wrapText="1"/>
    </xf>
    <xf numFmtId="0" fontId="7" fillId="29" borderId="33" xfId="74" applyFont="1" applyFill="1" applyBorder="1" applyAlignment="1">
      <alignment horizontal="center" vertical="center" wrapText="1"/>
    </xf>
    <xf numFmtId="0" fontId="7" fillId="29" borderId="30" xfId="74" applyFont="1" applyFill="1" applyBorder="1" applyAlignment="1">
      <alignment horizontal="center" vertical="center" wrapText="1"/>
    </xf>
    <xf numFmtId="164" fontId="7" fillId="32" borderId="11" xfId="74" applyNumberFormat="1" applyFont="1" applyFill="1" applyBorder="1" applyAlignment="1">
      <alignment horizontal="center" vertical="center"/>
    </xf>
    <xf numFmtId="164" fontId="7" fillId="32" borderId="22" xfId="74" applyNumberFormat="1" applyFont="1" applyFill="1" applyBorder="1" applyAlignment="1">
      <alignment horizontal="center" vertical="center"/>
    </xf>
    <xf numFmtId="164" fontId="7" fillId="32" borderId="24" xfId="74" applyNumberFormat="1" applyFont="1" applyFill="1" applyBorder="1" applyAlignment="1">
      <alignment horizontal="center" vertical="center"/>
    </xf>
    <xf numFmtId="0" fontId="2" fillId="0" borderId="6" xfId="78" applyFont="1" applyBorder="1" applyAlignment="1">
      <alignment horizontal="center" vertical="center" wrapText="1"/>
    </xf>
    <xf numFmtId="0" fontId="2" fillId="0" borderId="7" xfId="78" applyFont="1" applyBorder="1" applyAlignment="1">
      <alignment horizontal="center" vertical="center" wrapText="1"/>
    </xf>
    <xf numFmtId="0" fontId="7" fillId="32" borderId="8" xfId="78" applyFont="1" applyFill="1" applyBorder="1" applyAlignment="1">
      <alignment horizontal="center" vertical="center" wrapText="1"/>
    </xf>
    <xf numFmtId="0" fontId="7" fillId="0" borderId="11" xfId="78" applyFont="1" applyBorder="1" applyAlignment="1">
      <alignment horizontal="center" vertical="center" wrapText="1"/>
    </xf>
    <xf numFmtId="0" fontId="7" fillId="0" borderId="24" xfId="78" applyFont="1" applyBorder="1" applyAlignment="1">
      <alignment horizontal="center" vertical="center" wrapText="1"/>
    </xf>
    <xf numFmtId="0" fontId="7" fillId="0" borderId="12" xfId="78" applyFont="1" applyBorder="1" applyAlignment="1">
      <alignment horizontal="center" vertical="center" wrapText="1"/>
    </xf>
    <xf numFmtId="0" fontId="7" fillId="0" borderId="25" xfId="78" applyFont="1" applyBorder="1" applyAlignment="1">
      <alignment horizontal="center" vertical="center" wrapText="1"/>
    </xf>
    <xf numFmtId="0" fontId="7" fillId="29" borderId="11" xfId="74" applyFont="1" applyFill="1" applyBorder="1" applyAlignment="1">
      <alignment horizontal="center" vertical="center"/>
    </xf>
    <xf numFmtId="0" fontId="7" fillId="29" borderId="22" xfId="74" applyFont="1" applyFill="1" applyBorder="1" applyAlignment="1">
      <alignment horizontal="center" vertical="center"/>
    </xf>
    <xf numFmtId="0" fontId="7" fillId="29" borderId="24" xfId="74" applyFont="1" applyFill="1" applyBorder="1" applyAlignment="1">
      <alignment horizontal="center" vertical="center"/>
    </xf>
    <xf numFmtId="0" fontId="5" fillId="0" borderId="0" xfId="78" applyFont="1" applyAlignment="1">
      <alignment horizontal="center" wrapText="1"/>
    </xf>
    <xf numFmtId="0" fontId="7" fillId="0" borderId="1" xfId="78" applyFont="1" applyBorder="1" applyAlignment="1">
      <alignment horizontal="center" vertical="center" wrapText="1"/>
    </xf>
    <xf numFmtId="0" fontId="7" fillId="0" borderId="13" xfId="78" applyFont="1" applyBorder="1" applyAlignment="1">
      <alignment horizontal="center" vertical="center" wrapText="1"/>
    </xf>
    <xf numFmtId="0" fontId="2" fillId="0" borderId="14" xfId="78" applyFont="1" applyBorder="1" applyAlignment="1">
      <alignment horizontal="center" vertical="center" wrapText="1"/>
    </xf>
    <xf numFmtId="0" fontId="8" fillId="0" borderId="14" xfId="78" applyFont="1" applyBorder="1" applyAlignment="1">
      <alignment horizontal="center" vertical="center" wrapText="1"/>
    </xf>
    <xf numFmtId="0" fontId="8" fillId="0" borderId="15" xfId="78" applyFont="1" applyBorder="1" applyAlignment="1">
      <alignment horizontal="center" vertical="center" wrapText="1"/>
    </xf>
    <xf numFmtId="0" fontId="2" fillId="2" borderId="3" xfId="78" applyFont="1" applyFill="1" applyBorder="1" applyAlignment="1">
      <alignment horizontal="center" vertical="center" wrapText="1"/>
    </xf>
    <xf numFmtId="0" fontId="2" fillId="2" borderId="4" xfId="78" applyFont="1" applyFill="1" applyBorder="1" applyAlignment="1">
      <alignment horizontal="center" vertical="center" wrapText="1"/>
    </xf>
    <xf numFmtId="0" fontId="2" fillId="2" borderId="5" xfId="78" applyFont="1" applyFill="1" applyBorder="1" applyAlignment="1">
      <alignment horizontal="center" vertical="center" wrapText="1"/>
    </xf>
    <xf numFmtId="0" fontId="2" fillId="3" borderId="6" xfId="78" applyFont="1" applyFill="1" applyBorder="1" applyAlignment="1">
      <alignment horizontal="center" vertical="center" wrapText="1"/>
    </xf>
    <xf numFmtId="0" fontId="2" fillId="3" borderId="7" xfId="78" applyFont="1" applyFill="1" applyBorder="1" applyAlignment="1">
      <alignment horizontal="center" vertical="center" wrapText="1"/>
    </xf>
    <xf numFmtId="0" fontId="7" fillId="3" borderId="12" xfId="78" applyFont="1" applyFill="1" applyBorder="1" applyAlignment="1">
      <alignment horizontal="center" vertical="center" wrapText="1"/>
    </xf>
    <xf numFmtId="0" fontId="7" fillId="3" borderId="17" xfId="78" applyFont="1" applyFill="1" applyBorder="1" applyAlignment="1">
      <alignment horizontal="center" vertical="center" wrapText="1"/>
    </xf>
    <xf numFmtId="0" fontId="8" fillId="0" borderId="8" xfId="78" applyFont="1" applyBorder="1" applyAlignment="1">
      <alignment horizontal="center" vertical="center" wrapText="1"/>
    </xf>
    <xf numFmtId="0" fontId="8" fillId="0" borderId="13" xfId="78" applyFont="1" applyBorder="1" applyAlignment="1">
      <alignment horizontal="center" vertical="center" wrapText="1"/>
    </xf>
    <xf numFmtId="0" fontId="7" fillId="3" borderId="11" xfId="78" applyFont="1" applyFill="1" applyBorder="1" applyAlignment="1">
      <alignment horizontal="center" vertical="center" wrapText="1"/>
    </xf>
    <xf numFmtId="0" fontId="7" fillId="3" borderId="16" xfId="78" applyFont="1" applyFill="1" applyBorder="1" applyAlignment="1">
      <alignment horizontal="center" vertical="center" wrapText="1"/>
    </xf>
    <xf numFmtId="0" fontId="2" fillId="0" borderId="6" xfId="78" applyFont="1" applyBorder="1" applyAlignment="1">
      <alignment horizontal="center" vertical="center"/>
    </xf>
    <xf numFmtId="0" fontId="2" fillId="0" borderId="18" xfId="78" applyFont="1" applyBorder="1" applyAlignment="1">
      <alignment horizontal="center" vertical="center"/>
    </xf>
    <xf numFmtId="0" fontId="8" fillId="32" borderId="0" xfId="78" applyFont="1" applyFill="1" applyAlignment="1">
      <alignment horizontal="center" wrapText="1"/>
    </xf>
    <xf numFmtId="0" fontId="9" fillId="32" borderId="0" xfId="78" applyFont="1" applyFill="1" applyAlignment="1">
      <alignment horizontal="center" wrapText="1"/>
    </xf>
    <xf numFmtId="0" fontId="8" fillId="32" borderId="0" xfId="78" applyFont="1" applyFill="1" applyAlignment="1">
      <alignment horizontal="center"/>
    </xf>
    <xf numFmtId="0" fontId="8" fillId="32" borderId="1" xfId="78" applyFont="1" applyFill="1" applyBorder="1" applyAlignment="1">
      <alignment horizontal="center" vertical="center" wrapText="1"/>
    </xf>
    <xf numFmtId="0" fontId="8" fillId="32" borderId="8" xfId="78" applyFont="1" applyFill="1" applyBorder="1" applyAlignment="1">
      <alignment horizontal="center" vertical="center" wrapText="1"/>
    </xf>
    <xf numFmtId="0" fontId="8" fillId="32" borderId="13" xfId="78" applyFont="1" applyFill="1" applyBorder="1" applyAlignment="1">
      <alignment horizontal="center" vertical="center" wrapText="1"/>
    </xf>
    <xf numFmtId="0" fontId="8" fillId="32" borderId="2" xfId="78" applyFont="1" applyFill="1" applyBorder="1" applyAlignment="1">
      <alignment horizontal="center" vertical="center" wrapText="1"/>
    </xf>
    <xf numFmtId="0" fontId="8" fillId="32" borderId="9" xfId="78" applyFont="1" applyFill="1" applyBorder="1" applyAlignment="1">
      <alignment horizontal="center" vertical="center" wrapText="1"/>
    </xf>
    <xf numFmtId="0" fontId="8" fillId="32" borderId="65" xfId="78" applyFont="1" applyFill="1" applyBorder="1" applyAlignment="1">
      <alignment horizontal="center" vertical="center" wrapText="1"/>
    </xf>
    <xf numFmtId="0" fontId="8" fillId="32" borderId="10" xfId="78" applyFont="1" applyFill="1" applyBorder="1" applyAlignment="1">
      <alignment horizontal="center" vertical="center" wrapText="1"/>
    </xf>
    <xf numFmtId="0" fontId="8" fillId="33" borderId="3" xfId="78" applyFont="1" applyFill="1" applyBorder="1" applyAlignment="1">
      <alignment horizontal="center" vertical="center" wrapText="1"/>
    </xf>
    <xf numFmtId="0" fontId="8" fillId="33" borderId="4" xfId="78" applyFont="1" applyFill="1" applyBorder="1" applyAlignment="1">
      <alignment horizontal="center" vertical="center" wrapText="1"/>
    </xf>
    <xf numFmtId="0" fontId="8" fillId="33" borderId="5" xfId="78" applyFont="1" applyFill="1" applyBorder="1" applyAlignment="1">
      <alignment horizontal="center" vertical="center" wrapText="1"/>
    </xf>
    <xf numFmtId="0" fontId="8" fillId="36" borderId="6" xfId="78" applyFont="1" applyFill="1" applyBorder="1" applyAlignment="1">
      <alignment horizontal="center" vertical="center" wrapText="1"/>
    </xf>
    <xf numFmtId="0" fontId="8" fillId="36" borderId="7" xfId="78" applyFont="1" applyFill="1" applyBorder="1" applyAlignment="1">
      <alignment horizontal="center" vertical="center" wrapText="1"/>
    </xf>
    <xf numFmtId="0" fontId="8" fillId="36" borderId="12" xfId="78" applyFont="1" applyFill="1" applyBorder="1" applyAlignment="1">
      <alignment horizontal="center" vertical="center" wrapText="1"/>
    </xf>
    <xf numFmtId="0" fontId="8" fillId="36" borderId="25" xfId="78" applyFont="1" applyFill="1" applyBorder="1" applyAlignment="1">
      <alignment horizontal="center" vertical="center" wrapText="1"/>
    </xf>
    <xf numFmtId="0" fontId="9" fillId="32" borderId="11" xfId="78" applyFont="1" applyFill="1" applyBorder="1" applyAlignment="1">
      <alignment horizontal="center" vertical="center" wrapText="1"/>
    </xf>
    <xf numFmtId="0" fontId="8" fillId="36" borderId="11" xfId="78" applyFont="1" applyFill="1" applyBorder="1" applyAlignment="1">
      <alignment horizontal="center" vertical="center" wrapText="1"/>
    </xf>
    <xf numFmtId="0" fontId="8" fillId="36" borderId="24" xfId="78" applyFont="1" applyFill="1" applyBorder="1" applyAlignment="1">
      <alignment horizontal="center" vertical="center" wrapText="1"/>
    </xf>
    <xf numFmtId="0" fontId="9" fillId="32" borderId="12" xfId="78" applyFont="1" applyFill="1" applyBorder="1" applyAlignment="1">
      <alignment horizontal="center" vertical="center" wrapText="1"/>
    </xf>
    <xf numFmtId="0" fontId="8" fillId="32" borderId="3" xfId="78" applyFont="1" applyFill="1" applyBorder="1" applyAlignment="1">
      <alignment horizontal="center" vertical="center"/>
    </xf>
    <xf numFmtId="0" fontId="8" fillId="32" borderId="4" xfId="78" applyFont="1" applyFill="1" applyBorder="1" applyAlignment="1">
      <alignment horizontal="center" vertical="center"/>
    </xf>
    <xf numFmtId="0" fontId="8" fillId="32" borderId="20" xfId="78" applyFont="1" applyFill="1" applyBorder="1" applyAlignment="1">
      <alignment horizontal="center" vertical="center"/>
    </xf>
    <xf numFmtId="0" fontId="8" fillId="32" borderId="32" xfId="74" applyFont="1" applyFill="1" applyBorder="1" applyAlignment="1">
      <alignment horizontal="center" vertical="center" wrapText="1"/>
    </xf>
    <xf numFmtId="0" fontId="8" fillId="32" borderId="29" xfId="74" applyFont="1" applyFill="1" applyBorder="1" applyAlignment="1">
      <alignment horizontal="center" vertical="center" wrapText="1"/>
    </xf>
    <xf numFmtId="0" fontId="8" fillId="32" borderId="33" xfId="74" applyFont="1" applyFill="1" applyBorder="1" applyAlignment="1">
      <alignment horizontal="center" vertical="center" wrapText="1"/>
    </xf>
    <xf numFmtId="0" fontId="8" fillId="32" borderId="30" xfId="74" applyFont="1" applyFill="1" applyBorder="1" applyAlignment="1">
      <alignment horizontal="center" vertical="center" wrapText="1"/>
    </xf>
    <xf numFmtId="0" fontId="8" fillId="32" borderId="34" xfId="74" applyFont="1" applyFill="1" applyBorder="1" applyAlignment="1">
      <alignment horizontal="center" vertical="center" wrapText="1"/>
    </xf>
    <xf numFmtId="0" fontId="8" fillId="32" borderId="31" xfId="74" applyFont="1" applyFill="1" applyBorder="1" applyAlignment="1">
      <alignment horizontal="center" vertical="center" wrapText="1"/>
    </xf>
    <xf numFmtId="0" fontId="7" fillId="34" borderId="1" xfId="6" applyFont="1" applyFill="1" applyBorder="1" applyAlignment="1">
      <alignment horizontal="center" vertical="center"/>
    </xf>
    <xf numFmtId="0" fontId="7" fillId="34" borderId="8" xfId="6" applyFont="1" applyFill="1" applyBorder="1" applyAlignment="1">
      <alignment horizontal="center" vertical="center"/>
    </xf>
    <xf numFmtId="0" fontId="7" fillId="34" borderId="38" xfId="77" applyFont="1" applyFill="1" applyBorder="1" applyAlignment="1">
      <alignment horizontal="center" vertical="center"/>
    </xf>
    <xf numFmtId="0" fontId="7" fillId="34" borderId="22" xfId="77" applyFont="1" applyFill="1" applyBorder="1" applyAlignment="1">
      <alignment horizontal="center" vertical="center"/>
    </xf>
    <xf numFmtId="0" fontId="7" fillId="34" borderId="24" xfId="77" applyFont="1" applyFill="1" applyBorder="1" applyAlignment="1">
      <alignment horizontal="center" vertical="center"/>
    </xf>
    <xf numFmtId="164" fontId="7" fillId="34" borderId="38" xfId="77" applyNumberFormat="1" applyFont="1" applyFill="1" applyBorder="1" applyAlignment="1">
      <alignment horizontal="center" vertical="center"/>
    </xf>
    <xf numFmtId="164" fontId="7" fillId="34" borderId="22" xfId="77" applyNumberFormat="1" applyFont="1" applyFill="1" applyBorder="1" applyAlignment="1">
      <alignment horizontal="center" vertical="center"/>
    </xf>
    <xf numFmtId="164" fontId="7" fillId="34" borderId="24" xfId="77" applyNumberFormat="1" applyFont="1" applyFill="1" applyBorder="1" applyAlignment="1">
      <alignment horizontal="center" vertical="center"/>
    </xf>
    <xf numFmtId="0" fontId="7" fillId="29" borderId="33" xfId="77" applyFont="1" applyFill="1" applyBorder="1" applyAlignment="1">
      <alignment horizontal="center" vertical="center"/>
    </xf>
    <xf numFmtId="0" fontId="7" fillId="29" borderId="30" xfId="77" applyFont="1" applyFill="1" applyBorder="1" applyAlignment="1">
      <alignment horizontal="center" vertical="center"/>
    </xf>
    <xf numFmtId="164" fontId="3" fillId="29" borderId="11" xfId="77" applyNumberFormat="1" applyFont="1" applyFill="1" applyBorder="1" applyAlignment="1">
      <alignment horizontal="center" vertical="center"/>
    </xf>
    <xf numFmtId="0" fontId="3" fillId="29" borderId="22" xfId="77" applyFont="1" applyFill="1" applyBorder="1" applyAlignment="1">
      <alignment horizontal="center" vertical="center"/>
    </xf>
    <xf numFmtId="0" fontId="3" fillId="29" borderId="24" xfId="77" applyFont="1" applyFill="1" applyBorder="1" applyAlignment="1">
      <alignment horizontal="center" vertical="center"/>
    </xf>
    <xf numFmtId="0" fontId="7" fillId="4" borderId="1" xfId="6" applyFont="1" applyFill="1" applyBorder="1" applyAlignment="1">
      <alignment horizontal="center" vertical="center"/>
    </xf>
    <xf numFmtId="0" fontId="7" fillId="4" borderId="8" xfId="6" applyFont="1" applyFill="1" applyBorder="1" applyAlignment="1">
      <alignment horizontal="center" vertical="center"/>
    </xf>
    <xf numFmtId="0" fontId="7" fillId="4" borderId="13" xfId="6" applyFont="1" applyFill="1" applyBorder="1" applyAlignment="1">
      <alignment horizontal="center" vertical="center"/>
    </xf>
    <xf numFmtId="0" fontId="7" fillId="4" borderId="2" xfId="77" applyFont="1" applyFill="1" applyBorder="1" applyAlignment="1">
      <alignment horizontal="center" vertical="center"/>
    </xf>
    <xf numFmtId="0" fontId="7" fillId="4" borderId="9" xfId="77" applyFont="1" applyFill="1" applyBorder="1" applyAlignment="1">
      <alignment horizontal="center" vertical="center"/>
    </xf>
    <xf numFmtId="0" fontId="7" fillId="4" borderId="14" xfId="77" applyFont="1" applyFill="1" applyBorder="1" applyAlignment="1">
      <alignment horizontal="center" vertical="center"/>
    </xf>
    <xf numFmtId="164" fontId="7" fillId="4" borderId="2" xfId="77" applyNumberFormat="1" applyFont="1" applyFill="1" applyBorder="1" applyAlignment="1">
      <alignment horizontal="center" vertical="center"/>
    </xf>
    <xf numFmtId="164" fontId="7" fillId="4" borderId="9" xfId="77" applyNumberFormat="1" applyFont="1" applyFill="1" applyBorder="1" applyAlignment="1">
      <alignment horizontal="center" vertical="center"/>
    </xf>
    <xf numFmtId="164" fontId="7" fillId="4" borderId="14" xfId="77" applyNumberFormat="1" applyFont="1" applyFill="1" applyBorder="1" applyAlignment="1">
      <alignment horizontal="center" vertical="center"/>
    </xf>
    <xf numFmtId="0" fontId="8" fillId="32" borderId="70" xfId="77" applyFont="1" applyFill="1" applyBorder="1" applyAlignment="1">
      <alignment horizontal="center" vertical="center" wrapText="1"/>
    </xf>
    <xf numFmtId="0" fontId="8" fillId="32" borderId="21" xfId="77" applyFont="1" applyFill="1" applyBorder="1" applyAlignment="1">
      <alignment horizontal="center" vertical="center" wrapText="1"/>
    </xf>
    <xf numFmtId="0" fontId="8" fillId="32" borderId="56" xfId="77" applyFont="1" applyFill="1" applyBorder="1" applyAlignment="1">
      <alignment horizontal="center" vertical="center" wrapText="1"/>
    </xf>
    <xf numFmtId="0" fontId="7" fillId="34" borderId="11" xfId="77" applyFont="1" applyFill="1" applyBorder="1" applyAlignment="1">
      <alignment horizontal="center" vertical="center"/>
    </xf>
    <xf numFmtId="164" fontId="7" fillId="34" borderId="11" xfId="77" applyNumberFormat="1" applyFont="1" applyFill="1" applyBorder="1" applyAlignment="1">
      <alignment horizontal="center" vertical="center"/>
    </xf>
    <xf numFmtId="0" fontId="7" fillId="0" borderId="32" xfId="6" applyFont="1" applyBorder="1" applyAlignment="1">
      <alignment horizontal="center" vertical="center"/>
    </xf>
    <xf numFmtId="0" fontId="7" fillId="0" borderId="39" xfId="6" applyFont="1" applyBorder="1" applyAlignment="1">
      <alignment horizontal="center" vertical="center"/>
    </xf>
    <xf numFmtId="0" fontId="7" fillId="0" borderId="29" xfId="6" applyFont="1" applyBorder="1" applyAlignment="1">
      <alignment horizontal="center" vertical="center"/>
    </xf>
    <xf numFmtId="0" fontId="8" fillId="34" borderId="70" xfId="77" applyFont="1" applyFill="1" applyBorder="1" applyAlignment="1">
      <alignment horizontal="center" vertical="center" wrapText="1"/>
    </xf>
    <xf numFmtId="0" fontId="8" fillId="34" borderId="21" xfId="77" applyFont="1" applyFill="1" applyBorder="1" applyAlignment="1">
      <alignment horizontal="center" vertical="center" wrapText="1"/>
    </xf>
    <xf numFmtId="0" fontId="8" fillId="34" borderId="56" xfId="77" applyFont="1" applyFill="1" applyBorder="1" applyAlignment="1">
      <alignment horizontal="center" vertical="center" wrapText="1"/>
    </xf>
    <xf numFmtId="2" fontId="7" fillId="34" borderId="11" xfId="77" applyNumberFormat="1" applyFont="1" applyFill="1" applyBorder="1" applyAlignment="1">
      <alignment horizontal="center" vertical="center"/>
    </xf>
    <xf numFmtId="2" fontId="7" fillId="34" borderId="22" xfId="77" applyNumberFormat="1" applyFont="1" applyFill="1" applyBorder="1" applyAlignment="1">
      <alignment horizontal="center" vertical="center"/>
    </xf>
    <xf numFmtId="2" fontId="7" fillId="34" borderId="24" xfId="77" applyNumberFormat="1" applyFont="1" applyFill="1" applyBorder="1" applyAlignment="1">
      <alignment horizontal="center" vertical="center"/>
    </xf>
    <xf numFmtId="0" fontId="8" fillId="34" borderId="8" xfId="78" applyFont="1" applyFill="1" applyBorder="1" applyAlignment="1">
      <alignment horizontal="center" vertical="center" wrapText="1"/>
    </xf>
    <xf numFmtId="0" fontId="8" fillId="34" borderId="13" xfId="78" applyFont="1" applyFill="1" applyBorder="1" applyAlignment="1">
      <alignment horizontal="center" vertical="center" wrapText="1"/>
    </xf>
    <xf numFmtId="0" fontId="8" fillId="32" borderId="43" xfId="77" applyFont="1" applyFill="1" applyBorder="1" applyAlignment="1">
      <alignment horizontal="center" vertical="center" wrapText="1"/>
    </xf>
    <xf numFmtId="0" fontId="4" fillId="0" borderId="0" xfId="79" applyFont="1" applyAlignment="1">
      <alignment horizontal="center" wrapText="1"/>
    </xf>
    <xf numFmtId="0" fontId="5" fillId="0" borderId="0" xfId="79" applyFont="1" applyAlignment="1">
      <alignment horizontal="center" wrapText="1"/>
    </xf>
    <xf numFmtId="0" fontId="6" fillId="0" borderId="0" xfId="79" applyFont="1" applyAlignment="1">
      <alignment horizontal="center"/>
    </xf>
    <xf numFmtId="0" fontId="7" fillId="30" borderId="11" xfId="78" applyFont="1" applyFill="1" applyBorder="1" applyAlignment="1">
      <alignment horizontal="center" vertical="center" wrapText="1"/>
    </xf>
    <xf numFmtId="0" fontId="7" fillId="30" borderId="16" xfId="78" applyFont="1" applyFill="1" applyBorder="1" applyAlignment="1">
      <alignment horizontal="center" vertical="center" wrapText="1"/>
    </xf>
    <xf numFmtId="0" fontId="8" fillId="0" borderId="58" xfId="78" applyFont="1" applyBorder="1" applyAlignment="1">
      <alignment horizontal="center" vertical="center" wrapText="1"/>
    </xf>
    <xf numFmtId="0" fontId="8" fillId="0" borderId="61" xfId="78" applyFont="1" applyBorder="1" applyAlignment="1">
      <alignment horizontal="center" vertical="center" wrapText="1"/>
    </xf>
    <xf numFmtId="0" fontId="3" fillId="0" borderId="26" xfId="78" applyFont="1" applyBorder="1" applyAlignment="1">
      <alignment horizontal="center" vertical="center" wrapText="1"/>
    </xf>
    <xf numFmtId="0" fontId="3" fillId="0" borderId="71" xfId="78" applyFont="1" applyBorder="1" applyAlignment="1">
      <alignment horizontal="center" vertical="center" wrapText="1"/>
    </xf>
    <xf numFmtId="0" fontId="2" fillId="33" borderId="3" xfId="78" applyFont="1" applyFill="1" applyBorder="1" applyAlignment="1">
      <alignment horizontal="center" vertical="center" wrapText="1"/>
    </xf>
    <xf numFmtId="0" fontId="2" fillId="33" borderId="4" xfId="78" applyFont="1" applyFill="1" applyBorder="1" applyAlignment="1">
      <alignment horizontal="center" vertical="center" wrapText="1"/>
    </xf>
    <xf numFmtId="0" fontId="2" fillId="33" borderId="5" xfId="78" applyFont="1" applyFill="1" applyBorder="1" applyAlignment="1">
      <alignment horizontal="center" vertical="center" wrapText="1"/>
    </xf>
    <xf numFmtId="0" fontId="2" fillId="30" borderId="6" xfId="78" applyFont="1" applyFill="1" applyBorder="1" applyAlignment="1">
      <alignment horizontal="center" vertical="center" wrapText="1"/>
    </xf>
    <xf numFmtId="0" fontId="2" fillId="30" borderId="7" xfId="78" applyFont="1" applyFill="1" applyBorder="1" applyAlignment="1">
      <alignment horizontal="center" vertical="center" wrapText="1"/>
    </xf>
    <xf numFmtId="0" fontId="7" fillId="30" borderId="12" xfId="78" applyFont="1" applyFill="1" applyBorder="1" applyAlignment="1">
      <alignment horizontal="center" vertical="center" wrapText="1"/>
    </xf>
    <xf numFmtId="0" fontId="7" fillId="30" borderId="17" xfId="78" applyFont="1" applyFill="1" applyBorder="1" applyAlignment="1">
      <alignment horizontal="center" vertical="center" wrapText="1"/>
    </xf>
    <xf numFmtId="0" fontId="2" fillId="0" borderId="0" xfId="6" applyFont="1" applyAlignment="1">
      <alignment horizontal="center" wrapText="1"/>
    </xf>
    <xf numFmtId="0" fontId="10" fillId="0" borderId="0" xfId="6" applyFont="1" applyAlignment="1">
      <alignment horizontal="center" vertical="center" wrapText="1"/>
    </xf>
    <xf numFmtId="0" fontId="2" fillId="0" borderId="0" xfId="6" applyFont="1" applyAlignment="1">
      <alignment horizontal="center"/>
    </xf>
    <xf numFmtId="0" fontId="7" fillId="0" borderId="22" xfId="6" applyFont="1" applyBorder="1" applyAlignment="1">
      <alignment horizontal="center" vertical="center" wrapText="1"/>
    </xf>
    <xf numFmtId="0" fontId="2" fillId="0" borderId="22" xfId="6" applyFont="1" applyBorder="1" applyAlignment="1">
      <alignment horizontal="center" vertical="center" wrapText="1"/>
    </xf>
    <xf numFmtId="0" fontId="8" fillId="0" borderId="22" xfId="6" applyFont="1" applyBorder="1" applyAlignment="1">
      <alignment horizontal="center" vertical="center" wrapText="1"/>
    </xf>
    <xf numFmtId="0" fontId="2" fillId="33" borderId="22" xfId="6" applyFont="1" applyFill="1" applyBorder="1" applyAlignment="1">
      <alignment horizontal="center" vertical="center" wrapText="1"/>
    </xf>
    <xf numFmtId="0" fontId="2" fillId="30" borderId="22" xfId="6" applyFont="1" applyFill="1" applyBorder="1" applyAlignment="1">
      <alignment horizontal="center" vertical="center" wrapText="1"/>
    </xf>
    <xf numFmtId="0" fontId="7" fillId="30" borderId="22" xfId="6" applyFont="1" applyFill="1" applyBorder="1" applyAlignment="1">
      <alignment horizontal="center" vertical="center" wrapText="1"/>
    </xf>
    <xf numFmtId="0" fontId="8" fillId="32" borderId="43" xfId="6" applyFont="1" applyFill="1" applyBorder="1" applyAlignment="1">
      <alignment horizontal="center" vertical="center"/>
    </xf>
    <xf numFmtId="0" fontId="8" fillId="32" borderId="21" xfId="6" applyFont="1" applyFill="1" applyBorder="1" applyAlignment="1">
      <alignment horizontal="center" vertical="center"/>
    </xf>
    <xf numFmtId="0" fontId="8" fillId="32" borderId="69" xfId="6" applyFont="1" applyFill="1" applyBorder="1" applyAlignment="1">
      <alignment horizontal="center" vertical="center"/>
    </xf>
    <xf numFmtId="0" fontId="3" fillId="0" borderId="38" xfId="6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2" xfId="6" applyFont="1" applyBorder="1" applyAlignment="1">
      <alignment horizontal="center" vertical="center" wrapText="1"/>
    </xf>
    <xf numFmtId="0" fontId="8" fillId="30" borderId="43" xfId="6" applyFont="1" applyFill="1" applyBorder="1" applyAlignment="1">
      <alignment horizontal="center" vertical="center" wrapText="1"/>
    </xf>
    <xf numFmtId="0" fontId="8" fillId="30" borderId="38" xfId="6" applyFont="1" applyFill="1" applyBorder="1" applyAlignment="1">
      <alignment horizontal="center" vertical="center" wrapText="1"/>
    </xf>
    <xf numFmtId="0" fontId="8" fillId="30" borderId="21" xfId="6" applyFont="1" applyFill="1" applyBorder="1" applyAlignment="1">
      <alignment horizontal="center" vertical="center" wrapText="1"/>
    </xf>
    <xf numFmtId="0" fontId="8" fillId="30" borderId="22" xfId="6" applyFont="1" applyFill="1" applyBorder="1" applyAlignment="1">
      <alignment horizontal="center" vertical="center" wrapText="1"/>
    </xf>
    <xf numFmtId="0" fontId="8" fillId="30" borderId="44" xfId="6" applyFont="1" applyFill="1" applyBorder="1" applyAlignment="1">
      <alignment horizontal="center" vertical="center" wrapText="1"/>
    </xf>
    <xf numFmtId="0" fontId="8" fillId="30" borderId="16" xfId="6" applyFont="1" applyFill="1" applyBorder="1" applyAlignment="1">
      <alignment horizontal="center" vertical="center" wrapText="1"/>
    </xf>
    <xf numFmtId="2" fontId="3" fillId="30" borderId="38" xfId="6" applyNumberFormat="1" applyFont="1" applyFill="1" applyBorder="1" applyAlignment="1">
      <alignment horizontal="center" vertical="center"/>
    </xf>
    <xf numFmtId="0" fontId="3" fillId="30" borderId="22" xfId="6" applyFont="1" applyFill="1" applyBorder="1" applyAlignment="1">
      <alignment horizontal="center" vertical="center"/>
    </xf>
    <xf numFmtId="0" fontId="3" fillId="30" borderId="16" xfId="6" applyFont="1" applyFill="1" applyBorder="1" applyAlignment="1">
      <alignment horizontal="center" vertical="center"/>
    </xf>
    <xf numFmtId="0" fontId="46" fillId="30" borderId="13" xfId="6" applyFont="1" applyFill="1" applyBorder="1" applyAlignment="1">
      <alignment horizontal="center" vertical="center"/>
    </xf>
    <xf numFmtId="0" fontId="46" fillId="30" borderId="14" xfId="6" applyFont="1" applyFill="1" applyBorder="1" applyAlignment="1">
      <alignment horizontal="center" vertical="center"/>
    </xf>
    <xf numFmtId="0" fontId="7" fillId="0" borderId="0" xfId="6" applyFont="1" applyAlignment="1">
      <alignment horizontal="center" vertical="center"/>
    </xf>
    <xf numFmtId="0" fontId="3" fillId="0" borderId="0" xfId="6" applyFont="1" applyAlignment="1">
      <alignment horizontal="center" vertical="center"/>
    </xf>
    <xf numFmtId="0" fontId="2" fillId="0" borderId="0" xfId="1" applyFont="1" applyAlignment="1">
      <alignment horizontal="center" wrapText="1"/>
    </xf>
    <xf numFmtId="0" fontId="10" fillId="0" borderId="0" xfId="1" applyFont="1" applyAlignment="1">
      <alignment horizontal="center" wrapText="1"/>
    </xf>
    <xf numFmtId="0" fontId="2" fillId="0" borderId="0" xfId="1" applyFont="1" applyAlignment="1">
      <alignment horizontal="center"/>
    </xf>
    <xf numFmtId="0" fontId="7" fillId="0" borderId="1" xfId="1" applyFont="1" applyBorder="1" applyAlignment="1">
      <alignment horizontal="center" vertical="center" wrapText="1"/>
    </xf>
    <xf numFmtId="0" fontId="7" fillId="0" borderId="2" xfId="1" applyFont="1" applyBorder="1" applyAlignment="1">
      <alignment horizontal="center" vertical="center" wrapText="1"/>
    </xf>
    <xf numFmtId="0" fontId="7" fillId="0" borderId="9" xfId="1" applyFont="1" applyBorder="1" applyAlignment="1">
      <alignment horizontal="center" vertical="center" wrapText="1"/>
    </xf>
    <xf numFmtId="0" fontId="7" fillId="0" borderId="65" xfId="1" applyFont="1" applyBorder="1" applyAlignment="1">
      <alignment horizontal="center" vertical="center" wrapText="1"/>
    </xf>
    <xf numFmtId="0" fontId="7" fillId="0" borderId="10" xfId="1" applyFont="1" applyBorder="1" applyAlignment="1">
      <alignment horizontal="center" vertical="center" wrapText="1"/>
    </xf>
    <xf numFmtId="0" fontId="7" fillId="2" borderId="3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  <xf numFmtId="0" fontId="7" fillId="2" borderId="5" xfId="1" applyFont="1" applyFill="1" applyBorder="1" applyAlignment="1">
      <alignment horizontal="center" vertical="center" wrapText="1"/>
    </xf>
    <xf numFmtId="0" fontId="7" fillId="4" borderId="6" xfId="1" applyFont="1" applyFill="1" applyBorder="1" applyAlignment="1">
      <alignment horizontal="center" vertical="center" wrapText="1"/>
    </xf>
    <xf numFmtId="0" fontId="7" fillId="4" borderId="7" xfId="1" applyFont="1" applyFill="1" applyBorder="1" applyAlignment="1">
      <alignment horizontal="center" vertical="center" wrapText="1"/>
    </xf>
    <xf numFmtId="0" fontId="7" fillId="4" borderId="11" xfId="1" applyFont="1" applyFill="1" applyBorder="1" applyAlignment="1">
      <alignment horizontal="center" vertical="center" wrapText="1"/>
    </xf>
    <xf numFmtId="0" fontId="7" fillId="4" borderId="24" xfId="1" applyFont="1" applyFill="1" applyBorder="1" applyAlignment="1">
      <alignment horizontal="center" vertical="center" wrapText="1"/>
    </xf>
    <xf numFmtId="0" fontId="7" fillId="4" borderId="12" xfId="1" applyFont="1" applyFill="1" applyBorder="1" applyAlignment="1">
      <alignment horizontal="center" vertical="center" wrapText="1"/>
    </xf>
    <xf numFmtId="0" fontId="7" fillId="4" borderId="25" xfId="1" applyFont="1" applyFill="1" applyBorder="1" applyAlignment="1">
      <alignment horizontal="center" vertical="center" wrapText="1"/>
    </xf>
    <xf numFmtId="2" fontId="7" fillId="34" borderId="8" xfId="1" applyNumberFormat="1" applyFont="1" applyFill="1" applyBorder="1" applyAlignment="1">
      <alignment horizontal="center" vertical="center" wrapText="1"/>
    </xf>
    <xf numFmtId="0" fontId="7" fillId="35" borderId="8" xfId="1" applyFont="1" applyFill="1" applyBorder="1" applyAlignment="1">
      <alignment horizontal="center" vertical="center" wrapText="1"/>
    </xf>
    <xf numFmtId="0" fontId="2" fillId="0" borderId="21" xfId="1" applyFont="1" applyBorder="1" applyAlignment="1">
      <alignment horizontal="center" vertical="center"/>
    </xf>
    <xf numFmtId="0" fontId="2" fillId="0" borderId="68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 wrapText="1"/>
    </xf>
    <xf numFmtId="0" fontId="8" fillId="0" borderId="9" xfId="1" applyFont="1" applyBorder="1" applyAlignment="1">
      <alignment horizontal="center" vertical="center" wrapText="1"/>
    </xf>
    <xf numFmtId="0" fontId="8" fillId="0" borderId="14" xfId="1" applyFont="1" applyBorder="1" applyAlignment="1">
      <alignment horizontal="center" vertical="center" wrapText="1"/>
    </xf>
    <xf numFmtId="0" fontId="10" fillId="0" borderId="9" xfId="1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0" fontId="2" fillId="0" borderId="18" xfId="1" applyFont="1" applyBorder="1" applyAlignment="1">
      <alignment horizontal="center" vertical="center"/>
    </xf>
    <xf numFmtId="0" fontId="2" fillId="0" borderId="70" xfId="1" applyFont="1" applyBorder="1" applyAlignment="1">
      <alignment horizontal="center" vertical="center"/>
    </xf>
    <xf numFmtId="0" fontId="10" fillId="0" borderId="11" xfId="1" applyFont="1" applyBorder="1" applyAlignment="1">
      <alignment horizontal="center" vertical="center"/>
    </xf>
    <xf numFmtId="0" fontId="10" fillId="0" borderId="22" xfId="1" applyFont="1" applyBorder="1" applyAlignment="1">
      <alignment horizontal="center" vertical="center"/>
    </xf>
    <xf numFmtId="0" fontId="10" fillId="0" borderId="24" xfId="1" applyFont="1" applyBorder="1" applyAlignment="1">
      <alignment horizontal="center" vertical="center"/>
    </xf>
    <xf numFmtId="0" fontId="2" fillId="4" borderId="32" xfId="1" applyFont="1" applyFill="1" applyBorder="1" applyAlignment="1">
      <alignment horizontal="center" vertical="center" wrapText="1"/>
    </xf>
    <xf numFmtId="0" fontId="2" fillId="4" borderId="30" xfId="1" applyFont="1" applyFill="1" applyBorder="1" applyAlignment="1">
      <alignment horizontal="center" vertical="center" wrapText="1"/>
    </xf>
    <xf numFmtId="0" fontId="2" fillId="4" borderId="33" xfId="1" applyFont="1" applyFill="1" applyBorder="1" applyAlignment="1">
      <alignment horizontal="center" vertical="center" wrapText="1"/>
    </xf>
    <xf numFmtId="0" fontId="2" fillId="4" borderId="9" xfId="1" applyFont="1" applyFill="1" applyBorder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0" fontId="2" fillId="0" borderId="22" xfId="1" applyFont="1" applyBorder="1" applyAlignment="1">
      <alignment horizontal="center" vertical="center"/>
    </xf>
    <xf numFmtId="0" fontId="2" fillId="0" borderId="24" xfId="1" applyFont="1" applyBorder="1" applyAlignment="1">
      <alignment horizontal="center" vertical="center"/>
    </xf>
    <xf numFmtId="0" fontId="8" fillId="0" borderId="70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77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7" fillId="30" borderId="6" xfId="0" applyFont="1" applyFill="1" applyBorder="1" applyAlignment="1">
      <alignment horizontal="center" vertical="center"/>
    </xf>
    <xf numFmtId="0" fontId="7" fillId="30" borderId="18" xfId="0" applyFont="1" applyFill="1" applyBorder="1" applyAlignment="1">
      <alignment horizontal="center" vertical="center"/>
    </xf>
    <xf numFmtId="0" fontId="46" fillId="30" borderId="3" xfId="0" applyFont="1" applyFill="1" applyBorder="1" applyAlignment="1">
      <alignment horizontal="center" vertical="center"/>
    </xf>
    <xf numFmtId="0" fontId="46" fillId="30" borderId="4" xfId="0" applyFont="1" applyFill="1" applyBorder="1" applyAlignment="1">
      <alignment horizontal="center" vertical="center"/>
    </xf>
    <xf numFmtId="0" fontId="46" fillId="30" borderId="20" xfId="0" applyFont="1" applyFill="1" applyBorder="1" applyAlignment="1">
      <alignment horizontal="center" vertical="center"/>
    </xf>
    <xf numFmtId="0" fontId="7" fillId="30" borderId="1" xfId="0" applyFont="1" applyFill="1" applyBorder="1" applyAlignment="1">
      <alignment horizontal="center" vertical="center"/>
    </xf>
    <xf numFmtId="0" fontId="7" fillId="30" borderId="2" xfId="0" applyFont="1" applyFill="1" applyBorder="1" applyAlignment="1">
      <alignment horizontal="center" vertical="center"/>
    </xf>
    <xf numFmtId="0" fontId="8" fillId="30" borderId="32" xfId="0" applyFont="1" applyFill="1" applyBorder="1" applyAlignment="1">
      <alignment horizontal="center" vertical="center" wrapText="1"/>
    </xf>
    <xf numFmtId="0" fontId="8" fillId="30" borderId="39" xfId="0" applyFont="1" applyFill="1" applyBorder="1" applyAlignment="1">
      <alignment horizontal="center" vertical="center" wrapText="1"/>
    </xf>
    <xf numFmtId="0" fontId="8" fillId="30" borderId="33" xfId="0" applyFont="1" applyFill="1" applyBorder="1" applyAlignment="1">
      <alignment horizontal="center" vertical="center" wrapText="1"/>
    </xf>
    <xf numFmtId="0" fontId="8" fillId="30" borderId="0" xfId="0" applyFont="1" applyFill="1" applyAlignment="1">
      <alignment horizontal="center" vertical="center" wrapText="1"/>
    </xf>
    <xf numFmtId="0" fontId="8" fillId="30" borderId="34" xfId="0" applyFont="1" applyFill="1" applyBorder="1" applyAlignment="1">
      <alignment horizontal="center" vertical="center" wrapText="1"/>
    </xf>
    <xf numFmtId="0" fontId="8" fillId="30" borderId="54" xfId="0" applyFont="1" applyFill="1" applyBorder="1" applyAlignment="1">
      <alignment horizontal="center" vertical="center" wrapText="1"/>
    </xf>
    <xf numFmtId="0" fontId="3" fillId="30" borderId="58" xfId="0" applyFont="1" applyFill="1" applyBorder="1" applyAlignment="1">
      <alignment horizontal="center" vertical="center"/>
    </xf>
    <xf numFmtId="0" fontId="3" fillId="30" borderId="60" xfId="0" applyFont="1" applyFill="1" applyBorder="1" applyAlignment="1">
      <alignment horizontal="center" vertical="center"/>
    </xf>
    <xf numFmtId="0" fontId="3" fillId="30" borderId="61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8" fillId="0" borderId="68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65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33" borderId="3" xfId="0" applyFont="1" applyFill="1" applyBorder="1" applyAlignment="1">
      <alignment horizontal="center" vertical="center" wrapText="1"/>
    </xf>
    <xf numFmtId="0" fontId="2" fillId="33" borderId="4" xfId="0" applyFont="1" applyFill="1" applyBorder="1" applyAlignment="1">
      <alignment horizontal="center" vertical="center" wrapText="1"/>
    </xf>
    <xf numFmtId="0" fontId="2" fillId="33" borderId="5" xfId="0" applyFont="1" applyFill="1" applyBorder="1" applyAlignment="1">
      <alignment horizontal="center" vertical="center" wrapText="1"/>
    </xf>
    <xf numFmtId="0" fontId="2" fillId="30" borderId="6" xfId="0" applyFont="1" applyFill="1" applyBorder="1" applyAlignment="1">
      <alignment horizontal="center" vertical="center" wrapText="1"/>
    </xf>
    <xf numFmtId="0" fontId="2" fillId="30" borderId="7" xfId="0" applyFont="1" applyFill="1" applyBorder="1" applyAlignment="1">
      <alignment horizontal="center" vertical="center" wrapText="1"/>
    </xf>
    <xf numFmtId="0" fontId="7" fillId="30" borderId="11" xfId="0" applyFont="1" applyFill="1" applyBorder="1" applyAlignment="1">
      <alignment horizontal="center" vertical="center" wrapText="1"/>
    </xf>
    <xf numFmtId="0" fontId="7" fillId="30" borderId="24" xfId="0" applyFont="1" applyFill="1" applyBorder="1" applyAlignment="1">
      <alignment horizontal="center" vertical="center" wrapText="1"/>
    </xf>
    <xf numFmtId="0" fontId="7" fillId="30" borderId="12" xfId="0" applyFont="1" applyFill="1" applyBorder="1" applyAlignment="1">
      <alignment horizontal="center" vertical="center" wrapText="1"/>
    </xf>
    <xf numFmtId="0" fontId="7" fillId="30" borderId="25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</cellXfs>
  <cellStyles count="84">
    <cellStyle name="20% - Акцент1" xfId="8" xr:uid="{00000000-0005-0000-0000-000000000000}"/>
    <cellStyle name="20% - Акцент2" xfId="9" xr:uid="{00000000-0005-0000-0000-000001000000}"/>
    <cellStyle name="20% - Акцент3" xfId="10" xr:uid="{00000000-0005-0000-0000-000002000000}"/>
    <cellStyle name="20% - Акцент4" xfId="11" xr:uid="{00000000-0005-0000-0000-000003000000}"/>
    <cellStyle name="20% - Акцент5" xfId="12" xr:uid="{00000000-0005-0000-0000-000004000000}"/>
    <cellStyle name="20% - Акцент6" xfId="13" xr:uid="{00000000-0005-0000-0000-000005000000}"/>
    <cellStyle name="40% - Акцент1" xfId="14" xr:uid="{00000000-0005-0000-0000-000006000000}"/>
    <cellStyle name="40% - Акцент2" xfId="15" xr:uid="{00000000-0005-0000-0000-000007000000}"/>
    <cellStyle name="40% - Акцент3" xfId="16" xr:uid="{00000000-0005-0000-0000-000008000000}"/>
    <cellStyle name="40% - Акцент4" xfId="17" xr:uid="{00000000-0005-0000-0000-000009000000}"/>
    <cellStyle name="40% - Акцент5" xfId="18" xr:uid="{00000000-0005-0000-0000-00000A000000}"/>
    <cellStyle name="40% - Акцент6" xfId="19" xr:uid="{00000000-0005-0000-0000-00000B000000}"/>
    <cellStyle name="60% - Акцент1" xfId="20" xr:uid="{00000000-0005-0000-0000-00000C000000}"/>
    <cellStyle name="60% - Акцент2" xfId="21" xr:uid="{00000000-0005-0000-0000-00000D000000}"/>
    <cellStyle name="60% - Акцент3" xfId="22" xr:uid="{00000000-0005-0000-0000-00000E000000}"/>
    <cellStyle name="60% - Акцент4" xfId="23" xr:uid="{00000000-0005-0000-0000-00000F000000}"/>
    <cellStyle name="60% - Акцент5" xfId="24" xr:uid="{00000000-0005-0000-0000-000010000000}"/>
    <cellStyle name="60% - Акцент6" xfId="25" xr:uid="{00000000-0005-0000-0000-000011000000}"/>
    <cellStyle name="Comma 2" xfId="4" xr:uid="{00000000-0005-0000-0000-000012000000}"/>
    <cellStyle name="Comma 2 2" xfId="26" xr:uid="{00000000-0005-0000-0000-000013000000}"/>
    <cellStyle name="Comma 3" xfId="27" xr:uid="{00000000-0005-0000-0000-000014000000}"/>
    <cellStyle name="Comma 4" xfId="28" xr:uid="{00000000-0005-0000-0000-000015000000}"/>
    <cellStyle name="Comma 5" xfId="29" xr:uid="{00000000-0005-0000-0000-000016000000}"/>
    <cellStyle name="Comma 5 2" xfId="67" xr:uid="{00000000-0005-0000-0000-000017000000}"/>
    <cellStyle name="Comma 6" xfId="68" xr:uid="{00000000-0005-0000-0000-000018000000}"/>
    <cellStyle name="Normal" xfId="0" builtinId="0"/>
    <cellStyle name="Normal 10" xfId="30" xr:uid="{00000000-0005-0000-0000-00001A000000}"/>
    <cellStyle name="Normal 11" xfId="69" xr:uid="{00000000-0005-0000-0000-00001B000000}"/>
    <cellStyle name="Normal 12" xfId="3" xr:uid="{00000000-0005-0000-0000-00001C000000}"/>
    <cellStyle name="Normal 12 2" xfId="70" xr:uid="{00000000-0005-0000-0000-00001D000000}"/>
    <cellStyle name="Normal 12 3" xfId="83" xr:uid="{6FB54ECF-ECBC-4CDA-87DB-FB9000809479}"/>
    <cellStyle name="Normal 13" xfId="74" xr:uid="{B4EB8AAA-9DF8-4351-8675-475E42F976ED}"/>
    <cellStyle name="Normal 13 2" xfId="77" xr:uid="{88BAA0EC-6D1C-4442-9930-8025602A56D3}"/>
    <cellStyle name="Normal 14" xfId="78" xr:uid="{E6CA710F-969E-4B31-9313-B20055778D88}"/>
    <cellStyle name="Normal 15" xfId="80" xr:uid="{11B63A4B-E490-4EC3-873F-2FC76E610F6E}"/>
    <cellStyle name="Normal 2" xfId="1" xr:uid="{00000000-0005-0000-0000-00001E000000}"/>
    <cellStyle name="Normal 2 2" xfId="2" xr:uid="{00000000-0005-0000-0000-00001F000000}"/>
    <cellStyle name="Normal 2 2 2" xfId="5" xr:uid="{00000000-0005-0000-0000-000020000000}"/>
    <cellStyle name="Normal 2 2 2 2" xfId="71" xr:uid="{00000000-0005-0000-0000-000021000000}"/>
    <cellStyle name="Normal 2 2 2 3" xfId="75" xr:uid="{D5F64803-6C57-4F26-B042-F3F165DA59A7}"/>
    <cellStyle name="Normal 3" xfId="31" xr:uid="{00000000-0005-0000-0000-000022000000}"/>
    <cellStyle name="Normal 3 2" xfId="32" xr:uid="{00000000-0005-0000-0000-000023000000}"/>
    <cellStyle name="Normal 4" xfId="33" xr:uid="{00000000-0005-0000-0000-000024000000}"/>
    <cellStyle name="Normal 5" xfId="34" xr:uid="{00000000-0005-0000-0000-000025000000}"/>
    <cellStyle name="Normal 6" xfId="35" xr:uid="{00000000-0005-0000-0000-000026000000}"/>
    <cellStyle name="Normal 7" xfId="36" xr:uid="{00000000-0005-0000-0000-000027000000}"/>
    <cellStyle name="Normal 8" xfId="37" xr:uid="{00000000-0005-0000-0000-000028000000}"/>
    <cellStyle name="Normal 9" xfId="38" xr:uid="{00000000-0005-0000-0000-000029000000}"/>
    <cellStyle name="Normal 9 2" xfId="6" xr:uid="{00000000-0005-0000-0000-00002A000000}"/>
    <cellStyle name="Normal 9 3" xfId="72" xr:uid="{00000000-0005-0000-0000-00002B000000}"/>
    <cellStyle name="Style 1" xfId="39" xr:uid="{00000000-0005-0000-0000-00002C000000}"/>
    <cellStyle name="Акцент1" xfId="40" xr:uid="{00000000-0005-0000-0000-00002D000000}"/>
    <cellStyle name="Акцент2" xfId="41" xr:uid="{00000000-0005-0000-0000-00002E000000}"/>
    <cellStyle name="Акцент3" xfId="42" xr:uid="{00000000-0005-0000-0000-00002F000000}"/>
    <cellStyle name="Акцент4" xfId="43" xr:uid="{00000000-0005-0000-0000-000030000000}"/>
    <cellStyle name="Акцент5" xfId="44" xr:uid="{00000000-0005-0000-0000-000031000000}"/>
    <cellStyle name="Акцент6" xfId="45" xr:uid="{00000000-0005-0000-0000-000032000000}"/>
    <cellStyle name="Ввод " xfId="46" xr:uid="{00000000-0005-0000-0000-000033000000}"/>
    <cellStyle name="Вывод" xfId="47" xr:uid="{00000000-0005-0000-0000-000034000000}"/>
    <cellStyle name="Вычисление" xfId="48" xr:uid="{00000000-0005-0000-0000-000035000000}"/>
    <cellStyle name="Заголовок 1" xfId="49" xr:uid="{00000000-0005-0000-0000-000036000000}"/>
    <cellStyle name="Заголовок 2" xfId="50" xr:uid="{00000000-0005-0000-0000-000037000000}"/>
    <cellStyle name="Заголовок 3" xfId="51" xr:uid="{00000000-0005-0000-0000-000038000000}"/>
    <cellStyle name="Заголовок 4" xfId="52" xr:uid="{00000000-0005-0000-0000-000039000000}"/>
    <cellStyle name="Итог" xfId="53" xr:uid="{00000000-0005-0000-0000-00003A000000}"/>
    <cellStyle name="Контрольная ячейка" xfId="54" xr:uid="{00000000-0005-0000-0000-00003B000000}"/>
    <cellStyle name="Название" xfId="55" xr:uid="{00000000-0005-0000-0000-00003C000000}"/>
    <cellStyle name="Нейтральный" xfId="56" xr:uid="{00000000-0005-0000-0000-00003D000000}"/>
    <cellStyle name="Обычный 2" xfId="7" xr:uid="{00000000-0005-0000-0000-00003E000000}"/>
    <cellStyle name="Обычный 2 2" xfId="57" xr:uid="{00000000-0005-0000-0000-00003F000000}"/>
    <cellStyle name="Обычный 2 3" xfId="58" xr:uid="{00000000-0005-0000-0000-000040000000}"/>
    <cellStyle name="Обычный 2 4" xfId="59" xr:uid="{00000000-0005-0000-0000-000041000000}"/>
    <cellStyle name="Обычный 2 5" xfId="60" xr:uid="{00000000-0005-0000-0000-000042000000}"/>
    <cellStyle name="Обычный 2 6" xfId="79" xr:uid="{6116E19F-D430-4FEB-AA55-49DEFDF42DEB}"/>
    <cellStyle name="Обычный 4" xfId="76" xr:uid="{8A96D827-D070-4130-BD20-7029BBEF07BE}"/>
    <cellStyle name="Обычный 5" xfId="81" xr:uid="{3A1262FD-7701-4848-BDDF-783C49068464}"/>
    <cellStyle name="Обычный 5 2" xfId="82" xr:uid="{0D9BCBB4-9051-4B8A-B627-A95306A006BB}"/>
    <cellStyle name="Обычный_Lori" xfId="73" xr:uid="{00000000-0005-0000-0000-000043000000}"/>
    <cellStyle name="Плохой" xfId="61" xr:uid="{00000000-0005-0000-0000-000044000000}"/>
    <cellStyle name="Пояснение" xfId="62" xr:uid="{00000000-0005-0000-0000-000045000000}"/>
    <cellStyle name="Примечание" xfId="63" xr:uid="{00000000-0005-0000-0000-000046000000}"/>
    <cellStyle name="Связанная ячейка" xfId="64" xr:uid="{00000000-0005-0000-0000-000047000000}"/>
    <cellStyle name="Текст предупреждения" xfId="65" xr:uid="{00000000-0005-0000-0000-000048000000}"/>
    <cellStyle name="Хороший" xfId="66" xr:uid="{00000000-0005-0000-0000-00004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Downloads/Th2372711410031209_01%20(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ghri 22"/>
      <sheetName val="Meghri 22-Ա"/>
      <sheetName val="Meghripop"/>
    </sheetNames>
    <sheetDataSet>
      <sheetData sheetId="0" refreshError="1">
        <row r="18">
          <cell r="I18">
            <v>290.71820000000002</v>
          </cell>
          <cell r="M18">
            <v>103.2471</v>
          </cell>
        </row>
        <row r="19">
          <cell r="I19">
            <v>76.504099999999994</v>
          </cell>
          <cell r="M19">
            <v>10.963800000000001</v>
          </cell>
        </row>
        <row r="23">
          <cell r="K23">
            <v>1.77</v>
          </cell>
          <cell r="M23">
            <v>14.999699999999999</v>
          </cell>
        </row>
        <row r="24">
          <cell r="I24">
            <v>3854.8566000000001</v>
          </cell>
          <cell r="K24">
            <v>1285.0768</v>
          </cell>
        </row>
        <row r="25">
          <cell r="I25">
            <v>15903.375499999998</v>
          </cell>
          <cell r="M25">
            <v>4358.4945000000007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N26"/>
  <sheetViews>
    <sheetView topLeftCell="A10" zoomScale="80" zoomScaleNormal="80" workbookViewId="0">
      <selection activeCell="H21" sqref="H21"/>
    </sheetView>
  </sheetViews>
  <sheetFormatPr defaultRowHeight="13.5" x14ac:dyDescent="0.25"/>
  <cols>
    <col min="1" max="1" width="5.42578125" style="89" customWidth="1"/>
    <col min="2" max="2" width="18" style="89" customWidth="1"/>
    <col min="3" max="4" width="13.28515625" style="89" customWidth="1"/>
    <col min="5" max="5" width="13.85546875" style="89" customWidth="1"/>
    <col min="6" max="6" width="13.28515625" style="89" customWidth="1"/>
    <col min="7" max="7" width="13.85546875" style="89" customWidth="1"/>
    <col min="8" max="8" width="14" style="89" customWidth="1"/>
    <col min="9" max="9" width="13.28515625" style="89" customWidth="1"/>
    <col min="10" max="10" width="14.7109375" style="89" customWidth="1"/>
    <col min="11" max="11" width="13.28515625" style="89" customWidth="1"/>
    <col min="12" max="12" width="14.42578125" style="89" customWidth="1"/>
    <col min="13" max="14" width="13.28515625" style="89" customWidth="1"/>
    <col min="15" max="16384" width="9.140625" style="89"/>
  </cols>
  <sheetData>
    <row r="1" spans="1:14" s="42" customFormat="1" ht="18" customHeight="1" x14ac:dyDescent="0.25">
      <c r="B1" s="443" t="s">
        <v>45</v>
      </c>
      <c r="C1" s="443"/>
      <c r="D1" s="443"/>
      <c r="E1" s="443"/>
      <c r="F1" s="443"/>
      <c r="G1" s="443"/>
      <c r="H1" s="443"/>
      <c r="I1" s="443"/>
      <c r="J1" s="443"/>
      <c r="K1" s="443"/>
      <c r="L1" s="443"/>
      <c r="M1" s="443"/>
      <c r="N1" s="443"/>
    </row>
    <row r="2" spans="1:14" s="43" customFormat="1" ht="30.75" customHeight="1" x14ac:dyDescent="0.25">
      <c r="A2" s="444" t="s">
        <v>24</v>
      </c>
      <c r="B2" s="444"/>
      <c r="C2" s="444"/>
      <c r="D2" s="444"/>
      <c r="E2" s="444"/>
      <c r="F2" s="444"/>
      <c r="G2" s="444"/>
      <c r="H2" s="444"/>
      <c r="I2" s="444"/>
      <c r="J2" s="444"/>
      <c r="K2" s="444"/>
      <c r="L2" s="444"/>
      <c r="M2" s="444"/>
      <c r="N2" s="444"/>
    </row>
    <row r="3" spans="1:14" s="44" customFormat="1" ht="20.25" customHeight="1" thickBot="1" x14ac:dyDescent="0.3">
      <c r="B3" s="445" t="s">
        <v>153</v>
      </c>
      <c r="C3" s="445"/>
      <c r="D3" s="445"/>
      <c r="E3" s="445"/>
      <c r="F3" s="445"/>
      <c r="G3" s="445"/>
      <c r="H3" s="445"/>
      <c r="I3" s="445"/>
      <c r="J3" s="445"/>
      <c r="K3" s="445"/>
      <c r="L3" s="445"/>
      <c r="M3" s="445"/>
      <c r="N3" s="445"/>
    </row>
    <row r="4" spans="1:14" s="44" customFormat="1" ht="20.25" customHeight="1" x14ac:dyDescent="0.25">
      <c r="A4" s="446" t="s">
        <v>46</v>
      </c>
      <c r="B4" s="447"/>
      <c r="C4" s="447"/>
      <c r="D4" s="447"/>
      <c r="E4" s="447"/>
      <c r="F4" s="447"/>
      <c r="G4" s="447"/>
      <c r="H4" s="447"/>
      <c r="I4" s="447"/>
      <c r="J4" s="447"/>
      <c r="K4" s="447"/>
      <c r="L4" s="447"/>
      <c r="M4" s="447"/>
      <c r="N4" s="448"/>
    </row>
    <row r="5" spans="1:14" s="44" customFormat="1" ht="12" customHeight="1" thickBot="1" x14ac:dyDescent="0.3">
      <c r="A5" s="449"/>
      <c r="B5" s="450"/>
      <c r="C5" s="450"/>
      <c r="D5" s="450"/>
      <c r="E5" s="450"/>
      <c r="F5" s="450"/>
      <c r="G5" s="450"/>
      <c r="H5" s="450"/>
      <c r="I5" s="450"/>
      <c r="J5" s="450"/>
      <c r="K5" s="450"/>
      <c r="L5" s="450"/>
      <c r="M5" s="450"/>
      <c r="N5" s="451"/>
    </row>
    <row r="6" spans="1:14" s="42" customFormat="1" ht="70.5" customHeight="1" thickBot="1" x14ac:dyDescent="0.3">
      <c r="A6" s="452" t="s">
        <v>1</v>
      </c>
      <c r="B6" s="455" t="s">
        <v>25</v>
      </c>
      <c r="C6" s="457" t="s">
        <v>47</v>
      </c>
      <c r="D6" s="458"/>
      <c r="E6" s="458"/>
      <c r="F6" s="459"/>
      <c r="G6" s="460" t="s">
        <v>155</v>
      </c>
      <c r="H6" s="461"/>
      <c r="I6" s="462" t="s">
        <v>48</v>
      </c>
      <c r="J6" s="463"/>
      <c r="K6" s="463"/>
      <c r="L6" s="463"/>
      <c r="M6" s="464" t="s">
        <v>155</v>
      </c>
      <c r="N6" s="465"/>
    </row>
    <row r="7" spans="1:14" s="42" customFormat="1" ht="23.25" customHeight="1" thickBot="1" x14ac:dyDescent="0.3">
      <c r="A7" s="453"/>
      <c r="B7" s="455"/>
      <c r="C7" s="457" t="s">
        <v>66</v>
      </c>
      <c r="D7" s="459"/>
      <c r="E7" s="458" t="s">
        <v>154</v>
      </c>
      <c r="F7" s="459"/>
      <c r="G7" s="460"/>
      <c r="H7" s="460"/>
      <c r="I7" s="457" t="s">
        <v>66</v>
      </c>
      <c r="J7" s="459"/>
      <c r="K7" s="458" t="s">
        <v>154</v>
      </c>
      <c r="L7" s="459"/>
      <c r="M7" s="464"/>
      <c r="N7" s="465"/>
    </row>
    <row r="8" spans="1:14" s="42" customFormat="1" ht="48" customHeight="1" thickBot="1" x14ac:dyDescent="0.3">
      <c r="A8" s="454"/>
      <c r="B8" s="456"/>
      <c r="C8" s="45" t="s">
        <v>49</v>
      </c>
      <c r="D8" s="46" t="s">
        <v>50</v>
      </c>
      <c r="E8" s="47" t="s">
        <v>49</v>
      </c>
      <c r="F8" s="46" t="s">
        <v>50</v>
      </c>
      <c r="G8" s="48" t="s">
        <v>51</v>
      </c>
      <c r="H8" s="49" t="s">
        <v>52</v>
      </c>
      <c r="I8" s="50" t="s">
        <v>10</v>
      </c>
      <c r="J8" s="51" t="s">
        <v>53</v>
      </c>
      <c r="K8" s="52" t="s">
        <v>10</v>
      </c>
      <c r="L8" s="53" t="s">
        <v>53</v>
      </c>
      <c r="M8" s="54" t="s">
        <v>10</v>
      </c>
      <c r="N8" s="55" t="s">
        <v>54</v>
      </c>
    </row>
    <row r="9" spans="1:14" s="42" customFormat="1" ht="15.75" customHeight="1" thickBot="1" x14ac:dyDescent="0.3">
      <c r="A9" s="56">
        <v>1</v>
      </c>
      <c r="B9" s="11">
        <v>2</v>
      </c>
      <c r="C9" s="57">
        <v>3</v>
      </c>
      <c r="D9" s="58">
        <v>4</v>
      </c>
      <c r="E9" s="59">
        <v>5</v>
      </c>
      <c r="F9" s="58">
        <v>6</v>
      </c>
      <c r="G9" s="60">
        <v>7</v>
      </c>
      <c r="H9" s="61">
        <v>8</v>
      </c>
      <c r="I9" s="57">
        <v>9</v>
      </c>
      <c r="J9" s="58">
        <v>10</v>
      </c>
      <c r="K9" s="59">
        <v>11</v>
      </c>
      <c r="L9" s="155">
        <v>12</v>
      </c>
      <c r="M9" s="62">
        <v>13</v>
      </c>
      <c r="N9" s="63">
        <v>14</v>
      </c>
    </row>
    <row r="10" spans="1:14" s="42" customFormat="1" ht="42.95" customHeight="1" x14ac:dyDescent="0.25">
      <c r="A10" s="133">
        <v>1</v>
      </c>
      <c r="B10" s="141" t="s">
        <v>55</v>
      </c>
      <c r="C10" s="142">
        <v>110403.09000000001</v>
      </c>
      <c r="D10" s="142">
        <v>48848.37000000001</v>
      </c>
      <c r="E10" s="64">
        <v>109663.47140000001</v>
      </c>
      <c r="F10" s="65">
        <v>48794.038799999995</v>
      </c>
      <c r="G10" s="66">
        <f t="shared" ref="G10:G19" si="0">E10-C10</f>
        <v>-739.61860000000161</v>
      </c>
      <c r="H10" s="152">
        <f t="shared" ref="H10:H19" si="1">F10-D10</f>
        <v>-54.331200000015087</v>
      </c>
      <c r="I10" s="148">
        <v>28684.591999999997</v>
      </c>
      <c r="J10" s="158">
        <v>67693.301999999996</v>
      </c>
      <c r="K10" s="142">
        <v>19803.737269999998</v>
      </c>
      <c r="L10" s="65">
        <v>85166.983999999997</v>
      </c>
      <c r="M10" s="66">
        <f>K10-I10</f>
        <v>-8880.8547299999991</v>
      </c>
      <c r="N10" s="67">
        <f>L10-J10</f>
        <v>17473.682000000001</v>
      </c>
    </row>
    <row r="11" spans="1:14" s="42" customFormat="1" ht="42.95" customHeight="1" x14ac:dyDescent="0.25">
      <c r="A11" s="134">
        <v>2</v>
      </c>
      <c r="B11" s="143" t="s">
        <v>36</v>
      </c>
      <c r="C11" s="138">
        <v>45608.7791</v>
      </c>
      <c r="D11" s="70">
        <v>75453.017500000002</v>
      </c>
      <c r="E11" s="69">
        <v>45534.787699999993</v>
      </c>
      <c r="F11" s="70">
        <v>75453.017500000002</v>
      </c>
      <c r="G11" s="71">
        <f t="shared" si="0"/>
        <v>-73.991400000006252</v>
      </c>
      <c r="H11" s="153">
        <f t="shared" si="1"/>
        <v>0</v>
      </c>
      <c r="I11" s="149">
        <v>48374.972600000001</v>
      </c>
      <c r="J11" s="156">
        <v>85799.799999999988</v>
      </c>
      <c r="K11" s="25">
        <v>51493.548899999994</v>
      </c>
      <c r="L11" s="74">
        <v>106776.82699999999</v>
      </c>
      <c r="M11" s="71">
        <f t="shared" ref="M11:M19" si="2">K11-I11</f>
        <v>3118.5762999999934</v>
      </c>
      <c r="N11" s="72">
        <f t="shared" ref="N11:N19" si="3">L11-J11</f>
        <v>20977.027000000002</v>
      </c>
    </row>
    <row r="12" spans="1:14" s="77" customFormat="1" ht="42.95" customHeight="1" x14ac:dyDescent="0.25">
      <c r="A12" s="134">
        <v>3</v>
      </c>
      <c r="B12" s="143" t="s">
        <v>21</v>
      </c>
      <c r="C12" s="139">
        <v>23624.370000000003</v>
      </c>
      <c r="D12" s="70">
        <v>2358.1799999999998</v>
      </c>
      <c r="E12" s="25">
        <v>23177.79</v>
      </c>
      <c r="F12" s="70">
        <v>2358.1799999999998</v>
      </c>
      <c r="G12" s="71">
        <f t="shared" si="0"/>
        <v>-446.58000000000175</v>
      </c>
      <c r="H12" s="153">
        <f t="shared" si="1"/>
        <v>0</v>
      </c>
      <c r="I12" s="149">
        <v>5744.25</v>
      </c>
      <c r="J12" s="157">
        <v>97175.22</v>
      </c>
      <c r="K12" s="25">
        <v>5915.0199999999995</v>
      </c>
      <c r="L12" s="76">
        <v>105251.12</v>
      </c>
      <c r="M12" s="71">
        <f t="shared" si="2"/>
        <v>170.76999999999953</v>
      </c>
      <c r="N12" s="72">
        <f t="shared" si="3"/>
        <v>8075.8999999999942</v>
      </c>
    </row>
    <row r="13" spans="1:14" s="42" customFormat="1" ht="42.95" customHeight="1" x14ac:dyDescent="0.25">
      <c r="A13" s="134">
        <v>4</v>
      </c>
      <c r="B13" s="143" t="s">
        <v>56</v>
      </c>
      <c r="C13" s="138">
        <v>145019.6152</v>
      </c>
      <c r="D13" s="70">
        <v>134933.89000000001</v>
      </c>
      <c r="E13" s="69">
        <v>144969.1715</v>
      </c>
      <c r="F13" s="70">
        <v>134933.89000000001</v>
      </c>
      <c r="G13" s="71">
        <f t="shared" si="0"/>
        <v>-50.443700000003446</v>
      </c>
      <c r="H13" s="153">
        <f t="shared" si="1"/>
        <v>0</v>
      </c>
      <c r="I13" s="149">
        <v>68735.960000000006</v>
      </c>
      <c r="J13" s="25">
        <v>240027.8</v>
      </c>
      <c r="K13" s="25">
        <v>73667.060000000012</v>
      </c>
      <c r="L13" s="78">
        <v>250698.8</v>
      </c>
      <c r="M13" s="71">
        <f t="shared" si="2"/>
        <v>4931.1000000000058</v>
      </c>
      <c r="N13" s="72">
        <f t="shared" si="3"/>
        <v>10671</v>
      </c>
    </row>
    <row r="14" spans="1:14" s="42" customFormat="1" ht="42.95" customHeight="1" x14ac:dyDescent="0.25">
      <c r="A14" s="134">
        <v>5</v>
      </c>
      <c r="B14" s="143" t="s">
        <v>57</v>
      </c>
      <c r="C14" s="138">
        <v>122191.92</v>
      </c>
      <c r="D14" s="70">
        <v>82404.649999999994</v>
      </c>
      <c r="E14" s="69">
        <v>145780.118667</v>
      </c>
      <c r="F14" s="70">
        <v>73214.48000000001</v>
      </c>
      <c r="G14" s="71">
        <f t="shared" si="0"/>
        <v>23588.198667000004</v>
      </c>
      <c r="H14" s="153">
        <f t="shared" si="1"/>
        <v>-9190.1699999999837</v>
      </c>
      <c r="I14" s="149">
        <v>46950.648571000005</v>
      </c>
      <c r="J14" s="137">
        <v>217582.658</v>
      </c>
      <c r="K14" s="25">
        <v>29116.821199000002</v>
      </c>
      <c r="L14" s="70">
        <v>134513.91399999999</v>
      </c>
      <c r="M14" s="71">
        <f t="shared" si="2"/>
        <v>-17833.827372000003</v>
      </c>
      <c r="N14" s="72">
        <f t="shared" si="3"/>
        <v>-83068.744000000006</v>
      </c>
    </row>
    <row r="15" spans="1:14" s="42" customFormat="1" ht="42.95" customHeight="1" x14ac:dyDescent="0.25">
      <c r="A15" s="134">
        <v>6</v>
      </c>
      <c r="B15" s="143" t="s">
        <v>23</v>
      </c>
      <c r="C15" s="139">
        <v>62239.26</v>
      </c>
      <c r="D15" s="68">
        <v>44347.399999999994</v>
      </c>
      <c r="E15" s="75">
        <v>61863.145700000008</v>
      </c>
      <c r="F15" s="68">
        <v>44346.9</v>
      </c>
      <c r="G15" s="71">
        <f t="shared" si="0"/>
        <v>-376.11429999999382</v>
      </c>
      <c r="H15" s="153">
        <f t="shared" si="1"/>
        <v>-0.49999999999272404</v>
      </c>
      <c r="I15" s="149">
        <v>17996.3321</v>
      </c>
      <c r="J15" s="137">
        <v>55635.211000000003</v>
      </c>
      <c r="K15" s="25">
        <v>19607.5952</v>
      </c>
      <c r="L15" s="70">
        <v>72515.542999999991</v>
      </c>
      <c r="M15" s="71">
        <f t="shared" si="2"/>
        <v>1611.2631000000001</v>
      </c>
      <c r="N15" s="72">
        <f t="shared" si="3"/>
        <v>16880.331999999988</v>
      </c>
    </row>
    <row r="16" spans="1:14" s="42" customFormat="1" ht="42.95" customHeight="1" x14ac:dyDescent="0.25">
      <c r="A16" s="134">
        <v>7</v>
      </c>
      <c r="B16" s="143" t="s">
        <v>39</v>
      </c>
      <c r="C16" s="25">
        <v>111835.2071</v>
      </c>
      <c r="D16" s="68">
        <v>36511.098599999998</v>
      </c>
      <c r="E16" s="75">
        <v>111791.9914</v>
      </c>
      <c r="F16" s="68">
        <v>36511.837599999999</v>
      </c>
      <c r="G16" s="71">
        <f t="shared" si="0"/>
        <v>-43.215700000000652</v>
      </c>
      <c r="H16" s="153">
        <f t="shared" si="1"/>
        <v>0.73900000000139698</v>
      </c>
      <c r="I16" s="149">
        <v>50755.6417</v>
      </c>
      <c r="J16" s="25">
        <v>160872.84100000001</v>
      </c>
      <c r="K16" s="25">
        <v>51148.851699999999</v>
      </c>
      <c r="L16" s="78">
        <v>202875.19200000001</v>
      </c>
      <c r="M16" s="71">
        <f t="shared" si="2"/>
        <v>393.20999999999913</v>
      </c>
      <c r="N16" s="72">
        <f t="shared" si="3"/>
        <v>42002.350999999995</v>
      </c>
    </row>
    <row r="17" spans="1:14" s="42" customFormat="1" ht="42.95" customHeight="1" x14ac:dyDescent="0.25">
      <c r="A17" s="134">
        <v>8</v>
      </c>
      <c r="B17" s="143" t="s">
        <v>40</v>
      </c>
      <c r="C17" s="25">
        <v>154625.22</v>
      </c>
      <c r="D17" s="78">
        <v>114312.40580000001</v>
      </c>
      <c r="E17" s="73">
        <v>154540.38439999998</v>
      </c>
      <c r="F17" s="78">
        <v>114322.13510000001</v>
      </c>
      <c r="G17" s="71">
        <f t="shared" si="0"/>
        <v>-84.835600000020349</v>
      </c>
      <c r="H17" s="153">
        <f t="shared" si="1"/>
        <v>9.729300000006333</v>
      </c>
      <c r="I17" s="149">
        <v>28196.025399999999</v>
      </c>
      <c r="J17" s="137">
        <v>104085.32200000001</v>
      </c>
      <c r="K17" s="25">
        <v>30490.596799999999</v>
      </c>
      <c r="L17" s="70">
        <v>104155.239</v>
      </c>
      <c r="M17" s="71">
        <f t="shared" si="2"/>
        <v>2294.5714000000007</v>
      </c>
      <c r="N17" s="72">
        <f t="shared" si="3"/>
        <v>69.916999999986729</v>
      </c>
    </row>
    <row r="18" spans="1:14" s="42" customFormat="1" ht="42.95" customHeight="1" x14ac:dyDescent="0.25">
      <c r="A18" s="134">
        <v>9</v>
      </c>
      <c r="B18" s="144" t="s">
        <v>41</v>
      </c>
      <c r="C18" s="140">
        <v>128499.41000000002</v>
      </c>
      <c r="D18" s="80">
        <v>44564</v>
      </c>
      <c r="E18" s="79">
        <v>128415.84</v>
      </c>
      <c r="F18" s="80">
        <v>44564</v>
      </c>
      <c r="G18" s="71">
        <f t="shared" si="0"/>
        <v>-83.570000000021537</v>
      </c>
      <c r="H18" s="153">
        <f t="shared" si="1"/>
        <v>0</v>
      </c>
      <c r="I18" s="149">
        <v>37948.769999999997</v>
      </c>
      <c r="J18" s="29">
        <v>46955.7</v>
      </c>
      <c r="K18" s="25">
        <v>39232.53</v>
      </c>
      <c r="L18" s="80">
        <v>49567.45</v>
      </c>
      <c r="M18" s="71">
        <f t="shared" si="2"/>
        <v>1283.760000000002</v>
      </c>
      <c r="N18" s="72">
        <f t="shared" si="3"/>
        <v>2611.75</v>
      </c>
    </row>
    <row r="19" spans="1:14" s="85" customFormat="1" ht="42.95" customHeight="1" thickBot="1" x14ac:dyDescent="0.3">
      <c r="A19" s="135">
        <v>10</v>
      </c>
      <c r="B19" s="145" t="s">
        <v>58</v>
      </c>
      <c r="C19" s="146">
        <v>38954.99</v>
      </c>
      <c r="D19" s="147">
        <v>46972.72</v>
      </c>
      <c r="E19" s="81">
        <v>38900</v>
      </c>
      <c r="F19" s="82">
        <v>46971.34</v>
      </c>
      <c r="G19" s="83">
        <f t="shared" si="0"/>
        <v>-54.989999999997963</v>
      </c>
      <c r="H19" s="154">
        <f t="shared" si="1"/>
        <v>-1.3800000000046566</v>
      </c>
      <c r="I19" s="150">
        <v>21206.999800000001</v>
      </c>
      <c r="J19" s="159">
        <v>22398.44</v>
      </c>
      <c r="K19" s="160">
        <v>2342.2300000000005</v>
      </c>
      <c r="L19" s="151">
        <v>21259.442999999999</v>
      </c>
      <c r="M19" s="83">
        <f t="shared" si="2"/>
        <v>-18864.769800000002</v>
      </c>
      <c r="N19" s="84">
        <f t="shared" si="3"/>
        <v>-1138.9969999999994</v>
      </c>
    </row>
    <row r="20" spans="1:14" s="88" customFormat="1" ht="42.95" customHeight="1" thickBot="1" x14ac:dyDescent="0.35">
      <c r="A20" s="466" t="s">
        <v>43</v>
      </c>
      <c r="B20" s="467"/>
      <c r="C20" s="136">
        <f>C10+C11+C12+C13+C14+C15+C16+C17+C18+C19</f>
        <v>943001.86139999994</v>
      </c>
      <c r="D20" s="136">
        <f>D10+D11+D12+D13+D14+D15+D16+D17+D18+D19</f>
        <v>630705.73190000001</v>
      </c>
      <c r="E20" s="86">
        <f>E10+E11+E12+E13+E14+E15+E16+E17+E18+E19</f>
        <v>964636.70076699997</v>
      </c>
      <c r="F20" s="86">
        <f>F10+F11+F12+F13+F14+F15+F16+F17+F18+F19</f>
        <v>621469.81900000002</v>
      </c>
      <c r="G20" s="86">
        <f t="shared" ref="G20:H20" si="4">G10+G11+G12+G13+G14+G15+G16+G17+G18+G19</f>
        <v>21634.839366999957</v>
      </c>
      <c r="H20" s="86">
        <f t="shared" si="4"/>
        <v>-9235.9128999999884</v>
      </c>
      <c r="I20" s="136">
        <f t="shared" ref="I20:K20" si="5">I10+I11+I12+I13+I14+I15+I16+I17+I18+I19</f>
        <v>354594.192171</v>
      </c>
      <c r="J20" s="136">
        <f t="shared" si="5"/>
        <v>1098226.294</v>
      </c>
      <c r="K20" s="136">
        <f t="shared" si="5"/>
        <v>322817.99106899998</v>
      </c>
      <c r="L20" s="136">
        <f>L10+L11+L12+L13+L14+L15+L16+L17+L18+L19</f>
        <v>1132780.5119999999</v>
      </c>
      <c r="M20" s="87">
        <f t="shared" ref="M20" si="6">M10+M11+M12+M13+M14+M15+M16+M17+M18+M19</f>
        <v>-31776.201102000003</v>
      </c>
      <c r="N20" s="121">
        <f>N10+N11+N12+N13+N14+N15+N16+N17+N18+N19</f>
        <v>34554.217999999964</v>
      </c>
    </row>
    <row r="21" spans="1:14" x14ac:dyDescent="0.25">
      <c r="B21" s="442" t="s">
        <v>44</v>
      </c>
      <c r="C21" s="442"/>
      <c r="D21" s="442"/>
      <c r="E21" s="442"/>
      <c r="G21" s="90">
        <f>E20+F20</f>
        <v>1586106.5197669999</v>
      </c>
      <c r="H21" s="90">
        <f>G20+H20</f>
        <v>12398.926466999968</v>
      </c>
    </row>
    <row r="24" spans="1:14" x14ac:dyDescent="0.25">
      <c r="H24" s="439"/>
    </row>
    <row r="25" spans="1:14" x14ac:dyDescent="0.25">
      <c r="H25" s="439"/>
    </row>
    <row r="26" spans="1:14" x14ac:dyDescent="0.25">
      <c r="H26" s="439"/>
    </row>
  </sheetData>
  <mergeCells count="16">
    <mergeCell ref="B21:E21"/>
    <mergeCell ref="B1:N1"/>
    <mergeCell ref="A2:N2"/>
    <mergeCell ref="B3:N3"/>
    <mergeCell ref="A4:N5"/>
    <mergeCell ref="A6:A8"/>
    <mergeCell ref="B6:B8"/>
    <mergeCell ref="C6:F6"/>
    <mergeCell ref="G6:H7"/>
    <mergeCell ref="I6:L6"/>
    <mergeCell ref="M6:N7"/>
    <mergeCell ref="C7:D7"/>
    <mergeCell ref="E7:F7"/>
    <mergeCell ref="I7:J7"/>
    <mergeCell ref="K7:L7"/>
    <mergeCell ref="A20:B20"/>
  </mergeCells>
  <pageMargins left="0" right="0" top="0.23622047244094499" bottom="0.118110236220472" header="0" footer="0"/>
  <pageSetup scale="72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33D552-EFB0-4679-9DCC-EBFDB7364199}">
  <sheetPr>
    <tabColor rgb="FF00B0F0"/>
  </sheetPr>
  <dimension ref="A1:P58"/>
  <sheetViews>
    <sheetView topLeftCell="A4" zoomScaleNormal="100" workbookViewId="0">
      <pane xSplit="4" ySplit="5" topLeftCell="E48" activePane="bottomRight" state="frozen"/>
      <selection activeCell="A4" sqref="A4"/>
      <selection pane="topRight" activeCell="E4" sqref="E4"/>
      <selection pane="bottomLeft" activeCell="A9" sqref="A9"/>
      <selection pane="bottomRight" activeCell="I17" sqref="I17"/>
    </sheetView>
  </sheetViews>
  <sheetFormatPr defaultRowHeight="13.5" x14ac:dyDescent="0.25"/>
  <cols>
    <col min="1" max="1" width="4.7109375" style="263" customWidth="1"/>
    <col min="2" max="2" width="14.7109375" style="263" customWidth="1"/>
    <col min="3" max="3" width="14.85546875" style="263" customWidth="1"/>
    <col min="4" max="4" width="14.140625" style="263" customWidth="1"/>
    <col min="5" max="5" width="16.42578125" style="263" customWidth="1"/>
    <col min="6" max="6" width="15.5703125" style="263" bestFit="1" customWidth="1"/>
    <col min="7" max="7" width="10.5703125" style="263" customWidth="1"/>
    <col min="8" max="8" width="12.7109375" style="263" customWidth="1"/>
    <col min="9" max="9" width="13.28515625" style="263" customWidth="1"/>
    <col min="10" max="10" width="14.7109375" style="263" customWidth="1"/>
    <col min="11" max="11" width="10.85546875" style="263" customWidth="1"/>
    <col min="12" max="12" width="9.7109375" style="263" customWidth="1"/>
    <col min="13" max="13" width="15.28515625" style="263" customWidth="1"/>
    <col min="14" max="14" width="14.28515625" style="263" customWidth="1"/>
    <col min="15" max="15" width="22.5703125" style="263" customWidth="1"/>
    <col min="16" max="16" width="21.42578125" style="263" customWidth="1"/>
    <col min="17" max="19" width="9.140625" style="263"/>
    <col min="20" max="20" width="11" style="263" customWidth="1"/>
    <col min="21" max="256" width="9.140625" style="263"/>
    <col min="257" max="257" width="4.7109375" style="263" customWidth="1"/>
    <col min="258" max="258" width="14.7109375" style="263" customWidth="1"/>
    <col min="259" max="259" width="14.85546875" style="263" customWidth="1"/>
    <col min="260" max="260" width="14.140625" style="263" customWidth="1"/>
    <col min="261" max="261" width="16.42578125" style="263" customWidth="1"/>
    <col min="262" max="262" width="15.5703125" style="263" bestFit="1" customWidth="1"/>
    <col min="263" max="263" width="10.5703125" style="263" customWidth="1"/>
    <col min="264" max="264" width="12.7109375" style="263" customWidth="1"/>
    <col min="265" max="265" width="13.28515625" style="263" customWidth="1"/>
    <col min="266" max="266" width="14.7109375" style="263" customWidth="1"/>
    <col min="267" max="267" width="10.85546875" style="263" customWidth="1"/>
    <col min="268" max="268" width="9.7109375" style="263" customWidth="1"/>
    <col min="269" max="269" width="15.28515625" style="263" customWidth="1"/>
    <col min="270" max="270" width="14.28515625" style="263" customWidth="1"/>
    <col min="271" max="271" width="22.5703125" style="263" customWidth="1"/>
    <col min="272" max="272" width="21.42578125" style="263" customWidth="1"/>
    <col min="273" max="275" width="9.140625" style="263"/>
    <col min="276" max="276" width="11" style="263" customWidth="1"/>
    <col min="277" max="512" width="9.140625" style="263"/>
    <col min="513" max="513" width="4.7109375" style="263" customWidth="1"/>
    <col min="514" max="514" width="14.7109375" style="263" customWidth="1"/>
    <col min="515" max="515" width="14.85546875" style="263" customWidth="1"/>
    <col min="516" max="516" width="14.140625" style="263" customWidth="1"/>
    <col min="517" max="517" width="16.42578125" style="263" customWidth="1"/>
    <col min="518" max="518" width="15.5703125" style="263" bestFit="1" customWidth="1"/>
    <col min="519" max="519" width="10.5703125" style="263" customWidth="1"/>
    <col min="520" max="520" width="12.7109375" style="263" customWidth="1"/>
    <col min="521" max="521" width="13.28515625" style="263" customWidth="1"/>
    <col min="522" max="522" width="14.7109375" style="263" customWidth="1"/>
    <col min="523" max="523" width="10.85546875" style="263" customWidth="1"/>
    <col min="524" max="524" width="9.7109375" style="263" customWidth="1"/>
    <col min="525" max="525" width="15.28515625" style="263" customWidth="1"/>
    <col min="526" max="526" width="14.28515625" style="263" customWidth="1"/>
    <col min="527" max="527" width="22.5703125" style="263" customWidth="1"/>
    <col min="528" max="528" width="21.42578125" style="263" customWidth="1"/>
    <col min="529" max="531" width="9.140625" style="263"/>
    <col min="532" max="532" width="11" style="263" customWidth="1"/>
    <col min="533" max="768" width="9.140625" style="263"/>
    <col min="769" max="769" width="4.7109375" style="263" customWidth="1"/>
    <col min="770" max="770" width="14.7109375" style="263" customWidth="1"/>
    <col min="771" max="771" width="14.85546875" style="263" customWidth="1"/>
    <col min="772" max="772" width="14.140625" style="263" customWidth="1"/>
    <col min="773" max="773" width="16.42578125" style="263" customWidth="1"/>
    <col min="774" max="774" width="15.5703125" style="263" bestFit="1" customWidth="1"/>
    <col min="775" max="775" width="10.5703125" style="263" customWidth="1"/>
    <col min="776" max="776" width="12.7109375" style="263" customWidth="1"/>
    <col min="777" max="777" width="13.28515625" style="263" customWidth="1"/>
    <col min="778" max="778" width="14.7109375" style="263" customWidth="1"/>
    <col min="779" max="779" width="10.85546875" style="263" customWidth="1"/>
    <col min="780" max="780" width="9.7109375" style="263" customWidth="1"/>
    <col min="781" max="781" width="15.28515625" style="263" customWidth="1"/>
    <col min="782" max="782" width="14.28515625" style="263" customWidth="1"/>
    <col min="783" max="783" width="22.5703125" style="263" customWidth="1"/>
    <col min="784" max="784" width="21.42578125" style="263" customWidth="1"/>
    <col min="785" max="787" width="9.140625" style="263"/>
    <col min="788" max="788" width="11" style="263" customWidth="1"/>
    <col min="789" max="1024" width="9.140625" style="263"/>
    <col min="1025" max="1025" width="4.7109375" style="263" customWidth="1"/>
    <col min="1026" max="1026" width="14.7109375" style="263" customWidth="1"/>
    <col min="1027" max="1027" width="14.85546875" style="263" customWidth="1"/>
    <col min="1028" max="1028" width="14.140625" style="263" customWidth="1"/>
    <col min="1029" max="1029" width="16.42578125" style="263" customWidth="1"/>
    <col min="1030" max="1030" width="15.5703125" style="263" bestFit="1" customWidth="1"/>
    <col min="1031" max="1031" width="10.5703125" style="263" customWidth="1"/>
    <col min="1032" max="1032" width="12.7109375" style="263" customWidth="1"/>
    <col min="1033" max="1033" width="13.28515625" style="263" customWidth="1"/>
    <col min="1034" max="1034" width="14.7109375" style="263" customWidth="1"/>
    <col min="1035" max="1035" width="10.85546875" style="263" customWidth="1"/>
    <col min="1036" max="1036" width="9.7109375" style="263" customWidth="1"/>
    <col min="1037" max="1037" width="15.28515625" style="263" customWidth="1"/>
    <col min="1038" max="1038" width="14.28515625" style="263" customWidth="1"/>
    <col min="1039" max="1039" width="22.5703125" style="263" customWidth="1"/>
    <col min="1040" max="1040" width="21.42578125" style="263" customWidth="1"/>
    <col min="1041" max="1043" width="9.140625" style="263"/>
    <col min="1044" max="1044" width="11" style="263" customWidth="1"/>
    <col min="1045" max="1280" width="9.140625" style="263"/>
    <col min="1281" max="1281" width="4.7109375" style="263" customWidth="1"/>
    <col min="1282" max="1282" width="14.7109375" style="263" customWidth="1"/>
    <col min="1283" max="1283" width="14.85546875" style="263" customWidth="1"/>
    <col min="1284" max="1284" width="14.140625" style="263" customWidth="1"/>
    <col min="1285" max="1285" width="16.42578125" style="263" customWidth="1"/>
    <col min="1286" max="1286" width="15.5703125" style="263" bestFit="1" customWidth="1"/>
    <col min="1287" max="1287" width="10.5703125" style="263" customWidth="1"/>
    <col min="1288" max="1288" width="12.7109375" style="263" customWidth="1"/>
    <col min="1289" max="1289" width="13.28515625" style="263" customWidth="1"/>
    <col min="1290" max="1290" width="14.7109375" style="263" customWidth="1"/>
    <col min="1291" max="1291" width="10.85546875" style="263" customWidth="1"/>
    <col min="1292" max="1292" width="9.7109375" style="263" customWidth="1"/>
    <col min="1293" max="1293" width="15.28515625" style="263" customWidth="1"/>
    <col min="1294" max="1294" width="14.28515625" style="263" customWidth="1"/>
    <col min="1295" max="1295" width="22.5703125" style="263" customWidth="1"/>
    <col min="1296" max="1296" width="21.42578125" style="263" customWidth="1"/>
    <col min="1297" max="1299" width="9.140625" style="263"/>
    <col min="1300" max="1300" width="11" style="263" customWidth="1"/>
    <col min="1301" max="1536" width="9.140625" style="263"/>
    <col min="1537" max="1537" width="4.7109375" style="263" customWidth="1"/>
    <col min="1538" max="1538" width="14.7109375" style="263" customWidth="1"/>
    <col min="1539" max="1539" width="14.85546875" style="263" customWidth="1"/>
    <col min="1540" max="1540" width="14.140625" style="263" customWidth="1"/>
    <col min="1541" max="1541" width="16.42578125" style="263" customWidth="1"/>
    <col min="1542" max="1542" width="15.5703125" style="263" bestFit="1" customWidth="1"/>
    <col min="1543" max="1543" width="10.5703125" style="263" customWidth="1"/>
    <col min="1544" max="1544" width="12.7109375" style="263" customWidth="1"/>
    <col min="1545" max="1545" width="13.28515625" style="263" customWidth="1"/>
    <col min="1546" max="1546" width="14.7109375" style="263" customWidth="1"/>
    <col min="1547" max="1547" width="10.85546875" style="263" customWidth="1"/>
    <col min="1548" max="1548" width="9.7109375" style="263" customWidth="1"/>
    <col min="1549" max="1549" width="15.28515625" style="263" customWidth="1"/>
    <col min="1550" max="1550" width="14.28515625" style="263" customWidth="1"/>
    <col min="1551" max="1551" width="22.5703125" style="263" customWidth="1"/>
    <col min="1552" max="1552" width="21.42578125" style="263" customWidth="1"/>
    <col min="1553" max="1555" width="9.140625" style="263"/>
    <col min="1556" max="1556" width="11" style="263" customWidth="1"/>
    <col min="1557" max="1792" width="9.140625" style="263"/>
    <col min="1793" max="1793" width="4.7109375" style="263" customWidth="1"/>
    <col min="1794" max="1794" width="14.7109375" style="263" customWidth="1"/>
    <col min="1795" max="1795" width="14.85546875" style="263" customWidth="1"/>
    <col min="1796" max="1796" width="14.140625" style="263" customWidth="1"/>
    <col min="1797" max="1797" width="16.42578125" style="263" customWidth="1"/>
    <col min="1798" max="1798" width="15.5703125" style="263" bestFit="1" customWidth="1"/>
    <col min="1799" max="1799" width="10.5703125" style="263" customWidth="1"/>
    <col min="1800" max="1800" width="12.7109375" style="263" customWidth="1"/>
    <col min="1801" max="1801" width="13.28515625" style="263" customWidth="1"/>
    <col min="1802" max="1802" width="14.7109375" style="263" customWidth="1"/>
    <col min="1803" max="1803" width="10.85546875" style="263" customWidth="1"/>
    <col min="1804" max="1804" width="9.7109375" style="263" customWidth="1"/>
    <col min="1805" max="1805" width="15.28515625" style="263" customWidth="1"/>
    <col min="1806" max="1806" width="14.28515625" style="263" customWidth="1"/>
    <col min="1807" max="1807" width="22.5703125" style="263" customWidth="1"/>
    <col min="1808" max="1808" width="21.42578125" style="263" customWidth="1"/>
    <col min="1809" max="1811" width="9.140625" style="263"/>
    <col min="1812" max="1812" width="11" style="263" customWidth="1"/>
    <col min="1813" max="2048" width="9.140625" style="263"/>
    <col min="2049" max="2049" width="4.7109375" style="263" customWidth="1"/>
    <col min="2050" max="2050" width="14.7109375" style="263" customWidth="1"/>
    <col min="2051" max="2051" width="14.85546875" style="263" customWidth="1"/>
    <col min="2052" max="2052" width="14.140625" style="263" customWidth="1"/>
    <col min="2053" max="2053" width="16.42578125" style="263" customWidth="1"/>
    <col min="2054" max="2054" width="15.5703125" style="263" bestFit="1" customWidth="1"/>
    <col min="2055" max="2055" width="10.5703125" style="263" customWidth="1"/>
    <col min="2056" max="2056" width="12.7109375" style="263" customWidth="1"/>
    <col min="2057" max="2057" width="13.28515625" style="263" customWidth="1"/>
    <col min="2058" max="2058" width="14.7109375" style="263" customWidth="1"/>
    <col min="2059" max="2059" width="10.85546875" style="263" customWidth="1"/>
    <col min="2060" max="2060" width="9.7109375" style="263" customWidth="1"/>
    <col min="2061" max="2061" width="15.28515625" style="263" customWidth="1"/>
    <col min="2062" max="2062" width="14.28515625" style="263" customWidth="1"/>
    <col min="2063" max="2063" width="22.5703125" style="263" customWidth="1"/>
    <col min="2064" max="2064" width="21.42578125" style="263" customWidth="1"/>
    <col min="2065" max="2067" width="9.140625" style="263"/>
    <col min="2068" max="2068" width="11" style="263" customWidth="1"/>
    <col min="2069" max="2304" width="9.140625" style="263"/>
    <col min="2305" max="2305" width="4.7109375" style="263" customWidth="1"/>
    <col min="2306" max="2306" width="14.7109375" style="263" customWidth="1"/>
    <col min="2307" max="2307" width="14.85546875" style="263" customWidth="1"/>
    <col min="2308" max="2308" width="14.140625" style="263" customWidth="1"/>
    <col min="2309" max="2309" width="16.42578125" style="263" customWidth="1"/>
    <col min="2310" max="2310" width="15.5703125" style="263" bestFit="1" customWidth="1"/>
    <col min="2311" max="2311" width="10.5703125" style="263" customWidth="1"/>
    <col min="2312" max="2312" width="12.7109375" style="263" customWidth="1"/>
    <col min="2313" max="2313" width="13.28515625" style="263" customWidth="1"/>
    <col min="2314" max="2314" width="14.7109375" style="263" customWidth="1"/>
    <col min="2315" max="2315" width="10.85546875" style="263" customWidth="1"/>
    <col min="2316" max="2316" width="9.7109375" style="263" customWidth="1"/>
    <col min="2317" max="2317" width="15.28515625" style="263" customWidth="1"/>
    <col min="2318" max="2318" width="14.28515625" style="263" customWidth="1"/>
    <col min="2319" max="2319" width="22.5703125" style="263" customWidth="1"/>
    <col min="2320" max="2320" width="21.42578125" style="263" customWidth="1"/>
    <col min="2321" max="2323" width="9.140625" style="263"/>
    <col min="2324" max="2324" width="11" style="263" customWidth="1"/>
    <col min="2325" max="2560" width="9.140625" style="263"/>
    <col min="2561" max="2561" width="4.7109375" style="263" customWidth="1"/>
    <col min="2562" max="2562" width="14.7109375" style="263" customWidth="1"/>
    <col min="2563" max="2563" width="14.85546875" style="263" customWidth="1"/>
    <col min="2564" max="2564" width="14.140625" style="263" customWidth="1"/>
    <col min="2565" max="2565" width="16.42578125" style="263" customWidth="1"/>
    <col min="2566" max="2566" width="15.5703125" style="263" bestFit="1" customWidth="1"/>
    <col min="2567" max="2567" width="10.5703125" style="263" customWidth="1"/>
    <col min="2568" max="2568" width="12.7109375" style="263" customWidth="1"/>
    <col min="2569" max="2569" width="13.28515625" style="263" customWidth="1"/>
    <col min="2570" max="2570" width="14.7109375" style="263" customWidth="1"/>
    <col min="2571" max="2571" width="10.85546875" style="263" customWidth="1"/>
    <col min="2572" max="2572" width="9.7109375" style="263" customWidth="1"/>
    <col min="2573" max="2573" width="15.28515625" style="263" customWidth="1"/>
    <col min="2574" max="2574" width="14.28515625" style="263" customWidth="1"/>
    <col min="2575" max="2575" width="22.5703125" style="263" customWidth="1"/>
    <col min="2576" max="2576" width="21.42578125" style="263" customWidth="1"/>
    <col min="2577" max="2579" width="9.140625" style="263"/>
    <col min="2580" max="2580" width="11" style="263" customWidth="1"/>
    <col min="2581" max="2816" width="9.140625" style="263"/>
    <col min="2817" max="2817" width="4.7109375" style="263" customWidth="1"/>
    <col min="2818" max="2818" width="14.7109375" style="263" customWidth="1"/>
    <col min="2819" max="2819" width="14.85546875" style="263" customWidth="1"/>
    <col min="2820" max="2820" width="14.140625" style="263" customWidth="1"/>
    <col min="2821" max="2821" width="16.42578125" style="263" customWidth="1"/>
    <col min="2822" max="2822" width="15.5703125" style="263" bestFit="1" customWidth="1"/>
    <col min="2823" max="2823" width="10.5703125" style="263" customWidth="1"/>
    <col min="2824" max="2824" width="12.7109375" style="263" customWidth="1"/>
    <col min="2825" max="2825" width="13.28515625" style="263" customWidth="1"/>
    <col min="2826" max="2826" width="14.7109375" style="263" customWidth="1"/>
    <col min="2827" max="2827" width="10.85546875" style="263" customWidth="1"/>
    <col min="2828" max="2828" width="9.7109375" style="263" customWidth="1"/>
    <col min="2829" max="2829" width="15.28515625" style="263" customWidth="1"/>
    <col min="2830" max="2830" width="14.28515625" style="263" customWidth="1"/>
    <col min="2831" max="2831" width="22.5703125" style="263" customWidth="1"/>
    <col min="2832" max="2832" width="21.42578125" style="263" customWidth="1"/>
    <col min="2833" max="2835" width="9.140625" style="263"/>
    <col min="2836" max="2836" width="11" style="263" customWidth="1"/>
    <col min="2837" max="3072" width="9.140625" style="263"/>
    <col min="3073" max="3073" width="4.7109375" style="263" customWidth="1"/>
    <col min="3074" max="3074" width="14.7109375" style="263" customWidth="1"/>
    <col min="3075" max="3075" width="14.85546875" style="263" customWidth="1"/>
    <col min="3076" max="3076" width="14.140625" style="263" customWidth="1"/>
    <col min="3077" max="3077" width="16.42578125" style="263" customWidth="1"/>
    <col min="3078" max="3078" width="15.5703125" style="263" bestFit="1" customWidth="1"/>
    <col min="3079" max="3079" width="10.5703125" style="263" customWidth="1"/>
    <col min="3080" max="3080" width="12.7109375" style="263" customWidth="1"/>
    <col min="3081" max="3081" width="13.28515625" style="263" customWidth="1"/>
    <col min="3082" max="3082" width="14.7109375" style="263" customWidth="1"/>
    <col min="3083" max="3083" width="10.85546875" style="263" customWidth="1"/>
    <col min="3084" max="3084" width="9.7109375" style="263" customWidth="1"/>
    <col min="3085" max="3085" width="15.28515625" style="263" customWidth="1"/>
    <col min="3086" max="3086" width="14.28515625" style="263" customWidth="1"/>
    <col min="3087" max="3087" width="22.5703125" style="263" customWidth="1"/>
    <col min="3088" max="3088" width="21.42578125" style="263" customWidth="1"/>
    <col min="3089" max="3091" width="9.140625" style="263"/>
    <col min="3092" max="3092" width="11" style="263" customWidth="1"/>
    <col min="3093" max="3328" width="9.140625" style="263"/>
    <col min="3329" max="3329" width="4.7109375" style="263" customWidth="1"/>
    <col min="3330" max="3330" width="14.7109375" style="263" customWidth="1"/>
    <col min="3331" max="3331" width="14.85546875" style="263" customWidth="1"/>
    <col min="3332" max="3332" width="14.140625" style="263" customWidth="1"/>
    <col min="3333" max="3333" width="16.42578125" style="263" customWidth="1"/>
    <col min="3334" max="3334" width="15.5703125" style="263" bestFit="1" customWidth="1"/>
    <col min="3335" max="3335" width="10.5703125" style="263" customWidth="1"/>
    <col min="3336" max="3336" width="12.7109375" style="263" customWidth="1"/>
    <col min="3337" max="3337" width="13.28515625" style="263" customWidth="1"/>
    <col min="3338" max="3338" width="14.7109375" style="263" customWidth="1"/>
    <col min="3339" max="3339" width="10.85546875" style="263" customWidth="1"/>
    <col min="3340" max="3340" width="9.7109375" style="263" customWidth="1"/>
    <col min="3341" max="3341" width="15.28515625" style="263" customWidth="1"/>
    <col min="3342" max="3342" width="14.28515625" style="263" customWidth="1"/>
    <col min="3343" max="3343" width="22.5703125" style="263" customWidth="1"/>
    <col min="3344" max="3344" width="21.42578125" style="263" customWidth="1"/>
    <col min="3345" max="3347" width="9.140625" style="263"/>
    <col min="3348" max="3348" width="11" style="263" customWidth="1"/>
    <col min="3349" max="3584" width="9.140625" style="263"/>
    <col min="3585" max="3585" width="4.7109375" style="263" customWidth="1"/>
    <col min="3586" max="3586" width="14.7109375" style="263" customWidth="1"/>
    <col min="3587" max="3587" width="14.85546875" style="263" customWidth="1"/>
    <col min="3588" max="3588" width="14.140625" style="263" customWidth="1"/>
    <col min="3589" max="3589" width="16.42578125" style="263" customWidth="1"/>
    <col min="3590" max="3590" width="15.5703125" style="263" bestFit="1" customWidth="1"/>
    <col min="3591" max="3591" width="10.5703125" style="263" customWidth="1"/>
    <col min="3592" max="3592" width="12.7109375" style="263" customWidth="1"/>
    <col min="3593" max="3593" width="13.28515625" style="263" customWidth="1"/>
    <col min="3594" max="3594" width="14.7109375" style="263" customWidth="1"/>
    <col min="3595" max="3595" width="10.85546875" style="263" customWidth="1"/>
    <col min="3596" max="3596" width="9.7109375" style="263" customWidth="1"/>
    <col min="3597" max="3597" width="15.28515625" style="263" customWidth="1"/>
    <col min="3598" max="3598" width="14.28515625" style="263" customWidth="1"/>
    <col min="3599" max="3599" width="22.5703125" style="263" customWidth="1"/>
    <col min="3600" max="3600" width="21.42578125" style="263" customWidth="1"/>
    <col min="3601" max="3603" width="9.140625" style="263"/>
    <col min="3604" max="3604" width="11" style="263" customWidth="1"/>
    <col min="3605" max="3840" width="9.140625" style="263"/>
    <col min="3841" max="3841" width="4.7109375" style="263" customWidth="1"/>
    <col min="3842" max="3842" width="14.7109375" style="263" customWidth="1"/>
    <col min="3843" max="3843" width="14.85546875" style="263" customWidth="1"/>
    <col min="3844" max="3844" width="14.140625" style="263" customWidth="1"/>
    <col min="3845" max="3845" width="16.42578125" style="263" customWidth="1"/>
    <col min="3846" max="3846" width="15.5703125" style="263" bestFit="1" customWidth="1"/>
    <col min="3847" max="3847" width="10.5703125" style="263" customWidth="1"/>
    <col min="3848" max="3848" width="12.7109375" style="263" customWidth="1"/>
    <col min="3849" max="3849" width="13.28515625" style="263" customWidth="1"/>
    <col min="3850" max="3850" width="14.7109375" style="263" customWidth="1"/>
    <col min="3851" max="3851" width="10.85546875" style="263" customWidth="1"/>
    <col min="3852" max="3852" width="9.7109375" style="263" customWidth="1"/>
    <col min="3853" max="3853" width="15.28515625" style="263" customWidth="1"/>
    <col min="3854" max="3854" width="14.28515625" style="263" customWidth="1"/>
    <col min="3855" max="3855" width="22.5703125" style="263" customWidth="1"/>
    <col min="3856" max="3856" width="21.42578125" style="263" customWidth="1"/>
    <col min="3857" max="3859" width="9.140625" style="263"/>
    <col min="3860" max="3860" width="11" style="263" customWidth="1"/>
    <col min="3861" max="4096" width="9.140625" style="263"/>
    <col min="4097" max="4097" width="4.7109375" style="263" customWidth="1"/>
    <col min="4098" max="4098" width="14.7109375" style="263" customWidth="1"/>
    <col min="4099" max="4099" width="14.85546875" style="263" customWidth="1"/>
    <col min="4100" max="4100" width="14.140625" style="263" customWidth="1"/>
    <col min="4101" max="4101" width="16.42578125" style="263" customWidth="1"/>
    <col min="4102" max="4102" width="15.5703125" style="263" bestFit="1" customWidth="1"/>
    <col min="4103" max="4103" width="10.5703125" style="263" customWidth="1"/>
    <col min="4104" max="4104" width="12.7109375" style="263" customWidth="1"/>
    <col min="4105" max="4105" width="13.28515625" style="263" customWidth="1"/>
    <col min="4106" max="4106" width="14.7109375" style="263" customWidth="1"/>
    <col min="4107" max="4107" width="10.85546875" style="263" customWidth="1"/>
    <col min="4108" max="4108" width="9.7109375" style="263" customWidth="1"/>
    <col min="4109" max="4109" width="15.28515625" style="263" customWidth="1"/>
    <col min="4110" max="4110" width="14.28515625" style="263" customWidth="1"/>
    <col min="4111" max="4111" width="22.5703125" style="263" customWidth="1"/>
    <col min="4112" max="4112" width="21.42578125" style="263" customWidth="1"/>
    <col min="4113" max="4115" width="9.140625" style="263"/>
    <col min="4116" max="4116" width="11" style="263" customWidth="1"/>
    <col min="4117" max="4352" width="9.140625" style="263"/>
    <col min="4353" max="4353" width="4.7109375" style="263" customWidth="1"/>
    <col min="4354" max="4354" width="14.7109375" style="263" customWidth="1"/>
    <col min="4355" max="4355" width="14.85546875" style="263" customWidth="1"/>
    <col min="4356" max="4356" width="14.140625" style="263" customWidth="1"/>
    <col min="4357" max="4357" width="16.42578125" style="263" customWidth="1"/>
    <col min="4358" max="4358" width="15.5703125" style="263" bestFit="1" customWidth="1"/>
    <col min="4359" max="4359" width="10.5703125" style="263" customWidth="1"/>
    <col min="4360" max="4360" width="12.7109375" style="263" customWidth="1"/>
    <col min="4361" max="4361" width="13.28515625" style="263" customWidth="1"/>
    <col min="4362" max="4362" width="14.7109375" style="263" customWidth="1"/>
    <col min="4363" max="4363" width="10.85546875" style="263" customWidth="1"/>
    <col min="4364" max="4364" width="9.7109375" style="263" customWidth="1"/>
    <col min="4365" max="4365" width="15.28515625" style="263" customWidth="1"/>
    <col min="4366" max="4366" width="14.28515625" style="263" customWidth="1"/>
    <col min="4367" max="4367" width="22.5703125" style="263" customWidth="1"/>
    <col min="4368" max="4368" width="21.42578125" style="263" customWidth="1"/>
    <col min="4369" max="4371" width="9.140625" style="263"/>
    <col min="4372" max="4372" width="11" style="263" customWidth="1"/>
    <col min="4373" max="4608" width="9.140625" style="263"/>
    <col min="4609" max="4609" width="4.7109375" style="263" customWidth="1"/>
    <col min="4610" max="4610" width="14.7109375" style="263" customWidth="1"/>
    <col min="4611" max="4611" width="14.85546875" style="263" customWidth="1"/>
    <col min="4612" max="4612" width="14.140625" style="263" customWidth="1"/>
    <col min="4613" max="4613" width="16.42578125" style="263" customWidth="1"/>
    <col min="4614" max="4614" width="15.5703125" style="263" bestFit="1" customWidth="1"/>
    <col min="4615" max="4615" width="10.5703125" style="263" customWidth="1"/>
    <col min="4616" max="4616" width="12.7109375" style="263" customWidth="1"/>
    <col min="4617" max="4617" width="13.28515625" style="263" customWidth="1"/>
    <col min="4618" max="4618" width="14.7109375" style="263" customWidth="1"/>
    <col min="4619" max="4619" width="10.85546875" style="263" customWidth="1"/>
    <col min="4620" max="4620" width="9.7109375" style="263" customWidth="1"/>
    <col min="4621" max="4621" width="15.28515625" style="263" customWidth="1"/>
    <col min="4622" max="4622" width="14.28515625" style="263" customWidth="1"/>
    <col min="4623" max="4623" width="22.5703125" style="263" customWidth="1"/>
    <col min="4624" max="4624" width="21.42578125" style="263" customWidth="1"/>
    <col min="4625" max="4627" width="9.140625" style="263"/>
    <col min="4628" max="4628" width="11" style="263" customWidth="1"/>
    <col min="4629" max="4864" width="9.140625" style="263"/>
    <col min="4865" max="4865" width="4.7109375" style="263" customWidth="1"/>
    <col min="4866" max="4866" width="14.7109375" style="263" customWidth="1"/>
    <col min="4867" max="4867" width="14.85546875" style="263" customWidth="1"/>
    <col min="4868" max="4868" width="14.140625" style="263" customWidth="1"/>
    <col min="4869" max="4869" width="16.42578125" style="263" customWidth="1"/>
    <col min="4870" max="4870" width="15.5703125" style="263" bestFit="1" customWidth="1"/>
    <col min="4871" max="4871" width="10.5703125" style="263" customWidth="1"/>
    <col min="4872" max="4872" width="12.7109375" style="263" customWidth="1"/>
    <col min="4873" max="4873" width="13.28515625" style="263" customWidth="1"/>
    <col min="4874" max="4874" width="14.7109375" style="263" customWidth="1"/>
    <col min="4875" max="4875" width="10.85546875" style="263" customWidth="1"/>
    <col min="4876" max="4876" width="9.7109375" style="263" customWidth="1"/>
    <col min="4877" max="4877" width="15.28515625" style="263" customWidth="1"/>
    <col min="4878" max="4878" width="14.28515625" style="263" customWidth="1"/>
    <col min="4879" max="4879" width="22.5703125" style="263" customWidth="1"/>
    <col min="4880" max="4880" width="21.42578125" style="263" customWidth="1"/>
    <col min="4881" max="4883" width="9.140625" style="263"/>
    <col min="4884" max="4884" width="11" style="263" customWidth="1"/>
    <col min="4885" max="5120" width="9.140625" style="263"/>
    <col min="5121" max="5121" width="4.7109375" style="263" customWidth="1"/>
    <col min="5122" max="5122" width="14.7109375" style="263" customWidth="1"/>
    <col min="5123" max="5123" width="14.85546875" style="263" customWidth="1"/>
    <col min="5124" max="5124" width="14.140625" style="263" customWidth="1"/>
    <col min="5125" max="5125" width="16.42578125" style="263" customWidth="1"/>
    <col min="5126" max="5126" width="15.5703125" style="263" bestFit="1" customWidth="1"/>
    <col min="5127" max="5127" width="10.5703125" style="263" customWidth="1"/>
    <col min="5128" max="5128" width="12.7109375" style="263" customWidth="1"/>
    <col min="5129" max="5129" width="13.28515625" style="263" customWidth="1"/>
    <col min="5130" max="5130" width="14.7109375" style="263" customWidth="1"/>
    <col min="5131" max="5131" width="10.85546875" style="263" customWidth="1"/>
    <col min="5132" max="5132" width="9.7109375" style="263" customWidth="1"/>
    <col min="5133" max="5133" width="15.28515625" style="263" customWidth="1"/>
    <col min="5134" max="5134" width="14.28515625" style="263" customWidth="1"/>
    <col min="5135" max="5135" width="22.5703125" style="263" customWidth="1"/>
    <col min="5136" max="5136" width="21.42578125" style="263" customWidth="1"/>
    <col min="5137" max="5139" width="9.140625" style="263"/>
    <col min="5140" max="5140" width="11" style="263" customWidth="1"/>
    <col min="5141" max="5376" width="9.140625" style="263"/>
    <col min="5377" max="5377" width="4.7109375" style="263" customWidth="1"/>
    <col min="5378" max="5378" width="14.7109375" style="263" customWidth="1"/>
    <col min="5379" max="5379" width="14.85546875" style="263" customWidth="1"/>
    <col min="5380" max="5380" width="14.140625" style="263" customWidth="1"/>
    <col min="5381" max="5381" width="16.42578125" style="263" customWidth="1"/>
    <col min="5382" max="5382" width="15.5703125" style="263" bestFit="1" customWidth="1"/>
    <col min="5383" max="5383" width="10.5703125" style="263" customWidth="1"/>
    <col min="5384" max="5384" width="12.7109375" style="263" customWidth="1"/>
    <col min="5385" max="5385" width="13.28515625" style="263" customWidth="1"/>
    <col min="5386" max="5386" width="14.7109375" style="263" customWidth="1"/>
    <col min="5387" max="5387" width="10.85546875" style="263" customWidth="1"/>
    <col min="5388" max="5388" width="9.7109375" style="263" customWidth="1"/>
    <col min="5389" max="5389" width="15.28515625" style="263" customWidth="1"/>
    <col min="5390" max="5390" width="14.28515625" style="263" customWidth="1"/>
    <col min="5391" max="5391" width="22.5703125" style="263" customWidth="1"/>
    <col min="5392" max="5392" width="21.42578125" style="263" customWidth="1"/>
    <col min="5393" max="5395" width="9.140625" style="263"/>
    <col min="5396" max="5396" width="11" style="263" customWidth="1"/>
    <col min="5397" max="5632" width="9.140625" style="263"/>
    <col min="5633" max="5633" width="4.7109375" style="263" customWidth="1"/>
    <col min="5634" max="5634" width="14.7109375" style="263" customWidth="1"/>
    <col min="5635" max="5635" width="14.85546875" style="263" customWidth="1"/>
    <col min="5636" max="5636" width="14.140625" style="263" customWidth="1"/>
    <col min="5637" max="5637" width="16.42578125" style="263" customWidth="1"/>
    <col min="5638" max="5638" width="15.5703125" style="263" bestFit="1" customWidth="1"/>
    <col min="5639" max="5639" width="10.5703125" style="263" customWidth="1"/>
    <col min="5640" max="5640" width="12.7109375" style="263" customWidth="1"/>
    <col min="5641" max="5641" width="13.28515625" style="263" customWidth="1"/>
    <col min="5642" max="5642" width="14.7109375" style="263" customWidth="1"/>
    <col min="5643" max="5643" width="10.85546875" style="263" customWidth="1"/>
    <col min="5644" max="5644" width="9.7109375" style="263" customWidth="1"/>
    <col min="5645" max="5645" width="15.28515625" style="263" customWidth="1"/>
    <col min="5646" max="5646" width="14.28515625" style="263" customWidth="1"/>
    <col min="5647" max="5647" width="22.5703125" style="263" customWidth="1"/>
    <col min="5648" max="5648" width="21.42578125" style="263" customWidth="1"/>
    <col min="5649" max="5651" width="9.140625" style="263"/>
    <col min="5652" max="5652" width="11" style="263" customWidth="1"/>
    <col min="5653" max="5888" width="9.140625" style="263"/>
    <col min="5889" max="5889" width="4.7109375" style="263" customWidth="1"/>
    <col min="5890" max="5890" width="14.7109375" style="263" customWidth="1"/>
    <col min="5891" max="5891" width="14.85546875" style="263" customWidth="1"/>
    <col min="5892" max="5892" width="14.140625" style="263" customWidth="1"/>
    <col min="5893" max="5893" width="16.42578125" style="263" customWidth="1"/>
    <col min="5894" max="5894" width="15.5703125" style="263" bestFit="1" customWidth="1"/>
    <col min="5895" max="5895" width="10.5703125" style="263" customWidth="1"/>
    <col min="5896" max="5896" width="12.7109375" style="263" customWidth="1"/>
    <col min="5897" max="5897" width="13.28515625" style="263" customWidth="1"/>
    <col min="5898" max="5898" width="14.7109375" style="263" customWidth="1"/>
    <col min="5899" max="5899" width="10.85546875" style="263" customWidth="1"/>
    <col min="5900" max="5900" width="9.7109375" style="263" customWidth="1"/>
    <col min="5901" max="5901" width="15.28515625" style="263" customWidth="1"/>
    <col min="5902" max="5902" width="14.28515625" style="263" customWidth="1"/>
    <col min="5903" max="5903" width="22.5703125" style="263" customWidth="1"/>
    <col min="5904" max="5904" width="21.42578125" style="263" customWidth="1"/>
    <col min="5905" max="5907" width="9.140625" style="263"/>
    <col min="5908" max="5908" width="11" style="263" customWidth="1"/>
    <col min="5909" max="6144" width="9.140625" style="263"/>
    <col min="6145" max="6145" width="4.7109375" style="263" customWidth="1"/>
    <col min="6146" max="6146" width="14.7109375" style="263" customWidth="1"/>
    <col min="6147" max="6147" width="14.85546875" style="263" customWidth="1"/>
    <col min="6148" max="6148" width="14.140625" style="263" customWidth="1"/>
    <col min="6149" max="6149" width="16.42578125" style="263" customWidth="1"/>
    <col min="6150" max="6150" width="15.5703125" style="263" bestFit="1" customWidth="1"/>
    <col min="6151" max="6151" width="10.5703125" style="263" customWidth="1"/>
    <col min="6152" max="6152" width="12.7109375" style="263" customWidth="1"/>
    <col min="6153" max="6153" width="13.28515625" style="263" customWidth="1"/>
    <col min="6154" max="6154" width="14.7109375" style="263" customWidth="1"/>
    <col min="6155" max="6155" width="10.85546875" style="263" customWidth="1"/>
    <col min="6156" max="6156" width="9.7109375" style="263" customWidth="1"/>
    <col min="6157" max="6157" width="15.28515625" style="263" customWidth="1"/>
    <col min="6158" max="6158" width="14.28515625" style="263" customWidth="1"/>
    <col min="6159" max="6159" width="22.5703125" style="263" customWidth="1"/>
    <col min="6160" max="6160" width="21.42578125" style="263" customWidth="1"/>
    <col min="6161" max="6163" width="9.140625" style="263"/>
    <col min="6164" max="6164" width="11" style="263" customWidth="1"/>
    <col min="6165" max="6400" width="9.140625" style="263"/>
    <col min="6401" max="6401" width="4.7109375" style="263" customWidth="1"/>
    <col min="6402" max="6402" width="14.7109375" style="263" customWidth="1"/>
    <col min="6403" max="6403" width="14.85546875" style="263" customWidth="1"/>
    <col min="6404" max="6404" width="14.140625" style="263" customWidth="1"/>
    <col min="6405" max="6405" width="16.42578125" style="263" customWidth="1"/>
    <col min="6406" max="6406" width="15.5703125" style="263" bestFit="1" customWidth="1"/>
    <col min="6407" max="6407" width="10.5703125" style="263" customWidth="1"/>
    <col min="6408" max="6408" width="12.7109375" style="263" customWidth="1"/>
    <col min="6409" max="6409" width="13.28515625" style="263" customWidth="1"/>
    <col min="6410" max="6410" width="14.7109375" style="263" customWidth="1"/>
    <col min="6411" max="6411" width="10.85546875" style="263" customWidth="1"/>
    <col min="6412" max="6412" width="9.7109375" style="263" customWidth="1"/>
    <col min="6413" max="6413" width="15.28515625" style="263" customWidth="1"/>
    <col min="6414" max="6414" width="14.28515625" style="263" customWidth="1"/>
    <col min="6415" max="6415" width="22.5703125" style="263" customWidth="1"/>
    <col min="6416" max="6416" width="21.42578125" style="263" customWidth="1"/>
    <col min="6417" max="6419" width="9.140625" style="263"/>
    <col min="6420" max="6420" width="11" style="263" customWidth="1"/>
    <col min="6421" max="6656" width="9.140625" style="263"/>
    <col min="6657" max="6657" width="4.7109375" style="263" customWidth="1"/>
    <col min="6658" max="6658" width="14.7109375" style="263" customWidth="1"/>
    <col min="6659" max="6659" width="14.85546875" style="263" customWidth="1"/>
    <col min="6660" max="6660" width="14.140625" style="263" customWidth="1"/>
    <col min="6661" max="6661" width="16.42578125" style="263" customWidth="1"/>
    <col min="6662" max="6662" width="15.5703125" style="263" bestFit="1" customWidth="1"/>
    <col min="6663" max="6663" width="10.5703125" style="263" customWidth="1"/>
    <col min="6664" max="6664" width="12.7109375" style="263" customWidth="1"/>
    <col min="6665" max="6665" width="13.28515625" style="263" customWidth="1"/>
    <col min="6666" max="6666" width="14.7109375" style="263" customWidth="1"/>
    <col min="6667" max="6667" width="10.85546875" style="263" customWidth="1"/>
    <col min="6668" max="6668" width="9.7109375" style="263" customWidth="1"/>
    <col min="6669" max="6669" width="15.28515625" style="263" customWidth="1"/>
    <col min="6670" max="6670" width="14.28515625" style="263" customWidth="1"/>
    <col min="6671" max="6671" width="22.5703125" style="263" customWidth="1"/>
    <col min="6672" max="6672" width="21.42578125" style="263" customWidth="1"/>
    <col min="6673" max="6675" width="9.140625" style="263"/>
    <col min="6676" max="6676" width="11" style="263" customWidth="1"/>
    <col min="6677" max="6912" width="9.140625" style="263"/>
    <col min="6913" max="6913" width="4.7109375" style="263" customWidth="1"/>
    <col min="6914" max="6914" width="14.7109375" style="263" customWidth="1"/>
    <col min="6915" max="6915" width="14.85546875" style="263" customWidth="1"/>
    <col min="6916" max="6916" width="14.140625" style="263" customWidth="1"/>
    <col min="6917" max="6917" width="16.42578125" style="263" customWidth="1"/>
    <col min="6918" max="6918" width="15.5703125" style="263" bestFit="1" customWidth="1"/>
    <col min="6919" max="6919" width="10.5703125" style="263" customWidth="1"/>
    <col min="6920" max="6920" width="12.7109375" style="263" customWidth="1"/>
    <col min="6921" max="6921" width="13.28515625" style="263" customWidth="1"/>
    <col min="6922" max="6922" width="14.7109375" style="263" customWidth="1"/>
    <col min="6923" max="6923" width="10.85546875" style="263" customWidth="1"/>
    <col min="6924" max="6924" width="9.7109375" style="263" customWidth="1"/>
    <col min="6925" max="6925" width="15.28515625" style="263" customWidth="1"/>
    <col min="6926" max="6926" width="14.28515625" style="263" customWidth="1"/>
    <col min="6927" max="6927" width="22.5703125" style="263" customWidth="1"/>
    <col min="6928" max="6928" width="21.42578125" style="263" customWidth="1"/>
    <col min="6929" max="6931" width="9.140625" style="263"/>
    <col min="6932" max="6932" width="11" style="263" customWidth="1"/>
    <col min="6933" max="7168" width="9.140625" style="263"/>
    <col min="7169" max="7169" width="4.7109375" style="263" customWidth="1"/>
    <col min="7170" max="7170" width="14.7109375" style="263" customWidth="1"/>
    <col min="7171" max="7171" width="14.85546875" style="263" customWidth="1"/>
    <col min="7172" max="7172" width="14.140625" style="263" customWidth="1"/>
    <col min="7173" max="7173" width="16.42578125" style="263" customWidth="1"/>
    <col min="7174" max="7174" width="15.5703125" style="263" bestFit="1" customWidth="1"/>
    <col min="7175" max="7175" width="10.5703125" style="263" customWidth="1"/>
    <col min="7176" max="7176" width="12.7109375" style="263" customWidth="1"/>
    <col min="7177" max="7177" width="13.28515625" style="263" customWidth="1"/>
    <col min="7178" max="7178" width="14.7109375" style="263" customWidth="1"/>
    <col min="7179" max="7179" width="10.85546875" style="263" customWidth="1"/>
    <col min="7180" max="7180" width="9.7109375" style="263" customWidth="1"/>
    <col min="7181" max="7181" width="15.28515625" style="263" customWidth="1"/>
    <col min="7182" max="7182" width="14.28515625" style="263" customWidth="1"/>
    <col min="7183" max="7183" width="22.5703125" style="263" customWidth="1"/>
    <col min="7184" max="7184" width="21.42578125" style="263" customWidth="1"/>
    <col min="7185" max="7187" width="9.140625" style="263"/>
    <col min="7188" max="7188" width="11" style="263" customWidth="1"/>
    <col min="7189" max="7424" width="9.140625" style="263"/>
    <col min="7425" max="7425" width="4.7109375" style="263" customWidth="1"/>
    <col min="7426" max="7426" width="14.7109375" style="263" customWidth="1"/>
    <col min="7427" max="7427" width="14.85546875" style="263" customWidth="1"/>
    <col min="7428" max="7428" width="14.140625" style="263" customWidth="1"/>
    <col min="7429" max="7429" width="16.42578125" style="263" customWidth="1"/>
    <col min="7430" max="7430" width="15.5703125" style="263" bestFit="1" customWidth="1"/>
    <col min="7431" max="7431" width="10.5703125" style="263" customWidth="1"/>
    <col min="7432" max="7432" width="12.7109375" style="263" customWidth="1"/>
    <col min="7433" max="7433" width="13.28515625" style="263" customWidth="1"/>
    <col min="7434" max="7434" width="14.7109375" style="263" customWidth="1"/>
    <col min="7435" max="7435" width="10.85546875" style="263" customWidth="1"/>
    <col min="7436" max="7436" width="9.7109375" style="263" customWidth="1"/>
    <col min="7437" max="7437" width="15.28515625" style="263" customWidth="1"/>
    <col min="7438" max="7438" width="14.28515625" style="263" customWidth="1"/>
    <col min="7439" max="7439" width="22.5703125" style="263" customWidth="1"/>
    <col min="7440" max="7440" width="21.42578125" style="263" customWidth="1"/>
    <col min="7441" max="7443" width="9.140625" style="263"/>
    <col min="7444" max="7444" width="11" style="263" customWidth="1"/>
    <col min="7445" max="7680" width="9.140625" style="263"/>
    <col min="7681" max="7681" width="4.7109375" style="263" customWidth="1"/>
    <col min="7682" max="7682" width="14.7109375" style="263" customWidth="1"/>
    <col min="7683" max="7683" width="14.85546875" style="263" customWidth="1"/>
    <col min="7684" max="7684" width="14.140625" style="263" customWidth="1"/>
    <col min="7685" max="7685" width="16.42578125" style="263" customWidth="1"/>
    <col min="7686" max="7686" width="15.5703125" style="263" bestFit="1" customWidth="1"/>
    <col min="7687" max="7687" width="10.5703125" style="263" customWidth="1"/>
    <col min="7688" max="7688" width="12.7109375" style="263" customWidth="1"/>
    <col min="7689" max="7689" width="13.28515625" style="263" customWidth="1"/>
    <col min="7690" max="7690" width="14.7109375" style="263" customWidth="1"/>
    <col min="7691" max="7691" width="10.85546875" style="263" customWidth="1"/>
    <col min="7692" max="7692" width="9.7109375" style="263" customWidth="1"/>
    <col min="7693" max="7693" width="15.28515625" style="263" customWidth="1"/>
    <col min="7694" max="7694" width="14.28515625" style="263" customWidth="1"/>
    <col min="7695" max="7695" width="22.5703125" style="263" customWidth="1"/>
    <col min="7696" max="7696" width="21.42578125" style="263" customWidth="1"/>
    <col min="7697" max="7699" width="9.140625" style="263"/>
    <col min="7700" max="7700" width="11" style="263" customWidth="1"/>
    <col min="7701" max="7936" width="9.140625" style="263"/>
    <col min="7937" max="7937" width="4.7109375" style="263" customWidth="1"/>
    <col min="7938" max="7938" width="14.7109375" style="263" customWidth="1"/>
    <col min="7939" max="7939" width="14.85546875" style="263" customWidth="1"/>
    <col min="7940" max="7940" width="14.140625" style="263" customWidth="1"/>
    <col min="7941" max="7941" width="16.42578125" style="263" customWidth="1"/>
    <col min="7942" max="7942" width="15.5703125" style="263" bestFit="1" customWidth="1"/>
    <col min="7943" max="7943" width="10.5703125" style="263" customWidth="1"/>
    <col min="7944" max="7944" width="12.7109375" style="263" customWidth="1"/>
    <col min="7945" max="7945" width="13.28515625" style="263" customWidth="1"/>
    <col min="7946" max="7946" width="14.7109375" style="263" customWidth="1"/>
    <col min="7947" max="7947" width="10.85546875" style="263" customWidth="1"/>
    <col min="7948" max="7948" width="9.7109375" style="263" customWidth="1"/>
    <col min="7949" max="7949" width="15.28515625" style="263" customWidth="1"/>
    <col min="7950" max="7950" width="14.28515625" style="263" customWidth="1"/>
    <col min="7951" max="7951" width="22.5703125" style="263" customWidth="1"/>
    <col min="7952" max="7952" width="21.42578125" style="263" customWidth="1"/>
    <col min="7953" max="7955" width="9.140625" style="263"/>
    <col min="7956" max="7956" width="11" style="263" customWidth="1"/>
    <col min="7957" max="8192" width="9.140625" style="263"/>
    <col min="8193" max="8193" width="4.7109375" style="263" customWidth="1"/>
    <col min="8194" max="8194" width="14.7109375" style="263" customWidth="1"/>
    <col min="8195" max="8195" width="14.85546875" style="263" customWidth="1"/>
    <col min="8196" max="8196" width="14.140625" style="263" customWidth="1"/>
    <col min="8197" max="8197" width="16.42578125" style="263" customWidth="1"/>
    <col min="8198" max="8198" width="15.5703125" style="263" bestFit="1" customWidth="1"/>
    <col min="8199" max="8199" width="10.5703125" style="263" customWidth="1"/>
    <col min="8200" max="8200" width="12.7109375" style="263" customWidth="1"/>
    <col min="8201" max="8201" width="13.28515625" style="263" customWidth="1"/>
    <col min="8202" max="8202" width="14.7109375" style="263" customWidth="1"/>
    <col min="8203" max="8203" width="10.85546875" style="263" customWidth="1"/>
    <col min="8204" max="8204" width="9.7109375" style="263" customWidth="1"/>
    <col min="8205" max="8205" width="15.28515625" style="263" customWidth="1"/>
    <col min="8206" max="8206" width="14.28515625" style="263" customWidth="1"/>
    <col min="8207" max="8207" width="22.5703125" style="263" customWidth="1"/>
    <col min="8208" max="8208" width="21.42578125" style="263" customWidth="1"/>
    <col min="8209" max="8211" width="9.140625" style="263"/>
    <col min="8212" max="8212" width="11" style="263" customWidth="1"/>
    <col min="8213" max="8448" width="9.140625" style="263"/>
    <col min="8449" max="8449" width="4.7109375" style="263" customWidth="1"/>
    <col min="8450" max="8450" width="14.7109375" style="263" customWidth="1"/>
    <col min="8451" max="8451" width="14.85546875" style="263" customWidth="1"/>
    <col min="8452" max="8452" width="14.140625" style="263" customWidth="1"/>
    <col min="8453" max="8453" width="16.42578125" style="263" customWidth="1"/>
    <col min="8454" max="8454" width="15.5703125" style="263" bestFit="1" customWidth="1"/>
    <col min="8455" max="8455" width="10.5703125" style="263" customWidth="1"/>
    <col min="8456" max="8456" width="12.7109375" style="263" customWidth="1"/>
    <col min="8457" max="8457" width="13.28515625" style="263" customWidth="1"/>
    <col min="8458" max="8458" width="14.7109375" style="263" customWidth="1"/>
    <col min="8459" max="8459" width="10.85546875" style="263" customWidth="1"/>
    <col min="8460" max="8460" width="9.7109375" style="263" customWidth="1"/>
    <col min="8461" max="8461" width="15.28515625" style="263" customWidth="1"/>
    <col min="8462" max="8462" width="14.28515625" style="263" customWidth="1"/>
    <col min="8463" max="8463" width="22.5703125" style="263" customWidth="1"/>
    <col min="8464" max="8464" width="21.42578125" style="263" customWidth="1"/>
    <col min="8465" max="8467" width="9.140625" style="263"/>
    <col min="8468" max="8468" width="11" style="263" customWidth="1"/>
    <col min="8469" max="8704" width="9.140625" style="263"/>
    <col min="8705" max="8705" width="4.7109375" style="263" customWidth="1"/>
    <col min="8706" max="8706" width="14.7109375" style="263" customWidth="1"/>
    <col min="8707" max="8707" width="14.85546875" style="263" customWidth="1"/>
    <col min="8708" max="8708" width="14.140625" style="263" customWidth="1"/>
    <col min="8709" max="8709" width="16.42578125" style="263" customWidth="1"/>
    <col min="8710" max="8710" width="15.5703125" style="263" bestFit="1" customWidth="1"/>
    <col min="8711" max="8711" width="10.5703125" style="263" customWidth="1"/>
    <col min="8712" max="8712" width="12.7109375" style="263" customWidth="1"/>
    <col min="8713" max="8713" width="13.28515625" style="263" customWidth="1"/>
    <col min="8714" max="8714" width="14.7109375" style="263" customWidth="1"/>
    <col min="8715" max="8715" width="10.85546875" style="263" customWidth="1"/>
    <col min="8716" max="8716" width="9.7109375" style="263" customWidth="1"/>
    <col min="8717" max="8717" width="15.28515625" style="263" customWidth="1"/>
    <col min="8718" max="8718" width="14.28515625" style="263" customWidth="1"/>
    <col min="8719" max="8719" width="22.5703125" style="263" customWidth="1"/>
    <col min="8720" max="8720" width="21.42578125" style="263" customWidth="1"/>
    <col min="8721" max="8723" width="9.140625" style="263"/>
    <col min="8724" max="8724" width="11" style="263" customWidth="1"/>
    <col min="8725" max="8960" width="9.140625" style="263"/>
    <col min="8961" max="8961" width="4.7109375" style="263" customWidth="1"/>
    <col min="8962" max="8962" width="14.7109375" style="263" customWidth="1"/>
    <col min="8963" max="8963" width="14.85546875" style="263" customWidth="1"/>
    <col min="8964" max="8964" width="14.140625" style="263" customWidth="1"/>
    <col min="8965" max="8965" width="16.42578125" style="263" customWidth="1"/>
    <col min="8966" max="8966" width="15.5703125" style="263" bestFit="1" customWidth="1"/>
    <col min="8967" max="8967" width="10.5703125" style="263" customWidth="1"/>
    <col min="8968" max="8968" width="12.7109375" style="263" customWidth="1"/>
    <col min="8969" max="8969" width="13.28515625" style="263" customWidth="1"/>
    <col min="8970" max="8970" width="14.7109375" style="263" customWidth="1"/>
    <col min="8971" max="8971" width="10.85546875" style="263" customWidth="1"/>
    <col min="8972" max="8972" width="9.7109375" style="263" customWidth="1"/>
    <col min="8973" max="8973" width="15.28515625" style="263" customWidth="1"/>
    <col min="8974" max="8974" width="14.28515625" style="263" customWidth="1"/>
    <col min="8975" max="8975" width="22.5703125" style="263" customWidth="1"/>
    <col min="8976" max="8976" width="21.42578125" style="263" customWidth="1"/>
    <col min="8977" max="8979" width="9.140625" style="263"/>
    <col min="8980" max="8980" width="11" style="263" customWidth="1"/>
    <col min="8981" max="9216" width="9.140625" style="263"/>
    <col min="9217" max="9217" width="4.7109375" style="263" customWidth="1"/>
    <col min="9218" max="9218" width="14.7109375" style="263" customWidth="1"/>
    <col min="9219" max="9219" width="14.85546875" style="263" customWidth="1"/>
    <col min="9220" max="9220" width="14.140625" style="263" customWidth="1"/>
    <col min="9221" max="9221" width="16.42578125" style="263" customWidth="1"/>
    <col min="9222" max="9222" width="15.5703125" style="263" bestFit="1" customWidth="1"/>
    <col min="9223" max="9223" width="10.5703125" style="263" customWidth="1"/>
    <col min="9224" max="9224" width="12.7109375" style="263" customWidth="1"/>
    <col min="9225" max="9225" width="13.28515625" style="263" customWidth="1"/>
    <col min="9226" max="9226" width="14.7109375" style="263" customWidth="1"/>
    <col min="9227" max="9227" width="10.85546875" style="263" customWidth="1"/>
    <col min="9228" max="9228" width="9.7109375" style="263" customWidth="1"/>
    <col min="9229" max="9229" width="15.28515625" style="263" customWidth="1"/>
    <col min="9230" max="9230" width="14.28515625" style="263" customWidth="1"/>
    <col min="9231" max="9231" width="22.5703125" style="263" customWidth="1"/>
    <col min="9232" max="9232" width="21.42578125" style="263" customWidth="1"/>
    <col min="9233" max="9235" width="9.140625" style="263"/>
    <col min="9236" max="9236" width="11" style="263" customWidth="1"/>
    <col min="9237" max="9472" width="9.140625" style="263"/>
    <col min="9473" max="9473" width="4.7109375" style="263" customWidth="1"/>
    <col min="9474" max="9474" width="14.7109375" style="263" customWidth="1"/>
    <col min="9475" max="9475" width="14.85546875" style="263" customWidth="1"/>
    <col min="9476" max="9476" width="14.140625" style="263" customWidth="1"/>
    <col min="9477" max="9477" width="16.42578125" style="263" customWidth="1"/>
    <col min="9478" max="9478" width="15.5703125" style="263" bestFit="1" customWidth="1"/>
    <col min="9479" max="9479" width="10.5703125" style="263" customWidth="1"/>
    <col min="9480" max="9480" width="12.7109375" style="263" customWidth="1"/>
    <col min="9481" max="9481" width="13.28515625" style="263" customWidth="1"/>
    <col min="9482" max="9482" width="14.7109375" style="263" customWidth="1"/>
    <col min="9483" max="9483" width="10.85546875" style="263" customWidth="1"/>
    <col min="9484" max="9484" width="9.7109375" style="263" customWidth="1"/>
    <col min="9485" max="9485" width="15.28515625" style="263" customWidth="1"/>
    <col min="9486" max="9486" width="14.28515625" style="263" customWidth="1"/>
    <col min="9487" max="9487" width="22.5703125" style="263" customWidth="1"/>
    <col min="9488" max="9488" width="21.42578125" style="263" customWidth="1"/>
    <col min="9489" max="9491" width="9.140625" style="263"/>
    <col min="9492" max="9492" width="11" style="263" customWidth="1"/>
    <col min="9493" max="9728" width="9.140625" style="263"/>
    <col min="9729" max="9729" width="4.7109375" style="263" customWidth="1"/>
    <col min="9730" max="9730" width="14.7109375" style="263" customWidth="1"/>
    <col min="9731" max="9731" width="14.85546875" style="263" customWidth="1"/>
    <col min="9732" max="9732" width="14.140625" style="263" customWidth="1"/>
    <col min="9733" max="9733" width="16.42578125" style="263" customWidth="1"/>
    <col min="9734" max="9734" width="15.5703125" style="263" bestFit="1" customWidth="1"/>
    <col min="9735" max="9735" width="10.5703125" style="263" customWidth="1"/>
    <col min="9736" max="9736" width="12.7109375" style="263" customWidth="1"/>
    <col min="9737" max="9737" width="13.28515625" style="263" customWidth="1"/>
    <col min="9738" max="9738" width="14.7109375" style="263" customWidth="1"/>
    <col min="9739" max="9739" width="10.85546875" style="263" customWidth="1"/>
    <col min="9740" max="9740" width="9.7109375" style="263" customWidth="1"/>
    <col min="9741" max="9741" width="15.28515625" style="263" customWidth="1"/>
    <col min="9742" max="9742" width="14.28515625" style="263" customWidth="1"/>
    <col min="9743" max="9743" width="22.5703125" style="263" customWidth="1"/>
    <col min="9744" max="9744" width="21.42578125" style="263" customWidth="1"/>
    <col min="9745" max="9747" width="9.140625" style="263"/>
    <col min="9748" max="9748" width="11" style="263" customWidth="1"/>
    <col min="9749" max="9984" width="9.140625" style="263"/>
    <col min="9985" max="9985" width="4.7109375" style="263" customWidth="1"/>
    <col min="9986" max="9986" width="14.7109375" style="263" customWidth="1"/>
    <col min="9987" max="9987" width="14.85546875" style="263" customWidth="1"/>
    <col min="9988" max="9988" width="14.140625" style="263" customWidth="1"/>
    <col min="9989" max="9989" width="16.42578125" style="263" customWidth="1"/>
    <col min="9990" max="9990" width="15.5703125" style="263" bestFit="1" customWidth="1"/>
    <col min="9991" max="9991" width="10.5703125" style="263" customWidth="1"/>
    <col min="9992" max="9992" width="12.7109375" style="263" customWidth="1"/>
    <col min="9993" max="9993" width="13.28515625" style="263" customWidth="1"/>
    <col min="9994" max="9994" width="14.7109375" style="263" customWidth="1"/>
    <col min="9995" max="9995" width="10.85546875" style="263" customWidth="1"/>
    <col min="9996" max="9996" width="9.7109375" style="263" customWidth="1"/>
    <col min="9997" max="9997" width="15.28515625" style="263" customWidth="1"/>
    <col min="9998" max="9998" width="14.28515625" style="263" customWidth="1"/>
    <col min="9999" max="9999" width="22.5703125" style="263" customWidth="1"/>
    <col min="10000" max="10000" width="21.42578125" style="263" customWidth="1"/>
    <col min="10001" max="10003" width="9.140625" style="263"/>
    <col min="10004" max="10004" width="11" style="263" customWidth="1"/>
    <col min="10005" max="10240" width="9.140625" style="263"/>
    <col min="10241" max="10241" width="4.7109375" style="263" customWidth="1"/>
    <col min="10242" max="10242" width="14.7109375" style="263" customWidth="1"/>
    <col min="10243" max="10243" width="14.85546875" style="263" customWidth="1"/>
    <col min="10244" max="10244" width="14.140625" style="263" customWidth="1"/>
    <col min="10245" max="10245" width="16.42578125" style="263" customWidth="1"/>
    <col min="10246" max="10246" width="15.5703125" style="263" bestFit="1" customWidth="1"/>
    <col min="10247" max="10247" width="10.5703125" style="263" customWidth="1"/>
    <col min="10248" max="10248" width="12.7109375" style="263" customWidth="1"/>
    <col min="10249" max="10249" width="13.28515625" style="263" customWidth="1"/>
    <col min="10250" max="10250" width="14.7109375" style="263" customWidth="1"/>
    <col min="10251" max="10251" width="10.85546875" style="263" customWidth="1"/>
    <col min="10252" max="10252" width="9.7109375" style="263" customWidth="1"/>
    <col min="10253" max="10253" width="15.28515625" style="263" customWidth="1"/>
    <col min="10254" max="10254" width="14.28515625" style="263" customWidth="1"/>
    <col min="10255" max="10255" width="22.5703125" style="263" customWidth="1"/>
    <col min="10256" max="10256" width="21.42578125" style="263" customWidth="1"/>
    <col min="10257" max="10259" width="9.140625" style="263"/>
    <col min="10260" max="10260" width="11" style="263" customWidth="1"/>
    <col min="10261" max="10496" width="9.140625" style="263"/>
    <col min="10497" max="10497" width="4.7109375" style="263" customWidth="1"/>
    <col min="10498" max="10498" width="14.7109375" style="263" customWidth="1"/>
    <col min="10499" max="10499" width="14.85546875" style="263" customWidth="1"/>
    <col min="10500" max="10500" width="14.140625" style="263" customWidth="1"/>
    <col min="10501" max="10501" width="16.42578125" style="263" customWidth="1"/>
    <col min="10502" max="10502" width="15.5703125" style="263" bestFit="1" customWidth="1"/>
    <col min="10503" max="10503" width="10.5703125" style="263" customWidth="1"/>
    <col min="10504" max="10504" width="12.7109375" style="263" customWidth="1"/>
    <col min="10505" max="10505" width="13.28515625" style="263" customWidth="1"/>
    <col min="10506" max="10506" width="14.7109375" style="263" customWidth="1"/>
    <col min="10507" max="10507" width="10.85546875" style="263" customWidth="1"/>
    <col min="10508" max="10508" width="9.7109375" style="263" customWidth="1"/>
    <col min="10509" max="10509" width="15.28515625" style="263" customWidth="1"/>
    <col min="10510" max="10510" width="14.28515625" style="263" customWidth="1"/>
    <col min="10511" max="10511" width="22.5703125" style="263" customWidth="1"/>
    <col min="10512" max="10512" width="21.42578125" style="263" customWidth="1"/>
    <col min="10513" max="10515" width="9.140625" style="263"/>
    <col min="10516" max="10516" width="11" style="263" customWidth="1"/>
    <col min="10517" max="10752" width="9.140625" style="263"/>
    <col min="10753" max="10753" width="4.7109375" style="263" customWidth="1"/>
    <col min="10754" max="10754" width="14.7109375" style="263" customWidth="1"/>
    <col min="10755" max="10755" width="14.85546875" style="263" customWidth="1"/>
    <col min="10756" max="10756" width="14.140625" style="263" customWidth="1"/>
    <col min="10757" max="10757" width="16.42578125" style="263" customWidth="1"/>
    <col min="10758" max="10758" width="15.5703125" style="263" bestFit="1" customWidth="1"/>
    <col min="10759" max="10759" width="10.5703125" style="263" customWidth="1"/>
    <col min="10760" max="10760" width="12.7109375" style="263" customWidth="1"/>
    <col min="10761" max="10761" width="13.28515625" style="263" customWidth="1"/>
    <col min="10762" max="10762" width="14.7109375" style="263" customWidth="1"/>
    <col min="10763" max="10763" width="10.85546875" style="263" customWidth="1"/>
    <col min="10764" max="10764" width="9.7109375" style="263" customWidth="1"/>
    <col min="10765" max="10765" width="15.28515625" style="263" customWidth="1"/>
    <col min="10766" max="10766" width="14.28515625" style="263" customWidth="1"/>
    <col min="10767" max="10767" width="22.5703125" style="263" customWidth="1"/>
    <col min="10768" max="10768" width="21.42578125" style="263" customWidth="1"/>
    <col min="10769" max="10771" width="9.140625" style="263"/>
    <col min="10772" max="10772" width="11" style="263" customWidth="1"/>
    <col min="10773" max="11008" width="9.140625" style="263"/>
    <col min="11009" max="11009" width="4.7109375" style="263" customWidth="1"/>
    <col min="11010" max="11010" width="14.7109375" style="263" customWidth="1"/>
    <col min="11011" max="11011" width="14.85546875" style="263" customWidth="1"/>
    <col min="11012" max="11012" width="14.140625" style="263" customWidth="1"/>
    <col min="11013" max="11013" width="16.42578125" style="263" customWidth="1"/>
    <col min="11014" max="11014" width="15.5703125" style="263" bestFit="1" customWidth="1"/>
    <col min="11015" max="11015" width="10.5703125" style="263" customWidth="1"/>
    <col min="11016" max="11016" width="12.7109375" style="263" customWidth="1"/>
    <col min="11017" max="11017" width="13.28515625" style="263" customWidth="1"/>
    <col min="11018" max="11018" width="14.7109375" style="263" customWidth="1"/>
    <col min="11019" max="11019" width="10.85546875" style="263" customWidth="1"/>
    <col min="11020" max="11020" width="9.7109375" style="263" customWidth="1"/>
    <col min="11021" max="11021" width="15.28515625" style="263" customWidth="1"/>
    <col min="11022" max="11022" width="14.28515625" style="263" customWidth="1"/>
    <col min="11023" max="11023" width="22.5703125" style="263" customWidth="1"/>
    <col min="11024" max="11024" width="21.42578125" style="263" customWidth="1"/>
    <col min="11025" max="11027" width="9.140625" style="263"/>
    <col min="11028" max="11028" width="11" style="263" customWidth="1"/>
    <col min="11029" max="11264" width="9.140625" style="263"/>
    <col min="11265" max="11265" width="4.7109375" style="263" customWidth="1"/>
    <col min="11266" max="11266" width="14.7109375" style="263" customWidth="1"/>
    <col min="11267" max="11267" width="14.85546875" style="263" customWidth="1"/>
    <col min="11268" max="11268" width="14.140625" style="263" customWidth="1"/>
    <col min="11269" max="11269" width="16.42578125" style="263" customWidth="1"/>
    <col min="11270" max="11270" width="15.5703125" style="263" bestFit="1" customWidth="1"/>
    <col min="11271" max="11271" width="10.5703125" style="263" customWidth="1"/>
    <col min="11272" max="11272" width="12.7109375" style="263" customWidth="1"/>
    <col min="11273" max="11273" width="13.28515625" style="263" customWidth="1"/>
    <col min="11274" max="11274" width="14.7109375" style="263" customWidth="1"/>
    <col min="11275" max="11275" width="10.85546875" style="263" customWidth="1"/>
    <col min="11276" max="11276" width="9.7109375" style="263" customWidth="1"/>
    <col min="11277" max="11277" width="15.28515625" style="263" customWidth="1"/>
    <col min="11278" max="11278" width="14.28515625" style="263" customWidth="1"/>
    <col min="11279" max="11279" width="22.5703125" style="263" customWidth="1"/>
    <col min="11280" max="11280" width="21.42578125" style="263" customWidth="1"/>
    <col min="11281" max="11283" width="9.140625" style="263"/>
    <col min="11284" max="11284" width="11" style="263" customWidth="1"/>
    <col min="11285" max="11520" width="9.140625" style="263"/>
    <col min="11521" max="11521" width="4.7109375" style="263" customWidth="1"/>
    <col min="11522" max="11522" width="14.7109375" style="263" customWidth="1"/>
    <col min="11523" max="11523" width="14.85546875" style="263" customWidth="1"/>
    <col min="11524" max="11524" width="14.140625" style="263" customWidth="1"/>
    <col min="11525" max="11525" width="16.42578125" style="263" customWidth="1"/>
    <col min="11526" max="11526" width="15.5703125" style="263" bestFit="1" customWidth="1"/>
    <col min="11527" max="11527" width="10.5703125" style="263" customWidth="1"/>
    <col min="11528" max="11528" width="12.7109375" style="263" customWidth="1"/>
    <col min="11529" max="11529" width="13.28515625" style="263" customWidth="1"/>
    <col min="11530" max="11530" width="14.7109375" style="263" customWidth="1"/>
    <col min="11531" max="11531" width="10.85546875" style="263" customWidth="1"/>
    <col min="11532" max="11532" width="9.7109375" style="263" customWidth="1"/>
    <col min="11533" max="11533" width="15.28515625" style="263" customWidth="1"/>
    <col min="11534" max="11534" width="14.28515625" style="263" customWidth="1"/>
    <col min="11535" max="11535" width="22.5703125" style="263" customWidth="1"/>
    <col min="11536" max="11536" width="21.42578125" style="263" customWidth="1"/>
    <col min="11537" max="11539" width="9.140625" style="263"/>
    <col min="11540" max="11540" width="11" style="263" customWidth="1"/>
    <col min="11541" max="11776" width="9.140625" style="263"/>
    <col min="11777" max="11777" width="4.7109375" style="263" customWidth="1"/>
    <col min="11778" max="11778" width="14.7109375" style="263" customWidth="1"/>
    <col min="11779" max="11779" width="14.85546875" style="263" customWidth="1"/>
    <col min="11780" max="11780" width="14.140625" style="263" customWidth="1"/>
    <col min="11781" max="11781" width="16.42578125" style="263" customWidth="1"/>
    <col min="11782" max="11782" width="15.5703125" style="263" bestFit="1" customWidth="1"/>
    <col min="11783" max="11783" width="10.5703125" style="263" customWidth="1"/>
    <col min="11784" max="11784" width="12.7109375" style="263" customWidth="1"/>
    <col min="11785" max="11785" width="13.28515625" style="263" customWidth="1"/>
    <col min="11786" max="11786" width="14.7109375" style="263" customWidth="1"/>
    <col min="11787" max="11787" width="10.85546875" style="263" customWidth="1"/>
    <col min="11788" max="11788" width="9.7109375" style="263" customWidth="1"/>
    <col min="11789" max="11789" width="15.28515625" style="263" customWidth="1"/>
    <col min="11790" max="11790" width="14.28515625" style="263" customWidth="1"/>
    <col min="11791" max="11791" width="22.5703125" style="263" customWidth="1"/>
    <col min="11792" max="11792" width="21.42578125" style="263" customWidth="1"/>
    <col min="11793" max="11795" width="9.140625" style="263"/>
    <col min="11796" max="11796" width="11" style="263" customWidth="1"/>
    <col min="11797" max="12032" width="9.140625" style="263"/>
    <col min="12033" max="12033" width="4.7109375" style="263" customWidth="1"/>
    <col min="12034" max="12034" width="14.7109375" style="263" customWidth="1"/>
    <col min="12035" max="12035" width="14.85546875" style="263" customWidth="1"/>
    <col min="12036" max="12036" width="14.140625" style="263" customWidth="1"/>
    <col min="12037" max="12037" width="16.42578125" style="263" customWidth="1"/>
    <col min="12038" max="12038" width="15.5703125" style="263" bestFit="1" customWidth="1"/>
    <col min="12039" max="12039" width="10.5703125" style="263" customWidth="1"/>
    <col min="12040" max="12040" width="12.7109375" style="263" customWidth="1"/>
    <col min="12041" max="12041" width="13.28515625" style="263" customWidth="1"/>
    <col min="12042" max="12042" width="14.7109375" style="263" customWidth="1"/>
    <col min="12043" max="12043" width="10.85546875" style="263" customWidth="1"/>
    <col min="12044" max="12044" width="9.7109375" style="263" customWidth="1"/>
    <col min="12045" max="12045" width="15.28515625" style="263" customWidth="1"/>
    <col min="12046" max="12046" width="14.28515625" style="263" customWidth="1"/>
    <col min="12047" max="12047" width="22.5703125" style="263" customWidth="1"/>
    <col min="12048" max="12048" width="21.42578125" style="263" customWidth="1"/>
    <col min="12049" max="12051" width="9.140625" style="263"/>
    <col min="12052" max="12052" width="11" style="263" customWidth="1"/>
    <col min="12053" max="12288" width="9.140625" style="263"/>
    <col min="12289" max="12289" width="4.7109375" style="263" customWidth="1"/>
    <col min="12290" max="12290" width="14.7109375" style="263" customWidth="1"/>
    <col min="12291" max="12291" width="14.85546875" style="263" customWidth="1"/>
    <col min="12292" max="12292" width="14.140625" style="263" customWidth="1"/>
    <col min="12293" max="12293" width="16.42578125" style="263" customWidth="1"/>
    <col min="12294" max="12294" width="15.5703125" style="263" bestFit="1" customWidth="1"/>
    <col min="12295" max="12295" width="10.5703125" style="263" customWidth="1"/>
    <col min="12296" max="12296" width="12.7109375" style="263" customWidth="1"/>
    <col min="12297" max="12297" width="13.28515625" style="263" customWidth="1"/>
    <col min="12298" max="12298" width="14.7109375" style="263" customWidth="1"/>
    <col min="12299" max="12299" width="10.85546875" style="263" customWidth="1"/>
    <col min="12300" max="12300" width="9.7109375" style="263" customWidth="1"/>
    <col min="12301" max="12301" width="15.28515625" style="263" customWidth="1"/>
    <col min="12302" max="12302" width="14.28515625" style="263" customWidth="1"/>
    <col min="12303" max="12303" width="22.5703125" style="263" customWidth="1"/>
    <col min="12304" max="12304" width="21.42578125" style="263" customWidth="1"/>
    <col min="12305" max="12307" width="9.140625" style="263"/>
    <col min="12308" max="12308" width="11" style="263" customWidth="1"/>
    <col min="12309" max="12544" width="9.140625" style="263"/>
    <col min="12545" max="12545" width="4.7109375" style="263" customWidth="1"/>
    <col min="12546" max="12546" width="14.7109375" style="263" customWidth="1"/>
    <col min="12547" max="12547" width="14.85546875" style="263" customWidth="1"/>
    <col min="12548" max="12548" width="14.140625" style="263" customWidth="1"/>
    <col min="12549" max="12549" width="16.42578125" style="263" customWidth="1"/>
    <col min="12550" max="12550" width="15.5703125" style="263" bestFit="1" customWidth="1"/>
    <col min="12551" max="12551" width="10.5703125" style="263" customWidth="1"/>
    <col min="12552" max="12552" width="12.7109375" style="263" customWidth="1"/>
    <col min="12553" max="12553" width="13.28515625" style="263" customWidth="1"/>
    <col min="12554" max="12554" width="14.7109375" style="263" customWidth="1"/>
    <col min="12555" max="12555" width="10.85546875" style="263" customWidth="1"/>
    <col min="12556" max="12556" width="9.7109375" style="263" customWidth="1"/>
    <col min="12557" max="12557" width="15.28515625" style="263" customWidth="1"/>
    <col min="12558" max="12558" width="14.28515625" style="263" customWidth="1"/>
    <col min="12559" max="12559" width="22.5703125" style="263" customWidth="1"/>
    <col min="12560" max="12560" width="21.42578125" style="263" customWidth="1"/>
    <col min="12561" max="12563" width="9.140625" style="263"/>
    <col min="12564" max="12564" width="11" style="263" customWidth="1"/>
    <col min="12565" max="12800" width="9.140625" style="263"/>
    <col min="12801" max="12801" width="4.7109375" style="263" customWidth="1"/>
    <col min="12802" max="12802" width="14.7109375" style="263" customWidth="1"/>
    <col min="12803" max="12803" width="14.85546875" style="263" customWidth="1"/>
    <col min="12804" max="12804" width="14.140625" style="263" customWidth="1"/>
    <col min="12805" max="12805" width="16.42578125" style="263" customWidth="1"/>
    <col min="12806" max="12806" width="15.5703125" style="263" bestFit="1" customWidth="1"/>
    <col min="12807" max="12807" width="10.5703125" style="263" customWidth="1"/>
    <col min="12808" max="12808" width="12.7109375" style="263" customWidth="1"/>
    <col min="12809" max="12809" width="13.28515625" style="263" customWidth="1"/>
    <col min="12810" max="12810" width="14.7109375" style="263" customWidth="1"/>
    <col min="12811" max="12811" width="10.85546875" style="263" customWidth="1"/>
    <col min="12812" max="12812" width="9.7109375" style="263" customWidth="1"/>
    <col min="12813" max="12813" width="15.28515625" style="263" customWidth="1"/>
    <col min="12814" max="12814" width="14.28515625" style="263" customWidth="1"/>
    <col min="12815" max="12815" width="22.5703125" style="263" customWidth="1"/>
    <col min="12816" max="12816" width="21.42578125" style="263" customWidth="1"/>
    <col min="12817" max="12819" width="9.140625" style="263"/>
    <col min="12820" max="12820" width="11" style="263" customWidth="1"/>
    <col min="12821" max="13056" width="9.140625" style="263"/>
    <col min="13057" max="13057" width="4.7109375" style="263" customWidth="1"/>
    <col min="13058" max="13058" width="14.7109375" style="263" customWidth="1"/>
    <col min="13059" max="13059" width="14.85546875" style="263" customWidth="1"/>
    <col min="13060" max="13060" width="14.140625" style="263" customWidth="1"/>
    <col min="13061" max="13061" width="16.42578125" style="263" customWidth="1"/>
    <col min="13062" max="13062" width="15.5703125" style="263" bestFit="1" customWidth="1"/>
    <col min="13063" max="13063" width="10.5703125" style="263" customWidth="1"/>
    <col min="13064" max="13064" width="12.7109375" style="263" customWidth="1"/>
    <col min="13065" max="13065" width="13.28515625" style="263" customWidth="1"/>
    <col min="13066" max="13066" width="14.7109375" style="263" customWidth="1"/>
    <col min="13067" max="13067" width="10.85546875" style="263" customWidth="1"/>
    <col min="13068" max="13068" width="9.7109375" style="263" customWidth="1"/>
    <col min="13069" max="13069" width="15.28515625" style="263" customWidth="1"/>
    <col min="13070" max="13070" width="14.28515625" style="263" customWidth="1"/>
    <col min="13071" max="13071" width="22.5703125" style="263" customWidth="1"/>
    <col min="13072" max="13072" width="21.42578125" style="263" customWidth="1"/>
    <col min="13073" max="13075" width="9.140625" style="263"/>
    <col min="13076" max="13076" width="11" style="263" customWidth="1"/>
    <col min="13077" max="13312" width="9.140625" style="263"/>
    <col min="13313" max="13313" width="4.7109375" style="263" customWidth="1"/>
    <col min="13314" max="13314" width="14.7109375" style="263" customWidth="1"/>
    <col min="13315" max="13315" width="14.85546875" style="263" customWidth="1"/>
    <col min="13316" max="13316" width="14.140625" style="263" customWidth="1"/>
    <col min="13317" max="13317" width="16.42578125" style="263" customWidth="1"/>
    <col min="13318" max="13318" width="15.5703125" style="263" bestFit="1" customWidth="1"/>
    <col min="13319" max="13319" width="10.5703125" style="263" customWidth="1"/>
    <col min="13320" max="13320" width="12.7109375" style="263" customWidth="1"/>
    <col min="13321" max="13321" width="13.28515625" style="263" customWidth="1"/>
    <col min="13322" max="13322" width="14.7109375" style="263" customWidth="1"/>
    <col min="13323" max="13323" width="10.85546875" style="263" customWidth="1"/>
    <col min="13324" max="13324" width="9.7109375" style="263" customWidth="1"/>
    <col min="13325" max="13325" width="15.28515625" style="263" customWidth="1"/>
    <col min="13326" max="13326" width="14.28515625" style="263" customWidth="1"/>
    <col min="13327" max="13327" width="22.5703125" style="263" customWidth="1"/>
    <col min="13328" max="13328" width="21.42578125" style="263" customWidth="1"/>
    <col min="13329" max="13331" width="9.140625" style="263"/>
    <col min="13332" max="13332" width="11" style="263" customWidth="1"/>
    <col min="13333" max="13568" width="9.140625" style="263"/>
    <col min="13569" max="13569" width="4.7109375" style="263" customWidth="1"/>
    <col min="13570" max="13570" width="14.7109375" style="263" customWidth="1"/>
    <col min="13571" max="13571" width="14.85546875" style="263" customWidth="1"/>
    <col min="13572" max="13572" width="14.140625" style="263" customWidth="1"/>
    <col min="13573" max="13573" width="16.42578125" style="263" customWidth="1"/>
    <col min="13574" max="13574" width="15.5703125" style="263" bestFit="1" customWidth="1"/>
    <col min="13575" max="13575" width="10.5703125" style="263" customWidth="1"/>
    <col min="13576" max="13576" width="12.7109375" style="263" customWidth="1"/>
    <col min="13577" max="13577" width="13.28515625" style="263" customWidth="1"/>
    <col min="13578" max="13578" width="14.7109375" style="263" customWidth="1"/>
    <col min="13579" max="13579" width="10.85546875" style="263" customWidth="1"/>
    <col min="13580" max="13580" width="9.7109375" style="263" customWidth="1"/>
    <col min="13581" max="13581" width="15.28515625" style="263" customWidth="1"/>
    <col min="13582" max="13582" width="14.28515625" style="263" customWidth="1"/>
    <col min="13583" max="13583" width="22.5703125" style="263" customWidth="1"/>
    <col min="13584" max="13584" width="21.42578125" style="263" customWidth="1"/>
    <col min="13585" max="13587" width="9.140625" style="263"/>
    <col min="13588" max="13588" width="11" style="263" customWidth="1"/>
    <col min="13589" max="13824" width="9.140625" style="263"/>
    <col min="13825" max="13825" width="4.7109375" style="263" customWidth="1"/>
    <col min="13826" max="13826" width="14.7109375" style="263" customWidth="1"/>
    <col min="13827" max="13827" width="14.85546875" style="263" customWidth="1"/>
    <col min="13828" max="13828" width="14.140625" style="263" customWidth="1"/>
    <col min="13829" max="13829" width="16.42578125" style="263" customWidth="1"/>
    <col min="13830" max="13830" width="15.5703125" style="263" bestFit="1" customWidth="1"/>
    <col min="13831" max="13831" width="10.5703125" style="263" customWidth="1"/>
    <col min="13832" max="13832" width="12.7109375" style="263" customWidth="1"/>
    <col min="13833" max="13833" width="13.28515625" style="263" customWidth="1"/>
    <col min="13834" max="13834" width="14.7109375" style="263" customWidth="1"/>
    <col min="13835" max="13835" width="10.85546875" style="263" customWidth="1"/>
    <col min="13836" max="13836" width="9.7109375" style="263" customWidth="1"/>
    <col min="13837" max="13837" width="15.28515625" style="263" customWidth="1"/>
    <col min="13838" max="13838" width="14.28515625" style="263" customWidth="1"/>
    <col min="13839" max="13839" width="22.5703125" style="263" customWidth="1"/>
    <col min="13840" max="13840" width="21.42578125" style="263" customWidth="1"/>
    <col min="13841" max="13843" width="9.140625" style="263"/>
    <col min="13844" max="13844" width="11" style="263" customWidth="1"/>
    <col min="13845" max="14080" width="9.140625" style="263"/>
    <col min="14081" max="14081" width="4.7109375" style="263" customWidth="1"/>
    <col min="14082" max="14082" width="14.7109375" style="263" customWidth="1"/>
    <col min="14083" max="14083" width="14.85546875" style="263" customWidth="1"/>
    <col min="14084" max="14084" width="14.140625" style="263" customWidth="1"/>
    <col min="14085" max="14085" width="16.42578125" style="263" customWidth="1"/>
    <col min="14086" max="14086" width="15.5703125" style="263" bestFit="1" customWidth="1"/>
    <col min="14087" max="14087" width="10.5703125" style="263" customWidth="1"/>
    <col min="14088" max="14088" width="12.7109375" style="263" customWidth="1"/>
    <col min="14089" max="14089" width="13.28515625" style="263" customWidth="1"/>
    <col min="14090" max="14090" width="14.7109375" style="263" customWidth="1"/>
    <col min="14091" max="14091" width="10.85546875" style="263" customWidth="1"/>
    <col min="14092" max="14092" width="9.7109375" style="263" customWidth="1"/>
    <col min="14093" max="14093" width="15.28515625" style="263" customWidth="1"/>
    <col min="14094" max="14094" width="14.28515625" style="263" customWidth="1"/>
    <col min="14095" max="14095" width="22.5703125" style="263" customWidth="1"/>
    <col min="14096" max="14096" width="21.42578125" style="263" customWidth="1"/>
    <col min="14097" max="14099" width="9.140625" style="263"/>
    <col min="14100" max="14100" width="11" style="263" customWidth="1"/>
    <col min="14101" max="14336" width="9.140625" style="263"/>
    <col min="14337" max="14337" width="4.7109375" style="263" customWidth="1"/>
    <col min="14338" max="14338" width="14.7109375" style="263" customWidth="1"/>
    <col min="14339" max="14339" width="14.85546875" style="263" customWidth="1"/>
    <col min="14340" max="14340" width="14.140625" style="263" customWidth="1"/>
    <col min="14341" max="14341" width="16.42578125" style="263" customWidth="1"/>
    <col min="14342" max="14342" width="15.5703125" style="263" bestFit="1" customWidth="1"/>
    <col min="14343" max="14343" width="10.5703125" style="263" customWidth="1"/>
    <col min="14344" max="14344" width="12.7109375" style="263" customWidth="1"/>
    <col min="14345" max="14345" width="13.28515625" style="263" customWidth="1"/>
    <col min="14346" max="14346" width="14.7109375" style="263" customWidth="1"/>
    <col min="14347" max="14347" width="10.85546875" style="263" customWidth="1"/>
    <col min="14348" max="14348" width="9.7109375" style="263" customWidth="1"/>
    <col min="14349" max="14349" width="15.28515625" style="263" customWidth="1"/>
    <col min="14350" max="14350" width="14.28515625" style="263" customWidth="1"/>
    <col min="14351" max="14351" width="22.5703125" style="263" customWidth="1"/>
    <col min="14352" max="14352" width="21.42578125" style="263" customWidth="1"/>
    <col min="14353" max="14355" width="9.140625" style="263"/>
    <col min="14356" max="14356" width="11" style="263" customWidth="1"/>
    <col min="14357" max="14592" width="9.140625" style="263"/>
    <col min="14593" max="14593" width="4.7109375" style="263" customWidth="1"/>
    <col min="14594" max="14594" width="14.7109375" style="263" customWidth="1"/>
    <col min="14595" max="14595" width="14.85546875" style="263" customWidth="1"/>
    <col min="14596" max="14596" width="14.140625" style="263" customWidth="1"/>
    <col min="14597" max="14597" width="16.42578125" style="263" customWidth="1"/>
    <col min="14598" max="14598" width="15.5703125" style="263" bestFit="1" customWidth="1"/>
    <col min="14599" max="14599" width="10.5703125" style="263" customWidth="1"/>
    <col min="14600" max="14600" width="12.7109375" style="263" customWidth="1"/>
    <col min="14601" max="14601" width="13.28515625" style="263" customWidth="1"/>
    <col min="14602" max="14602" width="14.7109375" style="263" customWidth="1"/>
    <col min="14603" max="14603" width="10.85546875" style="263" customWidth="1"/>
    <col min="14604" max="14604" width="9.7109375" style="263" customWidth="1"/>
    <col min="14605" max="14605" width="15.28515625" style="263" customWidth="1"/>
    <col min="14606" max="14606" width="14.28515625" style="263" customWidth="1"/>
    <col min="14607" max="14607" width="22.5703125" style="263" customWidth="1"/>
    <col min="14608" max="14608" width="21.42578125" style="263" customWidth="1"/>
    <col min="14609" max="14611" width="9.140625" style="263"/>
    <col min="14612" max="14612" width="11" style="263" customWidth="1"/>
    <col min="14613" max="14848" width="9.140625" style="263"/>
    <col min="14849" max="14849" width="4.7109375" style="263" customWidth="1"/>
    <col min="14850" max="14850" width="14.7109375" style="263" customWidth="1"/>
    <col min="14851" max="14851" width="14.85546875" style="263" customWidth="1"/>
    <col min="14852" max="14852" width="14.140625" style="263" customWidth="1"/>
    <col min="14853" max="14853" width="16.42578125" style="263" customWidth="1"/>
    <col min="14854" max="14854" width="15.5703125" style="263" bestFit="1" customWidth="1"/>
    <col min="14855" max="14855" width="10.5703125" style="263" customWidth="1"/>
    <col min="14856" max="14856" width="12.7109375" style="263" customWidth="1"/>
    <col min="14857" max="14857" width="13.28515625" style="263" customWidth="1"/>
    <col min="14858" max="14858" width="14.7109375" style="263" customWidth="1"/>
    <col min="14859" max="14859" width="10.85546875" style="263" customWidth="1"/>
    <col min="14860" max="14860" width="9.7109375" style="263" customWidth="1"/>
    <col min="14861" max="14861" width="15.28515625" style="263" customWidth="1"/>
    <col min="14862" max="14862" width="14.28515625" style="263" customWidth="1"/>
    <col min="14863" max="14863" width="22.5703125" style="263" customWidth="1"/>
    <col min="14864" max="14864" width="21.42578125" style="263" customWidth="1"/>
    <col min="14865" max="14867" width="9.140625" style="263"/>
    <col min="14868" max="14868" width="11" style="263" customWidth="1"/>
    <col min="14869" max="15104" width="9.140625" style="263"/>
    <col min="15105" max="15105" width="4.7109375" style="263" customWidth="1"/>
    <col min="15106" max="15106" width="14.7109375" style="263" customWidth="1"/>
    <col min="15107" max="15107" width="14.85546875" style="263" customWidth="1"/>
    <col min="15108" max="15108" width="14.140625" style="263" customWidth="1"/>
    <col min="15109" max="15109" width="16.42578125" style="263" customWidth="1"/>
    <col min="15110" max="15110" width="15.5703125" style="263" bestFit="1" customWidth="1"/>
    <col min="15111" max="15111" width="10.5703125" style="263" customWidth="1"/>
    <col min="15112" max="15112" width="12.7109375" style="263" customWidth="1"/>
    <col min="15113" max="15113" width="13.28515625" style="263" customWidth="1"/>
    <col min="15114" max="15114" width="14.7109375" style="263" customWidth="1"/>
    <col min="15115" max="15115" width="10.85546875" style="263" customWidth="1"/>
    <col min="15116" max="15116" width="9.7109375" style="263" customWidth="1"/>
    <col min="15117" max="15117" width="15.28515625" style="263" customWidth="1"/>
    <col min="15118" max="15118" width="14.28515625" style="263" customWidth="1"/>
    <col min="15119" max="15119" width="22.5703125" style="263" customWidth="1"/>
    <col min="15120" max="15120" width="21.42578125" style="263" customWidth="1"/>
    <col min="15121" max="15123" width="9.140625" style="263"/>
    <col min="15124" max="15124" width="11" style="263" customWidth="1"/>
    <col min="15125" max="15360" width="9.140625" style="263"/>
    <col min="15361" max="15361" width="4.7109375" style="263" customWidth="1"/>
    <col min="15362" max="15362" width="14.7109375" style="263" customWidth="1"/>
    <col min="15363" max="15363" width="14.85546875" style="263" customWidth="1"/>
    <col min="15364" max="15364" width="14.140625" style="263" customWidth="1"/>
    <col min="15365" max="15365" width="16.42578125" style="263" customWidth="1"/>
    <col min="15366" max="15366" width="15.5703125" style="263" bestFit="1" customWidth="1"/>
    <col min="15367" max="15367" width="10.5703125" style="263" customWidth="1"/>
    <col min="15368" max="15368" width="12.7109375" style="263" customWidth="1"/>
    <col min="15369" max="15369" width="13.28515625" style="263" customWidth="1"/>
    <col min="15370" max="15370" width="14.7109375" style="263" customWidth="1"/>
    <col min="15371" max="15371" width="10.85546875" style="263" customWidth="1"/>
    <col min="15372" max="15372" width="9.7109375" style="263" customWidth="1"/>
    <col min="15373" max="15373" width="15.28515625" style="263" customWidth="1"/>
    <col min="15374" max="15374" width="14.28515625" style="263" customWidth="1"/>
    <col min="15375" max="15375" width="22.5703125" style="263" customWidth="1"/>
    <col min="15376" max="15376" width="21.42578125" style="263" customWidth="1"/>
    <col min="15377" max="15379" width="9.140625" style="263"/>
    <col min="15380" max="15380" width="11" style="263" customWidth="1"/>
    <col min="15381" max="15616" width="9.140625" style="263"/>
    <col min="15617" max="15617" width="4.7109375" style="263" customWidth="1"/>
    <col min="15618" max="15618" width="14.7109375" style="263" customWidth="1"/>
    <col min="15619" max="15619" width="14.85546875" style="263" customWidth="1"/>
    <col min="15620" max="15620" width="14.140625" style="263" customWidth="1"/>
    <col min="15621" max="15621" width="16.42578125" style="263" customWidth="1"/>
    <col min="15622" max="15622" width="15.5703125" style="263" bestFit="1" customWidth="1"/>
    <col min="15623" max="15623" width="10.5703125" style="263" customWidth="1"/>
    <col min="15624" max="15624" width="12.7109375" style="263" customWidth="1"/>
    <col min="15625" max="15625" width="13.28515625" style="263" customWidth="1"/>
    <col min="15626" max="15626" width="14.7109375" style="263" customWidth="1"/>
    <col min="15627" max="15627" width="10.85546875" style="263" customWidth="1"/>
    <col min="15628" max="15628" width="9.7109375" style="263" customWidth="1"/>
    <col min="15629" max="15629" width="15.28515625" style="263" customWidth="1"/>
    <col min="15630" max="15630" width="14.28515625" style="263" customWidth="1"/>
    <col min="15631" max="15631" width="22.5703125" style="263" customWidth="1"/>
    <col min="15632" max="15632" width="21.42578125" style="263" customWidth="1"/>
    <col min="15633" max="15635" width="9.140625" style="263"/>
    <col min="15636" max="15636" width="11" style="263" customWidth="1"/>
    <col min="15637" max="15872" width="9.140625" style="263"/>
    <col min="15873" max="15873" width="4.7109375" style="263" customWidth="1"/>
    <col min="15874" max="15874" width="14.7109375" style="263" customWidth="1"/>
    <col min="15875" max="15875" width="14.85546875" style="263" customWidth="1"/>
    <col min="15876" max="15876" width="14.140625" style="263" customWidth="1"/>
    <col min="15877" max="15877" width="16.42578125" style="263" customWidth="1"/>
    <col min="15878" max="15878" width="15.5703125" style="263" bestFit="1" customWidth="1"/>
    <col min="15879" max="15879" width="10.5703125" style="263" customWidth="1"/>
    <col min="15880" max="15880" width="12.7109375" style="263" customWidth="1"/>
    <col min="15881" max="15881" width="13.28515625" style="263" customWidth="1"/>
    <col min="15882" max="15882" width="14.7109375" style="263" customWidth="1"/>
    <col min="15883" max="15883" width="10.85546875" style="263" customWidth="1"/>
    <col min="15884" max="15884" width="9.7109375" style="263" customWidth="1"/>
    <col min="15885" max="15885" width="15.28515625" style="263" customWidth="1"/>
    <col min="15886" max="15886" width="14.28515625" style="263" customWidth="1"/>
    <col min="15887" max="15887" width="22.5703125" style="263" customWidth="1"/>
    <col min="15888" max="15888" width="21.42578125" style="263" customWidth="1"/>
    <col min="15889" max="15891" width="9.140625" style="263"/>
    <col min="15892" max="15892" width="11" style="263" customWidth="1"/>
    <col min="15893" max="16128" width="9.140625" style="263"/>
    <col min="16129" max="16129" width="4.7109375" style="263" customWidth="1"/>
    <col min="16130" max="16130" width="14.7109375" style="263" customWidth="1"/>
    <col min="16131" max="16131" width="14.85546875" style="263" customWidth="1"/>
    <col min="16132" max="16132" width="14.140625" style="263" customWidth="1"/>
    <col min="16133" max="16133" width="16.42578125" style="263" customWidth="1"/>
    <col min="16134" max="16134" width="15.5703125" style="263" bestFit="1" customWidth="1"/>
    <col min="16135" max="16135" width="10.5703125" style="263" customWidth="1"/>
    <col min="16136" max="16136" width="12.7109375" style="263" customWidth="1"/>
    <col min="16137" max="16137" width="13.28515625" style="263" customWidth="1"/>
    <col min="16138" max="16138" width="14.7109375" style="263" customWidth="1"/>
    <col min="16139" max="16139" width="10.85546875" style="263" customWidth="1"/>
    <col min="16140" max="16140" width="9.7109375" style="263" customWidth="1"/>
    <col min="16141" max="16141" width="15.28515625" style="263" customWidth="1"/>
    <col min="16142" max="16142" width="14.28515625" style="263" customWidth="1"/>
    <col min="16143" max="16143" width="22.5703125" style="263" customWidth="1"/>
    <col min="16144" max="16144" width="21.42578125" style="263" customWidth="1"/>
    <col min="16145" max="16147" width="9.140625" style="263"/>
    <col min="16148" max="16148" width="11" style="263" customWidth="1"/>
    <col min="16149" max="16384" width="9.140625" style="263"/>
  </cols>
  <sheetData>
    <row r="1" spans="1:16" s="258" customFormat="1" ht="15.75" customHeight="1" x14ac:dyDescent="0.25">
      <c r="P1" s="258" t="s">
        <v>67</v>
      </c>
    </row>
    <row r="2" spans="1:16" s="259" customFormat="1" ht="18" customHeight="1" x14ac:dyDescent="0.4">
      <c r="B2" s="586" t="s">
        <v>0</v>
      </c>
      <c r="C2" s="586"/>
      <c r="D2" s="586"/>
      <c r="E2" s="586"/>
      <c r="F2" s="586"/>
      <c r="G2" s="586"/>
      <c r="H2" s="586"/>
      <c r="I2" s="586"/>
      <c r="J2" s="586"/>
      <c r="K2" s="586"/>
      <c r="L2" s="586"/>
      <c r="M2" s="586"/>
      <c r="N2" s="586"/>
      <c r="O2" s="586"/>
      <c r="P2" s="586"/>
    </row>
    <row r="3" spans="1:16" s="260" customFormat="1" ht="42" customHeight="1" x14ac:dyDescent="0.35">
      <c r="B3" s="626" t="s">
        <v>133</v>
      </c>
      <c r="C3" s="626"/>
      <c r="D3" s="626"/>
      <c r="E3" s="626"/>
      <c r="F3" s="626"/>
      <c r="G3" s="626"/>
      <c r="H3" s="626"/>
      <c r="I3" s="626"/>
      <c r="J3" s="626"/>
      <c r="K3" s="626"/>
      <c r="L3" s="626"/>
      <c r="M3" s="626"/>
      <c r="N3" s="626"/>
      <c r="O3" s="626"/>
      <c r="P3" s="626"/>
    </row>
    <row r="4" spans="1:16" s="258" customFormat="1" ht="22.5" customHeight="1" thickBot="1" x14ac:dyDescent="0.4">
      <c r="B4" s="588" t="s">
        <v>172</v>
      </c>
      <c r="C4" s="588"/>
      <c r="D4" s="588"/>
      <c r="E4" s="588"/>
      <c r="F4" s="588"/>
      <c r="G4" s="588"/>
      <c r="H4" s="588"/>
      <c r="I4" s="588"/>
      <c r="J4" s="588"/>
      <c r="K4" s="588"/>
      <c r="L4" s="588"/>
      <c r="M4" s="588"/>
      <c r="N4" s="588"/>
      <c r="O4" s="588"/>
      <c r="P4" s="588"/>
    </row>
    <row r="5" spans="1:16" s="261" customFormat="1" ht="39" customHeight="1" thickBot="1" x14ac:dyDescent="0.3">
      <c r="A5" s="627" t="s">
        <v>1</v>
      </c>
      <c r="B5" s="589" t="s">
        <v>69</v>
      </c>
      <c r="C5" s="591" t="s">
        <v>177</v>
      </c>
      <c r="D5" s="593" t="s">
        <v>2</v>
      </c>
      <c r="E5" s="723" t="s">
        <v>3</v>
      </c>
      <c r="F5" s="724"/>
      <c r="G5" s="724"/>
      <c r="H5" s="724"/>
      <c r="I5" s="725"/>
      <c r="J5" s="723" t="s">
        <v>4</v>
      </c>
      <c r="K5" s="724"/>
      <c r="L5" s="724"/>
      <c r="M5" s="724"/>
      <c r="N5" s="725"/>
      <c r="O5" s="726" t="s">
        <v>5</v>
      </c>
      <c r="P5" s="727"/>
    </row>
    <row r="6" spans="1:16" s="261" customFormat="1" ht="46.5" customHeight="1" x14ac:dyDescent="0.25">
      <c r="A6" s="604"/>
      <c r="B6" s="590"/>
      <c r="C6" s="592"/>
      <c r="D6" s="594"/>
      <c r="E6" s="719" t="s">
        <v>71</v>
      </c>
      <c r="F6" s="721" t="s">
        <v>91</v>
      </c>
      <c r="G6" s="584"/>
      <c r="H6" s="584" t="s">
        <v>7</v>
      </c>
      <c r="I6" s="722"/>
      <c r="J6" s="719" t="s">
        <v>72</v>
      </c>
      <c r="K6" s="721" t="s">
        <v>92</v>
      </c>
      <c r="L6" s="584"/>
      <c r="M6" s="584" t="s">
        <v>9</v>
      </c>
      <c r="N6" s="584"/>
      <c r="O6" s="717" t="s">
        <v>10</v>
      </c>
      <c r="P6" s="728" t="s">
        <v>11</v>
      </c>
    </row>
    <row r="7" spans="1:16" s="261" customFormat="1" ht="48" customHeight="1" thickBot="1" x14ac:dyDescent="0.3">
      <c r="A7" s="628"/>
      <c r="B7" s="629"/>
      <c r="C7" s="630"/>
      <c r="D7" s="631"/>
      <c r="E7" s="720"/>
      <c r="F7" s="329" t="s">
        <v>12</v>
      </c>
      <c r="G7" s="270" t="s">
        <v>13</v>
      </c>
      <c r="H7" s="270" t="s">
        <v>12</v>
      </c>
      <c r="I7" s="324" t="s">
        <v>13</v>
      </c>
      <c r="J7" s="720"/>
      <c r="K7" s="329" t="s">
        <v>12</v>
      </c>
      <c r="L7" s="270" t="s">
        <v>13</v>
      </c>
      <c r="M7" s="270" t="s">
        <v>12</v>
      </c>
      <c r="N7" s="270" t="s">
        <v>13</v>
      </c>
      <c r="O7" s="718"/>
      <c r="P7" s="729"/>
    </row>
    <row r="8" spans="1:16" s="262" customFormat="1" ht="15.75" customHeight="1" thickBot="1" x14ac:dyDescent="0.3">
      <c r="A8" s="269">
        <v>1</v>
      </c>
      <c r="B8" s="291">
        <v>2</v>
      </c>
      <c r="C8" s="291">
        <v>3</v>
      </c>
      <c r="D8" s="294">
        <v>4</v>
      </c>
      <c r="E8" s="333"/>
      <c r="F8" s="295">
        <v>5</v>
      </c>
      <c r="G8" s="291">
        <v>6</v>
      </c>
      <c r="H8" s="291">
        <v>7</v>
      </c>
      <c r="I8" s="294">
        <v>8</v>
      </c>
      <c r="J8" s="333"/>
      <c r="K8" s="295">
        <v>9</v>
      </c>
      <c r="L8" s="291">
        <v>10</v>
      </c>
      <c r="M8" s="291">
        <v>11</v>
      </c>
      <c r="N8" s="291">
        <v>12</v>
      </c>
      <c r="O8" s="322">
        <v>13</v>
      </c>
      <c r="P8" s="323">
        <v>14</v>
      </c>
    </row>
    <row r="9" spans="1:16" ht="24.95" customHeight="1" x14ac:dyDescent="0.25">
      <c r="A9" s="598">
        <v>1</v>
      </c>
      <c r="B9" s="601" t="s">
        <v>134</v>
      </c>
      <c r="C9" s="613">
        <f>E14+J14</f>
        <v>413.49</v>
      </c>
      <c r="D9" s="338" t="s">
        <v>14</v>
      </c>
      <c r="E9" s="334">
        <v>88.43</v>
      </c>
      <c r="F9" s="330">
        <v>88.43</v>
      </c>
      <c r="G9" s="164">
        <v>71.043899999999994</v>
      </c>
      <c r="H9" s="287">
        <v>8261</v>
      </c>
      <c r="I9" s="325">
        <v>7950.5</v>
      </c>
      <c r="J9" s="334"/>
      <c r="K9" s="330"/>
      <c r="L9" s="177"/>
      <c r="M9" s="177"/>
      <c r="N9" s="177"/>
      <c r="O9" s="164">
        <f>G9+L9</f>
        <v>71.043899999999994</v>
      </c>
      <c r="P9" s="286">
        <f>I9+N9</f>
        <v>7950.5</v>
      </c>
    </row>
    <row r="10" spans="1:16" ht="24.95" customHeight="1" x14ac:dyDescent="0.25">
      <c r="A10" s="599"/>
      <c r="B10" s="602"/>
      <c r="C10" s="614"/>
      <c r="D10" s="339" t="s">
        <v>75</v>
      </c>
      <c r="E10" s="335">
        <v>1.28</v>
      </c>
      <c r="F10" s="331">
        <v>1.28</v>
      </c>
      <c r="G10" s="171"/>
      <c r="H10" s="168"/>
      <c r="I10" s="326"/>
      <c r="J10" s="335"/>
      <c r="K10" s="331"/>
      <c r="L10" s="168"/>
      <c r="M10" s="168"/>
      <c r="N10" s="168"/>
      <c r="O10" s="164">
        <f>G10+L10</f>
        <v>0</v>
      </c>
      <c r="P10" s="286">
        <f>I10+N10</f>
        <v>0</v>
      </c>
    </row>
    <row r="11" spans="1:16" ht="24.95" customHeight="1" x14ac:dyDescent="0.25">
      <c r="A11" s="599"/>
      <c r="B11" s="602"/>
      <c r="C11" s="614"/>
      <c r="D11" s="339" t="s">
        <v>15</v>
      </c>
      <c r="E11" s="335"/>
      <c r="F11" s="331"/>
      <c r="G11" s="171"/>
      <c r="H11" s="168"/>
      <c r="I11" s="326"/>
      <c r="J11" s="335"/>
      <c r="K11" s="331"/>
      <c r="L11" s="171"/>
      <c r="M11" s="168"/>
      <c r="N11" s="171"/>
      <c r="O11" s="164">
        <f>G11+L11</f>
        <v>0</v>
      </c>
      <c r="P11" s="286">
        <f>I11+N11</f>
        <v>0</v>
      </c>
    </row>
    <row r="12" spans="1:16" ht="24.95" customHeight="1" x14ac:dyDescent="0.25">
      <c r="A12" s="599"/>
      <c r="B12" s="602"/>
      <c r="C12" s="614"/>
      <c r="D12" s="339" t="s">
        <v>16</v>
      </c>
      <c r="E12" s="335">
        <v>323.77999999999997</v>
      </c>
      <c r="F12" s="331">
        <v>323.77999999999997</v>
      </c>
      <c r="G12" s="171"/>
      <c r="H12" s="168"/>
      <c r="I12" s="326"/>
      <c r="J12" s="335"/>
      <c r="K12" s="331"/>
      <c r="L12" s="171"/>
      <c r="M12" s="168"/>
      <c r="N12" s="171"/>
      <c r="O12" s="164">
        <f>G12+L12</f>
        <v>0</v>
      </c>
      <c r="P12" s="286">
        <f>I12+N12</f>
        <v>0</v>
      </c>
    </row>
    <row r="13" spans="1:16" ht="24.95" customHeight="1" thickBot="1" x14ac:dyDescent="0.3">
      <c r="A13" s="600"/>
      <c r="B13" s="603"/>
      <c r="C13" s="615"/>
      <c r="D13" s="340" t="s">
        <v>17</v>
      </c>
      <c r="E13" s="336"/>
      <c r="F13" s="342"/>
      <c r="G13" s="174"/>
      <c r="H13" s="189"/>
      <c r="I13" s="327"/>
      <c r="J13" s="336"/>
      <c r="K13" s="331"/>
      <c r="L13" s="168"/>
      <c r="M13" s="168"/>
      <c r="N13" s="168"/>
      <c r="O13" s="288">
        <f>G13+L13</f>
        <v>0</v>
      </c>
      <c r="P13" s="289">
        <f>I13+N13</f>
        <v>0</v>
      </c>
    </row>
    <row r="14" spans="1:16" ht="24.95" customHeight="1" thickBot="1" x14ac:dyDescent="0.3">
      <c r="A14" s="607"/>
      <c r="B14" s="608" t="s">
        <v>18</v>
      </c>
      <c r="C14" s="608"/>
      <c r="D14" s="341"/>
      <c r="E14" s="337">
        <f>E9+E10+E11+E12+E13</f>
        <v>413.49</v>
      </c>
      <c r="F14" s="332">
        <f t="shared" ref="F14:N14" si="0">F9+F10+F11+F12+F13</f>
        <v>413.49</v>
      </c>
      <c r="G14" s="190">
        <f t="shared" si="0"/>
        <v>71.043899999999994</v>
      </c>
      <c r="H14" s="190">
        <f>H9+H10+H11+H12+H13</f>
        <v>8261</v>
      </c>
      <c r="I14" s="328">
        <f t="shared" si="0"/>
        <v>7950.5</v>
      </c>
      <c r="J14" s="337">
        <f t="shared" si="0"/>
        <v>0</v>
      </c>
      <c r="K14" s="332">
        <f t="shared" si="0"/>
        <v>0</v>
      </c>
      <c r="L14" s="190">
        <f t="shared" si="0"/>
        <v>0</v>
      </c>
      <c r="M14" s="190">
        <f t="shared" si="0"/>
        <v>0</v>
      </c>
      <c r="N14" s="190">
        <f t="shared" si="0"/>
        <v>0</v>
      </c>
      <c r="O14" s="190">
        <f>O9+O10+O11+O12+O13</f>
        <v>71.043899999999994</v>
      </c>
      <c r="P14" s="290">
        <f>P9+P10+P11+P12+P13</f>
        <v>7950.5</v>
      </c>
    </row>
    <row r="15" spans="1:16" ht="24.95" customHeight="1" x14ac:dyDescent="0.25">
      <c r="A15" s="598">
        <v>2</v>
      </c>
      <c r="B15" s="601" t="s">
        <v>135</v>
      </c>
      <c r="C15" s="613">
        <f>E20+J20</f>
        <v>25227.446</v>
      </c>
      <c r="D15" s="338" t="s">
        <v>14</v>
      </c>
      <c r="E15" s="334">
        <v>3556.76</v>
      </c>
      <c r="F15" s="330">
        <v>3556.76</v>
      </c>
      <c r="G15" s="164">
        <v>2684.85</v>
      </c>
      <c r="H15" s="287">
        <v>54408.71</v>
      </c>
      <c r="I15" s="325">
        <v>47000.5</v>
      </c>
      <c r="J15" s="334">
        <v>362.22</v>
      </c>
      <c r="K15" s="330">
        <v>362.22</v>
      </c>
      <c r="L15" s="177">
        <v>147.66</v>
      </c>
      <c r="M15" s="177">
        <v>3660.48</v>
      </c>
      <c r="N15" s="177">
        <v>3660.48</v>
      </c>
      <c r="O15" s="164">
        <f>G15+L15</f>
        <v>2832.5099999999998</v>
      </c>
      <c r="P15" s="286">
        <f>I15+N15</f>
        <v>50660.98</v>
      </c>
    </row>
    <row r="16" spans="1:16" ht="24.95" customHeight="1" x14ac:dyDescent="0.25">
      <c r="A16" s="599"/>
      <c r="B16" s="602"/>
      <c r="C16" s="614"/>
      <c r="D16" s="339" t="s">
        <v>75</v>
      </c>
      <c r="E16" s="335">
        <v>25.53</v>
      </c>
      <c r="F16" s="331">
        <v>25.53</v>
      </c>
      <c r="G16" s="171">
        <v>25.53</v>
      </c>
      <c r="H16" s="168">
        <v>1790.3</v>
      </c>
      <c r="I16" s="326">
        <v>1790.3</v>
      </c>
      <c r="J16" s="335"/>
      <c r="K16" s="331"/>
      <c r="L16" s="168"/>
      <c r="M16" s="168"/>
      <c r="N16" s="168"/>
      <c r="O16" s="164">
        <f>G16+L16</f>
        <v>25.53</v>
      </c>
      <c r="P16" s="286">
        <f>I16+N16</f>
        <v>1790.3</v>
      </c>
    </row>
    <row r="17" spans="1:16" ht="24.95" customHeight="1" x14ac:dyDescent="0.25">
      <c r="A17" s="599"/>
      <c r="B17" s="602"/>
      <c r="C17" s="614"/>
      <c r="D17" s="339" t="s">
        <v>15</v>
      </c>
      <c r="E17" s="335">
        <v>296.57</v>
      </c>
      <c r="F17" s="331">
        <v>296.57</v>
      </c>
      <c r="G17" s="171">
        <v>201.32</v>
      </c>
      <c r="H17" s="168">
        <v>3352.5</v>
      </c>
      <c r="I17" s="326">
        <v>2390.3000000000002</v>
      </c>
      <c r="J17" s="335">
        <v>512.52</v>
      </c>
      <c r="K17" s="331">
        <v>512.52</v>
      </c>
      <c r="L17" s="171">
        <v>492.73</v>
      </c>
      <c r="M17" s="168">
        <v>3581.56</v>
      </c>
      <c r="N17" s="171">
        <v>3100</v>
      </c>
      <c r="O17" s="164">
        <f>G17+L17</f>
        <v>694.05</v>
      </c>
      <c r="P17" s="286">
        <f>I17+N17</f>
        <v>5490.3</v>
      </c>
    </row>
    <row r="18" spans="1:16" ht="24.95" customHeight="1" x14ac:dyDescent="0.25">
      <c r="A18" s="599"/>
      <c r="B18" s="602"/>
      <c r="C18" s="614"/>
      <c r="D18" s="339" t="s">
        <v>16</v>
      </c>
      <c r="E18" s="335">
        <v>16138.32</v>
      </c>
      <c r="F18" s="331">
        <v>16138.32</v>
      </c>
      <c r="G18" s="171">
        <v>3341.15</v>
      </c>
      <c r="H18" s="168">
        <v>14747.61</v>
      </c>
      <c r="I18" s="326">
        <v>13095.5</v>
      </c>
      <c r="J18" s="335">
        <v>2368.04</v>
      </c>
      <c r="K18" s="331">
        <v>2368.04</v>
      </c>
      <c r="L18" s="171">
        <v>1536.33</v>
      </c>
      <c r="M18" s="168">
        <v>3305.98</v>
      </c>
      <c r="N18" s="171">
        <v>3200</v>
      </c>
      <c r="O18" s="164">
        <f>G18+L18</f>
        <v>4877.4799999999996</v>
      </c>
      <c r="P18" s="286">
        <f>I18+N18</f>
        <v>16295.5</v>
      </c>
    </row>
    <row r="19" spans="1:16" ht="24.95" customHeight="1" thickBot="1" x14ac:dyDescent="0.3">
      <c r="A19" s="600"/>
      <c r="B19" s="603"/>
      <c r="C19" s="615"/>
      <c r="D19" s="340" t="s">
        <v>17</v>
      </c>
      <c r="E19" s="336">
        <v>1886.27</v>
      </c>
      <c r="F19" s="342">
        <v>62.168599999999998</v>
      </c>
      <c r="G19" s="174">
        <v>62.168599999999998</v>
      </c>
      <c r="H19" s="189">
        <v>967</v>
      </c>
      <c r="I19" s="327">
        <v>930</v>
      </c>
      <c r="J19" s="336">
        <v>81.215999999999994</v>
      </c>
      <c r="K19" s="331">
        <v>20.05</v>
      </c>
      <c r="L19" s="168">
        <v>20.05</v>
      </c>
      <c r="M19" s="168">
        <v>15.36</v>
      </c>
      <c r="N19" s="168">
        <v>15.36</v>
      </c>
      <c r="O19" s="288">
        <f>G19+L19</f>
        <v>82.218599999999995</v>
      </c>
      <c r="P19" s="289">
        <f>I19+N19</f>
        <v>945.36</v>
      </c>
    </row>
    <row r="20" spans="1:16" ht="24.95" customHeight="1" thickBot="1" x14ac:dyDescent="0.3">
      <c r="A20" s="607"/>
      <c r="B20" s="608" t="s">
        <v>18</v>
      </c>
      <c r="C20" s="608"/>
      <c r="D20" s="341"/>
      <c r="E20" s="337">
        <f>E15+E16+E17+E18+E19</f>
        <v>21903.45</v>
      </c>
      <c r="F20" s="332">
        <f t="shared" ref="F20:N20" si="1">F15+F16+F17+F18+F19</f>
        <v>20079.348600000001</v>
      </c>
      <c r="G20" s="190">
        <f t="shared" si="1"/>
        <v>6315.0186000000003</v>
      </c>
      <c r="H20" s="190">
        <f t="shared" si="1"/>
        <v>75266.12</v>
      </c>
      <c r="I20" s="328">
        <f t="shared" si="1"/>
        <v>65206.600000000006</v>
      </c>
      <c r="J20" s="337">
        <f t="shared" si="1"/>
        <v>3323.9959999999996</v>
      </c>
      <c r="K20" s="332">
        <f t="shared" si="1"/>
        <v>3262.83</v>
      </c>
      <c r="L20" s="190">
        <f t="shared" si="1"/>
        <v>2196.77</v>
      </c>
      <c r="M20" s="190">
        <f t="shared" si="1"/>
        <v>10563.380000000001</v>
      </c>
      <c r="N20" s="190">
        <f t="shared" si="1"/>
        <v>9975.84</v>
      </c>
      <c r="O20" s="190">
        <f>O15+O16+O17+O18+O19</f>
        <v>8511.7885999999999</v>
      </c>
      <c r="P20" s="290">
        <f>P15+P16+P17+P18+P19</f>
        <v>75182.440000000017</v>
      </c>
    </row>
    <row r="21" spans="1:16" ht="24.95" customHeight="1" x14ac:dyDescent="0.25">
      <c r="A21" s="598">
        <v>3</v>
      </c>
      <c r="B21" s="601" t="s">
        <v>136</v>
      </c>
      <c r="C21" s="613">
        <f>E26+J26</f>
        <v>29219.4035</v>
      </c>
      <c r="D21" s="338" t="s">
        <v>14</v>
      </c>
      <c r="E21" s="334">
        <v>1923.2545</v>
      </c>
      <c r="F21" s="330">
        <v>1923.2545</v>
      </c>
      <c r="G21" s="164">
        <v>1703.61</v>
      </c>
      <c r="H21" s="287">
        <v>19180.38</v>
      </c>
      <c r="I21" s="325">
        <v>17800.5</v>
      </c>
      <c r="J21" s="334">
        <v>237.83170000000001</v>
      </c>
      <c r="K21" s="330">
        <v>237.83170000000001</v>
      </c>
      <c r="L21" s="177">
        <v>186.9</v>
      </c>
      <c r="M21" s="177">
        <v>917</v>
      </c>
      <c r="N21" s="177">
        <v>917</v>
      </c>
      <c r="O21" s="164">
        <f>G21+L21</f>
        <v>1890.51</v>
      </c>
      <c r="P21" s="286">
        <f>I21+N21</f>
        <v>18717.5</v>
      </c>
    </row>
    <row r="22" spans="1:16" ht="24.95" customHeight="1" x14ac:dyDescent="0.25">
      <c r="A22" s="599"/>
      <c r="B22" s="602"/>
      <c r="C22" s="614"/>
      <c r="D22" s="339" t="s">
        <v>75</v>
      </c>
      <c r="E22" s="335">
        <v>4.16</v>
      </c>
      <c r="F22" s="331">
        <v>4.16</v>
      </c>
      <c r="G22" s="171">
        <v>4.16</v>
      </c>
      <c r="H22" s="168">
        <v>155</v>
      </c>
      <c r="I22" s="326">
        <v>155</v>
      </c>
      <c r="J22" s="335"/>
      <c r="K22" s="331"/>
      <c r="L22" s="168"/>
      <c r="M22" s="168"/>
      <c r="N22" s="168"/>
      <c r="O22" s="164">
        <f>G22+L22</f>
        <v>4.16</v>
      </c>
      <c r="P22" s="286">
        <f>I22+N22</f>
        <v>155</v>
      </c>
    </row>
    <row r="23" spans="1:16" ht="24.95" customHeight="1" x14ac:dyDescent="0.25">
      <c r="A23" s="599"/>
      <c r="B23" s="602"/>
      <c r="C23" s="614"/>
      <c r="D23" s="339" t="s">
        <v>15</v>
      </c>
      <c r="E23" s="335">
        <v>158.96</v>
      </c>
      <c r="F23" s="331">
        <v>158.96</v>
      </c>
      <c r="G23" s="171">
        <v>84.15</v>
      </c>
      <c r="H23" s="168">
        <v>762.7</v>
      </c>
      <c r="I23" s="326">
        <v>765.7</v>
      </c>
      <c r="J23" s="335">
        <v>76.88</v>
      </c>
      <c r="K23" s="331">
        <v>76.88</v>
      </c>
      <c r="L23" s="171">
        <v>7.42</v>
      </c>
      <c r="M23" s="168">
        <v>65</v>
      </c>
      <c r="N23" s="171">
        <v>65</v>
      </c>
      <c r="O23" s="164">
        <f>G23+L23</f>
        <v>91.570000000000007</v>
      </c>
      <c r="P23" s="286">
        <f>I23+N23</f>
        <v>830.7</v>
      </c>
    </row>
    <row r="24" spans="1:16" ht="24.95" customHeight="1" x14ac:dyDescent="0.25">
      <c r="A24" s="599"/>
      <c r="B24" s="602"/>
      <c r="C24" s="614"/>
      <c r="D24" s="339" t="s">
        <v>16</v>
      </c>
      <c r="E24" s="335">
        <v>12704.1759</v>
      </c>
      <c r="F24" s="331">
        <v>12704.1759</v>
      </c>
      <c r="G24" s="171">
        <v>5318.12</v>
      </c>
      <c r="H24" s="168">
        <v>12826.63</v>
      </c>
      <c r="I24" s="326">
        <v>11450.53</v>
      </c>
      <c r="J24" s="335">
        <v>10209.7179</v>
      </c>
      <c r="K24" s="331">
        <v>10209.7179</v>
      </c>
      <c r="L24" s="171">
        <v>5357.61</v>
      </c>
      <c r="M24" s="168">
        <v>7915.54</v>
      </c>
      <c r="N24" s="171">
        <v>7000</v>
      </c>
      <c r="O24" s="164">
        <f>G24+L24</f>
        <v>10675.73</v>
      </c>
      <c r="P24" s="286">
        <f>I24+N24</f>
        <v>18450.53</v>
      </c>
    </row>
    <row r="25" spans="1:16" ht="24.95" customHeight="1" thickBot="1" x14ac:dyDescent="0.3">
      <c r="A25" s="600"/>
      <c r="B25" s="603"/>
      <c r="C25" s="615"/>
      <c r="D25" s="340" t="s">
        <v>17</v>
      </c>
      <c r="E25" s="336">
        <v>1092.8996</v>
      </c>
      <c r="F25" s="342">
        <v>112.4211</v>
      </c>
      <c r="G25" s="174">
        <v>112.4211</v>
      </c>
      <c r="H25" s="189">
        <v>91.77</v>
      </c>
      <c r="I25" s="327">
        <v>91.77</v>
      </c>
      <c r="J25" s="336">
        <v>2811.5239000000001</v>
      </c>
      <c r="K25" s="331">
        <v>145.67080000000001</v>
      </c>
      <c r="L25" s="168">
        <v>145.67080000000001</v>
      </c>
      <c r="M25" s="168">
        <v>111.6</v>
      </c>
      <c r="N25" s="168">
        <v>111.6</v>
      </c>
      <c r="O25" s="288">
        <f>G25+L25</f>
        <v>258.09190000000001</v>
      </c>
      <c r="P25" s="289">
        <f>I25+N25</f>
        <v>203.37</v>
      </c>
    </row>
    <row r="26" spans="1:16" ht="24.95" customHeight="1" thickBot="1" x14ac:dyDescent="0.3">
      <c r="A26" s="607"/>
      <c r="B26" s="608" t="s">
        <v>18</v>
      </c>
      <c r="C26" s="608"/>
      <c r="D26" s="341"/>
      <c r="E26" s="337">
        <f>E21+E22+E23+E24+E25</f>
        <v>15883.45</v>
      </c>
      <c r="F26" s="332">
        <f t="shared" ref="F26:N26" si="2">F21+F22+F23+F24+F25</f>
        <v>14902.9715</v>
      </c>
      <c r="G26" s="190">
        <f t="shared" si="2"/>
        <v>7222.4610999999995</v>
      </c>
      <c r="H26" s="190">
        <f t="shared" si="2"/>
        <v>33016.479999999996</v>
      </c>
      <c r="I26" s="328">
        <f t="shared" si="2"/>
        <v>30263.500000000004</v>
      </c>
      <c r="J26" s="337">
        <f t="shared" si="2"/>
        <v>13335.9535</v>
      </c>
      <c r="K26" s="332">
        <f t="shared" si="2"/>
        <v>10670.100399999999</v>
      </c>
      <c r="L26" s="190">
        <f t="shared" si="2"/>
        <v>5697.6007999999993</v>
      </c>
      <c r="M26" s="190">
        <f t="shared" si="2"/>
        <v>9009.1400000000012</v>
      </c>
      <c r="N26" s="190">
        <f t="shared" si="2"/>
        <v>8093.6</v>
      </c>
      <c r="O26" s="190">
        <f>O21+O22+O23+O24+O25</f>
        <v>12920.061899999999</v>
      </c>
      <c r="P26" s="290">
        <f>P21+P22+P23+P24+P25</f>
        <v>38357.1</v>
      </c>
    </row>
    <row r="27" spans="1:16" ht="24.95" customHeight="1" x14ac:dyDescent="0.25">
      <c r="A27" s="598">
        <v>4</v>
      </c>
      <c r="B27" s="601" t="s">
        <v>137</v>
      </c>
      <c r="C27" s="613">
        <f>E32+J32</f>
        <v>26343.8946</v>
      </c>
      <c r="D27" s="338" t="s">
        <v>14</v>
      </c>
      <c r="E27" s="334">
        <v>2200.2109999999998</v>
      </c>
      <c r="F27" s="330">
        <v>2200.2109999999998</v>
      </c>
      <c r="G27" s="164">
        <v>1869.98</v>
      </c>
      <c r="H27" s="287">
        <v>14770</v>
      </c>
      <c r="I27" s="325">
        <v>14770</v>
      </c>
      <c r="J27" s="334">
        <v>124.9263</v>
      </c>
      <c r="K27" s="330">
        <v>124.9263</v>
      </c>
      <c r="L27" s="177">
        <v>105.1</v>
      </c>
      <c r="M27" s="177">
        <v>3500</v>
      </c>
      <c r="N27" s="177">
        <v>2885.1</v>
      </c>
      <c r="O27" s="164">
        <f>G27+L27</f>
        <v>1975.08</v>
      </c>
      <c r="P27" s="286">
        <f>I27+N27</f>
        <v>17655.099999999999</v>
      </c>
    </row>
    <row r="28" spans="1:16" ht="24.95" customHeight="1" x14ac:dyDescent="0.25">
      <c r="A28" s="599"/>
      <c r="B28" s="602"/>
      <c r="C28" s="614"/>
      <c r="D28" s="339" t="s">
        <v>75</v>
      </c>
      <c r="E28" s="335">
        <v>8.4730000000000008</v>
      </c>
      <c r="F28" s="331">
        <v>8.4730000000000008</v>
      </c>
      <c r="G28" s="171"/>
      <c r="H28" s="168"/>
      <c r="I28" s="326"/>
      <c r="J28" s="335"/>
      <c r="K28" s="331"/>
      <c r="L28" s="168"/>
      <c r="M28" s="168"/>
      <c r="N28" s="168"/>
      <c r="O28" s="164">
        <f>G28+L28</f>
        <v>0</v>
      </c>
      <c r="P28" s="286">
        <f>I28+N28</f>
        <v>0</v>
      </c>
    </row>
    <row r="29" spans="1:16" ht="24.95" customHeight="1" x14ac:dyDescent="0.25">
      <c r="A29" s="599"/>
      <c r="B29" s="602"/>
      <c r="C29" s="614"/>
      <c r="D29" s="339" t="s">
        <v>15</v>
      </c>
      <c r="E29" s="335">
        <v>4</v>
      </c>
      <c r="F29" s="331">
        <v>4</v>
      </c>
      <c r="G29" s="171"/>
      <c r="H29" s="168"/>
      <c r="I29" s="326"/>
      <c r="J29" s="335">
        <v>90.77</v>
      </c>
      <c r="K29" s="331">
        <v>90.77</v>
      </c>
      <c r="L29" s="171">
        <v>6</v>
      </c>
      <c r="M29" s="168">
        <v>700</v>
      </c>
      <c r="N29" s="171">
        <v>700</v>
      </c>
      <c r="O29" s="164">
        <f>G29+L29</f>
        <v>6</v>
      </c>
      <c r="P29" s="286">
        <f>I29+N29</f>
        <v>700</v>
      </c>
    </row>
    <row r="30" spans="1:16" ht="24.95" customHeight="1" x14ac:dyDescent="0.25">
      <c r="A30" s="599"/>
      <c r="B30" s="602"/>
      <c r="C30" s="614"/>
      <c r="D30" s="339" t="s">
        <v>16</v>
      </c>
      <c r="E30" s="335">
        <v>19953.0154</v>
      </c>
      <c r="F30" s="331">
        <v>19953.0154</v>
      </c>
      <c r="G30" s="171">
        <v>2157.0100000000002</v>
      </c>
      <c r="H30" s="168">
        <v>6430</v>
      </c>
      <c r="I30" s="326">
        <v>5700.7</v>
      </c>
      <c r="J30" s="335">
        <v>2482.7988999999998</v>
      </c>
      <c r="K30" s="331">
        <v>2482.7988999999998</v>
      </c>
      <c r="L30" s="171">
        <v>1864</v>
      </c>
      <c r="M30" s="168">
        <v>3800</v>
      </c>
      <c r="N30" s="171">
        <v>2545.4</v>
      </c>
      <c r="O30" s="164">
        <f>G30+L30</f>
        <v>4021.01</v>
      </c>
      <c r="P30" s="286">
        <f>I30+N30</f>
        <v>8246.1</v>
      </c>
    </row>
    <row r="31" spans="1:16" ht="24.95" customHeight="1" thickBot="1" x14ac:dyDescent="0.3">
      <c r="A31" s="600"/>
      <c r="B31" s="603"/>
      <c r="C31" s="615"/>
      <c r="D31" s="340" t="s">
        <v>17</v>
      </c>
      <c r="E31" s="336">
        <v>1188.3870999999999</v>
      </c>
      <c r="F31" s="342">
        <v>1.0772999999999999</v>
      </c>
      <c r="G31" s="174">
        <v>1.0772999999999999</v>
      </c>
      <c r="H31" s="189">
        <v>614</v>
      </c>
      <c r="I31" s="327">
        <v>614</v>
      </c>
      <c r="J31" s="336">
        <v>291.31290000000001</v>
      </c>
      <c r="K31" s="331"/>
      <c r="L31" s="168"/>
      <c r="M31" s="168"/>
      <c r="N31" s="168"/>
      <c r="O31" s="288">
        <f>G31+L31</f>
        <v>1.0772999999999999</v>
      </c>
      <c r="P31" s="289">
        <f>I31+N31</f>
        <v>614</v>
      </c>
    </row>
    <row r="32" spans="1:16" ht="24.95" customHeight="1" thickBot="1" x14ac:dyDescent="0.3">
      <c r="A32" s="607"/>
      <c r="B32" s="608" t="s">
        <v>18</v>
      </c>
      <c r="C32" s="608"/>
      <c r="D32" s="341"/>
      <c r="E32" s="337">
        <f>E27+E28+E29+E30+E31</f>
        <v>23354.086500000001</v>
      </c>
      <c r="F32" s="332">
        <f t="shared" ref="F32:N32" si="3">F27+F28+F29+F30+F31</f>
        <v>22166.776700000002</v>
      </c>
      <c r="G32" s="190">
        <f t="shared" si="3"/>
        <v>4028.0673000000002</v>
      </c>
      <c r="H32" s="190">
        <f t="shared" si="3"/>
        <v>21814</v>
      </c>
      <c r="I32" s="328">
        <f t="shared" si="3"/>
        <v>21084.7</v>
      </c>
      <c r="J32" s="337">
        <f t="shared" si="3"/>
        <v>2989.8080999999997</v>
      </c>
      <c r="K32" s="332">
        <f t="shared" si="3"/>
        <v>2698.4951999999998</v>
      </c>
      <c r="L32" s="190">
        <f t="shared" si="3"/>
        <v>1975.1</v>
      </c>
      <c r="M32" s="190">
        <f t="shared" si="3"/>
        <v>8000</v>
      </c>
      <c r="N32" s="190">
        <f t="shared" si="3"/>
        <v>6130.5</v>
      </c>
      <c r="O32" s="190">
        <f>O27+O28+O29+O30+O31</f>
        <v>6003.1673000000001</v>
      </c>
      <c r="P32" s="290">
        <f>P27+P28+P29+P30+P31</f>
        <v>27215.199999999997</v>
      </c>
    </row>
    <row r="33" spans="1:16" ht="24.95" customHeight="1" x14ac:dyDescent="0.25">
      <c r="A33" s="598">
        <v>5</v>
      </c>
      <c r="B33" s="601" t="s">
        <v>138</v>
      </c>
      <c r="C33" s="613">
        <f>E38+J38</f>
        <v>33326.404299999995</v>
      </c>
      <c r="D33" s="338" t="s">
        <v>14</v>
      </c>
      <c r="E33" s="334">
        <v>3222.8154</v>
      </c>
      <c r="F33" s="330">
        <v>3222.8154</v>
      </c>
      <c r="G33" s="164">
        <v>2027.57</v>
      </c>
      <c r="H33" s="287">
        <v>9500</v>
      </c>
      <c r="I33" s="325">
        <v>9500</v>
      </c>
      <c r="J33" s="334">
        <v>603.77</v>
      </c>
      <c r="K33" s="330">
        <v>603.77</v>
      </c>
      <c r="L33" s="177">
        <v>121.14</v>
      </c>
      <c r="M33" s="177">
        <v>950</v>
      </c>
      <c r="N33" s="177">
        <v>1000</v>
      </c>
      <c r="O33" s="164">
        <f>G33+L33</f>
        <v>2148.71</v>
      </c>
      <c r="P33" s="286">
        <f>I33+N33</f>
        <v>10500</v>
      </c>
    </row>
    <row r="34" spans="1:16" ht="24.95" customHeight="1" x14ac:dyDescent="0.25">
      <c r="A34" s="599"/>
      <c r="B34" s="602"/>
      <c r="C34" s="614"/>
      <c r="D34" s="339" t="s">
        <v>75</v>
      </c>
      <c r="E34" s="335">
        <v>4.97</v>
      </c>
      <c r="F34" s="331">
        <v>4.97</v>
      </c>
      <c r="G34" s="171">
        <v>1.2</v>
      </c>
      <c r="H34" s="168">
        <v>220</v>
      </c>
      <c r="I34" s="326">
        <v>290</v>
      </c>
      <c r="J34" s="335"/>
      <c r="K34" s="331"/>
      <c r="L34" s="168"/>
      <c r="M34" s="168"/>
      <c r="N34" s="168"/>
      <c r="O34" s="164">
        <f>G34+L34</f>
        <v>1.2</v>
      </c>
      <c r="P34" s="286">
        <f>I34+N34</f>
        <v>290</v>
      </c>
    </row>
    <row r="35" spans="1:16" ht="24.95" customHeight="1" x14ac:dyDescent="0.25">
      <c r="A35" s="599"/>
      <c r="B35" s="602"/>
      <c r="C35" s="614"/>
      <c r="D35" s="339" t="s">
        <v>15</v>
      </c>
      <c r="E35" s="335">
        <v>927.83</v>
      </c>
      <c r="F35" s="331">
        <v>927.83</v>
      </c>
      <c r="G35" s="171">
        <v>343.33</v>
      </c>
      <c r="H35" s="168">
        <v>3565</v>
      </c>
      <c r="I35" s="326">
        <v>3410.2</v>
      </c>
      <c r="J35" s="335">
        <v>946.13</v>
      </c>
      <c r="K35" s="331">
        <v>946.13</v>
      </c>
      <c r="L35" s="171">
        <v>634.11</v>
      </c>
      <c r="M35" s="168">
        <v>1950</v>
      </c>
      <c r="N35" s="171">
        <v>1950.2</v>
      </c>
      <c r="O35" s="164">
        <f>G35+L35</f>
        <v>977.44</v>
      </c>
      <c r="P35" s="286">
        <f>I35+N35</f>
        <v>5360.4</v>
      </c>
    </row>
    <row r="36" spans="1:16" ht="24.95" customHeight="1" x14ac:dyDescent="0.25">
      <c r="A36" s="599"/>
      <c r="B36" s="602"/>
      <c r="C36" s="614"/>
      <c r="D36" s="339" t="s">
        <v>16</v>
      </c>
      <c r="E36" s="335">
        <v>17092.478899999998</v>
      </c>
      <c r="F36" s="331">
        <v>17092.478899999998</v>
      </c>
      <c r="G36" s="171">
        <v>3449.48</v>
      </c>
      <c r="H36" s="168">
        <v>4200</v>
      </c>
      <c r="I36" s="326">
        <v>3950.8</v>
      </c>
      <c r="J36" s="335">
        <v>8781.76</v>
      </c>
      <c r="K36" s="331">
        <v>8781.76</v>
      </c>
      <c r="L36" s="171">
        <v>4843.5200000000004</v>
      </c>
      <c r="M36" s="168">
        <v>2500.5</v>
      </c>
      <c r="N36" s="171">
        <v>2309.4</v>
      </c>
      <c r="O36" s="164">
        <f>G36+L36</f>
        <v>8293</v>
      </c>
      <c r="P36" s="286">
        <f>I36+N36</f>
        <v>6260.2000000000007</v>
      </c>
    </row>
    <row r="37" spans="1:16" ht="24.95" customHeight="1" thickBot="1" x14ac:dyDescent="0.3">
      <c r="A37" s="600"/>
      <c r="B37" s="603"/>
      <c r="C37" s="615"/>
      <c r="D37" s="340" t="s">
        <v>17</v>
      </c>
      <c r="E37" s="336">
        <v>769.72</v>
      </c>
      <c r="F37" s="342">
        <v>0.31</v>
      </c>
      <c r="G37" s="174">
        <v>0.31</v>
      </c>
      <c r="H37" s="189">
        <v>100</v>
      </c>
      <c r="I37" s="327">
        <v>200</v>
      </c>
      <c r="J37" s="336">
        <v>976.93</v>
      </c>
      <c r="K37" s="331">
        <v>85.1</v>
      </c>
      <c r="L37" s="168">
        <v>85.1</v>
      </c>
      <c r="M37" s="168">
        <v>300</v>
      </c>
      <c r="N37" s="168">
        <v>300</v>
      </c>
      <c r="O37" s="288">
        <f>G37+L37</f>
        <v>85.41</v>
      </c>
      <c r="P37" s="289">
        <f>I37+N37</f>
        <v>500</v>
      </c>
    </row>
    <row r="38" spans="1:16" ht="24.95" customHeight="1" thickBot="1" x14ac:dyDescent="0.3">
      <c r="A38" s="607"/>
      <c r="B38" s="608" t="s">
        <v>18</v>
      </c>
      <c r="C38" s="608"/>
      <c r="D38" s="341"/>
      <c r="E38" s="337">
        <f>E33+E34+E35+E36+E37</f>
        <v>22017.814299999998</v>
      </c>
      <c r="F38" s="332">
        <f t="shared" ref="F38:N38" si="4">F33+F34+F35+F36+F37</f>
        <v>21248.404299999998</v>
      </c>
      <c r="G38" s="190">
        <f t="shared" si="4"/>
        <v>5821.89</v>
      </c>
      <c r="H38" s="190">
        <f t="shared" si="4"/>
        <v>17585</v>
      </c>
      <c r="I38" s="328">
        <f t="shared" si="4"/>
        <v>17351</v>
      </c>
      <c r="J38" s="337">
        <f t="shared" si="4"/>
        <v>11308.59</v>
      </c>
      <c r="K38" s="332">
        <f t="shared" si="4"/>
        <v>10416.76</v>
      </c>
      <c r="L38" s="190">
        <f t="shared" si="4"/>
        <v>5683.8700000000008</v>
      </c>
      <c r="M38" s="190">
        <f t="shared" si="4"/>
        <v>5700.5</v>
      </c>
      <c r="N38" s="190">
        <f t="shared" si="4"/>
        <v>5559.6</v>
      </c>
      <c r="O38" s="190">
        <f>O33+O34+O35+O36+O37</f>
        <v>11505.76</v>
      </c>
      <c r="P38" s="290">
        <f>P33+P34+P35+P36+P37</f>
        <v>22910.6</v>
      </c>
    </row>
    <row r="39" spans="1:16" ht="24.95" customHeight="1" x14ac:dyDescent="0.25">
      <c r="A39" s="598">
        <v>6</v>
      </c>
      <c r="B39" s="601" t="s">
        <v>139</v>
      </c>
      <c r="C39" s="613">
        <f>E44+J44</f>
        <v>33773.190600000002</v>
      </c>
      <c r="D39" s="338" t="s">
        <v>14</v>
      </c>
      <c r="E39" s="334">
        <v>5625.9970000000003</v>
      </c>
      <c r="F39" s="330">
        <v>5625.9970000000003</v>
      </c>
      <c r="G39" s="164">
        <v>4219.8999999999996</v>
      </c>
      <c r="H39" s="287">
        <v>13505.252</v>
      </c>
      <c r="I39" s="325">
        <v>14505.252</v>
      </c>
      <c r="J39" s="334">
        <v>471.76</v>
      </c>
      <c r="K39" s="330">
        <v>471.76</v>
      </c>
      <c r="L39" s="177">
        <v>254.04</v>
      </c>
      <c r="M39" s="177">
        <v>1614.3</v>
      </c>
      <c r="N39" s="177">
        <v>2700</v>
      </c>
      <c r="O39" s="164">
        <f>G39+L39</f>
        <v>4473.9399999999996</v>
      </c>
      <c r="P39" s="286">
        <f>I39+N39</f>
        <v>17205.252</v>
      </c>
    </row>
    <row r="40" spans="1:16" ht="24.95" customHeight="1" x14ac:dyDescent="0.25">
      <c r="A40" s="599"/>
      <c r="B40" s="602"/>
      <c r="C40" s="614"/>
      <c r="D40" s="339" t="s">
        <v>75</v>
      </c>
      <c r="E40" s="335">
        <v>5.86</v>
      </c>
      <c r="F40" s="331">
        <v>5.86</v>
      </c>
      <c r="G40" s="171">
        <v>5.86</v>
      </c>
      <c r="H40" s="168">
        <v>655</v>
      </c>
      <c r="I40" s="326">
        <v>625</v>
      </c>
      <c r="J40" s="335"/>
      <c r="K40" s="331"/>
      <c r="L40" s="168"/>
      <c r="M40" s="168"/>
      <c r="N40" s="168"/>
      <c r="O40" s="164">
        <f>G40+L40</f>
        <v>5.86</v>
      </c>
      <c r="P40" s="286">
        <f>I40+N40</f>
        <v>625</v>
      </c>
    </row>
    <row r="41" spans="1:16" ht="24.95" customHeight="1" x14ac:dyDescent="0.25">
      <c r="A41" s="599"/>
      <c r="B41" s="602"/>
      <c r="C41" s="614"/>
      <c r="D41" s="339" t="s">
        <v>15</v>
      </c>
      <c r="E41" s="335">
        <v>2818.06</v>
      </c>
      <c r="F41" s="331">
        <v>2818.06</v>
      </c>
      <c r="G41" s="171">
        <v>1877.4</v>
      </c>
      <c r="H41" s="168">
        <v>3350.2</v>
      </c>
      <c r="I41" s="326">
        <v>3600.2</v>
      </c>
      <c r="J41" s="335">
        <v>1390.19</v>
      </c>
      <c r="K41" s="331">
        <v>1390.19</v>
      </c>
      <c r="L41" s="171">
        <v>676.08</v>
      </c>
      <c r="M41" s="168">
        <v>880.6</v>
      </c>
      <c r="N41" s="171">
        <v>2220.1999999999998</v>
      </c>
      <c r="O41" s="164">
        <f>G41+L41</f>
        <v>2553.48</v>
      </c>
      <c r="P41" s="286">
        <f>I41+N41</f>
        <v>5820.4</v>
      </c>
    </row>
    <row r="42" spans="1:16" ht="24.95" customHeight="1" x14ac:dyDescent="0.25">
      <c r="A42" s="599"/>
      <c r="B42" s="602"/>
      <c r="C42" s="614"/>
      <c r="D42" s="339" t="s">
        <v>16</v>
      </c>
      <c r="E42" s="335">
        <v>18600.6636</v>
      </c>
      <c r="F42" s="331">
        <v>18600.6636</v>
      </c>
      <c r="G42" s="171">
        <v>3352.4</v>
      </c>
      <c r="H42" s="168">
        <v>5150.5</v>
      </c>
      <c r="I42" s="326">
        <v>5150.5</v>
      </c>
      <c r="J42" s="335">
        <v>3101.46</v>
      </c>
      <c r="K42" s="331">
        <v>3101.46</v>
      </c>
      <c r="L42" s="171">
        <v>1744.88</v>
      </c>
      <c r="M42" s="168">
        <v>1875.6</v>
      </c>
      <c r="N42" s="171">
        <v>2300.1999999999998</v>
      </c>
      <c r="O42" s="164">
        <f>G42+L42</f>
        <v>5097.2800000000007</v>
      </c>
      <c r="P42" s="286">
        <f>I42+N42</f>
        <v>7450.7</v>
      </c>
    </row>
    <row r="43" spans="1:16" ht="24.95" customHeight="1" thickBot="1" x14ac:dyDescent="0.3">
      <c r="A43" s="600"/>
      <c r="B43" s="603"/>
      <c r="C43" s="615"/>
      <c r="D43" s="340" t="s">
        <v>17</v>
      </c>
      <c r="E43" s="336">
        <v>1169.1199999999999</v>
      </c>
      <c r="F43" s="342">
        <v>6.47</v>
      </c>
      <c r="G43" s="174">
        <v>6.47</v>
      </c>
      <c r="H43" s="189">
        <v>150</v>
      </c>
      <c r="I43" s="327">
        <v>158</v>
      </c>
      <c r="J43" s="336">
        <v>590.08000000000004</v>
      </c>
      <c r="K43" s="331"/>
      <c r="L43" s="168"/>
      <c r="M43" s="168"/>
      <c r="N43" s="168"/>
      <c r="O43" s="288">
        <f>G43+L43</f>
        <v>6.47</v>
      </c>
      <c r="P43" s="289">
        <f>I43+N43</f>
        <v>158</v>
      </c>
    </row>
    <row r="44" spans="1:16" ht="24.95" customHeight="1" thickBot="1" x14ac:dyDescent="0.3">
      <c r="A44" s="607"/>
      <c r="B44" s="608" t="s">
        <v>18</v>
      </c>
      <c r="C44" s="608"/>
      <c r="D44" s="341"/>
      <c r="E44" s="337">
        <f>E39+E40+E41+E42+E43</f>
        <v>28219.7006</v>
      </c>
      <c r="F44" s="332">
        <f t="shared" ref="F44:N44" si="5">F39+F40+F41+F42+F43</f>
        <v>27057.050600000002</v>
      </c>
      <c r="G44" s="190">
        <f t="shared" si="5"/>
        <v>9462.0299999999988</v>
      </c>
      <c r="H44" s="190">
        <f t="shared" si="5"/>
        <v>22810.952000000001</v>
      </c>
      <c r="I44" s="328">
        <f t="shared" si="5"/>
        <v>24038.952000000001</v>
      </c>
      <c r="J44" s="337">
        <f t="shared" si="5"/>
        <v>5553.49</v>
      </c>
      <c r="K44" s="332">
        <f t="shared" si="5"/>
        <v>4963.41</v>
      </c>
      <c r="L44" s="190">
        <f t="shared" si="5"/>
        <v>2675</v>
      </c>
      <c r="M44" s="190">
        <f t="shared" si="5"/>
        <v>4370.5</v>
      </c>
      <c r="N44" s="190">
        <f t="shared" si="5"/>
        <v>7220.4</v>
      </c>
      <c r="O44" s="190">
        <f>O39+O40+O41+O42+O43</f>
        <v>12137.029999999999</v>
      </c>
      <c r="P44" s="290">
        <f>P39+P40+P41+P42+P43</f>
        <v>31259.352000000003</v>
      </c>
    </row>
    <row r="45" spans="1:16" ht="24.95" customHeight="1" x14ac:dyDescent="0.25">
      <c r="A45" s="669" t="s">
        <v>83</v>
      </c>
      <c r="B45" s="670"/>
      <c r="C45" s="613">
        <f>E50+J50</f>
        <v>148303.829</v>
      </c>
      <c r="D45" s="338" t="s">
        <v>14</v>
      </c>
      <c r="E45" s="334">
        <f>E9+E15+E21+E27+E33+E39</f>
        <v>16617.4679</v>
      </c>
      <c r="F45" s="330">
        <f t="shared" ref="F45:P45" si="6">F9+F15+F21+F27+F33+F39</f>
        <v>16617.4679</v>
      </c>
      <c r="G45" s="164">
        <f t="shared" si="6"/>
        <v>12576.953899999999</v>
      </c>
      <c r="H45" s="287">
        <f t="shared" si="6"/>
        <v>119625.342</v>
      </c>
      <c r="I45" s="325">
        <f t="shared" si="6"/>
        <v>111526.75200000001</v>
      </c>
      <c r="J45" s="334">
        <f t="shared" si="6"/>
        <v>1800.508</v>
      </c>
      <c r="K45" s="330">
        <f t="shared" si="6"/>
        <v>1800.508</v>
      </c>
      <c r="L45" s="177">
        <f t="shared" si="6"/>
        <v>814.83999999999992</v>
      </c>
      <c r="M45" s="177">
        <f t="shared" si="6"/>
        <v>10641.779999999999</v>
      </c>
      <c r="N45" s="177">
        <f t="shared" si="6"/>
        <v>11162.58</v>
      </c>
      <c r="O45" s="164">
        <f t="shared" si="6"/>
        <v>13391.793900000001</v>
      </c>
      <c r="P45" s="286">
        <f t="shared" si="6"/>
        <v>122689.33200000002</v>
      </c>
    </row>
    <row r="46" spans="1:16" ht="24.95" customHeight="1" x14ac:dyDescent="0.25">
      <c r="A46" s="671"/>
      <c r="B46" s="672"/>
      <c r="C46" s="614"/>
      <c r="D46" s="339" t="s">
        <v>75</v>
      </c>
      <c r="E46" s="335">
        <f t="shared" ref="E46:P49" si="7">E10+E16+E22+E28+E34+E40</f>
        <v>50.273000000000003</v>
      </c>
      <c r="F46" s="331">
        <f t="shared" si="7"/>
        <v>50.273000000000003</v>
      </c>
      <c r="G46" s="171">
        <f t="shared" si="7"/>
        <v>36.75</v>
      </c>
      <c r="H46" s="168">
        <f t="shared" si="7"/>
        <v>2820.3</v>
      </c>
      <c r="I46" s="326">
        <f t="shared" si="7"/>
        <v>2860.3</v>
      </c>
      <c r="J46" s="335">
        <f t="shared" si="7"/>
        <v>0</v>
      </c>
      <c r="K46" s="331">
        <f t="shared" si="7"/>
        <v>0</v>
      </c>
      <c r="L46" s="168">
        <f t="shared" si="7"/>
        <v>0</v>
      </c>
      <c r="M46" s="168">
        <f t="shared" si="7"/>
        <v>0</v>
      </c>
      <c r="N46" s="168">
        <f t="shared" si="7"/>
        <v>0</v>
      </c>
      <c r="O46" s="164">
        <f t="shared" si="7"/>
        <v>36.75</v>
      </c>
      <c r="P46" s="286">
        <f t="shared" si="7"/>
        <v>2860.3</v>
      </c>
    </row>
    <row r="47" spans="1:16" ht="24.95" customHeight="1" x14ac:dyDescent="0.25">
      <c r="A47" s="671"/>
      <c r="B47" s="672"/>
      <c r="C47" s="614"/>
      <c r="D47" s="339" t="s">
        <v>15</v>
      </c>
      <c r="E47" s="335">
        <f t="shared" si="7"/>
        <v>4205.42</v>
      </c>
      <c r="F47" s="331">
        <f t="shared" si="7"/>
        <v>4205.42</v>
      </c>
      <c r="G47" s="171">
        <f t="shared" si="7"/>
        <v>2506.1999999999998</v>
      </c>
      <c r="H47" s="168">
        <f t="shared" si="7"/>
        <v>11030.4</v>
      </c>
      <c r="I47" s="326">
        <f t="shared" si="7"/>
        <v>10166.4</v>
      </c>
      <c r="J47" s="335">
        <f t="shared" si="7"/>
        <v>3016.49</v>
      </c>
      <c r="K47" s="331">
        <f t="shared" si="7"/>
        <v>3016.49</v>
      </c>
      <c r="L47" s="171">
        <f t="shared" si="7"/>
        <v>1816.3400000000001</v>
      </c>
      <c r="M47" s="168">
        <f t="shared" si="7"/>
        <v>7177.16</v>
      </c>
      <c r="N47" s="171">
        <f t="shared" si="7"/>
        <v>8035.4</v>
      </c>
      <c r="O47" s="164">
        <f t="shared" si="7"/>
        <v>4322.54</v>
      </c>
      <c r="P47" s="286">
        <f t="shared" si="7"/>
        <v>18201.8</v>
      </c>
    </row>
    <row r="48" spans="1:16" ht="24.95" customHeight="1" x14ac:dyDescent="0.25">
      <c r="A48" s="671"/>
      <c r="B48" s="672"/>
      <c r="C48" s="614"/>
      <c r="D48" s="339" t="s">
        <v>16</v>
      </c>
      <c r="E48" s="335">
        <f t="shared" si="7"/>
        <v>84812.433799999999</v>
      </c>
      <c r="F48" s="331">
        <f t="shared" si="7"/>
        <v>84812.433799999999</v>
      </c>
      <c r="G48" s="171">
        <f t="shared" si="7"/>
        <v>17618.16</v>
      </c>
      <c r="H48" s="168">
        <f t="shared" si="7"/>
        <v>43354.74</v>
      </c>
      <c r="I48" s="326">
        <f t="shared" si="7"/>
        <v>39348.03</v>
      </c>
      <c r="J48" s="335">
        <f t="shared" si="7"/>
        <v>26943.7768</v>
      </c>
      <c r="K48" s="331">
        <f t="shared" si="7"/>
        <v>26943.7768</v>
      </c>
      <c r="L48" s="171">
        <f t="shared" si="7"/>
        <v>15346.34</v>
      </c>
      <c r="M48" s="168">
        <f t="shared" si="7"/>
        <v>19397.62</v>
      </c>
      <c r="N48" s="171">
        <f t="shared" si="7"/>
        <v>17355</v>
      </c>
      <c r="O48" s="164">
        <f t="shared" si="7"/>
        <v>32964.5</v>
      </c>
      <c r="P48" s="286">
        <f t="shared" si="7"/>
        <v>56703.03</v>
      </c>
    </row>
    <row r="49" spans="1:16" ht="24.95" customHeight="1" thickBot="1" x14ac:dyDescent="0.3">
      <c r="A49" s="673"/>
      <c r="B49" s="674"/>
      <c r="C49" s="615"/>
      <c r="D49" s="340" t="s">
        <v>17</v>
      </c>
      <c r="E49" s="336">
        <f t="shared" si="7"/>
        <v>6106.3967000000002</v>
      </c>
      <c r="F49" s="342">
        <f t="shared" si="7"/>
        <v>182.447</v>
      </c>
      <c r="G49" s="174">
        <f t="shared" si="7"/>
        <v>182.447</v>
      </c>
      <c r="H49" s="189">
        <f t="shared" si="7"/>
        <v>1922.77</v>
      </c>
      <c r="I49" s="327">
        <f t="shared" si="7"/>
        <v>1993.77</v>
      </c>
      <c r="J49" s="336">
        <f t="shared" si="7"/>
        <v>4751.0627999999997</v>
      </c>
      <c r="K49" s="331">
        <f t="shared" si="7"/>
        <v>250.82080000000002</v>
      </c>
      <c r="L49" s="168">
        <f t="shared" si="7"/>
        <v>250.82080000000002</v>
      </c>
      <c r="M49" s="168">
        <f t="shared" si="7"/>
        <v>426.96</v>
      </c>
      <c r="N49" s="168">
        <f t="shared" si="7"/>
        <v>426.96</v>
      </c>
      <c r="O49" s="288">
        <f t="shared" si="7"/>
        <v>433.26779999999997</v>
      </c>
      <c r="P49" s="289">
        <f t="shared" si="7"/>
        <v>2420.73</v>
      </c>
    </row>
    <row r="50" spans="1:16" ht="24.95" customHeight="1" thickBot="1" x14ac:dyDescent="0.3">
      <c r="A50" s="607" t="s">
        <v>20</v>
      </c>
      <c r="B50" s="608"/>
      <c r="C50" s="608"/>
      <c r="D50" s="341"/>
      <c r="E50" s="337">
        <f>E45+E46+E47+E48+E49</f>
        <v>111791.9914</v>
      </c>
      <c r="F50" s="332">
        <f t="shared" ref="F50:O50" si="8">F45+F46+F47+F48+F49</f>
        <v>105868.0417</v>
      </c>
      <c r="G50" s="190">
        <f t="shared" si="8"/>
        <v>32920.510899999994</v>
      </c>
      <c r="H50" s="190">
        <f>H45+H46+H47+H48+H49</f>
        <v>178753.552</v>
      </c>
      <c r="I50" s="328">
        <f t="shared" si="8"/>
        <v>165895.25200000001</v>
      </c>
      <c r="J50" s="337">
        <f t="shared" si="8"/>
        <v>36511.837599999999</v>
      </c>
      <c r="K50" s="332">
        <f t="shared" si="8"/>
        <v>32011.595600000001</v>
      </c>
      <c r="L50" s="190">
        <f t="shared" si="8"/>
        <v>18228.340800000002</v>
      </c>
      <c r="M50" s="190">
        <f t="shared" si="8"/>
        <v>37643.519999999997</v>
      </c>
      <c r="N50" s="190">
        <f t="shared" si="8"/>
        <v>36979.939999999995</v>
      </c>
      <c r="O50" s="190">
        <f t="shared" si="8"/>
        <v>51148.851699999999</v>
      </c>
      <c r="P50" s="290">
        <f>SUM(P45:P49)</f>
        <v>202875.19200000004</v>
      </c>
    </row>
    <row r="52" spans="1:16" x14ac:dyDescent="0.25">
      <c r="C52" s="272"/>
    </row>
    <row r="58" spans="1:16" x14ac:dyDescent="0.25">
      <c r="C58" s="272"/>
    </row>
  </sheetData>
  <mergeCells count="45">
    <mergeCell ref="B2:P2"/>
    <mergeCell ref="B3:P3"/>
    <mergeCell ref="B4:P4"/>
    <mergeCell ref="A5:A7"/>
    <mergeCell ref="B5:B7"/>
    <mergeCell ref="C5:C7"/>
    <mergeCell ref="D5:D7"/>
    <mergeCell ref="E5:I5"/>
    <mergeCell ref="J5:N5"/>
    <mergeCell ref="O5:P5"/>
    <mergeCell ref="P6:P7"/>
    <mergeCell ref="J6:J7"/>
    <mergeCell ref="K6:L6"/>
    <mergeCell ref="M6:N6"/>
    <mergeCell ref="B15:B19"/>
    <mergeCell ref="C15:C19"/>
    <mergeCell ref="B21:B25"/>
    <mergeCell ref="C21:C25"/>
    <mergeCell ref="O6:O7"/>
    <mergeCell ref="B9:B13"/>
    <mergeCell ref="C9:C13"/>
    <mergeCell ref="E6:E7"/>
    <mergeCell ref="F6:G6"/>
    <mergeCell ref="H6:I6"/>
    <mergeCell ref="B27:B31"/>
    <mergeCell ref="C27:C31"/>
    <mergeCell ref="B33:B37"/>
    <mergeCell ref="C33:C37"/>
    <mergeCell ref="A38:C38"/>
    <mergeCell ref="A50:C50"/>
    <mergeCell ref="A9:A13"/>
    <mergeCell ref="A14:C14"/>
    <mergeCell ref="A15:A19"/>
    <mergeCell ref="A20:C20"/>
    <mergeCell ref="A21:A25"/>
    <mergeCell ref="A26:C26"/>
    <mergeCell ref="A27:A31"/>
    <mergeCell ref="A32:C32"/>
    <mergeCell ref="A33:A37"/>
    <mergeCell ref="B39:B43"/>
    <mergeCell ref="C39:C43"/>
    <mergeCell ref="A45:B49"/>
    <mergeCell ref="C45:C49"/>
    <mergeCell ref="A39:A43"/>
    <mergeCell ref="A44:C44"/>
  </mergeCells>
  <printOptions horizontalCentered="1"/>
  <pageMargins left="0" right="0" top="0.5" bottom="0.3" header="0.25" footer="0.25"/>
  <pageSetup paperSize="9" scale="65" orientation="landscape" r:id="rId1"/>
  <headerFooter alignWithMargins="0"/>
  <ignoredErrors>
    <ignoredError sqref="O14:P14 O38:P50 O20:P32" 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A1243D-3990-45DE-B87F-ED25C99F86A4}">
  <sheetPr>
    <tabColor rgb="FFFFFF00"/>
  </sheetPr>
  <dimension ref="A1:T63"/>
  <sheetViews>
    <sheetView topLeftCell="A49" zoomScale="93" zoomScaleNormal="93" workbookViewId="0">
      <selection activeCell="O55" sqref="O55:P55"/>
    </sheetView>
  </sheetViews>
  <sheetFormatPr defaultRowHeight="13.5" x14ac:dyDescent="0.25"/>
  <cols>
    <col min="1" max="1" width="4.28515625" style="396" customWidth="1"/>
    <col min="2" max="2" width="11.85546875" style="396" customWidth="1"/>
    <col min="3" max="3" width="14.85546875" style="396" customWidth="1"/>
    <col min="4" max="4" width="14.140625" style="396" customWidth="1"/>
    <col min="5" max="5" width="16.42578125" style="396" customWidth="1"/>
    <col min="6" max="6" width="11.5703125" style="396" customWidth="1"/>
    <col min="7" max="7" width="10.5703125" style="396" customWidth="1"/>
    <col min="8" max="8" width="11.5703125" style="396" customWidth="1"/>
    <col min="9" max="9" width="11.7109375" style="396" customWidth="1"/>
    <col min="10" max="10" width="14.7109375" style="396" customWidth="1"/>
    <col min="11" max="12" width="9.7109375" style="396" customWidth="1"/>
    <col min="13" max="13" width="11" style="396" customWidth="1"/>
    <col min="14" max="14" width="13.140625" style="396" customWidth="1"/>
    <col min="15" max="15" width="9.7109375" style="396" customWidth="1"/>
    <col min="16" max="16" width="15.28515625" style="396" customWidth="1"/>
    <col min="17" max="256" width="9.140625" style="396"/>
    <col min="257" max="257" width="4.28515625" style="396" customWidth="1"/>
    <col min="258" max="258" width="12.85546875" style="396" customWidth="1"/>
    <col min="259" max="259" width="14.85546875" style="396" customWidth="1"/>
    <col min="260" max="260" width="14.140625" style="396" customWidth="1"/>
    <col min="261" max="261" width="16.42578125" style="396" customWidth="1"/>
    <col min="262" max="262" width="9.7109375" style="396" customWidth="1"/>
    <col min="263" max="263" width="10.5703125" style="396" customWidth="1"/>
    <col min="264" max="264" width="12.7109375" style="396" customWidth="1"/>
    <col min="265" max="265" width="13.28515625" style="396" customWidth="1"/>
    <col min="266" max="266" width="14.7109375" style="396" customWidth="1"/>
    <col min="267" max="268" width="9.7109375" style="396" customWidth="1"/>
    <col min="269" max="269" width="12.42578125" style="396" customWidth="1"/>
    <col min="270" max="270" width="11.85546875" style="396" customWidth="1"/>
    <col min="271" max="271" width="9.7109375" style="396" customWidth="1"/>
    <col min="272" max="272" width="15.28515625" style="396" customWidth="1"/>
    <col min="273" max="512" width="9.140625" style="396"/>
    <col min="513" max="513" width="4.28515625" style="396" customWidth="1"/>
    <col min="514" max="514" width="12.85546875" style="396" customWidth="1"/>
    <col min="515" max="515" width="14.85546875" style="396" customWidth="1"/>
    <col min="516" max="516" width="14.140625" style="396" customWidth="1"/>
    <col min="517" max="517" width="16.42578125" style="396" customWidth="1"/>
    <col min="518" max="518" width="9.7109375" style="396" customWidth="1"/>
    <col min="519" max="519" width="10.5703125" style="396" customWidth="1"/>
    <col min="520" max="520" width="12.7109375" style="396" customWidth="1"/>
    <col min="521" max="521" width="13.28515625" style="396" customWidth="1"/>
    <col min="522" max="522" width="14.7109375" style="396" customWidth="1"/>
    <col min="523" max="524" width="9.7109375" style="396" customWidth="1"/>
    <col min="525" max="525" width="12.42578125" style="396" customWidth="1"/>
    <col min="526" max="526" width="11.85546875" style="396" customWidth="1"/>
    <col min="527" max="527" width="9.7109375" style="396" customWidth="1"/>
    <col min="528" max="528" width="15.28515625" style="396" customWidth="1"/>
    <col min="529" max="768" width="9.140625" style="396"/>
    <col min="769" max="769" width="4.28515625" style="396" customWidth="1"/>
    <col min="770" max="770" width="12.85546875" style="396" customWidth="1"/>
    <col min="771" max="771" width="14.85546875" style="396" customWidth="1"/>
    <col min="772" max="772" width="14.140625" style="396" customWidth="1"/>
    <col min="773" max="773" width="16.42578125" style="396" customWidth="1"/>
    <col min="774" max="774" width="9.7109375" style="396" customWidth="1"/>
    <col min="775" max="775" width="10.5703125" style="396" customWidth="1"/>
    <col min="776" max="776" width="12.7109375" style="396" customWidth="1"/>
    <col min="777" max="777" width="13.28515625" style="396" customWidth="1"/>
    <col min="778" max="778" width="14.7109375" style="396" customWidth="1"/>
    <col min="779" max="780" width="9.7109375" style="396" customWidth="1"/>
    <col min="781" max="781" width="12.42578125" style="396" customWidth="1"/>
    <col min="782" max="782" width="11.85546875" style="396" customWidth="1"/>
    <col min="783" max="783" width="9.7109375" style="396" customWidth="1"/>
    <col min="784" max="784" width="15.28515625" style="396" customWidth="1"/>
    <col min="785" max="1024" width="9.140625" style="396"/>
    <col min="1025" max="1025" width="4.28515625" style="396" customWidth="1"/>
    <col min="1026" max="1026" width="12.85546875" style="396" customWidth="1"/>
    <col min="1027" max="1027" width="14.85546875" style="396" customWidth="1"/>
    <col min="1028" max="1028" width="14.140625" style="396" customWidth="1"/>
    <col min="1029" max="1029" width="16.42578125" style="396" customWidth="1"/>
    <col min="1030" max="1030" width="9.7109375" style="396" customWidth="1"/>
    <col min="1031" max="1031" width="10.5703125" style="396" customWidth="1"/>
    <col min="1032" max="1032" width="12.7109375" style="396" customWidth="1"/>
    <col min="1033" max="1033" width="13.28515625" style="396" customWidth="1"/>
    <col min="1034" max="1034" width="14.7109375" style="396" customWidth="1"/>
    <col min="1035" max="1036" width="9.7109375" style="396" customWidth="1"/>
    <col min="1037" max="1037" width="12.42578125" style="396" customWidth="1"/>
    <col min="1038" max="1038" width="11.85546875" style="396" customWidth="1"/>
    <col min="1039" max="1039" width="9.7109375" style="396" customWidth="1"/>
    <col min="1040" max="1040" width="15.28515625" style="396" customWidth="1"/>
    <col min="1041" max="1280" width="9.140625" style="396"/>
    <col min="1281" max="1281" width="4.28515625" style="396" customWidth="1"/>
    <col min="1282" max="1282" width="12.85546875" style="396" customWidth="1"/>
    <col min="1283" max="1283" width="14.85546875" style="396" customWidth="1"/>
    <col min="1284" max="1284" width="14.140625" style="396" customWidth="1"/>
    <col min="1285" max="1285" width="16.42578125" style="396" customWidth="1"/>
    <col min="1286" max="1286" width="9.7109375" style="396" customWidth="1"/>
    <col min="1287" max="1287" width="10.5703125" style="396" customWidth="1"/>
    <col min="1288" max="1288" width="12.7109375" style="396" customWidth="1"/>
    <col min="1289" max="1289" width="13.28515625" style="396" customWidth="1"/>
    <col min="1290" max="1290" width="14.7109375" style="396" customWidth="1"/>
    <col min="1291" max="1292" width="9.7109375" style="396" customWidth="1"/>
    <col min="1293" max="1293" width="12.42578125" style="396" customWidth="1"/>
    <col min="1294" max="1294" width="11.85546875" style="396" customWidth="1"/>
    <col min="1295" max="1295" width="9.7109375" style="396" customWidth="1"/>
    <col min="1296" max="1296" width="15.28515625" style="396" customWidth="1"/>
    <col min="1297" max="1536" width="9.140625" style="396"/>
    <col min="1537" max="1537" width="4.28515625" style="396" customWidth="1"/>
    <col min="1538" max="1538" width="12.85546875" style="396" customWidth="1"/>
    <col min="1539" max="1539" width="14.85546875" style="396" customWidth="1"/>
    <col min="1540" max="1540" width="14.140625" style="396" customWidth="1"/>
    <col min="1541" max="1541" width="16.42578125" style="396" customWidth="1"/>
    <col min="1542" max="1542" width="9.7109375" style="396" customWidth="1"/>
    <col min="1543" max="1543" width="10.5703125" style="396" customWidth="1"/>
    <col min="1544" max="1544" width="12.7109375" style="396" customWidth="1"/>
    <col min="1545" max="1545" width="13.28515625" style="396" customWidth="1"/>
    <col min="1546" max="1546" width="14.7109375" style="396" customWidth="1"/>
    <col min="1547" max="1548" width="9.7109375" style="396" customWidth="1"/>
    <col min="1549" max="1549" width="12.42578125" style="396" customWidth="1"/>
    <col min="1550" max="1550" width="11.85546875" style="396" customWidth="1"/>
    <col min="1551" max="1551" width="9.7109375" style="396" customWidth="1"/>
    <col min="1552" max="1552" width="15.28515625" style="396" customWidth="1"/>
    <col min="1553" max="1792" width="9.140625" style="396"/>
    <col min="1793" max="1793" width="4.28515625" style="396" customWidth="1"/>
    <col min="1794" max="1794" width="12.85546875" style="396" customWidth="1"/>
    <col min="1795" max="1795" width="14.85546875" style="396" customWidth="1"/>
    <col min="1796" max="1796" width="14.140625" style="396" customWidth="1"/>
    <col min="1797" max="1797" width="16.42578125" style="396" customWidth="1"/>
    <col min="1798" max="1798" width="9.7109375" style="396" customWidth="1"/>
    <col min="1799" max="1799" width="10.5703125" style="396" customWidth="1"/>
    <col min="1800" max="1800" width="12.7109375" style="396" customWidth="1"/>
    <col min="1801" max="1801" width="13.28515625" style="396" customWidth="1"/>
    <col min="1802" max="1802" width="14.7109375" style="396" customWidth="1"/>
    <col min="1803" max="1804" width="9.7109375" style="396" customWidth="1"/>
    <col min="1805" max="1805" width="12.42578125" style="396" customWidth="1"/>
    <col min="1806" max="1806" width="11.85546875" style="396" customWidth="1"/>
    <col min="1807" max="1807" width="9.7109375" style="396" customWidth="1"/>
    <col min="1808" max="1808" width="15.28515625" style="396" customWidth="1"/>
    <col min="1809" max="2048" width="9.140625" style="396"/>
    <col min="2049" max="2049" width="4.28515625" style="396" customWidth="1"/>
    <col min="2050" max="2050" width="12.85546875" style="396" customWidth="1"/>
    <col min="2051" max="2051" width="14.85546875" style="396" customWidth="1"/>
    <col min="2052" max="2052" width="14.140625" style="396" customWidth="1"/>
    <col min="2053" max="2053" width="16.42578125" style="396" customWidth="1"/>
    <col min="2054" max="2054" width="9.7109375" style="396" customWidth="1"/>
    <col min="2055" max="2055" width="10.5703125" style="396" customWidth="1"/>
    <col min="2056" max="2056" width="12.7109375" style="396" customWidth="1"/>
    <col min="2057" max="2057" width="13.28515625" style="396" customWidth="1"/>
    <col min="2058" max="2058" width="14.7109375" style="396" customWidth="1"/>
    <col min="2059" max="2060" width="9.7109375" style="396" customWidth="1"/>
    <col min="2061" max="2061" width="12.42578125" style="396" customWidth="1"/>
    <col min="2062" max="2062" width="11.85546875" style="396" customWidth="1"/>
    <col min="2063" max="2063" width="9.7109375" style="396" customWidth="1"/>
    <col min="2064" max="2064" width="15.28515625" style="396" customWidth="1"/>
    <col min="2065" max="2304" width="9.140625" style="396"/>
    <col min="2305" max="2305" width="4.28515625" style="396" customWidth="1"/>
    <col min="2306" max="2306" width="12.85546875" style="396" customWidth="1"/>
    <col min="2307" max="2307" width="14.85546875" style="396" customWidth="1"/>
    <col min="2308" max="2308" width="14.140625" style="396" customWidth="1"/>
    <col min="2309" max="2309" width="16.42578125" style="396" customWidth="1"/>
    <col min="2310" max="2310" width="9.7109375" style="396" customWidth="1"/>
    <col min="2311" max="2311" width="10.5703125" style="396" customWidth="1"/>
    <col min="2312" max="2312" width="12.7109375" style="396" customWidth="1"/>
    <col min="2313" max="2313" width="13.28515625" style="396" customWidth="1"/>
    <col min="2314" max="2314" width="14.7109375" style="396" customWidth="1"/>
    <col min="2315" max="2316" width="9.7109375" style="396" customWidth="1"/>
    <col min="2317" max="2317" width="12.42578125" style="396" customWidth="1"/>
    <col min="2318" max="2318" width="11.85546875" style="396" customWidth="1"/>
    <col min="2319" max="2319" width="9.7109375" style="396" customWidth="1"/>
    <col min="2320" max="2320" width="15.28515625" style="396" customWidth="1"/>
    <col min="2321" max="2560" width="9.140625" style="396"/>
    <col min="2561" max="2561" width="4.28515625" style="396" customWidth="1"/>
    <col min="2562" max="2562" width="12.85546875" style="396" customWidth="1"/>
    <col min="2563" max="2563" width="14.85546875" style="396" customWidth="1"/>
    <col min="2564" max="2564" width="14.140625" style="396" customWidth="1"/>
    <col min="2565" max="2565" width="16.42578125" style="396" customWidth="1"/>
    <col min="2566" max="2566" width="9.7109375" style="396" customWidth="1"/>
    <col min="2567" max="2567" width="10.5703125" style="396" customWidth="1"/>
    <col min="2568" max="2568" width="12.7109375" style="396" customWidth="1"/>
    <col min="2569" max="2569" width="13.28515625" style="396" customWidth="1"/>
    <col min="2570" max="2570" width="14.7109375" style="396" customWidth="1"/>
    <col min="2571" max="2572" width="9.7109375" style="396" customWidth="1"/>
    <col min="2573" max="2573" width="12.42578125" style="396" customWidth="1"/>
    <col min="2574" max="2574" width="11.85546875" style="396" customWidth="1"/>
    <col min="2575" max="2575" width="9.7109375" style="396" customWidth="1"/>
    <col min="2576" max="2576" width="15.28515625" style="396" customWidth="1"/>
    <col min="2577" max="2816" width="9.140625" style="396"/>
    <col min="2817" max="2817" width="4.28515625" style="396" customWidth="1"/>
    <col min="2818" max="2818" width="12.85546875" style="396" customWidth="1"/>
    <col min="2819" max="2819" width="14.85546875" style="396" customWidth="1"/>
    <col min="2820" max="2820" width="14.140625" style="396" customWidth="1"/>
    <col min="2821" max="2821" width="16.42578125" style="396" customWidth="1"/>
    <col min="2822" max="2822" width="9.7109375" style="396" customWidth="1"/>
    <col min="2823" max="2823" width="10.5703125" style="396" customWidth="1"/>
    <col min="2824" max="2824" width="12.7109375" style="396" customWidth="1"/>
    <col min="2825" max="2825" width="13.28515625" style="396" customWidth="1"/>
    <col min="2826" max="2826" width="14.7109375" style="396" customWidth="1"/>
    <col min="2827" max="2828" width="9.7109375" style="396" customWidth="1"/>
    <col min="2829" max="2829" width="12.42578125" style="396" customWidth="1"/>
    <col min="2830" max="2830" width="11.85546875" style="396" customWidth="1"/>
    <col min="2831" max="2831" width="9.7109375" style="396" customWidth="1"/>
    <col min="2832" max="2832" width="15.28515625" style="396" customWidth="1"/>
    <col min="2833" max="3072" width="9.140625" style="396"/>
    <col min="3073" max="3073" width="4.28515625" style="396" customWidth="1"/>
    <col min="3074" max="3074" width="12.85546875" style="396" customWidth="1"/>
    <col min="3075" max="3075" width="14.85546875" style="396" customWidth="1"/>
    <col min="3076" max="3076" width="14.140625" style="396" customWidth="1"/>
    <col min="3077" max="3077" width="16.42578125" style="396" customWidth="1"/>
    <col min="3078" max="3078" width="9.7109375" style="396" customWidth="1"/>
    <col min="3079" max="3079" width="10.5703125" style="396" customWidth="1"/>
    <col min="3080" max="3080" width="12.7109375" style="396" customWidth="1"/>
    <col min="3081" max="3081" width="13.28515625" style="396" customWidth="1"/>
    <col min="3082" max="3082" width="14.7109375" style="396" customWidth="1"/>
    <col min="3083" max="3084" width="9.7109375" style="396" customWidth="1"/>
    <col min="3085" max="3085" width="12.42578125" style="396" customWidth="1"/>
    <col min="3086" max="3086" width="11.85546875" style="396" customWidth="1"/>
    <col min="3087" max="3087" width="9.7109375" style="396" customWidth="1"/>
    <col min="3088" max="3088" width="15.28515625" style="396" customWidth="1"/>
    <col min="3089" max="3328" width="9.140625" style="396"/>
    <col min="3329" max="3329" width="4.28515625" style="396" customWidth="1"/>
    <col min="3330" max="3330" width="12.85546875" style="396" customWidth="1"/>
    <col min="3331" max="3331" width="14.85546875" style="396" customWidth="1"/>
    <col min="3332" max="3332" width="14.140625" style="396" customWidth="1"/>
    <col min="3333" max="3333" width="16.42578125" style="396" customWidth="1"/>
    <col min="3334" max="3334" width="9.7109375" style="396" customWidth="1"/>
    <col min="3335" max="3335" width="10.5703125" style="396" customWidth="1"/>
    <col min="3336" max="3336" width="12.7109375" style="396" customWidth="1"/>
    <col min="3337" max="3337" width="13.28515625" style="396" customWidth="1"/>
    <col min="3338" max="3338" width="14.7109375" style="396" customWidth="1"/>
    <col min="3339" max="3340" width="9.7109375" style="396" customWidth="1"/>
    <col min="3341" max="3341" width="12.42578125" style="396" customWidth="1"/>
    <col min="3342" max="3342" width="11.85546875" style="396" customWidth="1"/>
    <col min="3343" max="3343" width="9.7109375" style="396" customWidth="1"/>
    <col min="3344" max="3344" width="15.28515625" style="396" customWidth="1"/>
    <col min="3345" max="3584" width="9.140625" style="396"/>
    <col min="3585" max="3585" width="4.28515625" style="396" customWidth="1"/>
    <col min="3586" max="3586" width="12.85546875" style="396" customWidth="1"/>
    <col min="3587" max="3587" width="14.85546875" style="396" customWidth="1"/>
    <col min="3588" max="3588" width="14.140625" style="396" customWidth="1"/>
    <col min="3589" max="3589" width="16.42578125" style="396" customWidth="1"/>
    <col min="3590" max="3590" width="9.7109375" style="396" customWidth="1"/>
    <col min="3591" max="3591" width="10.5703125" style="396" customWidth="1"/>
    <col min="3592" max="3592" width="12.7109375" style="396" customWidth="1"/>
    <col min="3593" max="3593" width="13.28515625" style="396" customWidth="1"/>
    <col min="3594" max="3594" width="14.7109375" style="396" customWidth="1"/>
    <col min="3595" max="3596" width="9.7109375" style="396" customWidth="1"/>
    <col min="3597" max="3597" width="12.42578125" style="396" customWidth="1"/>
    <col min="3598" max="3598" width="11.85546875" style="396" customWidth="1"/>
    <col min="3599" max="3599" width="9.7109375" style="396" customWidth="1"/>
    <col min="3600" max="3600" width="15.28515625" style="396" customWidth="1"/>
    <col min="3601" max="3840" width="9.140625" style="396"/>
    <col min="3841" max="3841" width="4.28515625" style="396" customWidth="1"/>
    <col min="3842" max="3842" width="12.85546875" style="396" customWidth="1"/>
    <col min="3843" max="3843" width="14.85546875" style="396" customWidth="1"/>
    <col min="3844" max="3844" width="14.140625" style="396" customWidth="1"/>
    <col min="3845" max="3845" width="16.42578125" style="396" customWidth="1"/>
    <col min="3846" max="3846" width="9.7109375" style="396" customWidth="1"/>
    <col min="3847" max="3847" width="10.5703125" style="396" customWidth="1"/>
    <col min="3848" max="3848" width="12.7109375" style="396" customWidth="1"/>
    <col min="3849" max="3849" width="13.28515625" style="396" customWidth="1"/>
    <col min="3850" max="3850" width="14.7109375" style="396" customWidth="1"/>
    <col min="3851" max="3852" width="9.7109375" style="396" customWidth="1"/>
    <col min="3853" max="3853" width="12.42578125" style="396" customWidth="1"/>
    <col min="3854" max="3854" width="11.85546875" style="396" customWidth="1"/>
    <col min="3855" max="3855" width="9.7109375" style="396" customWidth="1"/>
    <col min="3856" max="3856" width="15.28515625" style="396" customWidth="1"/>
    <col min="3857" max="4096" width="9.140625" style="396"/>
    <col min="4097" max="4097" width="4.28515625" style="396" customWidth="1"/>
    <col min="4098" max="4098" width="12.85546875" style="396" customWidth="1"/>
    <col min="4099" max="4099" width="14.85546875" style="396" customWidth="1"/>
    <col min="4100" max="4100" width="14.140625" style="396" customWidth="1"/>
    <col min="4101" max="4101" width="16.42578125" style="396" customWidth="1"/>
    <col min="4102" max="4102" width="9.7109375" style="396" customWidth="1"/>
    <col min="4103" max="4103" width="10.5703125" style="396" customWidth="1"/>
    <col min="4104" max="4104" width="12.7109375" style="396" customWidth="1"/>
    <col min="4105" max="4105" width="13.28515625" style="396" customWidth="1"/>
    <col min="4106" max="4106" width="14.7109375" style="396" customWidth="1"/>
    <col min="4107" max="4108" width="9.7109375" style="396" customWidth="1"/>
    <col min="4109" max="4109" width="12.42578125" style="396" customWidth="1"/>
    <col min="4110" max="4110" width="11.85546875" style="396" customWidth="1"/>
    <col min="4111" max="4111" width="9.7109375" style="396" customWidth="1"/>
    <col min="4112" max="4112" width="15.28515625" style="396" customWidth="1"/>
    <col min="4113" max="4352" width="9.140625" style="396"/>
    <col min="4353" max="4353" width="4.28515625" style="396" customWidth="1"/>
    <col min="4354" max="4354" width="12.85546875" style="396" customWidth="1"/>
    <col min="4355" max="4355" width="14.85546875" style="396" customWidth="1"/>
    <col min="4356" max="4356" width="14.140625" style="396" customWidth="1"/>
    <col min="4357" max="4357" width="16.42578125" style="396" customWidth="1"/>
    <col min="4358" max="4358" width="9.7109375" style="396" customWidth="1"/>
    <col min="4359" max="4359" width="10.5703125" style="396" customWidth="1"/>
    <col min="4360" max="4360" width="12.7109375" style="396" customWidth="1"/>
    <col min="4361" max="4361" width="13.28515625" style="396" customWidth="1"/>
    <col min="4362" max="4362" width="14.7109375" style="396" customWidth="1"/>
    <col min="4363" max="4364" width="9.7109375" style="396" customWidth="1"/>
    <col min="4365" max="4365" width="12.42578125" style="396" customWidth="1"/>
    <col min="4366" max="4366" width="11.85546875" style="396" customWidth="1"/>
    <col min="4367" max="4367" width="9.7109375" style="396" customWidth="1"/>
    <col min="4368" max="4368" width="15.28515625" style="396" customWidth="1"/>
    <col min="4369" max="4608" width="9.140625" style="396"/>
    <col min="4609" max="4609" width="4.28515625" style="396" customWidth="1"/>
    <col min="4610" max="4610" width="12.85546875" style="396" customWidth="1"/>
    <col min="4611" max="4611" width="14.85546875" style="396" customWidth="1"/>
    <col min="4612" max="4612" width="14.140625" style="396" customWidth="1"/>
    <col min="4613" max="4613" width="16.42578125" style="396" customWidth="1"/>
    <col min="4614" max="4614" width="9.7109375" style="396" customWidth="1"/>
    <col min="4615" max="4615" width="10.5703125" style="396" customWidth="1"/>
    <col min="4616" max="4616" width="12.7109375" style="396" customWidth="1"/>
    <col min="4617" max="4617" width="13.28515625" style="396" customWidth="1"/>
    <col min="4618" max="4618" width="14.7109375" style="396" customWidth="1"/>
    <col min="4619" max="4620" width="9.7109375" style="396" customWidth="1"/>
    <col min="4621" max="4621" width="12.42578125" style="396" customWidth="1"/>
    <col min="4622" max="4622" width="11.85546875" style="396" customWidth="1"/>
    <col min="4623" max="4623" width="9.7109375" style="396" customWidth="1"/>
    <col min="4624" max="4624" width="15.28515625" style="396" customWidth="1"/>
    <col min="4625" max="4864" width="9.140625" style="396"/>
    <col min="4865" max="4865" width="4.28515625" style="396" customWidth="1"/>
    <col min="4866" max="4866" width="12.85546875" style="396" customWidth="1"/>
    <col min="4867" max="4867" width="14.85546875" style="396" customWidth="1"/>
    <col min="4868" max="4868" width="14.140625" style="396" customWidth="1"/>
    <col min="4869" max="4869" width="16.42578125" style="396" customWidth="1"/>
    <col min="4870" max="4870" width="9.7109375" style="396" customWidth="1"/>
    <col min="4871" max="4871" width="10.5703125" style="396" customWidth="1"/>
    <col min="4872" max="4872" width="12.7109375" style="396" customWidth="1"/>
    <col min="4873" max="4873" width="13.28515625" style="396" customWidth="1"/>
    <col min="4874" max="4874" width="14.7109375" style="396" customWidth="1"/>
    <col min="4875" max="4876" width="9.7109375" style="396" customWidth="1"/>
    <col min="4877" max="4877" width="12.42578125" style="396" customWidth="1"/>
    <col min="4878" max="4878" width="11.85546875" style="396" customWidth="1"/>
    <col min="4879" max="4879" width="9.7109375" style="396" customWidth="1"/>
    <col min="4880" max="4880" width="15.28515625" style="396" customWidth="1"/>
    <col min="4881" max="5120" width="9.140625" style="396"/>
    <col min="5121" max="5121" width="4.28515625" style="396" customWidth="1"/>
    <col min="5122" max="5122" width="12.85546875" style="396" customWidth="1"/>
    <col min="5123" max="5123" width="14.85546875" style="396" customWidth="1"/>
    <col min="5124" max="5124" width="14.140625" style="396" customWidth="1"/>
    <col min="5125" max="5125" width="16.42578125" style="396" customWidth="1"/>
    <col min="5126" max="5126" width="9.7109375" style="396" customWidth="1"/>
    <col min="5127" max="5127" width="10.5703125" style="396" customWidth="1"/>
    <col min="5128" max="5128" width="12.7109375" style="396" customWidth="1"/>
    <col min="5129" max="5129" width="13.28515625" style="396" customWidth="1"/>
    <col min="5130" max="5130" width="14.7109375" style="396" customWidth="1"/>
    <col min="5131" max="5132" width="9.7109375" style="396" customWidth="1"/>
    <col min="5133" max="5133" width="12.42578125" style="396" customWidth="1"/>
    <col min="5134" max="5134" width="11.85546875" style="396" customWidth="1"/>
    <col min="5135" max="5135" width="9.7109375" style="396" customWidth="1"/>
    <col min="5136" max="5136" width="15.28515625" style="396" customWidth="1"/>
    <col min="5137" max="5376" width="9.140625" style="396"/>
    <col min="5377" max="5377" width="4.28515625" style="396" customWidth="1"/>
    <col min="5378" max="5378" width="12.85546875" style="396" customWidth="1"/>
    <col min="5379" max="5379" width="14.85546875" style="396" customWidth="1"/>
    <col min="5380" max="5380" width="14.140625" style="396" customWidth="1"/>
    <col min="5381" max="5381" width="16.42578125" style="396" customWidth="1"/>
    <col min="5382" max="5382" width="9.7109375" style="396" customWidth="1"/>
    <col min="5383" max="5383" width="10.5703125" style="396" customWidth="1"/>
    <col min="5384" max="5384" width="12.7109375" style="396" customWidth="1"/>
    <col min="5385" max="5385" width="13.28515625" style="396" customWidth="1"/>
    <col min="5386" max="5386" width="14.7109375" style="396" customWidth="1"/>
    <col min="5387" max="5388" width="9.7109375" style="396" customWidth="1"/>
    <col min="5389" max="5389" width="12.42578125" style="396" customWidth="1"/>
    <col min="5390" max="5390" width="11.85546875" style="396" customWidth="1"/>
    <col min="5391" max="5391" width="9.7109375" style="396" customWidth="1"/>
    <col min="5392" max="5392" width="15.28515625" style="396" customWidth="1"/>
    <col min="5393" max="5632" width="9.140625" style="396"/>
    <col min="5633" max="5633" width="4.28515625" style="396" customWidth="1"/>
    <col min="5634" max="5634" width="12.85546875" style="396" customWidth="1"/>
    <col min="5635" max="5635" width="14.85546875" style="396" customWidth="1"/>
    <col min="5636" max="5636" width="14.140625" style="396" customWidth="1"/>
    <col min="5637" max="5637" width="16.42578125" style="396" customWidth="1"/>
    <col min="5638" max="5638" width="9.7109375" style="396" customWidth="1"/>
    <col min="5639" max="5639" width="10.5703125" style="396" customWidth="1"/>
    <col min="5640" max="5640" width="12.7109375" style="396" customWidth="1"/>
    <col min="5641" max="5641" width="13.28515625" style="396" customWidth="1"/>
    <col min="5642" max="5642" width="14.7109375" style="396" customWidth="1"/>
    <col min="5643" max="5644" width="9.7109375" style="396" customWidth="1"/>
    <col min="5645" max="5645" width="12.42578125" style="396" customWidth="1"/>
    <col min="5646" max="5646" width="11.85546875" style="396" customWidth="1"/>
    <col min="5647" max="5647" width="9.7109375" style="396" customWidth="1"/>
    <col min="5648" max="5648" width="15.28515625" style="396" customWidth="1"/>
    <col min="5649" max="5888" width="9.140625" style="396"/>
    <col min="5889" max="5889" width="4.28515625" style="396" customWidth="1"/>
    <col min="5890" max="5890" width="12.85546875" style="396" customWidth="1"/>
    <col min="5891" max="5891" width="14.85546875" style="396" customWidth="1"/>
    <col min="5892" max="5892" width="14.140625" style="396" customWidth="1"/>
    <col min="5893" max="5893" width="16.42578125" style="396" customWidth="1"/>
    <col min="5894" max="5894" width="9.7109375" style="396" customWidth="1"/>
    <col min="5895" max="5895" width="10.5703125" style="396" customWidth="1"/>
    <col min="5896" max="5896" width="12.7109375" style="396" customWidth="1"/>
    <col min="5897" max="5897" width="13.28515625" style="396" customWidth="1"/>
    <col min="5898" max="5898" width="14.7109375" style="396" customWidth="1"/>
    <col min="5899" max="5900" width="9.7109375" style="396" customWidth="1"/>
    <col min="5901" max="5901" width="12.42578125" style="396" customWidth="1"/>
    <col min="5902" max="5902" width="11.85546875" style="396" customWidth="1"/>
    <col min="5903" max="5903" width="9.7109375" style="396" customWidth="1"/>
    <col min="5904" max="5904" width="15.28515625" style="396" customWidth="1"/>
    <col min="5905" max="6144" width="9.140625" style="396"/>
    <col min="6145" max="6145" width="4.28515625" style="396" customWidth="1"/>
    <col min="6146" max="6146" width="12.85546875" style="396" customWidth="1"/>
    <col min="6147" max="6147" width="14.85546875" style="396" customWidth="1"/>
    <col min="6148" max="6148" width="14.140625" style="396" customWidth="1"/>
    <col min="6149" max="6149" width="16.42578125" style="396" customWidth="1"/>
    <col min="6150" max="6150" width="9.7109375" style="396" customWidth="1"/>
    <col min="6151" max="6151" width="10.5703125" style="396" customWidth="1"/>
    <col min="6152" max="6152" width="12.7109375" style="396" customWidth="1"/>
    <col min="6153" max="6153" width="13.28515625" style="396" customWidth="1"/>
    <col min="6154" max="6154" width="14.7109375" style="396" customWidth="1"/>
    <col min="6155" max="6156" width="9.7109375" style="396" customWidth="1"/>
    <col min="6157" max="6157" width="12.42578125" style="396" customWidth="1"/>
    <col min="6158" max="6158" width="11.85546875" style="396" customWidth="1"/>
    <col min="6159" max="6159" width="9.7109375" style="396" customWidth="1"/>
    <col min="6160" max="6160" width="15.28515625" style="396" customWidth="1"/>
    <col min="6161" max="6400" width="9.140625" style="396"/>
    <col min="6401" max="6401" width="4.28515625" style="396" customWidth="1"/>
    <col min="6402" max="6402" width="12.85546875" style="396" customWidth="1"/>
    <col min="6403" max="6403" width="14.85546875" style="396" customWidth="1"/>
    <col min="6404" max="6404" width="14.140625" style="396" customWidth="1"/>
    <col min="6405" max="6405" width="16.42578125" style="396" customWidth="1"/>
    <col min="6406" max="6406" width="9.7109375" style="396" customWidth="1"/>
    <col min="6407" max="6407" width="10.5703125" style="396" customWidth="1"/>
    <col min="6408" max="6408" width="12.7109375" style="396" customWidth="1"/>
    <col min="6409" max="6409" width="13.28515625" style="396" customWidth="1"/>
    <col min="6410" max="6410" width="14.7109375" style="396" customWidth="1"/>
    <col min="6411" max="6412" width="9.7109375" style="396" customWidth="1"/>
    <col min="6413" max="6413" width="12.42578125" style="396" customWidth="1"/>
    <col min="6414" max="6414" width="11.85546875" style="396" customWidth="1"/>
    <col min="6415" max="6415" width="9.7109375" style="396" customWidth="1"/>
    <col min="6416" max="6416" width="15.28515625" style="396" customWidth="1"/>
    <col min="6417" max="6656" width="9.140625" style="396"/>
    <col min="6657" max="6657" width="4.28515625" style="396" customWidth="1"/>
    <col min="6658" max="6658" width="12.85546875" style="396" customWidth="1"/>
    <col min="6659" max="6659" width="14.85546875" style="396" customWidth="1"/>
    <col min="6660" max="6660" width="14.140625" style="396" customWidth="1"/>
    <col min="6661" max="6661" width="16.42578125" style="396" customWidth="1"/>
    <col min="6662" max="6662" width="9.7109375" style="396" customWidth="1"/>
    <col min="6663" max="6663" width="10.5703125" style="396" customWidth="1"/>
    <col min="6664" max="6664" width="12.7109375" style="396" customWidth="1"/>
    <col min="6665" max="6665" width="13.28515625" style="396" customWidth="1"/>
    <col min="6666" max="6666" width="14.7109375" style="396" customWidth="1"/>
    <col min="6667" max="6668" width="9.7109375" style="396" customWidth="1"/>
    <col min="6669" max="6669" width="12.42578125" style="396" customWidth="1"/>
    <col min="6670" max="6670" width="11.85546875" style="396" customWidth="1"/>
    <col min="6671" max="6671" width="9.7109375" style="396" customWidth="1"/>
    <col min="6672" max="6672" width="15.28515625" style="396" customWidth="1"/>
    <col min="6673" max="6912" width="9.140625" style="396"/>
    <col min="6913" max="6913" width="4.28515625" style="396" customWidth="1"/>
    <col min="6914" max="6914" width="12.85546875" style="396" customWidth="1"/>
    <col min="6915" max="6915" width="14.85546875" style="396" customWidth="1"/>
    <col min="6916" max="6916" width="14.140625" style="396" customWidth="1"/>
    <col min="6917" max="6917" width="16.42578125" style="396" customWidth="1"/>
    <col min="6918" max="6918" width="9.7109375" style="396" customWidth="1"/>
    <col min="6919" max="6919" width="10.5703125" style="396" customWidth="1"/>
    <col min="6920" max="6920" width="12.7109375" style="396" customWidth="1"/>
    <col min="6921" max="6921" width="13.28515625" style="396" customWidth="1"/>
    <col min="6922" max="6922" width="14.7109375" style="396" customWidth="1"/>
    <col min="6923" max="6924" width="9.7109375" style="396" customWidth="1"/>
    <col min="6925" max="6925" width="12.42578125" style="396" customWidth="1"/>
    <col min="6926" max="6926" width="11.85546875" style="396" customWidth="1"/>
    <col min="6927" max="6927" width="9.7109375" style="396" customWidth="1"/>
    <col min="6928" max="6928" width="15.28515625" style="396" customWidth="1"/>
    <col min="6929" max="7168" width="9.140625" style="396"/>
    <col min="7169" max="7169" width="4.28515625" style="396" customWidth="1"/>
    <col min="7170" max="7170" width="12.85546875" style="396" customWidth="1"/>
    <col min="7171" max="7171" width="14.85546875" style="396" customWidth="1"/>
    <col min="7172" max="7172" width="14.140625" style="396" customWidth="1"/>
    <col min="7173" max="7173" width="16.42578125" style="396" customWidth="1"/>
    <col min="7174" max="7174" width="9.7109375" style="396" customWidth="1"/>
    <col min="7175" max="7175" width="10.5703125" style="396" customWidth="1"/>
    <col min="7176" max="7176" width="12.7109375" style="396" customWidth="1"/>
    <col min="7177" max="7177" width="13.28515625" style="396" customWidth="1"/>
    <col min="7178" max="7178" width="14.7109375" style="396" customWidth="1"/>
    <col min="7179" max="7180" width="9.7109375" style="396" customWidth="1"/>
    <col min="7181" max="7181" width="12.42578125" style="396" customWidth="1"/>
    <col min="7182" max="7182" width="11.85546875" style="396" customWidth="1"/>
    <col min="7183" max="7183" width="9.7109375" style="396" customWidth="1"/>
    <col min="7184" max="7184" width="15.28515625" style="396" customWidth="1"/>
    <col min="7185" max="7424" width="9.140625" style="396"/>
    <col min="7425" max="7425" width="4.28515625" style="396" customWidth="1"/>
    <col min="7426" max="7426" width="12.85546875" style="396" customWidth="1"/>
    <col min="7427" max="7427" width="14.85546875" style="396" customWidth="1"/>
    <col min="7428" max="7428" width="14.140625" style="396" customWidth="1"/>
    <col min="7429" max="7429" width="16.42578125" style="396" customWidth="1"/>
    <col min="7430" max="7430" width="9.7109375" style="396" customWidth="1"/>
    <col min="7431" max="7431" width="10.5703125" style="396" customWidth="1"/>
    <col min="7432" max="7432" width="12.7109375" style="396" customWidth="1"/>
    <col min="7433" max="7433" width="13.28515625" style="396" customWidth="1"/>
    <col min="7434" max="7434" width="14.7109375" style="396" customWidth="1"/>
    <col min="7435" max="7436" width="9.7109375" style="396" customWidth="1"/>
    <col min="7437" max="7437" width="12.42578125" style="396" customWidth="1"/>
    <col min="7438" max="7438" width="11.85546875" style="396" customWidth="1"/>
    <col min="7439" max="7439" width="9.7109375" style="396" customWidth="1"/>
    <col min="7440" max="7440" width="15.28515625" style="396" customWidth="1"/>
    <col min="7441" max="7680" width="9.140625" style="396"/>
    <col min="7681" max="7681" width="4.28515625" style="396" customWidth="1"/>
    <col min="7682" max="7682" width="12.85546875" style="396" customWidth="1"/>
    <col min="7683" max="7683" width="14.85546875" style="396" customWidth="1"/>
    <col min="7684" max="7684" width="14.140625" style="396" customWidth="1"/>
    <col min="7685" max="7685" width="16.42578125" style="396" customWidth="1"/>
    <col min="7686" max="7686" width="9.7109375" style="396" customWidth="1"/>
    <col min="7687" max="7687" width="10.5703125" style="396" customWidth="1"/>
    <col min="7688" max="7688" width="12.7109375" style="396" customWidth="1"/>
    <col min="7689" max="7689" width="13.28515625" style="396" customWidth="1"/>
    <col min="7690" max="7690" width="14.7109375" style="396" customWidth="1"/>
    <col min="7691" max="7692" width="9.7109375" style="396" customWidth="1"/>
    <col min="7693" max="7693" width="12.42578125" style="396" customWidth="1"/>
    <col min="7694" max="7694" width="11.85546875" style="396" customWidth="1"/>
    <col min="7695" max="7695" width="9.7109375" style="396" customWidth="1"/>
    <col min="7696" max="7696" width="15.28515625" style="396" customWidth="1"/>
    <col min="7697" max="7936" width="9.140625" style="396"/>
    <col min="7937" max="7937" width="4.28515625" style="396" customWidth="1"/>
    <col min="7938" max="7938" width="12.85546875" style="396" customWidth="1"/>
    <col min="7939" max="7939" width="14.85546875" style="396" customWidth="1"/>
    <col min="7940" max="7940" width="14.140625" style="396" customWidth="1"/>
    <col min="7941" max="7941" width="16.42578125" style="396" customWidth="1"/>
    <col min="7942" max="7942" width="9.7109375" style="396" customWidth="1"/>
    <col min="7943" max="7943" width="10.5703125" style="396" customWidth="1"/>
    <col min="7944" max="7944" width="12.7109375" style="396" customWidth="1"/>
    <col min="7945" max="7945" width="13.28515625" style="396" customWidth="1"/>
    <col min="7946" max="7946" width="14.7109375" style="396" customWidth="1"/>
    <col min="7947" max="7948" width="9.7109375" style="396" customWidth="1"/>
    <col min="7949" max="7949" width="12.42578125" style="396" customWidth="1"/>
    <col min="7950" max="7950" width="11.85546875" style="396" customWidth="1"/>
    <col min="7951" max="7951" width="9.7109375" style="396" customWidth="1"/>
    <col min="7952" max="7952" width="15.28515625" style="396" customWidth="1"/>
    <col min="7953" max="8192" width="9.140625" style="396"/>
    <col min="8193" max="8193" width="4.28515625" style="396" customWidth="1"/>
    <col min="8194" max="8194" width="12.85546875" style="396" customWidth="1"/>
    <col min="8195" max="8195" width="14.85546875" style="396" customWidth="1"/>
    <col min="8196" max="8196" width="14.140625" style="396" customWidth="1"/>
    <col min="8197" max="8197" width="16.42578125" style="396" customWidth="1"/>
    <col min="8198" max="8198" width="9.7109375" style="396" customWidth="1"/>
    <col min="8199" max="8199" width="10.5703125" style="396" customWidth="1"/>
    <col min="8200" max="8200" width="12.7109375" style="396" customWidth="1"/>
    <col min="8201" max="8201" width="13.28515625" style="396" customWidth="1"/>
    <col min="8202" max="8202" width="14.7109375" style="396" customWidth="1"/>
    <col min="8203" max="8204" width="9.7109375" style="396" customWidth="1"/>
    <col min="8205" max="8205" width="12.42578125" style="396" customWidth="1"/>
    <col min="8206" max="8206" width="11.85546875" style="396" customWidth="1"/>
    <col min="8207" max="8207" width="9.7109375" style="396" customWidth="1"/>
    <col min="8208" max="8208" width="15.28515625" style="396" customWidth="1"/>
    <col min="8209" max="8448" width="9.140625" style="396"/>
    <col min="8449" max="8449" width="4.28515625" style="396" customWidth="1"/>
    <col min="8450" max="8450" width="12.85546875" style="396" customWidth="1"/>
    <col min="8451" max="8451" width="14.85546875" style="396" customWidth="1"/>
    <col min="8452" max="8452" width="14.140625" style="396" customWidth="1"/>
    <col min="8453" max="8453" width="16.42578125" style="396" customWidth="1"/>
    <col min="8454" max="8454" width="9.7109375" style="396" customWidth="1"/>
    <col min="8455" max="8455" width="10.5703125" style="396" customWidth="1"/>
    <col min="8456" max="8456" width="12.7109375" style="396" customWidth="1"/>
    <col min="8457" max="8457" width="13.28515625" style="396" customWidth="1"/>
    <col min="8458" max="8458" width="14.7109375" style="396" customWidth="1"/>
    <col min="8459" max="8460" width="9.7109375" style="396" customWidth="1"/>
    <col min="8461" max="8461" width="12.42578125" style="396" customWidth="1"/>
    <col min="8462" max="8462" width="11.85546875" style="396" customWidth="1"/>
    <col min="8463" max="8463" width="9.7109375" style="396" customWidth="1"/>
    <col min="8464" max="8464" width="15.28515625" style="396" customWidth="1"/>
    <col min="8465" max="8704" width="9.140625" style="396"/>
    <col min="8705" max="8705" width="4.28515625" style="396" customWidth="1"/>
    <col min="8706" max="8706" width="12.85546875" style="396" customWidth="1"/>
    <col min="8707" max="8707" width="14.85546875" style="396" customWidth="1"/>
    <col min="8708" max="8708" width="14.140625" style="396" customWidth="1"/>
    <col min="8709" max="8709" width="16.42578125" style="396" customWidth="1"/>
    <col min="8710" max="8710" width="9.7109375" style="396" customWidth="1"/>
    <col min="8711" max="8711" width="10.5703125" style="396" customWidth="1"/>
    <col min="8712" max="8712" width="12.7109375" style="396" customWidth="1"/>
    <col min="8713" max="8713" width="13.28515625" style="396" customWidth="1"/>
    <col min="8714" max="8714" width="14.7109375" style="396" customWidth="1"/>
    <col min="8715" max="8716" width="9.7109375" style="396" customWidth="1"/>
    <col min="8717" max="8717" width="12.42578125" style="396" customWidth="1"/>
    <col min="8718" max="8718" width="11.85546875" style="396" customWidth="1"/>
    <col min="8719" max="8719" width="9.7109375" style="396" customWidth="1"/>
    <col min="8720" max="8720" width="15.28515625" style="396" customWidth="1"/>
    <col min="8721" max="8960" width="9.140625" style="396"/>
    <col min="8961" max="8961" width="4.28515625" style="396" customWidth="1"/>
    <col min="8962" max="8962" width="12.85546875" style="396" customWidth="1"/>
    <col min="8963" max="8963" width="14.85546875" style="396" customWidth="1"/>
    <col min="8964" max="8964" width="14.140625" style="396" customWidth="1"/>
    <col min="8965" max="8965" width="16.42578125" style="396" customWidth="1"/>
    <col min="8966" max="8966" width="9.7109375" style="396" customWidth="1"/>
    <col min="8967" max="8967" width="10.5703125" style="396" customWidth="1"/>
    <col min="8968" max="8968" width="12.7109375" style="396" customWidth="1"/>
    <col min="8969" max="8969" width="13.28515625" style="396" customWidth="1"/>
    <col min="8970" max="8970" width="14.7109375" style="396" customWidth="1"/>
    <col min="8971" max="8972" width="9.7109375" style="396" customWidth="1"/>
    <col min="8973" max="8973" width="12.42578125" style="396" customWidth="1"/>
    <col min="8974" max="8974" width="11.85546875" style="396" customWidth="1"/>
    <col min="8975" max="8975" width="9.7109375" style="396" customWidth="1"/>
    <col min="8976" max="8976" width="15.28515625" style="396" customWidth="1"/>
    <col min="8977" max="9216" width="9.140625" style="396"/>
    <col min="9217" max="9217" width="4.28515625" style="396" customWidth="1"/>
    <col min="9218" max="9218" width="12.85546875" style="396" customWidth="1"/>
    <col min="9219" max="9219" width="14.85546875" style="396" customWidth="1"/>
    <col min="9220" max="9220" width="14.140625" style="396" customWidth="1"/>
    <col min="9221" max="9221" width="16.42578125" style="396" customWidth="1"/>
    <col min="9222" max="9222" width="9.7109375" style="396" customWidth="1"/>
    <col min="9223" max="9223" width="10.5703125" style="396" customWidth="1"/>
    <col min="9224" max="9224" width="12.7109375" style="396" customWidth="1"/>
    <col min="9225" max="9225" width="13.28515625" style="396" customWidth="1"/>
    <col min="9226" max="9226" width="14.7109375" style="396" customWidth="1"/>
    <col min="9227" max="9228" width="9.7109375" style="396" customWidth="1"/>
    <col min="9229" max="9229" width="12.42578125" style="396" customWidth="1"/>
    <col min="9230" max="9230" width="11.85546875" style="396" customWidth="1"/>
    <col min="9231" max="9231" width="9.7109375" style="396" customWidth="1"/>
    <col min="9232" max="9232" width="15.28515625" style="396" customWidth="1"/>
    <col min="9233" max="9472" width="9.140625" style="396"/>
    <col min="9473" max="9473" width="4.28515625" style="396" customWidth="1"/>
    <col min="9474" max="9474" width="12.85546875" style="396" customWidth="1"/>
    <col min="9475" max="9475" width="14.85546875" style="396" customWidth="1"/>
    <col min="9476" max="9476" width="14.140625" style="396" customWidth="1"/>
    <col min="9477" max="9477" width="16.42578125" style="396" customWidth="1"/>
    <col min="9478" max="9478" width="9.7109375" style="396" customWidth="1"/>
    <col min="9479" max="9479" width="10.5703125" style="396" customWidth="1"/>
    <col min="9480" max="9480" width="12.7109375" style="396" customWidth="1"/>
    <col min="9481" max="9481" width="13.28515625" style="396" customWidth="1"/>
    <col min="9482" max="9482" width="14.7109375" style="396" customWidth="1"/>
    <col min="9483" max="9484" width="9.7109375" style="396" customWidth="1"/>
    <col min="9485" max="9485" width="12.42578125" style="396" customWidth="1"/>
    <col min="9486" max="9486" width="11.85546875" style="396" customWidth="1"/>
    <col min="9487" max="9487" width="9.7109375" style="396" customWidth="1"/>
    <col min="9488" max="9488" width="15.28515625" style="396" customWidth="1"/>
    <col min="9489" max="9728" width="9.140625" style="396"/>
    <col min="9729" max="9729" width="4.28515625" style="396" customWidth="1"/>
    <col min="9730" max="9730" width="12.85546875" style="396" customWidth="1"/>
    <col min="9731" max="9731" width="14.85546875" style="396" customWidth="1"/>
    <col min="9732" max="9732" width="14.140625" style="396" customWidth="1"/>
    <col min="9733" max="9733" width="16.42578125" style="396" customWidth="1"/>
    <col min="9734" max="9734" width="9.7109375" style="396" customWidth="1"/>
    <col min="9735" max="9735" width="10.5703125" style="396" customWidth="1"/>
    <col min="9736" max="9736" width="12.7109375" style="396" customWidth="1"/>
    <col min="9737" max="9737" width="13.28515625" style="396" customWidth="1"/>
    <col min="9738" max="9738" width="14.7109375" style="396" customWidth="1"/>
    <col min="9739" max="9740" width="9.7109375" style="396" customWidth="1"/>
    <col min="9741" max="9741" width="12.42578125" style="396" customWidth="1"/>
    <col min="9742" max="9742" width="11.85546875" style="396" customWidth="1"/>
    <col min="9743" max="9743" width="9.7109375" style="396" customWidth="1"/>
    <col min="9744" max="9744" width="15.28515625" style="396" customWidth="1"/>
    <col min="9745" max="9984" width="9.140625" style="396"/>
    <col min="9985" max="9985" width="4.28515625" style="396" customWidth="1"/>
    <col min="9986" max="9986" width="12.85546875" style="396" customWidth="1"/>
    <col min="9987" max="9987" width="14.85546875" style="396" customWidth="1"/>
    <col min="9988" max="9988" width="14.140625" style="396" customWidth="1"/>
    <col min="9989" max="9989" width="16.42578125" style="396" customWidth="1"/>
    <col min="9990" max="9990" width="9.7109375" style="396" customWidth="1"/>
    <col min="9991" max="9991" width="10.5703125" style="396" customWidth="1"/>
    <col min="9992" max="9992" width="12.7109375" style="396" customWidth="1"/>
    <col min="9993" max="9993" width="13.28515625" style="396" customWidth="1"/>
    <col min="9994" max="9994" width="14.7109375" style="396" customWidth="1"/>
    <col min="9995" max="9996" width="9.7109375" style="396" customWidth="1"/>
    <col min="9997" max="9997" width="12.42578125" style="396" customWidth="1"/>
    <col min="9998" max="9998" width="11.85546875" style="396" customWidth="1"/>
    <col min="9999" max="9999" width="9.7109375" style="396" customWidth="1"/>
    <col min="10000" max="10000" width="15.28515625" style="396" customWidth="1"/>
    <col min="10001" max="10240" width="9.140625" style="396"/>
    <col min="10241" max="10241" width="4.28515625" style="396" customWidth="1"/>
    <col min="10242" max="10242" width="12.85546875" style="396" customWidth="1"/>
    <col min="10243" max="10243" width="14.85546875" style="396" customWidth="1"/>
    <col min="10244" max="10244" width="14.140625" style="396" customWidth="1"/>
    <col min="10245" max="10245" width="16.42578125" style="396" customWidth="1"/>
    <col min="10246" max="10246" width="9.7109375" style="396" customWidth="1"/>
    <col min="10247" max="10247" width="10.5703125" style="396" customWidth="1"/>
    <col min="10248" max="10248" width="12.7109375" style="396" customWidth="1"/>
    <col min="10249" max="10249" width="13.28515625" style="396" customWidth="1"/>
    <col min="10250" max="10250" width="14.7109375" style="396" customWidth="1"/>
    <col min="10251" max="10252" width="9.7109375" style="396" customWidth="1"/>
    <col min="10253" max="10253" width="12.42578125" style="396" customWidth="1"/>
    <col min="10254" max="10254" width="11.85546875" style="396" customWidth="1"/>
    <col min="10255" max="10255" width="9.7109375" style="396" customWidth="1"/>
    <col min="10256" max="10256" width="15.28515625" style="396" customWidth="1"/>
    <col min="10257" max="10496" width="9.140625" style="396"/>
    <col min="10497" max="10497" width="4.28515625" style="396" customWidth="1"/>
    <col min="10498" max="10498" width="12.85546875" style="396" customWidth="1"/>
    <col min="10499" max="10499" width="14.85546875" style="396" customWidth="1"/>
    <col min="10500" max="10500" width="14.140625" style="396" customWidth="1"/>
    <col min="10501" max="10501" width="16.42578125" style="396" customWidth="1"/>
    <col min="10502" max="10502" width="9.7109375" style="396" customWidth="1"/>
    <col min="10503" max="10503" width="10.5703125" style="396" customWidth="1"/>
    <col min="10504" max="10504" width="12.7109375" style="396" customWidth="1"/>
    <col min="10505" max="10505" width="13.28515625" style="396" customWidth="1"/>
    <col min="10506" max="10506" width="14.7109375" style="396" customWidth="1"/>
    <col min="10507" max="10508" width="9.7109375" style="396" customWidth="1"/>
    <col min="10509" max="10509" width="12.42578125" style="396" customWidth="1"/>
    <col min="10510" max="10510" width="11.85546875" style="396" customWidth="1"/>
    <col min="10511" max="10511" width="9.7109375" style="396" customWidth="1"/>
    <col min="10512" max="10512" width="15.28515625" style="396" customWidth="1"/>
    <col min="10513" max="10752" width="9.140625" style="396"/>
    <col min="10753" max="10753" width="4.28515625" style="396" customWidth="1"/>
    <col min="10754" max="10754" width="12.85546875" style="396" customWidth="1"/>
    <col min="10755" max="10755" width="14.85546875" style="396" customWidth="1"/>
    <col min="10756" max="10756" width="14.140625" style="396" customWidth="1"/>
    <col min="10757" max="10757" width="16.42578125" style="396" customWidth="1"/>
    <col min="10758" max="10758" width="9.7109375" style="396" customWidth="1"/>
    <col min="10759" max="10759" width="10.5703125" style="396" customWidth="1"/>
    <col min="10760" max="10760" width="12.7109375" style="396" customWidth="1"/>
    <col min="10761" max="10761" width="13.28515625" style="396" customWidth="1"/>
    <col min="10762" max="10762" width="14.7109375" style="396" customWidth="1"/>
    <col min="10763" max="10764" width="9.7109375" style="396" customWidth="1"/>
    <col min="10765" max="10765" width="12.42578125" style="396" customWidth="1"/>
    <col min="10766" max="10766" width="11.85546875" style="396" customWidth="1"/>
    <col min="10767" max="10767" width="9.7109375" style="396" customWidth="1"/>
    <col min="10768" max="10768" width="15.28515625" style="396" customWidth="1"/>
    <col min="10769" max="11008" width="9.140625" style="396"/>
    <col min="11009" max="11009" width="4.28515625" style="396" customWidth="1"/>
    <col min="11010" max="11010" width="12.85546875" style="396" customWidth="1"/>
    <col min="11011" max="11011" width="14.85546875" style="396" customWidth="1"/>
    <col min="11012" max="11012" width="14.140625" style="396" customWidth="1"/>
    <col min="11013" max="11013" width="16.42578125" style="396" customWidth="1"/>
    <col min="11014" max="11014" width="9.7109375" style="396" customWidth="1"/>
    <col min="11015" max="11015" width="10.5703125" style="396" customWidth="1"/>
    <col min="11016" max="11016" width="12.7109375" style="396" customWidth="1"/>
    <col min="11017" max="11017" width="13.28515625" style="396" customWidth="1"/>
    <col min="11018" max="11018" width="14.7109375" style="396" customWidth="1"/>
    <col min="11019" max="11020" width="9.7109375" style="396" customWidth="1"/>
    <col min="11021" max="11021" width="12.42578125" style="396" customWidth="1"/>
    <col min="11022" max="11022" width="11.85546875" style="396" customWidth="1"/>
    <col min="11023" max="11023" width="9.7109375" style="396" customWidth="1"/>
    <col min="11024" max="11024" width="15.28515625" style="396" customWidth="1"/>
    <col min="11025" max="11264" width="9.140625" style="396"/>
    <col min="11265" max="11265" width="4.28515625" style="396" customWidth="1"/>
    <col min="11266" max="11266" width="12.85546875" style="396" customWidth="1"/>
    <col min="11267" max="11267" width="14.85546875" style="396" customWidth="1"/>
    <col min="11268" max="11268" width="14.140625" style="396" customWidth="1"/>
    <col min="11269" max="11269" width="16.42578125" style="396" customWidth="1"/>
    <col min="11270" max="11270" width="9.7109375" style="396" customWidth="1"/>
    <col min="11271" max="11271" width="10.5703125" style="396" customWidth="1"/>
    <col min="11272" max="11272" width="12.7109375" style="396" customWidth="1"/>
    <col min="11273" max="11273" width="13.28515625" style="396" customWidth="1"/>
    <col min="11274" max="11274" width="14.7109375" style="396" customWidth="1"/>
    <col min="11275" max="11276" width="9.7109375" style="396" customWidth="1"/>
    <col min="11277" max="11277" width="12.42578125" style="396" customWidth="1"/>
    <col min="11278" max="11278" width="11.85546875" style="396" customWidth="1"/>
    <col min="11279" max="11279" width="9.7109375" style="396" customWidth="1"/>
    <col min="11280" max="11280" width="15.28515625" style="396" customWidth="1"/>
    <col min="11281" max="11520" width="9.140625" style="396"/>
    <col min="11521" max="11521" width="4.28515625" style="396" customWidth="1"/>
    <col min="11522" max="11522" width="12.85546875" style="396" customWidth="1"/>
    <col min="11523" max="11523" width="14.85546875" style="396" customWidth="1"/>
    <col min="11524" max="11524" width="14.140625" style="396" customWidth="1"/>
    <col min="11525" max="11525" width="16.42578125" style="396" customWidth="1"/>
    <col min="11526" max="11526" width="9.7109375" style="396" customWidth="1"/>
    <col min="11527" max="11527" width="10.5703125" style="396" customWidth="1"/>
    <col min="11528" max="11528" width="12.7109375" style="396" customWidth="1"/>
    <col min="11529" max="11529" width="13.28515625" style="396" customWidth="1"/>
    <col min="11530" max="11530" width="14.7109375" style="396" customWidth="1"/>
    <col min="11531" max="11532" width="9.7109375" style="396" customWidth="1"/>
    <col min="11533" max="11533" width="12.42578125" style="396" customWidth="1"/>
    <col min="11534" max="11534" width="11.85546875" style="396" customWidth="1"/>
    <col min="11535" max="11535" width="9.7109375" style="396" customWidth="1"/>
    <col min="11536" max="11536" width="15.28515625" style="396" customWidth="1"/>
    <col min="11537" max="11776" width="9.140625" style="396"/>
    <col min="11777" max="11777" width="4.28515625" style="396" customWidth="1"/>
    <col min="11778" max="11778" width="12.85546875" style="396" customWidth="1"/>
    <col min="11779" max="11779" width="14.85546875" style="396" customWidth="1"/>
    <col min="11780" max="11780" width="14.140625" style="396" customWidth="1"/>
    <col min="11781" max="11781" width="16.42578125" style="396" customWidth="1"/>
    <col min="11782" max="11782" width="9.7109375" style="396" customWidth="1"/>
    <col min="11783" max="11783" width="10.5703125" style="396" customWidth="1"/>
    <col min="11784" max="11784" width="12.7109375" style="396" customWidth="1"/>
    <col min="11785" max="11785" width="13.28515625" style="396" customWidth="1"/>
    <col min="11786" max="11786" width="14.7109375" style="396" customWidth="1"/>
    <col min="11787" max="11788" width="9.7109375" style="396" customWidth="1"/>
    <col min="11789" max="11789" width="12.42578125" style="396" customWidth="1"/>
    <col min="11790" max="11790" width="11.85546875" style="396" customWidth="1"/>
    <col min="11791" max="11791" width="9.7109375" style="396" customWidth="1"/>
    <col min="11792" max="11792" width="15.28515625" style="396" customWidth="1"/>
    <col min="11793" max="12032" width="9.140625" style="396"/>
    <col min="12033" max="12033" width="4.28515625" style="396" customWidth="1"/>
    <col min="12034" max="12034" width="12.85546875" style="396" customWidth="1"/>
    <col min="12035" max="12035" width="14.85546875" style="396" customWidth="1"/>
    <col min="12036" max="12036" width="14.140625" style="396" customWidth="1"/>
    <col min="12037" max="12037" width="16.42578125" style="396" customWidth="1"/>
    <col min="12038" max="12038" width="9.7109375" style="396" customWidth="1"/>
    <col min="12039" max="12039" width="10.5703125" style="396" customWidth="1"/>
    <col min="12040" max="12040" width="12.7109375" style="396" customWidth="1"/>
    <col min="12041" max="12041" width="13.28515625" style="396" customWidth="1"/>
    <col min="12042" max="12042" width="14.7109375" style="396" customWidth="1"/>
    <col min="12043" max="12044" width="9.7109375" style="396" customWidth="1"/>
    <col min="12045" max="12045" width="12.42578125" style="396" customWidth="1"/>
    <col min="12046" max="12046" width="11.85546875" style="396" customWidth="1"/>
    <col min="12047" max="12047" width="9.7109375" style="396" customWidth="1"/>
    <col min="12048" max="12048" width="15.28515625" style="396" customWidth="1"/>
    <col min="12049" max="12288" width="9.140625" style="396"/>
    <col min="12289" max="12289" width="4.28515625" style="396" customWidth="1"/>
    <col min="12290" max="12290" width="12.85546875" style="396" customWidth="1"/>
    <col min="12291" max="12291" width="14.85546875" style="396" customWidth="1"/>
    <col min="12292" max="12292" width="14.140625" style="396" customWidth="1"/>
    <col min="12293" max="12293" width="16.42578125" style="396" customWidth="1"/>
    <col min="12294" max="12294" width="9.7109375" style="396" customWidth="1"/>
    <col min="12295" max="12295" width="10.5703125" style="396" customWidth="1"/>
    <col min="12296" max="12296" width="12.7109375" style="396" customWidth="1"/>
    <col min="12297" max="12297" width="13.28515625" style="396" customWidth="1"/>
    <col min="12298" max="12298" width="14.7109375" style="396" customWidth="1"/>
    <col min="12299" max="12300" width="9.7109375" style="396" customWidth="1"/>
    <col min="12301" max="12301" width="12.42578125" style="396" customWidth="1"/>
    <col min="12302" max="12302" width="11.85546875" style="396" customWidth="1"/>
    <col min="12303" max="12303" width="9.7109375" style="396" customWidth="1"/>
    <col min="12304" max="12304" width="15.28515625" style="396" customWidth="1"/>
    <col min="12305" max="12544" width="9.140625" style="396"/>
    <col min="12545" max="12545" width="4.28515625" style="396" customWidth="1"/>
    <col min="12546" max="12546" width="12.85546875" style="396" customWidth="1"/>
    <col min="12547" max="12547" width="14.85546875" style="396" customWidth="1"/>
    <col min="12548" max="12548" width="14.140625" style="396" customWidth="1"/>
    <col min="12549" max="12549" width="16.42578125" style="396" customWidth="1"/>
    <col min="12550" max="12550" width="9.7109375" style="396" customWidth="1"/>
    <col min="12551" max="12551" width="10.5703125" style="396" customWidth="1"/>
    <col min="12552" max="12552" width="12.7109375" style="396" customWidth="1"/>
    <col min="12553" max="12553" width="13.28515625" style="396" customWidth="1"/>
    <col min="12554" max="12554" width="14.7109375" style="396" customWidth="1"/>
    <col min="12555" max="12556" width="9.7109375" style="396" customWidth="1"/>
    <col min="12557" max="12557" width="12.42578125" style="396" customWidth="1"/>
    <col min="12558" max="12558" width="11.85546875" style="396" customWidth="1"/>
    <col min="12559" max="12559" width="9.7109375" style="396" customWidth="1"/>
    <col min="12560" max="12560" width="15.28515625" style="396" customWidth="1"/>
    <col min="12561" max="12800" width="9.140625" style="396"/>
    <col min="12801" max="12801" width="4.28515625" style="396" customWidth="1"/>
    <col min="12802" max="12802" width="12.85546875" style="396" customWidth="1"/>
    <col min="12803" max="12803" width="14.85546875" style="396" customWidth="1"/>
    <col min="12804" max="12804" width="14.140625" style="396" customWidth="1"/>
    <col min="12805" max="12805" width="16.42578125" style="396" customWidth="1"/>
    <col min="12806" max="12806" width="9.7109375" style="396" customWidth="1"/>
    <col min="12807" max="12807" width="10.5703125" style="396" customWidth="1"/>
    <col min="12808" max="12808" width="12.7109375" style="396" customWidth="1"/>
    <col min="12809" max="12809" width="13.28515625" style="396" customWidth="1"/>
    <col min="12810" max="12810" width="14.7109375" style="396" customWidth="1"/>
    <col min="12811" max="12812" width="9.7109375" style="396" customWidth="1"/>
    <col min="12813" max="12813" width="12.42578125" style="396" customWidth="1"/>
    <col min="12814" max="12814" width="11.85546875" style="396" customWidth="1"/>
    <col min="12815" max="12815" width="9.7109375" style="396" customWidth="1"/>
    <col min="12816" max="12816" width="15.28515625" style="396" customWidth="1"/>
    <col min="12817" max="13056" width="9.140625" style="396"/>
    <col min="13057" max="13057" width="4.28515625" style="396" customWidth="1"/>
    <col min="13058" max="13058" width="12.85546875" style="396" customWidth="1"/>
    <col min="13059" max="13059" width="14.85546875" style="396" customWidth="1"/>
    <col min="13060" max="13060" width="14.140625" style="396" customWidth="1"/>
    <col min="13061" max="13061" width="16.42578125" style="396" customWidth="1"/>
    <col min="13062" max="13062" width="9.7109375" style="396" customWidth="1"/>
    <col min="13063" max="13063" width="10.5703125" style="396" customWidth="1"/>
    <col min="13064" max="13064" width="12.7109375" style="396" customWidth="1"/>
    <col min="13065" max="13065" width="13.28515625" style="396" customWidth="1"/>
    <col min="13066" max="13066" width="14.7109375" style="396" customWidth="1"/>
    <col min="13067" max="13068" width="9.7109375" style="396" customWidth="1"/>
    <col min="13069" max="13069" width="12.42578125" style="396" customWidth="1"/>
    <col min="13070" max="13070" width="11.85546875" style="396" customWidth="1"/>
    <col min="13071" max="13071" width="9.7109375" style="396" customWidth="1"/>
    <col min="13072" max="13072" width="15.28515625" style="396" customWidth="1"/>
    <col min="13073" max="13312" width="9.140625" style="396"/>
    <col min="13313" max="13313" width="4.28515625" style="396" customWidth="1"/>
    <col min="13314" max="13314" width="12.85546875" style="396" customWidth="1"/>
    <col min="13315" max="13315" width="14.85546875" style="396" customWidth="1"/>
    <col min="13316" max="13316" width="14.140625" style="396" customWidth="1"/>
    <col min="13317" max="13317" width="16.42578125" style="396" customWidth="1"/>
    <col min="13318" max="13318" width="9.7109375" style="396" customWidth="1"/>
    <col min="13319" max="13319" width="10.5703125" style="396" customWidth="1"/>
    <col min="13320" max="13320" width="12.7109375" style="396" customWidth="1"/>
    <col min="13321" max="13321" width="13.28515625" style="396" customWidth="1"/>
    <col min="13322" max="13322" width="14.7109375" style="396" customWidth="1"/>
    <col min="13323" max="13324" width="9.7109375" style="396" customWidth="1"/>
    <col min="13325" max="13325" width="12.42578125" style="396" customWidth="1"/>
    <col min="13326" max="13326" width="11.85546875" style="396" customWidth="1"/>
    <col min="13327" max="13327" width="9.7109375" style="396" customWidth="1"/>
    <col min="13328" max="13328" width="15.28515625" style="396" customWidth="1"/>
    <col min="13329" max="13568" width="9.140625" style="396"/>
    <col min="13569" max="13569" width="4.28515625" style="396" customWidth="1"/>
    <col min="13570" max="13570" width="12.85546875" style="396" customWidth="1"/>
    <col min="13571" max="13571" width="14.85546875" style="396" customWidth="1"/>
    <col min="13572" max="13572" width="14.140625" style="396" customWidth="1"/>
    <col min="13573" max="13573" width="16.42578125" style="396" customWidth="1"/>
    <col min="13574" max="13574" width="9.7109375" style="396" customWidth="1"/>
    <col min="13575" max="13575" width="10.5703125" style="396" customWidth="1"/>
    <col min="13576" max="13576" width="12.7109375" style="396" customWidth="1"/>
    <col min="13577" max="13577" width="13.28515625" style="396" customWidth="1"/>
    <col min="13578" max="13578" width="14.7109375" style="396" customWidth="1"/>
    <col min="13579" max="13580" width="9.7109375" style="396" customWidth="1"/>
    <col min="13581" max="13581" width="12.42578125" style="396" customWidth="1"/>
    <col min="13582" max="13582" width="11.85546875" style="396" customWidth="1"/>
    <col min="13583" max="13583" width="9.7109375" style="396" customWidth="1"/>
    <col min="13584" max="13584" width="15.28515625" style="396" customWidth="1"/>
    <col min="13585" max="13824" width="9.140625" style="396"/>
    <col min="13825" max="13825" width="4.28515625" style="396" customWidth="1"/>
    <col min="13826" max="13826" width="12.85546875" style="396" customWidth="1"/>
    <col min="13827" max="13827" width="14.85546875" style="396" customWidth="1"/>
    <col min="13828" max="13828" width="14.140625" style="396" customWidth="1"/>
    <col min="13829" max="13829" width="16.42578125" style="396" customWidth="1"/>
    <col min="13830" max="13830" width="9.7109375" style="396" customWidth="1"/>
    <col min="13831" max="13831" width="10.5703125" style="396" customWidth="1"/>
    <col min="13832" max="13832" width="12.7109375" style="396" customWidth="1"/>
    <col min="13833" max="13833" width="13.28515625" style="396" customWidth="1"/>
    <col min="13834" max="13834" width="14.7109375" style="396" customWidth="1"/>
    <col min="13835" max="13836" width="9.7109375" style="396" customWidth="1"/>
    <col min="13837" max="13837" width="12.42578125" style="396" customWidth="1"/>
    <col min="13838" max="13838" width="11.85546875" style="396" customWidth="1"/>
    <col min="13839" max="13839" width="9.7109375" style="396" customWidth="1"/>
    <col min="13840" max="13840" width="15.28515625" style="396" customWidth="1"/>
    <col min="13841" max="14080" width="9.140625" style="396"/>
    <col min="14081" max="14081" width="4.28515625" style="396" customWidth="1"/>
    <col min="14082" max="14082" width="12.85546875" style="396" customWidth="1"/>
    <col min="14083" max="14083" width="14.85546875" style="396" customWidth="1"/>
    <col min="14084" max="14084" width="14.140625" style="396" customWidth="1"/>
    <col min="14085" max="14085" width="16.42578125" style="396" customWidth="1"/>
    <col min="14086" max="14086" width="9.7109375" style="396" customWidth="1"/>
    <col min="14087" max="14087" width="10.5703125" style="396" customWidth="1"/>
    <col min="14088" max="14088" width="12.7109375" style="396" customWidth="1"/>
    <col min="14089" max="14089" width="13.28515625" style="396" customWidth="1"/>
    <col min="14090" max="14090" width="14.7109375" style="396" customWidth="1"/>
    <col min="14091" max="14092" width="9.7109375" style="396" customWidth="1"/>
    <col min="14093" max="14093" width="12.42578125" style="396" customWidth="1"/>
    <col min="14094" max="14094" width="11.85546875" style="396" customWidth="1"/>
    <col min="14095" max="14095" width="9.7109375" style="396" customWidth="1"/>
    <col min="14096" max="14096" width="15.28515625" style="396" customWidth="1"/>
    <col min="14097" max="14336" width="9.140625" style="396"/>
    <col min="14337" max="14337" width="4.28515625" style="396" customWidth="1"/>
    <col min="14338" max="14338" width="12.85546875" style="396" customWidth="1"/>
    <col min="14339" max="14339" width="14.85546875" style="396" customWidth="1"/>
    <col min="14340" max="14340" width="14.140625" style="396" customWidth="1"/>
    <col min="14341" max="14341" width="16.42578125" style="396" customWidth="1"/>
    <col min="14342" max="14342" width="9.7109375" style="396" customWidth="1"/>
    <col min="14343" max="14343" width="10.5703125" style="396" customWidth="1"/>
    <col min="14344" max="14344" width="12.7109375" style="396" customWidth="1"/>
    <col min="14345" max="14345" width="13.28515625" style="396" customWidth="1"/>
    <col min="14346" max="14346" width="14.7109375" style="396" customWidth="1"/>
    <col min="14347" max="14348" width="9.7109375" style="396" customWidth="1"/>
    <col min="14349" max="14349" width="12.42578125" style="396" customWidth="1"/>
    <col min="14350" max="14350" width="11.85546875" style="396" customWidth="1"/>
    <col min="14351" max="14351" width="9.7109375" style="396" customWidth="1"/>
    <col min="14352" max="14352" width="15.28515625" style="396" customWidth="1"/>
    <col min="14353" max="14592" width="9.140625" style="396"/>
    <col min="14593" max="14593" width="4.28515625" style="396" customWidth="1"/>
    <col min="14594" max="14594" width="12.85546875" style="396" customWidth="1"/>
    <col min="14595" max="14595" width="14.85546875" style="396" customWidth="1"/>
    <col min="14596" max="14596" width="14.140625" style="396" customWidth="1"/>
    <col min="14597" max="14597" width="16.42578125" style="396" customWidth="1"/>
    <col min="14598" max="14598" width="9.7109375" style="396" customWidth="1"/>
    <col min="14599" max="14599" width="10.5703125" style="396" customWidth="1"/>
    <col min="14600" max="14600" width="12.7109375" style="396" customWidth="1"/>
    <col min="14601" max="14601" width="13.28515625" style="396" customWidth="1"/>
    <col min="14602" max="14602" width="14.7109375" style="396" customWidth="1"/>
    <col min="14603" max="14604" width="9.7109375" style="396" customWidth="1"/>
    <col min="14605" max="14605" width="12.42578125" style="396" customWidth="1"/>
    <col min="14606" max="14606" width="11.85546875" style="396" customWidth="1"/>
    <col min="14607" max="14607" width="9.7109375" style="396" customWidth="1"/>
    <col min="14608" max="14608" width="15.28515625" style="396" customWidth="1"/>
    <col min="14609" max="14848" width="9.140625" style="396"/>
    <col min="14849" max="14849" width="4.28515625" style="396" customWidth="1"/>
    <col min="14850" max="14850" width="12.85546875" style="396" customWidth="1"/>
    <col min="14851" max="14851" width="14.85546875" style="396" customWidth="1"/>
    <col min="14852" max="14852" width="14.140625" style="396" customWidth="1"/>
    <col min="14853" max="14853" width="16.42578125" style="396" customWidth="1"/>
    <col min="14854" max="14854" width="9.7109375" style="396" customWidth="1"/>
    <col min="14855" max="14855" width="10.5703125" style="396" customWidth="1"/>
    <col min="14856" max="14856" width="12.7109375" style="396" customWidth="1"/>
    <col min="14857" max="14857" width="13.28515625" style="396" customWidth="1"/>
    <col min="14858" max="14858" width="14.7109375" style="396" customWidth="1"/>
    <col min="14859" max="14860" width="9.7109375" style="396" customWidth="1"/>
    <col min="14861" max="14861" width="12.42578125" style="396" customWidth="1"/>
    <col min="14862" max="14862" width="11.85546875" style="396" customWidth="1"/>
    <col min="14863" max="14863" width="9.7109375" style="396" customWidth="1"/>
    <col min="14864" max="14864" width="15.28515625" style="396" customWidth="1"/>
    <col min="14865" max="15104" width="9.140625" style="396"/>
    <col min="15105" max="15105" width="4.28515625" style="396" customWidth="1"/>
    <col min="15106" max="15106" width="12.85546875" style="396" customWidth="1"/>
    <col min="15107" max="15107" width="14.85546875" style="396" customWidth="1"/>
    <col min="15108" max="15108" width="14.140625" style="396" customWidth="1"/>
    <col min="15109" max="15109" width="16.42578125" style="396" customWidth="1"/>
    <col min="15110" max="15110" width="9.7109375" style="396" customWidth="1"/>
    <col min="15111" max="15111" width="10.5703125" style="396" customWidth="1"/>
    <col min="15112" max="15112" width="12.7109375" style="396" customWidth="1"/>
    <col min="15113" max="15113" width="13.28515625" style="396" customWidth="1"/>
    <col min="15114" max="15114" width="14.7109375" style="396" customWidth="1"/>
    <col min="15115" max="15116" width="9.7109375" style="396" customWidth="1"/>
    <col min="15117" max="15117" width="12.42578125" style="396" customWidth="1"/>
    <col min="15118" max="15118" width="11.85546875" style="396" customWidth="1"/>
    <col min="15119" max="15119" width="9.7109375" style="396" customWidth="1"/>
    <col min="15120" max="15120" width="15.28515625" style="396" customWidth="1"/>
    <col min="15121" max="15360" width="9.140625" style="396"/>
    <col min="15361" max="15361" width="4.28515625" style="396" customWidth="1"/>
    <col min="15362" max="15362" width="12.85546875" style="396" customWidth="1"/>
    <col min="15363" max="15363" width="14.85546875" style="396" customWidth="1"/>
    <col min="15364" max="15364" width="14.140625" style="396" customWidth="1"/>
    <col min="15365" max="15365" width="16.42578125" style="396" customWidth="1"/>
    <col min="15366" max="15366" width="9.7109375" style="396" customWidth="1"/>
    <col min="15367" max="15367" width="10.5703125" style="396" customWidth="1"/>
    <col min="15368" max="15368" width="12.7109375" style="396" customWidth="1"/>
    <col min="15369" max="15369" width="13.28515625" style="396" customWidth="1"/>
    <col min="15370" max="15370" width="14.7109375" style="396" customWidth="1"/>
    <col min="15371" max="15372" width="9.7109375" style="396" customWidth="1"/>
    <col min="15373" max="15373" width="12.42578125" style="396" customWidth="1"/>
    <col min="15374" max="15374" width="11.85546875" style="396" customWidth="1"/>
    <col min="15375" max="15375" width="9.7109375" style="396" customWidth="1"/>
    <col min="15376" max="15376" width="15.28515625" style="396" customWidth="1"/>
    <col min="15377" max="15616" width="9.140625" style="396"/>
    <col min="15617" max="15617" width="4.28515625" style="396" customWidth="1"/>
    <col min="15618" max="15618" width="12.85546875" style="396" customWidth="1"/>
    <col min="15619" max="15619" width="14.85546875" style="396" customWidth="1"/>
    <col min="15620" max="15620" width="14.140625" style="396" customWidth="1"/>
    <col min="15621" max="15621" width="16.42578125" style="396" customWidth="1"/>
    <col min="15622" max="15622" width="9.7109375" style="396" customWidth="1"/>
    <col min="15623" max="15623" width="10.5703125" style="396" customWidth="1"/>
    <col min="15624" max="15624" width="12.7109375" style="396" customWidth="1"/>
    <col min="15625" max="15625" width="13.28515625" style="396" customWidth="1"/>
    <col min="15626" max="15626" width="14.7109375" style="396" customWidth="1"/>
    <col min="15627" max="15628" width="9.7109375" style="396" customWidth="1"/>
    <col min="15629" max="15629" width="12.42578125" style="396" customWidth="1"/>
    <col min="15630" max="15630" width="11.85546875" style="396" customWidth="1"/>
    <col min="15631" max="15631" width="9.7109375" style="396" customWidth="1"/>
    <col min="15632" max="15632" width="15.28515625" style="396" customWidth="1"/>
    <col min="15633" max="15872" width="9.140625" style="396"/>
    <col min="15873" max="15873" width="4.28515625" style="396" customWidth="1"/>
    <col min="15874" max="15874" width="12.85546875" style="396" customWidth="1"/>
    <col min="15875" max="15875" width="14.85546875" style="396" customWidth="1"/>
    <col min="15876" max="15876" width="14.140625" style="396" customWidth="1"/>
    <col min="15877" max="15877" width="16.42578125" style="396" customWidth="1"/>
    <col min="15878" max="15878" width="9.7109375" style="396" customWidth="1"/>
    <col min="15879" max="15879" width="10.5703125" style="396" customWidth="1"/>
    <col min="15880" max="15880" width="12.7109375" style="396" customWidth="1"/>
    <col min="15881" max="15881" width="13.28515625" style="396" customWidth="1"/>
    <col min="15882" max="15882" width="14.7109375" style="396" customWidth="1"/>
    <col min="15883" max="15884" width="9.7109375" style="396" customWidth="1"/>
    <col min="15885" max="15885" width="12.42578125" style="396" customWidth="1"/>
    <col min="15886" max="15886" width="11.85546875" style="396" customWidth="1"/>
    <col min="15887" max="15887" width="9.7109375" style="396" customWidth="1"/>
    <col min="15888" max="15888" width="15.28515625" style="396" customWidth="1"/>
    <col min="15889" max="16128" width="9.140625" style="396"/>
    <col min="16129" max="16129" width="4.28515625" style="396" customWidth="1"/>
    <col min="16130" max="16130" width="12.85546875" style="396" customWidth="1"/>
    <col min="16131" max="16131" width="14.85546875" style="396" customWidth="1"/>
    <col min="16132" max="16132" width="14.140625" style="396" customWidth="1"/>
    <col min="16133" max="16133" width="16.42578125" style="396" customWidth="1"/>
    <col min="16134" max="16134" width="9.7109375" style="396" customWidth="1"/>
    <col min="16135" max="16135" width="10.5703125" style="396" customWidth="1"/>
    <col min="16136" max="16136" width="12.7109375" style="396" customWidth="1"/>
    <col min="16137" max="16137" width="13.28515625" style="396" customWidth="1"/>
    <col min="16138" max="16138" width="14.7109375" style="396" customWidth="1"/>
    <col min="16139" max="16140" width="9.7109375" style="396" customWidth="1"/>
    <col min="16141" max="16141" width="12.42578125" style="396" customWidth="1"/>
    <col min="16142" max="16142" width="11.85546875" style="396" customWidth="1"/>
    <col min="16143" max="16143" width="9.7109375" style="396" customWidth="1"/>
    <col min="16144" max="16144" width="15.28515625" style="396" customWidth="1"/>
    <col min="16145" max="16384" width="9.140625" style="396"/>
  </cols>
  <sheetData>
    <row r="1" spans="1:20" s="391" customFormat="1" ht="15.75" customHeight="1" x14ac:dyDescent="0.3">
      <c r="B1" s="730" t="s">
        <v>0</v>
      </c>
      <c r="C1" s="730"/>
      <c r="D1" s="730"/>
      <c r="E1" s="730"/>
      <c r="F1" s="730"/>
      <c r="G1" s="730"/>
      <c r="H1" s="730"/>
      <c r="I1" s="730"/>
      <c r="J1" s="730"/>
      <c r="K1" s="730"/>
      <c r="L1" s="730"/>
      <c r="M1" s="730"/>
      <c r="N1" s="730"/>
      <c r="O1" s="730"/>
      <c r="P1" s="730"/>
    </row>
    <row r="2" spans="1:20" s="392" customFormat="1" ht="21" customHeight="1" x14ac:dyDescent="0.3">
      <c r="B2" s="731" t="s">
        <v>184</v>
      </c>
      <c r="C2" s="731"/>
      <c r="D2" s="731"/>
      <c r="E2" s="731"/>
      <c r="F2" s="731"/>
      <c r="G2" s="731"/>
      <c r="H2" s="731"/>
      <c r="I2" s="731"/>
      <c r="J2" s="731"/>
      <c r="K2" s="731"/>
      <c r="L2" s="731"/>
      <c r="M2" s="731"/>
      <c r="N2" s="731"/>
      <c r="O2" s="731"/>
      <c r="P2" s="731"/>
    </row>
    <row r="3" spans="1:20" s="393" customFormat="1" ht="18" customHeight="1" x14ac:dyDescent="0.3">
      <c r="B3" s="732" t="s">
        <v>156</v>
      </c>
      <c r="C3" s="732"/>
      <c r="D3" s="732"/>
      <c r="E3" s="732"/>
      <c r="F3" s="732"/>
      <c r="G3" s="732"/>
      <c r="H3" s="732"/>
      <c r="I3" s="732"/>
      <c r="J3" s="732"/>
      <c r="K3" s="732"/>
      <c r="L3" s="732"/>
      <c r="M3" s="732"/>
      <c r="N3" s="732"/>
      <c r="O3" s="732"/>
      <c r="P3" s="732"/>
    </row>
    <row r="4" spans="1:20" s="394" customFormat="1" ht="39" customHeight="1" x14ac:dyDescent="0.25">
      <c r="A4" s="733" t="s">
        <v>1</v>
      </c>
      <c r="B4" s="734" t="s">
        <v>69</v>
      </c>
      <c r="C4" s="735" t="s">
        <v>70</v>
      </c>
      <c r="D4" s="735" t="s">
        <v>2</v>
      </c>
      <c r="E4" s="736" t="s">
        <v>3</v>
      </c>
      <c r="F4" s="736"/>
      <c r="G4" s="736"/>
      <c r="H4" s="736"/>
      <c r="I4" s="736"/>
      <c r="J4" s="736" t="s">
        <v>4</v>
      </c>
      <c r="K4" s="736"/>
      <c r="L4" s="736"/>
      <c r="M4" s="736"/>
      <c r="N4" s="736"/>
      <c r="O4" s="737" t="s">
        <v>5</v>
      </c>
      <c r="P4" s="737"/>
    </row>
    <row r="5" spans="1:20" s="394" customFormat="1" ht="46.5" customHeight="1" x14ac:dyDescent="0.25">
      <c r="A5" s="733"/>
      <c r="B5" s="734"/>
      <c r="C5" s="735"/>
      <c r="D5" s="735"/>
      <c r="E5" s="735" t="s">
        <v>71</v>
      </c>
      <c r="F5" s="746" t="s">
        <v>6</v>
      </c>
      <c r="G5" s="746"/>
      <c r="H5" s="746" t="s">
        <v>7</v>
      </c>
      <c r="I5" s="746"/>
      <c r="J5" s="735" t="s">
        <v>72</v>
      </c>
      <c r="K5" s="746" t="s">
        <v>73</v>
      </c>
      <c r="L5" s="746"/>
      <c r="M5" s="746" t="s">
        <v>9</v>
      </c>
      <c r="N5" s="746"/>
      <c r="O5" s="738" t="s">
        <v>10</v>
      </c>
      <c r="P5" s="738" t="s">
        <v>11</v>
      </c>
    </row>
    <row r="6" spans="1:20" s="394" customFormat="1" ht="48" customHeight="1" x14ac:dyDescent="0.25">
      <c r="A6" s="733"/>
      <c r="B6" s="734"/>
      <c r="C6" s="735"/>
      <c r="D6" s="735"/>
      <c r="E6" s="735"/>
      <c r="F6" s="408" t="s">
        <v>12</v>
      </c>
      <c r="G6" s="408" t="s">
        <v>13</v>
      </c>
      <c r="H6" s="408" t="s">
        <v>12</v>
      </c>
      <c r="I6" s="408" t="s">
        <v>13</v>
      </c>
      <c r="J6" s="735"/>
      <c r="K6" s="408" t="s">
        <v>12</v>
      </c>
      <c r="L6" s="408" t="s">
        <v>13</v>
      </c>
      <c r="M6" s="408" t="s">
        <v>12</v>
      </c>
      <c r="N6" s="408" t="s">
        <v>13</v>
      </c>
      <c r="O6" s="738"/>
      <c r="P6" s="738"/>
    </row>
    <row r="7" spans="1:20" s="395" customFormat="1" ht="15.75" customHeight="1" thickBot="1" x14ac:dyDescent="0.3">
      <c r="A7" s="409">
        <v>1</v>
      </c>
      <c r="B7" s="409">
        <v>2</v>
      </c>
      <c r="C7" s="409">
        <v>3</v>
      </c>
      <c r="D7" s="409">
        <v>4</v>
      </c>
      <c r="E7" s="409">
        <v>5</v>
      </c>
      <c r="F7" s="409">
        <v>6</v>
      </c>
      <c r="G7" s="409">
        <v>7</v>
      </c>
      <c r="H7" s="409">
        <v>8</v>
      </c>
      <c r="I7" s="409">
        <v>9</v>
      </c>
      <c r="J7" s="409">
        <v>10</v>
      </c>
      <c r="K7" s="409">
        <v>11</v>
      </c>
      <c r="L7" s="409">
        <v>12</v>
      </c>
      <c r="M7" s="409">
        <v>13</v>
      </c>
      <c r="N7" s="409">
        <v>14</v>
      </c>
      <c r="O7" s="409">
        <v>15</v>
      </c>
      <c r="P7" s="409">
        <v>16</v>
      </c>
    </row>
    <row r="8" spans="1:20" ht="19.5" customHeight="1" x14ac:dyDescent="0.25">
      <c r="A8" s="739">
        <v>1</v>
      </c>
      <c r="B8" s="742" t="s">
        <v>185</v>
      </c>
      <c r="C8" s="743">
        <f>E13+J13</f>
        <v>26232.239999999998</v>
      </c>
      <c r="D8" s="411" t="s">
        <v>14</v>
      </c>
      <c r="E8" s="412">
        <v>1528.34</v>
      </c>
      <c r="F8" s="410">
        <v>766.38</v>
      </c>
      <c r="G8" s="410">
        <v>761.95</v>
      </c>
      <c r="H8" s="420">
        <v>4321.38</v>
      </c>
      <c r="I8" s="420">
        <v>4321.07</v>
      </c>
      <c r="J8" s="412">
        <v>21.59</v>
      </c>
      <c r="K8" s="410">
        <v>21.59</v>
      </c>
      <c r="L8" s="410">
        <v>0</v>
      </c>
      <c r="M8" s="410">
        <v>0</v>
      </c>
      <c r="N8" s="410">
        <v>0</v>
      </c>
      <c r="O8" s="413">
        <f>G8+L8</f>
        <v>761.95</v>
      </c>
      <c r="P8" s="417">
        <f>I8+N8</f>
        <v>4321.07</v>
      </c>
    </row>
    <row r="9" spans="1:20" ht="19.5" customHeight="1" x14ac:dyDescent="0.25">
      <c r="A9" s="740"/>
      <c r="B9" s="577"/>
      <c r="C9" s="744"/>
      <c r="D9" s="172" t="s">
        <v>75</v>
      </c>
      <c r="E9" s="397">
        <v>28.62</v>
      </c>
      <c r="F9" s="246">
        <v>26.88</v>
      </c>
      <c r="G9" s="246">
        <v>1.74</v>
      </c>
      <c r="H9" s="347">
        <v>44.18</v>
      </c>
      <c r="I9" s="347">
        <v>27.2</v>
      </c>
      <c r="J9" s="397">
        <v>0</v>
      </c>
      <c r="K9" s="246">
        <v>0</v>
      </c>
      <c r="L9" s="246">
        <v>0</v>
      </c>
      <c r="M9" s="246">
        <v>0</v>
      </c>
      <c r="N9" s="246">
        <v>0</v>
      </c>
      <c r="O9" s="418">
        <f t="shared" ref="O9:O55" si="0">G9+L9</f>
        <v>1.74</v>
      </c>
      <c r="P9" s="419">
        <f t="shared" ref="P9:P13" si="1">I9+N9</f>
        <v>27.2</v>
      </c>
    </row>
    <row r="10" spans="1:20" ht="19.5" customHeight="1" x14ac:dyDescent="0.25">
      <c r="A10" s="740"/>
      <c r="B10" s="577"/>
      <c r="C10" s="744"/>
      <c r="D10" s="172" t="s">
        <v>15</v>
      </c>
      <c r="E10" s="397">
        <v>313.85000000000002</v>
      </c>
      <c r="F10" s="246">
        <v>225.33</v>
      </c>
      <c r="G10" s="246">
        <v>88.51</v>
      </c>
      <c r="H10" s="347">
        <v>557.64</v>
      </c>
      <c r="I10" s="347">
        <v>577.92999999999995</v>
      </c>
      <c r="J10" s="397">
        <v>76.010000000000005</v>
      </c>
      <c r="K10" s="246">
        <v>52</v>
      </c>
      <c r="L10" s="246">
        <v>24.01</v>
      </c>
      <c r="M10" s="423">
        <v>108</v>
      </c>
      <c r="N10" s="423">
        <v>108</v>
      </c>
      <c r="O10" s="418">
        <f t="shared" si="0"/>
        <v>112.52000000000001</v>
      </c>
      <c r="P10" s="419">
        <f t="shared" si="1"/>
        <v>685.93</v>
      </c>
    </row>
    <row r="11" spans="1:20" ht="19.5" customHeight="1" x14ac:dyDescent="0.25">
      <c r="A11" s="740"/>
      <c r="B11" s="577"/>
      <c r="C11" s="744"/>
      <c r="D11" s="172" t="s">
        <v>16</v>
      </c>
      <c r="E11" s="397">
        <v>8260.75</v>
      </c>
      <c r="F11" s="246">
        <v>6144.71</v>
      </c>
      <c r="G11" s="246">
        <v>2116.04</v>
      </c>
      <c r="H11" s="347">
        <v>1584.98</v>
      </c>
      <c r="I11" s="347">
        <v>788.48</v>
      </c>
      <c r="J11" s="397">
        <v>5165.08</v>
      </c>
      <c r="K11" s="246">
        <v>4981.5600000000004</v>
      </c>
      <c r="L11" s="246">
        <v>183.52</v>
      </c>
      <c r="M11" s="423">
        <v>4347.8999999999996</v>
      </c>
      <c r="N11" s="246">
        <v>146.80000000000001</v>
      </c>
      <c r="O11" s="418">
        <f t="shared" si="0"/>
        <v>2299.56</v>
      </c>
      <c r="P11" s="419">
        <f t="shared" si="1"/>
        <v>935.28</v>
      </c>
    </row>
    <row r="12" spans="1:20" ht="19.5" customHeight="1" thickBot="1" x14ac:dyDescent="0.3">
      <c r="A12" s="740"/>
      <c r="B12" s="578"/>
      <c r="C12" s="745"/>
      <c r="D12" s="175" t="s">
        <v>17</v>
      </c>
      <c r="E12" s="398">
        <v>6246.36</v>
      </c>
      <c r="F12" s="348">
        <v>5998.54</v>
      </c>
      <c r="G12" s="348">
        <v>247.82</v>
      </c>
      <c r="H12" s="349">
        <v>6566.96</v>
      </c>
      <c r="I12" s="349">
        <v>5978.08</v>
      </c>
      <c r="J12" s="398">
        <v>4591.6400000000003</v>
      </c>
      <c r="K12" s="348">
        <v>4589.76</v>
      </c>
      <c r="L12" s="348">
        <v>1.88</v>
      </c>
      <c r="M12" s="348">
        <v>2.9</v>
      </c>
      <c r="N12" s="348">
        <v>2.7</v>
      </c>
      <c r="O12" s="434">
        <f t="shared" si="0"/>
        <v>249.7</v>
      </c>
      <c r="P12" s="435">
        <f t="shared" si="1"/>
        <v>5980.78</v>
      </c>
    </row>
    <row r="13" spans="1:20" ht="19.5" customHeight="1" thickBot="1" x14ac:dyDescent="0.3">
      <c r="A13" s="741"/>
      <c r="B13" s="607" t="s">
        <v>18</v>
      </c>
      <c r="C13" s="608"/>
      <c r="D13" s="608"/>
      <c r="E13" s="436">
        <f>SUM(E8:E12)</f>
        <v>16377.919999999998</v>
      </c>
      <c r="F13" s="176">
        <f t="shared" ref="F13:N13" si="2">F8+F9+F10+F11+F12</f>
        <v>13161.84</v>
      </c>
      <c r="G13" s="176">
        <f t="shared" si="2"/>
        <v>3216.06</v>
      </c>
      <c r="H13" s="176">
        <f t="shared" si="2"/>
        <v>13075.14</v>
      </c>
      <c r="I13" s="176">
        <f t="shared" si="2"/>
        <v>11692.76</v>
      </c>
      <c r="J13" s="436">
        <f>SUM(J8:J12)</f>
        <v>9854.32</v>
      </c>
      <c r="K13" s="176">
        <f t="shared" si="2"/>
        <v>9644.91</v>
      </c>
      <c r="L13" s="176">
        <f t="shared" si="2"/>
        <v>209.41</v>
      </c>
      <c r="M13" s="176">
        <f t="shared" si="2"/>
        <v>4458.7999999999993</v>
      </c>
      <c r="N13" s="176">
        <f t="shared" si="2"/>
        <v>257.5</v>
      </c>
      <c r="O13" s="437">
        <f t="shared" si="0"/>
        <v>3425.47</v>
      </c>
      <c r="P13" s="438">
        <f t="shared" si="1"/>
        <v>11950.26</v>
      </c>
      <c r="T13" s="399"/>
    </row>
    <row r="14" spans="1:20" ht="19.5" customHeight="1" x14ac:dyDescent="0.25">
      <c r="A14" s="739">
        <v>2</v>
      </c>
      <c r="B14" s="742" t="s">
        <v>186</v>
      </c>
      <c r="C14" s="743">
        <f>E19+J19</f>
        <v>29479.05</v>
      </c>
      <c r="D14" s="411" t="s">
        <v>14</v>
      </c>
      <c r="E14" s="412">
        <v>153.61000000000001</v>
      </c>
      <c r="F14" s="410">
        <v>110.04</v>
      </c>
      <c r="G14" s="410">
        <v>43.57</v>
      </c>
      <c r="H14" s="420">
        <v>1419.5</v>
      </c>
      <c r="I14" s="420">
        <v>564.1</v>
      </c>
      <c r="J14" s="412">
        <v>2.35</v>
      </c>
      <c r="K14" s="410">
        <v>2.35</v>
      </c>
      <c r="L14" s="410">
        <v>0</v>
      </c>
      <c r="M14" s="410">
        <v>0</v>
      </c>
      <c r="N14" s="410">
        <v>0</v>
      </c>
      <c r="O14" s="413">
        <f t="shared" si="0"/>
        <v>43.57</v>
      </c>
      <c r="P14" s="417">
        <f>I14+N14</f>
        <v>564.1</v>
      </c>
    </row>
    <row r="15" spans="1:20" ht="19.5" customHeight="1" x14ac:dyDescent="0.25">
      <c r="A15" s="740"/>
      <c r="B15" s="577"/>
      <c r="C15" s="744"/>
      <c r="D15" s="172" t="s">
        <v>75</v>
      </c>
      <c r="E15" s="397">
        <v>4.9000000000000004</v>
      </c>
      <c r="F15" s="246">
        <v>1.02</v>
      </c>
      <c r="G15" s="246">
        <v>3.87</v>
      </c>
      <c r="H15" s="347">
        <v>6.6</v>
      </c>
      <c r="I15" s="347">
        <v>25</v>
      </c>
      <c r="J15" s="397"/>
      <c r="K15" s="246">
        <v>0</v>
      </c>
      <c r="L15" s="246">
        <v>0</v>
      </c>
      <c r="M15" s="246">
        <v>0</v>
      </c>
      <c r="N15" s="246">
        <v>0</v>
      </c>
      <c r="O15" s="418">
        <f t="shared" si="0"/>
        <v>3.87</v>
      </c>
      <c r="P15" s="419">
        <f>I15+N15</f>
        <v>25</v>
      </c>
    </row>
    <row r="16" spans="1:20" ht="19.5" customHeight="1" x14ac:dyDescent="0.25">
      <c r="A16" s="740"/>
      <c r="B16" s="577"/>
      <c r="C16" s="744"/>
      <c r="D16" s="172" t="s">
        <v>15</v>
      </c>
      <c r="E16" s="397">
        <v>601.22</v>
      </c>
      <c r="F16" s="246">
        <v>469.38</v>
      </c>
      <c r="G16" s="246">
        <v>131.84</v>
      </c>
      <c r="H16" s="347">
        <v>1208.5999999999999</v>
      </c>
      <c r="I16" s="347">
        <v>478.15199999999999</v>
      </c>
      <c r="J16" s="397">
        <v>49.04</v>
      </c>
      <c r="K16" s="246">
        <v>33.78</v>
      </c>
      <c r="L16" s="246">
        <v>15.26</v>
      </c>
      <c r="M16" s="423"/>
      <c r="N16" s="423">
        <v>105</v>
      </c>
      <c r="O16" s="418">
        <f t="shared" si="0"/>
        <v>147.1</v>
      </c>
      <c r="P16" s="419">
        <f>I16+N16</f>
        <v>583.15200000000004</v>
      </c>
    </row>
    <row r="17" spans="1:20" ht="19.5" customHeight="1" x14ac:dyDescent="0.25">
      <c r="A17" s="740"/>
      <c r="B17" s="577"/>
      <c r="C17" s="744"/>
      <c r="D17" s="172" t="s">
        <v>16</v>
      </c>
      <c r="E17" s="397">
        <v>8575.33</v>
      </c>
      <c r="F17" s="246">
        <v>5446.2</v>
      </c>
      <c r="G17" s="246">
        <v>3129.14</v>
      </c>
      <c r="H17" s="347"/>
      <c r="I17" s="347">
        <v>3285.5970000000002</v>
      </c>
      <c r="J17" s="397">
        <v>8371.6</v>
      </c>
      <c r="K17" s="246">
        <v>4555.1899999999996</v>
      </c>
      <c r="L17" s="246">
        <v>3816.42</v>
      </c>
      <c r="M17" s="423"/>
      <c r="N17" s="246">
        <v>4876.5</v>
      </c>
      <c r="O17" s="418">
        <f t="shared" si="0"/>
        <v>6945.5599999999995</v>
      </c>
      <c r="P17" s="419">
        <f>I17+N17</f>
        <v>8162.0969999999998</v>
      </c>
    </row>
    <row r="18" spans="1:20" ht="19.5" customHeight="1" thickBot="1" x14ac:dyDescent="0.3">
      <c r="A18" s="740"/>
      <c r="B18" s="578"/>
      <c r="C18" s="745"/>
      <c r="D18" s="175" t="s">
        <v>17</v>
      </c>
      <c r="E18" s="398">
        <v>6580.92</v>
      </c>
      <c r="F18" s="348">
        <v>6129.99</v>
      </c>
      <c r="G18" s="348">
        <v>450.92</v>
      </c>
      <c r="H18" s="349"/>
      <c r="I18" s="349">
        <v>1500</v>
      </c>
      <c r="J18" s="398">
        <v>5140.08</v>
      </c>
      <c r="K18" s="348">
        <v>2866.06</v>
      </c>
      <c r="L18" s="348">
        <v>2274.02</v>
      </c>
      <c r="M18" s="348"/>
      <c r="N18" s="348">
        <v>2956.2</v>
      </c>
      <c r="O18" s="434">
        <f t="shared" si="0"/>
        <v>2724.94</v>
      </c>
      <c r="P18" s="435">
        <f>I18+N18</f>
        <v>4456.2</v>
      </c>
    </row>
    <row r="19" spans="1:20" ht="19.5" customHeight="1" thickBot="1" x14ac:dyDescent="0.3">
      <c r="A19" s="741"/>
      <c r="B19" s="607" t="s">
        <v>18</v>
      </c>
      <c r="C19" s="608"/>
      <c r="D19" s="608"/>
      <c r="E19" s="436">
        <f>SUM(E14:E18)</f>
        <v>15915.98</v>
      </c>
      <c r="F19" s="176">
        <f t="shared" ref="F19:N19" si="3">F14+F15+F16+F17+F18</f>
        <v>12156.63</v>
      </c>
      <c r="G19" s="176">
        <f>G14+G15+G16+G17+G18</f>
        <v>3759.34</v>
      </c>
      <c r="H19" s="176">
        <f t="shared" si="3"/>
        <v>2634.7</v>
      </c>
      <c r="I19" s="176">
        <f t="shared" si="3"/>
        <v>5852.8490000000002</v>
      </c>
      <c r="J19" s="436">
        <f>SUM(J14:J18)</f>
        <v>13563.07</v>
      </c>
      <c r="K19" s="176">
        <f t="shared" si="3"/>
        <v>7457.3799999999992</v>
      </c>
      <c r="L19" s="176">
        <f t="shared" si="3"/>
        <v>6105.7000000000007</v>
      </c>
      <c r="M19" s="176">
        <f t="shared" si="3"/>
        <v>0</v>
      </c>
      <c r="N19" s="176">
        <f t="shared" si="3"/>
        <v>7937.7</v>
      </c>
      <c r="O19" s="437">
        <f t="shared" si="0"/>
        <v>9865.0400000000009</v>
      </c>
      <c r="P19" s="438">
        <f>P14+P15+P16+P17+P18</f>
        <v>13790.548999999999</v>
      </c>
      <c r="T19" s="399"/>
    </row>
    <row r="20" spans="1:20" ht="19.5" customHeight="1" x14ac:dyDescent="0.25">
      <c r="A20" s="739">
        <v>3</v>
      </c>
      <c r="B20" s="742" t="s">
        <v>187</v>
      </c>
      <c r="C20" s="743">
        <f>E25+J25</f>
        <v>9303.73</v>
      </c>
      <c r="D20" s="411" t="s">
        <v>14</v>
      </c>
      <c r="E20" s="412">
        <v>897.68</v>
      </c>
      <c r="F20" s="410">
        <v>548.99</v>
      </c>
      <c r="G20" s="410">
        <v>348.69</v>
      </c>
      <c r="H20" s="420">
        <v>7081.9709999999995</v>
      </c>
      <c r="I20" s="420">
        <v>4498.1000000000004</v>
      </c>
      <c r="J20" s="412">
        <v>0</v>
      </c>
      <c r="K20" s="410">
        <v>0</v>
      </c>
      <c r="L20" s="410">
        <v>0</v>
      </c>
      <c r="M20" s="410">
        <v>0</v>
      </c>
      <c r="N20" s="410">
        <v>0</v>
      </c>
      <c r="O20" s="413">
        <f t="shared" si="0"/>
        <v>348.69</v>
      </c>
      <c r="P20" s="417">
        <f>I20+N20</f>
        <v>4498.1000000000004</v>
      </c>
    </row>
    <row r="21" spans="1:20" ht="19.5" customHeight="1" x14ac:dyDescent="0.25">
      <c r="A21" s="740"/>
      <c r="B21" s="577"/>
      <c r="C21" s="744"/>
      <c r="D21" s="172" t="s">
        <v>75</v>
      </c>
      <c r="E21" s="397">
        <v>2.2000000000000002</v>
      </c>
      <c r="F21" s="246">
        <v>2.2000000000000002</v>
      </c>
      <c r="G21" s="246">
        <v>0</v>
      </c>
      <c r="H21" s="347">
        <v>0</v>
      </c>
      <c r="I21" s="347">
        <v>0</v>
      </c>
      <c r="J21" s="397">
        <v>0</v>
      </c>
      <c r="K21" s="246">
        <v>0</v>
      </c>
      <c r="L21" s="246">
        <v>0</v>
      </c>
      <c r="M21" s="246">
        <v>0</v>
      </c>
      <c r="N21" s="246">
        <v>0</v>
      </c>
      <c r="O21" s="418">
        <f t="shared" si="0"/>
        <v>0</v>
      </c>
      <c r="P21" s="419">
        <f t="shared" ref="P21:P55" si="4">I21+N21</f>
        <v>0</v>
      </c>
    </row>
    <row r="22" spans="1:20" ht="19.5" customHeight="1" x14ac:dyDescent="0.25">
      <c r="A22" s="740"/>
      <c r="B22" s="577"/>
      <c r="C22" s="744"/>
      <c r="D22" s="172" t="s">
        <v>15</v>
      </c>
      <c r="E22" s="397">
        <v>93.77</v>
      </c>
      <c r="F22" s="246">
        <v>93.77</v>
      </c>
      <c r="G22" s="246">
        <v>0</v>
      </c>
      <c r="H22" s="347">
        <v>0</v>
      </c>
      <c r="I22" s="347">
        <v>0</v>
      </c>
      <c r="J22" s="397">
        <v>110.95</v>
      </c>
      <c r="K22" s="246">
        <v>80.95</v>
      </c>
      <c r="L22" s="246">
        <v>30</v>
      </c>
      <c r="M22" s="423">
        <v>194.28</v>
      </c>
      <c r="N22" s="423">
        <v>74</v>
      </c>
      <c r="O22" s="418">
        <f t="shared" si="0"/>
        <v>30</v>
      </c>
      <c r="P22" s="419">
        <f t="shared" si="4"/>
        <v>74</v>
      </c>
    </row>
    <row r="23" spans="1:20" ht="19.5" customHeight="1" x14ac:dyDescent="0.25">
      <c r="A23" s="740"/>
      <c r="B23" s="577"/>
      <c r="C23" s="744"/>
      <c r="D23" s="172" t="s">
        <v>16</v>
      </c>
      <c r="E23" s="397">
        <v>2352.91</v>
      </c>
      <c r="F23" s="246">
        <v>2262.77</v>
      </c>
      <c r="G23" s="246">
        <v>90.14</v>
      </c>
      <c r="H23" s="347">
        <v>5204.3710000000001</v>
      </c>
      <c r="I23" s="347">
        <v>207.3</v>
      </c>
      <c r="J23" s="397">
        <v>969.87</v>
      </c>
      <c r="K23" s="246">
        <v>672.87</v>
      </c>
      <c r="L23" s="246">
        <v>297</v>
      </c>
      <c r="M23" s="423">
        <v>807.44</v>
      </c>
      <c r="N23" s="246">
        <v>356.4</v>
      </c>
      <c r="O23" s="418">
        <f t="shared" si="0"/>
        <v>387.14</v>
      </c>
      <c r="P23" s="419">
        <f t="shared" si="4"/>
        <v>563.70000000000005</v>
      </c>
    </row>
    <row r="24" spans="1:20" ht="19.5" customHeight="1" thickBot="1" x14ac:dyDescent="0.3">
      <c r="A24" s="740"/>
      <c r="B24" s="578"/>
      <c r="C24" s="745"/>
      <c r="D24" s="175" t="s">
        <v>17</v>
      </c>
      <c r="E24" s="398">
        <v>4660.7</v>
      </c>
      <c r="F24" s="348">
        <v>4604.6000000000004</v>
      </c>
      <c r="G24" s="348">
        <v>56.1</v>
      </c>
      <c r="H24" s="349">
        <v>1480</v>
      </c>
      <c r="I24" s="349">
        <v>758.3</v>
      </c>
      <c r="J24" s="398">
        <v>215.65</v>
      </c>
      <c r="K24" s="348">
        <v>215.65</v>
      </c>
      <c r="L24" s="348">
        <v>0</v>
      </c>
      <c r="M24" s="348">
        <v>0</v>
      </c>
      <c r="N24" s="348">
        <v>0</v>
      </c>
      <c r="O24" s="434">
        <f t="shared" si="0"/>
        <v>56.1</v>
      </c>
      <c r="P24" s="435">
        <f t="shared" si="4"/>
        <v>758.3</v>
      </c>
    </row>
    <row r="25" spans="1:20" ht="19.5" customHeight="1" thickBot="1" x14ac:dyDescent="0.3">
      <c r="A25" s="741"/>
      <c r="B25" s="607" t="s">
        <v>18</v>
      </c>
      <c r="C25" s="608"/>
      <c r="D25" s="608"/>
      <c r="E25" s="436">
        <f>SUM(E20:E24)</f>
        <v>8007.26</v>
      </c>
      <c r="F25" s="176">
        <f>SUM(F20:F24)</f>
        <v>7512.33</v>
      </c>
      <c r="G25" s="176">
        <f>SUM(G20:G24)</f>
        <v>494.93</v>
      </c>
      <c r="H25" s="176">
        <f t="shared" ref="H25:I25" si="5">SUM(H20:H24)</f>
        <v>13766.342000000001</v>
      </c>
      <c r="I25" s="176">
        <f t="shared" si="5"/>
        <v>5463.7000000000007</v>
      </c>
      <c r="J25" s="436">
        <f>SUM(J20:J24)</f>
        <v>1296.47</v>
      </c>
      <c r="K25" s="176">
        <f>SUM(K20:K24)</f>
        <v>969.47</v>
      </c>
      <c r="L25" s="176">
        <f t="shared" ref="L25:N25" si="6">SUM(L20:L24)</f>
        <v>327</v>
      </c>
      <c r="M25" s="176">
        <f t="shared" si="6"/>
        <v>1001.72</v>
      </c>
      <c r="N25" s="176">
        <f t="shared" si="6"/>
        <v>430.4</v>
      </c>
      <c r="O25" s="437">
        <f t="shared" si="0"/>
        <v>821.93000000000006</v>
      </c>
      <c r="P25" s="438">
        <f t="shared" si="4"/>
        <v>5894.1</v>
      </c>
      <c r="T25" s="399"/>
    </row>
    <row r="26" spans="1:20" ht="19.5" customHeight="1" x14ac:dyDescent="0.25">
      <c r="A26" s="739">
        <v>4</v>
      </c>
      <c r="B26" s="742" t="s">
        <v>188</v>
      </c>
      <c r="C26" s="743">
        <f>E31+J31</f>
        <v>20054.739999999998</v>
      </c>
      <c r="D26" s="411" t="s">
        <v>14</v>
      </c>
      <c r="E26" s="412">
        <v>1040.29</v>
      </c>
      <c r="F26" s="410">
        <v>248.21</v>
      </c>
      <c r="G26" s="410">
        <v>792.08</v>
      </c>
      <c r="H26" s="420">
        <v>5900</v>
      </c>
      <c r="I26" s="420">
        <v>4673.2719999999999</v>
      </c>
      <c r="J26" s="412">
        <v>171.51</v>
      </c>
      <c r="K26" s="410">
        <v>149.51</v>
      </c>
      <c r="L26" s="410">
        <v>22</v>
      </c>
      <c r="M26" s="410"/>
      <c r="N26" s="410">
        <v>284</v>
      </c>
      <c r="O26" s="413">
        <f t="shared" si="0"/>
        <v>814.08</v>
      </c>
      <c r="P26" s="417">
        <f t="shared" si="4"/>
        <v>4957.2719999999999</v>
      </c>
    </row>
    <row r="27" spans="1:20" ht="19.5" customHeight="1" x14ac:dyDescent="0.25">
      <c r="A27" s="740"/>
      <c r="B27" s="577"/>
      <c r="C27" s="744"/>
      <c r="D27" s="172" t="s">
        <v>75</v>
      </c>
      <c r="E27" s="397">
        <v>11.36</v>
      </c>
      <c r="F27" s="246">
        <v>10.75</v>
      </c>
      <c r="G27" s="246">
        <v>0.61</v>
      </c>
      <c r="H27" s="347">
        <v>12.25</v>
      </c>
      <c r="I27" s="347">
        <v>12.25</v>
      </c>
      <c r="J27" s="397">
        <v>3.61</v>
      </c>
      <c r="K27" s="246">
        <v>3.46</v>
      </c>
      <c r="L27" s="246">
        <v>0.15</v>
      </c>
      <c r="M27" s="246"/>
      <c r="N27" s="246">
        <v>4.5999999999999996</v>
      </c>
      <c r="O27" s="418">
        <f t="shared" si="0"/>
        <v>0.76</v>
      </c>
      <c r="P27" s="419">
        <f t="shared" si="4"/>
        <v>16.850000000000001</v>
      </c>
    </row>
    <row r="28" spans="1:20" ht="19.5" customHeight="1" x14ac:dyDescent="0.25">
      <c r="A28" s="740"/>
      <c r="B28" s="577"/>
      <c r="C28" s="744"/>
      <c r="D28" s="172" t="s">
        <v>15</v>
      </c>
      <c r="E28" s="397">
        <v>299.62</v>
      </c>
      <c r="F28" s="246">
        <v>287.58999999999997</v>
      </c>
      <c r="G28" s="246">
        <v>12.03</v>
      </c>
      <c r="H28" s="347">
        <v>144.36000000000001</v>
      </c>
      <c r="I28" s="347">
        <v>66</v>
      </c>
      <c r="J28" s="397">
        <v>311.37</v>
      </c>
      <c r="K28" s="246">
        <v>294.37</v>
      </c>
      <c r="L28" s="246">
        <v>17</v>
      </c>
      <c r="M28" s="423"/>
      <c r="N28" s="423">
        <v>216.1</v>
      </c>
      <c r="O28" s="418">
        <f t="shared" si="0"/>
        <v>29.03</v>
      </c>
      <c r="P28" s="419">
        <f t="shared" si="4"/>
        <v>282.10000000000002</v>
      </c>
    </row>
    <row r="29" spans="1:20" ht="19.5" customHeight="1" x14ac:dyDescent="0.25">
      <c r="A29" s="740"/>
      <c r="B29" s="577"/>
      <c r="C29" s="744"/>
      <c r="D29" s="172" t="s">
        <v>16</v>
      </c>
      <c r="E29" s="397">
        <v>8215.49</v>
      </c>
      <c r="F29" s="246">
        <v>7704.35</v>
      </c>
      <c r="G29" s="246">
        <v>511.14</v>
      </c>
      <c r="H29" s="347">
        <v>1277.8499999999999</v>
      </c>
      <c r="I29" s="347">
        <v>1250</v>
      </c>
      <c r="J29" s="397">
        <v>3645.58</v>
      </c>
      <c r="K29" s="246">
        <v>2675.58</v>
      </c>
      <c r="L29" s="246">
        <v>970</v>
      </c>
      <c r="M29" s="423"/>
      <c r="N29" s="246">
        <v>908.43200000000002</v>
      </c>
      <c r="O29" s="418">
        <f t="shared" si="0"/>
        <v>1481.1399999999999</v>
      </c>
      <c r="P29" s="419">
        <f t="shared" si="4"/>
        <v>2158.4319999999998</v>
      </c>
    </row>
    <row r="30" spans="1:20" ht="19.5" customHeight="1" thickBot="1" x14ac:dyDescent="0.3">
      <c r="A30" s="740"/>
      <c r="B30" s="578"/>
      <c r="C30" s="745"/>
      <c r="D30" s="175" t="s">
        <v>17</v>
      </c>
      <c r="E30" s="398">
        <v>5376.6</v>
      </c>
      <c r="F30" s="348">
        <v>5363.68</v>
      </c>
      <c r="G30" s="348">
        <v>12.92</v>
      </c>
      <c r="H30" s="349">
        <v>5364.52</v>
      </c>
      <c r="I30" s="349">
        <v>313.47000000000003</v>
      </c>
      <c r="J30" s="398">
        <v>979.31</v>
      </c>
      <c r="K30" s="348">
        <v>973.56</v>
      </c>
      <c r="L30" s="348">
        <v>0</v>
      </c>
      <c r="M30" s="348">
        <v>0</v>
      </c>
      <c r="N30" s="348">
        <v>0</v>
      </c>
      <c r="O30" s="434">
        <f t="shared" si="0"/>
        <v>12.92</v>
      </c>
      <c r="P30" s="435">
        <f t="shared" si="4"/>
        <v>313.47000000000003</v>
      </c>
    </row>
    <row r="31" spans="1:20" ht="19.5" customHeight="1" thickBot="1" x14ac:dyDescent="0.3">
      <c r="A31" s="741"/>
      <c r="B31" s="607" t="s">
        <v>18</v>
      </c>
      <c r="C31" s="608"/>
      <c r="D31" s="608"/>
      <c r="E31" s="436">
        <f>SUM(E26:E30)</f>
        <v>14943.36</v>
      </c>
      <c r="F31" s="176">
        <f>F26+F27+F28+F29+F30</f>
        <v>13614.58</v>
      </c>
      <c r="G31" s="176">
        <f t="shared" ref="G31:N31" si="7">G26+G27+G28+G29+G30</f>
        <v>1328.7800000000002</v>
      </c>
      <c r="H31" s="176">
        <f t="shared" si="7"/>
        <v>12698.98</v>
      </c>
      <c r="I31" s="176">
        <f t="shared" si="7"/>
        <v>6314.9920000000002</v>
      </c>
      <c r="J31" s="436">
        <f>SUM(J26:J30)</f>
        <v>5111.3799999999992</v>
      </c>
      <c r="K31" s="176">
        <f t="shared" si="7"/>
        <v>4096.4799999999996</v>
      </c>
      <c r="L31" s="176">
        <f t="shared" si="7"/>
        <v>1009.15</v>
      </c>
      <c r="M31" s="176">
        <f t="shared" si="7"/>
        <v>0</v>
      </c>
      <c r="N31" s="176">
        <f t="shared" si="7"/>
        <v>1413.1320000000001</v>
      </c>
      <c r="O31" s="437">
        <f t="shared" si="0"/>
        <v>2337.9300000000003</v>
      </c>
      <c r="P31" s="438">
        <f t="shared" si="4"/>
        <v>7728.1239999999998</v>
      </c>
      <c r="T31" s="399"/>
    </row>
    <row r="32" spans="1:20" ht="19.5" customHeight="1" x14ac:dyDescent="0.25">
      <c r="A32" s="739">
        <v>5</v>
      </c>
      <c r="B32" s="742" t="s">
        <v>189</v>
      </c>
      <c r="C32" s="743">
        <f>E37+J37</f>
        <v>17157.400000000001</v>
      </c>
      <c r="D32" s="411" t="s">
        <v>14</v>
      </c>
      <c r="E32" s="412">
        <v>493.96</v>
      </c>
      <c r="F32" s="410">
        <v>203.35</v>
      </c>
      <c r="G32" s="410">
        <v>290.61</v>
      </c>
      <c r="H32" s="420">
        <v>1404</v>
      </c>
      <c r="I32" s="420">
        <v>1720.1</v>
      </c>
      <c r="J32" s="412">
        <v>398.19</v>
      </c>
      <c r="K32" s="410">
        <v>44.59</v>
      </c>
      <c r="L32" s="410">
        <v>353.6</v>
      </c>
      <c r="M32" s="410">
        <v>2848.33</v>
      </c>
      <c r="N32" s="410">
        <v>2087.3200000000002</v>
      </c>
      <c r="O32" s="413">
        <f t="shared" si="0"/>
        <v>644.21</v>
      </c>
      <c r="P32" s="417">
        <f t="shared" si="4"/>
        <v>3807.42</v>
      </c>
    </row>
    <row r="33" spans="1:20" ht="19.5" customHeight="1" x14ac:dyDescent="0.25">
      <c r="A33" s="740"/>
      <c r="B33" s="577"/>
      <c r="C33" s="744"/>
      <c r="D33" s="172" t="s">
        <v>75</v>
      </c>
      <c r="E33" s="397">
        <v>0.86</v>
      </c>
      <c r="F33" s="246">
        <v>0.86</v>
      </c>
      <c r="G33" s="246">
        <v>0</v>
      </c>
      <c r="H33" s="347">
        <v>0</v>
      </c>
      <c r="I33" s="347">
        <v>0</v>
      </c>
      <c r="J33" s="397">
        <v>0</v>
      </c>
      <c r="K33" s="246">
        <v>0</v>
      </c>
      <c r="L33" s="246">
        <v>0</v>
      </c>
      <c r="M33" s="246">
        <v>0</v>
      </c>
      <c r="N33" s="246">
        <v>0</v>
      </c>
      <c r="O33" s="418">
        <f t="shared" si="0"/>
        <v>0</v>
      </c>
      <c r="P33" s="419">
        <f t="shared" si="4"/>
        <v>0</v>
      </c>
    </row>
    <row r="34" spans="1:20" ht="19.5" customHeight="1" x14ac:dyDescent="0.25">
      <c r="A34" s="740"/>
      <c r="B34" s="577"/>
      <c r="C34" s="744"/>
      <c r="D34" s="172" t="s">
        <v>15</v>
      </c>
      <c r="E34" s="397">
        <v>47.16</v>
      </c>
      <c r="F34" s="246">
        <v>46.44</v>
      </c>
      <c r="G34" s="246">
        <v>0.72</v>
      </c>
      <c r="H34" s="347">
        <v>2.58</v>
      </c>
      <c r="I34" s="347">
        <v>2.6</v>
      </c>
      <c r="J34" s="397">
        <v>255.44</v>
      </c>
      <c r="K34" s="246">
        <v>255.44</v>
      </c>
      <c r="L34" s="246">
        <v>0</v>
      </c>
      <c r="M34" s="423">
        <v>0</v>
      </c>
      <c r="N34" s="423">
        <v>0</v>
      </c>
      <c r="O34" s="418">
        <f t="shared" si="0"/>
        <v>0.72</v>
      </c>
      <c r="P34" s="419">
        <f t="shared" si="4"/>
        <v>2.6</v>
      </c>
    </row>
    <row r="35" spans="1:20" ht="19.5" customHeight="1" x14ac:dyDescent="0.25">
      <c r="A35" s="740"/>
      <c r="B35" s="577"/>
      <c r="C35" s="744"/>
      <c r="D35" s="172" t="s">
        <v>16</v>
      </c>
      <c r="E35" s="397">
        <v>4373.12</v>
      </c>
      <c r="F35" s="246">
        <v>4281.33</v>
      </c>
      <c r="G35" s="246">
        <v>91.79</v>
      </c>
      <c r="H35" s="347">
        <v>143</v>
      </c>
      <c r="I35" s="347">
        <v>132.5</v>
      </c>
      <c r="J35" s="397">
        <v>3557.34</v>
      </c>
      <c r="K35" s="246">
        <v>2797.34</v>
      </c>
      <c r="L35" s="246">
        <v>760</v>
      </c>
      <c r="M35" s="423"/>
      <c r="N35" s="246">
        <v>840.5</v>
      </c>
      <c r="O35" s="418">
        <f t="shared" si="0"/>
        <v>851.79</v>
      </c>
      <c r="P35" s="419">
        <f t="shared" si="4"/>
        <v>973</v>
      </c>
    </row>
    <row r="36" spans="1:20" ht="19.5" customHeight="1" thickBot="1" x14ac:dyDescent="0.3">
      <c r="A36" s="740"/>
      <c r="B36" s="578"/>
      <c r="C36" s="745"/>
      <c r="D36" s="175" t="s">
        <v>17</v>
      </c>
      <c r="E36" s="398">
        <v>7531.73</v>
      </c>
      <c r="F36" s="348">
        <v>7488.97</v>
      </c>
      <c r="G36" s="348">
        <v>42.21</v>
      </c>
      <c r="H36" s="349">
        <v>296.7</v>
      </c>
      <c r="I36" s="349">
        <v>290</v>
      </c>
      <c r="J36" s="398">
        <v>499.6</v>
      </c>
      <c r="K36" s="348">
        <v>499.6</v>
      </c>
      <c r="L36" s="348">
        <v>0</v>
      </c>
      <c r="M36" s="348">
        <v>0</v>
      </c>
      <c r="N36" s="348">
        <v>0</v>
      </c>
      <c r="O36" s="434">
        <f t="shared" si="0"/>
        <v>42.21</v>
      </c>
      <c r="P36" s="435">
        <f t="shared" si="4"/>
        <v>290</v>
      </c>
    </row>
    <row r="37" spans="1:20" ht="19.5" customHeight="1" thickBot="1" x14ac:dyDescent="0.3">
      <c r="A37" s="741"/>
      <c r="B37" s="607" t="s">
        <v>18</v>
      </c>
      <c r="C37" s="608"/>
      <c r="D37" s="608"/>
      <c r="E37" s="436">
        <f>SUM(E32:E36)</f>
        <v>12446.83</v>
      </c>
      <c r="F37" s="176">
        <f>SUM(F32:F36)</f>
        <v>12020.95</v>
      </c>
      <c r="G37" s="176">
        <f t="shared" ref="G37:N37" si="8">G32+G33+G34+G35+G36</f>
        <v>425.33000000000004</v>
      </c>
      <c r="H37" s="176">
        <f t="shared" si="8"/>
        <v>1846.28</v>
      </c>
      <c r="I37" s="176">
        <f t="shared" si="8"/>
        <v>2145.1999999999998</v>
      </c>
      <c r="J37" s="436">
        <f>SUM(J32:J36)</f>
        <v>4710.5700000000006</v>
      </c>
      <c r="K37" s="176">
        <f t="shared" si="8"/>
        <v>3596.97</v>
      </c>
      <c r="L37" s="176">
        <f t="shared" si="8"/>
        <v>1113.5999999999999</v>
      </c>
      <c r="M37" s="176">
        <f t="shared" si="8"/>
        <v>2848.33</v>
      </c>
      <c r="N37" s="176">
        <f t="shared" si="8"/>
        <v>2927.82</v>
      </c>
      <c r="O37" s="437">
        <f t="shared" si="0"/>
        <v>1538.9299999999998</v>
      </c>
      <c r="P37" s="438">
        <f t="shared" si="4"/>
        <v>5073.0200000000004</v>
      </c>
      <c r="T37" s="399"/>
    </row>
    <row r="38" spans="1:20" ht="19.5" customHeight="1" x14ac:dyDescent="0.25">
      <c r="A38" s="739">
        <v>6</v>
      </c>
      <c r="B38" s="742" t="s">
        <v>190</v>
      </c>
      <c r="C38" s="743">
        <f>E43+J43</f>
        <v>140059.5</v>
      </c>
      <c r="D38" s="411" t="s">
        <v>14</v>
      </c>
      <c r="E38" s="412">
        <v>6567.44</v>
      </c>
      <c r="F38" s="410">
        <v>3154.16</v>
      </c>
      <c r="G38" s="410">
        <v>3413.26</v>
      </c>
      <c r="H38" s="420">
        <v>22394.536</v>
      </c>
      <c r="I38" s="420">
        <v>24234.146000000001</v>
      </c>
      <c r="J38" s="412">
        <v>698.14</v>
      </c>
      <c r="K38" s="410">
        <v>460.42</v>
      </c>
      <c r="L38" s="410">
        <v>237.72</v>
      </c>
      <c r="M38" s="410">
        <v>1520.42</v>
      </c>
      <c r="N38" s="410">
        <v>3329.1</v>
      </c>
      <c r="O38" s="413">
        <f t="shared" si="0"/>
        <v>3650.98</v>
      </c>
      <c r="P38" s="417">
        <f t="shared" si="4"/>
        <v>27563.245999999999</v>
      </c>
    </row>
    <row r="39" spans="1:20" ht="19.5" customHeight="1" x14ac:dyDescent="0.25">
      <c r="A39" s="740"/>
      <c r="B39" s="577"/>
      <c r="C39" s="744"/>
      <c r="D39" s="172" t="s">
        <v>75</v>
      </c>
      <c r="E39" s="397">
        <v>99.13</v>
      </c>
      <c r="F39" s="246">
        <v>26.89</v>
      </c>
      <c r="G39" s="246">
        <v>72.239999999999995</v>
      </c>
      <c r="H39" s="347">
        <v>239.321</v>
      </c>
      <c r="I39" s="347">
        <v>642.93600000000004</v>
      </c>
      <c r="J39" s="397">
        <v>0</v>
      </c>
      <c r="K39" s="246">
        <v>0</v>
      </c>
      <c r="L39" s="246">
        <v>0</v>
      </c>
      <c r="M39" s="246">
        <v>0</v>
      </c>
      <c r="N39" s="246">
        <v>0</v>
      </c>
      <c r="O39" s="418">
        <f t="shared" si="0"/>
        <v>72.239999999999995</v>
      </c>
      <c r="P39" s="419">
        <f t="shared" si="4"/>
        <v>642.93600000000004</v>
      </c>
    </row>
    <row r="40" spans="1:20" ht="19.5" customHeight="1" x14ac:dyDescent="0.25">
      <c r="A40" s="740"/>
      <c r="B40" s="577"/>
      <c r="C40" s="744"/>
      <c r="D40" s="172" t="s">
        <v>15</v>
      </c>
      <c r="E40" s="397">
        <v>850.9</v>
      </c>
      <c r="F40" s="246">
        <v>747.56</v>
      </c>
      <c r="G40" s="246">
        <v>103.34</v>
      </c>
      <c r="H40" s="347"/>
      <c r="I40" s="347">
        <v>527.03399999999999</v>
      </c>
      <c r="J40" s="397">
        <v>1440.36</v>
      </c>
      <c r="K40" s="246">
        <v>1416.98</v>
      </c>
      <c r="L40" s="246">
        <v>23.37</v>
      </c>
      <c r="M40" s="423">
        <v>62.99</v>
      </c>
      <c r="N40" s="423">
        <v>84.8</v>
      </c>
      <c r="O40" s="418">
        <f t="shared" si="0"/>
        <v>126.71000000000001</v>
      </c>
      <c r="P40" s="419">
        <f t="shared" si="4"/>
        <v>611.83399999999995</v>
      </c>
    </row>
    <row r="41" spans="1:20" ht="19.5" customHeight="1" x14ac:dyDescent="0.25">
      <c r="A41" s="740"/>
      <c r="B41" s="577"/>
      <c r="C41" s="744"/>
      <c r="D41" s="172" t="s">
        <v>16</v>
      </c>
      <c r="E41" s="397">
        <v>33978.25</v>
      </c>
      <c r="F41" s="246">
        <v>32450.83</v>
      </c>
      <c r="G41" s="246">
        <v>1527.42</v>
      </c>
      <c r="H41" s="347"/>
      <c r="I41" s="347">
        <v>4309.6000000000004</v>
      </c>
      <c r="J41" s="397">
        <v>52021.11</v>
      </c>
      <c r="K41" s="246">
        <v>48581.85</v>
      </c>
      <c r="L41" s="246">
        <v>3439.27</v>
      </c>
      <c r="M41" s="423"/>
      <c r="N41" s="246">
        <v>6525.87</v>
      </c>
      <c r="O41" s="418">
        <f t="shared" si="0"/>
        <v>4966.6900000000005</v>
      </c>
      <c r="P41" s="419">
        <f t="shared" si="4"/>
        <v>10835.470000000001</v>
      </c>
    </row>
    <row r="42" spans="1:20" ht="19.5" customHeight="1" thickBot="1" x14ac:dyDescent="0.3">
      <c r="A42" s="740"/>
      <c r="B42" s="578"/>
      <c r="C42" s="745"/>
      <c r="D42" s="175" t="s">
        <v>17</v>
      </c>
      <c r="E42" s="398">
        <v>25143.21</v>
      </c>
      <c r="F42" s="348">
        <v>24547.48</v>
      </c>
      <c r="G42" s="348">
        <v>593.73</v>
      </c>
      <c r="H42" s="349"/>
      <c r="I42" s="349">
        <v>2630</v>
      </c>
      <c r="J42" s="398">
        <v>19260.96</v>
      </c>
      <c r="K42" s="348">
        <v>18751.439999999999</v>
      </c>
      <c r="L42" s="348">
        <v>509.52</v>
      </c>
      <c r="M42" s="348"/>
      <c r="N42" s="348">
        <v>3059.1</v>
      </c>
      <c r="O42" s="434">
        <f t="shared" si="0"/>
        <v>1103.25</v>
      </c>
      <c r="P42" s="435">
        <f t="shared" si="4"/>
        <v>5689.1</v>
      </c>
    </row>
    <row r="43" spans="1:20" ht="19.5" customHeight="1" thickBot="1" x14ac:dyDescent="0.3">
      <c r="A43" s="741"/>
      <c r="B43" s="607" t="s">
        <v>18</v>
      </c>
      <c r="C43" s="608"/>
      <c r="D43" s="608"/>
      <c r="E43" s="436">
        <f>SUM(E38:E42)</f>
        <v>66638.929999999993</v>
      </c>
      <c r="F43" s="176">
        <f>+F38+F39+F40+F41+F42</f>
        <v>60926.92</v>
      </c>
      <c r="G43" s="176">
        <f t="shared" ref="G43:N43" si="9">G38+G39+G40+G41+G42</f>
        <v>5709.99</v>
      </c>
      <c r="H43" s="176">
        <f t="shared" si="9"/>
        <v>22633.857</v>
      </c>
      <c r="I43" s="176">
        <f t="shared" si="9"/>
        <v>32343.716</v>
      </c>
      <c r="J43" s="436">
        <f>SUM(J38:J42)</f>
        <v>73420.570000000007</v>
      </c>
      <c r="K43" s="176">
        <f t="shared" si="9"/>
        <v>69210.69</v>
      </c>
      <c r="L43" s="176">
        <f t="shared" si="9"/>
        <v>4209.88</v>
      </c>
      <c r="M43" s="176">
        <f t="shared" si="9"/>
        <v>1583.41</v>
      </c>
      <c r="N43" s="176">
        <f t="shared" si="9"/>
        <v>12998.87</v>
      </c>
      <c r="O43" s="437">
        <f t="shared" si="0"/>
        <v>9919.869999999999</v>
      </c>
      <c r="P43" s="438">
        <f t="shared" si="4"/>
        <v>45342.586000000003</v>
      </c>
      <c r="T43" s="399"/>
    </row>
    <row r="44" spans="1:20" ht="19.5" customHeight="1" x14ac:dyDescent="0.25">
      <c r="A44" s="739">
        <v>8</v>
      </c>
      <c r="B44" s="742" t="s">
        <v>191</v>
      </c>
      <c r="C44" s="743">
        <f>E49+J49</f>
        <v>26575.859499999999</v>
      </c>
      <c r="D44" s="411" t="s">
        <v>14</v>
      </c>
      <c r="E44" s="412">
        <f>'[1]Meghri 22'!$I$18</f>
        <v>290.71820000000002</v>
      </c>
      <c r="F44" s="410">
        <v>209.32</v>
      </c>
      <c r="G44" s="410">
        <v>81.45</v>
      </c>
      <c r="H44" s="420">
        <v>6042.8</v>
      </c>
      <c r="I44" s="420">
        <v>4325</v>
      </c>
      <c r="J44" s="412">
        <f>'[1]Meghri 22'!$M$18</f>
        <v>103.2471</v>
      </c>
      <c r="K44" s="410">
        <v>103.1</v>
      </c>
      <c r="L44" s="410">
        <v>0</v>
      </c>
      <c r="M44" s="410">
        <v>0</v>
      </c>
      <c r="N44" s="410">
        <v>0</v>
      </c>
      <c r="O44" s="413">
        <f t="shared" si="0"/>
        <v>81.45</v>
      </c>
      <c r="P44" s="417">
        <f t="shared" si="4"/>
        <v>4325</v>
      </c>
    </row>
    <row r="45" spans="1:20" ht="19.5" customHeight="1" x14ac:dyDescent="0.25">
      <c r="A45" s="740"/>
      <c r="B45" s="577"/>
      <c r="C45" s="744"/>
      <c r="D45" s="172" t="s">
        <v>75</v>
      </c>
      <c r="E45" s="397">
        <f>'[1]Meghri 22'!$I$19</f>
        <v>76.504099999999994</v>
      </c>
      <c r="F45" s="246">
        <v>31.1</v>
      </c>
      <c r="G45" s="246">
        <v>45.4</v>
      </c>
      <c r="H45" s="347">
        <v>2500</v>
      </c>
      <c r="I45" s="347">
        <v>2355.8000000000002</v>
      </c>
      <c r="J45" s="397">
        <f>'[1]Meghri 22'!$M$19</f>
        <v>10.963800000000001</v>
      </c>
      <c r="K45" s="246">
        <v>0.82</v>
      </c>
      <c r="L45" s="246">
        <v>10.14</v>
      </c>
      <c r="M45" s="246">
        <v>335</v>
      </c>
      <c r="N45" s="246">
        <v>234</v>
      </c>
      <c r="O45" s="418">
        <f t="shared" si="0"/>
        <v>55.54</v>
      </c>
      <c r="P45" s="419">
        <f t="shared" si="4"/>
        <v>2589.8000000000002</v>
      </c>
    </row>
    <row r="46" spans="1:20" ht="19.5" customHeight="1" x14ac:dyDescent="0.25">
      <c r="A46" s="740"/>
      <c r="B46" s="577"/>
      <c r="C46" s="744"/>
      <c r="D46" s="172" t="s">
        <v>15</v>
      </c>
      <c r="E46" s="397">
        <v>84.65</v>
      </c>
      <c r="F46" s="246">
        <v>82.88</v>
      </c>
      <c r="G46" s="246">
        <f>'[1]Meghri 22'!$K$23</f>
        <v>1.77</v>
      </c>
      <c r="H46" s="347">
        <v>5</v>
      </c>
      <c r="I46" s="347">
        <v>4.5</v>
      </c>
      <c r="J46" s="397">
        <f>'[1]Meghri 22'!$M$23</f>
        <v>14.999699999999999</v>
      </c>
      <c r="K46" s="246">
        <v>14.6</v>
      </c>
      <c r="L46" s="246">
        <v>0.4</v>
      </c>
      <c r="M46" s="423">
        <v>5</v>
      </c>
      <c r="N46" s="423">
        <v>4.5</v>
      </c>
      <c r="O46" s="418">
        <f t="shared" si="0"/>
        <v>2.17</v>
      </c>
      <c r="P46" s="419">
        <f t="shared" si="4"/>
        <v>9</v>
      </c>
    </row>
    <row r="47" spans="1:20" ht="19.5" customHeight="1" x14ac:dyDescent="0.25">
      <c r="A47" s="740"/>
      <c r="B47" s="577"/>
      <c r="C47" s="744"/>
      <c r="D47" s="172" t="s">
        <v>16</v>
      </c>
      <c r="E47" s="397">
        <f>'[1]Meghri 22'!$I$24</f>
        <v>3854.8566000000001</v>
      </c>
      <c r="F47" s="246">
        <v>2569.7800000000002</v>
      </c>
      <c r="G47" s="246">
        <f>'[1]Meghri 22'!$K$24</f>
        <v>1285.0768</v>
      </c>
      <c r="H47" s="347">
        <v>2513.2399999999998</v>
      </c>
      <c r="I47" s="347">
        <v>2500.1999999999998</v>
      </c>
      <c r="J47" s="397">
        <v>1878.05</v>
      </c>
      <c r="K47" s="246">
        <v>1841.42</v>
      </c>
      <c r="L47" s="246">
        <v>36.630000000000003</v>
      </c>
      <c r="M47" s="423"/>
      <c r="N47" s="246">
        <v>320.5</v>
      </c>
      <c r="O47" s="418">
        <f t="shared" si="0"/>
        <v>1321.7068000000002</v>
      </c>
      <c r="P47" s="419">
        <f t="shared" si="4"/>
        <v>2820.7</v>
      </c>
    </row>
    <row r="48" spans="1:20" ht="19.5" customHeight="1" thickBot="1" x14ac:dyDescent="0.3">
      <c r="A48" s="740"/>
      <c r="B48" s="578"/>
      <c r="C48" s="745"/>
      <c r="D48" s="175" t="s">
        <v>17</v>
      </c>
      <c r="E48" s="398">
        <f>'[1]Meghri 22'!$I$25</f>
        <v>15903.375499999998</v>
      </c>
      <c r="F48" s="348">
        <v>14783.55</v>
      </c>
      <c r="G48" s="348">
        <v>1119.82</v>
      </c>
      <c r="H48" s="349">
        <v>4182.46</v>
      </c>
      <c r="I48" s="349">
        <v>4500</v>
      </c>
      <c r="J48" s="398">
        <f>'[1]Meghri 22'!$M$25</f>
        <v>4358.4945000000007</v>
      </c>
      <c r="K48" s="348">
        <v>4355.5</v>
      </c>
      <c r="L48" s="348">
        <v>0.74</v>
      </c>
      <c r="M48" s="348">
        <v>132.1</v>
      </c>
      <c r="N48" s="348">
        <v>132.1</v>
      </c>
      <c r="O48" s="434">
        <f t="shared" si="0"/>
        <v>1120.56</v>
      </c>
      <c r="P48" s="435">
        <f t="shared" si="4"/>
        <v>4632.1000000000004</v>
      </c>
    </row>
    <row r="49" spans="1:20" ht="19.5" customHeight="1" thickBot="1" x14ac:dyDescent="0.3">
      <c r="A49" s="741"/>
      <c r="B49" s="607" t="s">
        <v>18</v>
      </c>
      <c r="C49" s="608"/>
      <c r="D49" s="608"/>
      <c r="E49" s="436">
        <f>SUM(E44:E48)</f>
        <v>20210.104399999997</v>
      </c>
      <c r="F49" s="176">
        <f>F44+F45+F46+F47+F48</f>
        <v>17676.629999999997</v>
      </c>
      <c r="G49" s="176">
        <f t="shared" ref="G49:N49" si="10">G44+G45+G46+G47+G48</f>
        <v>2533.5168000000003</v>
      </c>
      <c r="H49" s="176">
        <f t="shared" si="10"/>
        <v>15243.5</v>
      </c>
      <c r="I49" s="176">
        <f t="shared" si="10"/>
        <v>13685.5</v>
      </c>
      <c r="J49" s="436">
        <f>SUM(J44:J48)</f>
        <v>6365.7551000000003</v>
      </c>
      <c r="K49" s="176">
        <f t="shared" si="10"/>
        <v>6315.4400000000005</v>
      </c>
      <c r="L49" s="176">
        <f t="shared" si="10"/>
        <v>47.910000000000004</v>
      </c>
      <c r="M49" s="176">
        <f t="shared" si="10"/>
        <v>472.1</v>
      </c>
      <c r="N49" s="176">
        <f t="shared" si="10"/>
        <v>691.1</v>
      </c>
      <c r="O49" s="437">
        <f t="shared" si="0"/>
        <v>2581.4268000000002</v>
      </c>
      <c r="P49" s="438">
        <f t="shared" si="4"/>
        <v>14376.6</v>
      </c>
      <c r="T49" s="399"/>
    </row>
    <row r="50" spans="1:20" ht="23.25" customHeight="1" x14ac:dyDescent="0.25">
      <c r="A50" s="747" t="s">
        <v>83</v>
      </c>
      <c r="B50" s="748"/>
      <c r="C50" s="753">
        <f>E55+J55</f>
        <v>268862.51949999999</v>
      </c>
      <c r="D50" s="424" t="s">
        <v>14</v>
      </c>
      <c r="E50" s="425">
        <f>E44+E38+E32+E26+E20+E14+E8</f>
        <v>10972.038200000001</v>
      </c>
      <c r="F50" s="425">
        <f t="shared" ref="F50:N50" si="11">F44+F38+F32+F26+F20+F14+F8</f>
        <v>5240.45</v>
      </c>
      <c r="G50" s="425">
        <f t="shared" si="11"/>
        <v>5731.61</v>
      </c>
      <c r="H50" s="425">
        <f t="shared" si="11"/>
        <v>48564.186999999991</v>
      </c>
      <c r="I50" s="425">
        <f t="shared" si="11"/>
        <v>44335.787999999993</v>
      </c>
      <c r="J50" s="425">
        <f t="shared" si="11"/>
        <v>1395.0270999999998</v>
      </c>
      <c r="K50" s="425">
        <f t="shared" si="11"/>
        <v>781.56000000000006</v>
      </c>
      <c r="L50" s="425">
        <f t="shared" si="11"/>
        <v>613.32000000000005</v>
      </c>
      <c r="M50" s="425">
        <f t="shared" si="11"/>
        <v>4368.75</v>
      </c>
      <c r="N50" s="425">
        <f t="shared" si="11"/>
        <v>5700.42</v>
      </c>
      <c r="O50" s="414">
        <f t="shared" si="0"/>
        <v>6344.9299999999994</v>
      </c>
      <c r="P50" s="426">
        <f t="shared" si="4"/>
        <v>50036.207999999991</v>
      </c>
    </row>
    <row r="51" spans="1:20" ht="25.5" customHeight="1" x14ac:dyDescent="0.25">
      <c r="A51" s="749"/>
      <c r="B51" s="750"/>
      <c r="C51" s="754"/>
      <c r="D51" s="421" t="s">
        <v>75</v>
      </c>
      <c r="E51" s="422">
        <f t="shared" ref="E51:N55" si="12">E45+E39+E33+E27+E21+E15+E9</f>
        <v>223.57410000000002</v>
      </c>
      <c r="F51" s="422">
        <f t="shared" si="12"/>
        <v>99.699999999999989</v>
      </c>
      <c r="G51" s="422">
        <f t="shared" si="12"/>
        <v>123.85999999999999</v>
      </c>
      <c r="H51" s="422">
        <f t="shared" si="12"/>
        <v>2802.3509999999997</v>
      </c>
      <c r="I51" s="422">
        <f t="shared" si="12"/>
        <v>3063.1860000000001</v>
      </c>
      <c r="J51" s="422">
        <f t="shared" si="12"/>
        <v>14.5738</v>
      </c>
      <c r="K51" s="422">
        <f t="shared" si="12"/>
        <v>4.28</v>
      </c>
      <c r="L51" s="422">
        <f t="shared" si="12"/>
        <v>10.290000000000001</v>
      </c>
      <c r="M51" s="422">
        <f t="shared" si="12"/>
        <v>335</v>
      </c>
      <c r="N51" s="422">
        <f t="shared" si="12"/>
        <v>238.6</v>
      </c>
      <c r="O51" s="415">
        <f t="shared" si="0"/>
        <v>134.14999999999998</v>
      </c>
      <c r="P51" s="427">
        <f t="shared" si="4"/>
        <v>3301.7860000000001</v>
      </c>
    </row>
    <row r="52" spans="1:20" ht="24" customHeight="1" x14ac:dyDescent="0.25">
      <c r="A52" s="749"/>
      <c r="B52" s="750"/>
      <c r="C52" s="754"/>
      <c r="D52" s="421" t="s">
        <v>15</v>
      </c>
      <c r="E52" s="422">
        <f t="shared" si="12"/>
        <v>2291.17</v>
      </c>
      <c r="F52" s="422">
        <f t="shared" si="12"/>
        <v>1952.9499999999998</v>
      </c>
      <c r="G52" s="422">
        <f t="shared" si="12"/>
        <v>338.21</v>
      </c>
      <c r="H52" s="422">
        <f t="shared" si="12"/>
        <v>1918.1799999999998</v>
      </c>
      <c r="I52" s="422">
        <f t="shared" si="12"/>
        <v>1656.2159999999999</v>
      </c>
      <c r="J52" s="422">
        <f t="shared" si="12"/>
        <v>2258.1696999999999</v>
      </c>
      <c r="K52" s="422">
        <f t="shared" si="12"/>
        <v>2148.12</v>
      </c>
      <c r="L52" s="422">
        <f t="shared" si="12"/>
        <v>110.04</v>
      </c>
      <c r="M52" s="422">
        <f t="shared" si="12"/>
        <v>370.27</v>
      </c>
      <c r="N52" s="422">
        <f t="shared" si="12"/>
        <v>592.4</v>
      </c>
      <c r="O52" s="415">
        <f t="shared" si="0"/>
        <v>448.25</v>
      </c>
      <c r="P52" s="427">
        <f t="shared" si="4"/>
        <v>2248.616</v>
      </c>
    </row>
    <row r="53" spans="1:20" ht="25.5" customHeight="1" x14ac:dyDescent="0.25">
      <c r="A53" s="749"/>
      <c r="B53" s="750"/>
      <c r="C53" s="754"/>
      <c r="D53" s="421" t="s">
        <v>16</v>
      </c>
      <c r="E53" s="422">
        <f t="shared" si="12"/>
        <v>69610.706600000005</v>
      </c>
      <c r="F53" s="422">
        <f t="shared" si="12"/>
        <v>60859.969999999994</v>
      </c>
      <c r="G53" s="422">
        <f t="shared" si="12"/>
        <v>8750.7468000000008</v>
      </c>
      <c r="H53" s="422">
        <f t="shared" si="12"/>
        <v>10723.440999999999</v>
      </c>
      <c r="I53" s="422">
        <f t="shared" si="12"/>
        <v>12473.676999999998</v>
      </c>
      <c r="J53" s="422">
        <f t="shared" si="12"/>
        <v>75608.63</v>
      </c>
      <c r="K53" s="422">
        <f t="shared" si="12"/>
        <v>66105.810000000012</v>
      </c>
      <c r="L53" s="422">
        <f t="shared" si="12"/>
        <v>9502.84</v>
      </c>
      <c r="M53" s="422">
        <f t="shared" si="12"/>
        <v>5155.34</v>
      </c>
      <c r="N53" s="422">
        <f t="shared" si="12"/>
        <v>13975.001999999999</v>
      </c>
      <c r="O53" s="415">
        <f t="shared" si="0"/>
        <v>18253.586800000001</v>
      </c>
      <c r="P53" s="427">
        <f t="shared" si="4"/>
        <v>26448.678999999996</v>
      </c>
    </row>
    <row r="54" spans="1:20" ht="27" customHeight="1" thickBot="1" x14ac:dyDescent="0.3">
      <c r="A54" s="751"/>
      <c r="B54" s="752"/>
      <c r="C54" s="755"/>
      <c r="D54" s="428" t="s">
        <v>17</v>
      </c>
      <c r="E54" s="429">
        <f t="shared" si="12"/>
        <v>71442.895499999984</v>
      </c>
      <c r="F54" s="429">
        <f t="shared" si="12"/>
        <v>68916.81</v>
      </c>
      <c r="G54" s="429">
        <f t="shared" si="12"/>
        <v>2523.52</v>
      </c>
      <c r="H54" s="429">
        <f t="shared" si="12"/>
        <v>17890.64</v>
      </c>
      <c r="I54" s="429">
        <f t="shared" si="12"/>
        <v>15969.85</v>
      </c>
      <c r="J54" s="429">
        <f t="shared" si="12"/>
        <v>35045.734499999999</v>
      </c>
      <c r="K54" s="429">
        <f t="shared" si="12"/>
        <v>32251.57</v>
      </c>
      <c r="L54" s="429">
        <f t="shared" si="12"/>
        <v>2786.16</v>
      </c>
      <c r="M54" s="429">
        <f t="shared" si="12"/>
        <v>135</v>
      </c>
      <c r="N54" s="429">
        <f t="shared" si="12"/>
        <v>6150.0999999999995</v>
      </c>
      <c r="O54" s="416">
        <f t="shared" si="0"/>
        <v>5309.68</v>
      </c>
      <c r="P54" s="430">
        <f t="shared" si="4"/>
        <v>22119.95</v>
      </c>
    </row>
    <row r="55" spans="1:20" s="400" customFormat="1" ht="33.75" customHeight="1" thickBot="1" x14ac:dyDescent="0.3">
      <c r="A55" s="756" t="s">
        <v>20</v>
      </c>
      <c r="B55" s="757"/>
      <c r="C55" s="757"/>
      <c r="D55" s="757"/>
      <c r="E55" s="431">
        <f>SUM(E50:E54)</f>
        <v>154540.38439999998</v>
      </c>
      <c r="F55" s="431">
        <f t="shared" si="12"/>
        <v>137069.88</v>
      </c>
      <c r="G55" s="431">
        <f t="shared" si="12"/>
        <v>17467.946800000002</v>
      </c>
      <c r="H55" s="431">
        <f t="shared" si="12"/>
        <v>81898.798999999999</v>
      </c>
      <c r="I55" s="431">
        <f t="shared" si="12"/>
        <v>77498.71699999999</v>
      </c>
      <c r="J55" s="431">
        <f>SUM(J50:J54)</f>
        <v>114322.13510000001</v>
      </c>
      <c r="K55" s="431">
        <f t="shared" si="12"/>
        <v>101291.34000000001</v>
      </c>
      <c r="L55" s="431">
        <f t="shared" si="12"/>
        <v>13022.65</v>
      </c>
      <c r="M55" s="431">
        <f t="shared" si="12"/>
        <v>10364.36</v>
      </c>
      <c r="N55" s="431">
        <f t="shared" si="12"/>
        <v>26656.522000000004</v>
      </c>
      <c r="O55" s="432">
        <f t="shared" si="0"/>
        <v>30490.596799999999</v>
      </c>
      <c r="P55" s="433">
        <f t="shared" si="4"/>
        <v>104155.239</v>
      </c>
      <c r="S55" s="396"/>
      <c r="T55" s="399"/>
    </row>
    <row r="57" spans="1:20" ht="14.25" x14ac:dyDescent="0.25">
      <c r="A57" s="758" t="s">
        <v>192</v>
      </c>
      <c r="B57" s="759"/>
      <c r="C57" s="759"/>
      <c r="D57" s="759"/>
      <c r="E57" s="759"/>
      <c r="F57" s="759"/>
      <c r="G57" s="759"/>
      <c r="H57" s="759"/>
      <c r="I57" s="759"/>
    </row>
    <row r="60" spans="1:20" x14ac:dyDescent="0.25">
      <c r="B60" s="759"/>
      <c r="C60" s="759"/>
      <c r="D60" s="759"/>
      <c r="E60" s="759"/>
      <c r="F60" s="759"/>
      <c r="G60" s="759"/>
      <c r="H60" s="759"/>
      <c r="I60" s="759"/>
      <c r="J60" s="759"/>
    </row>
    <row r="63" spans="1:20" x14ac:dyDescent="0.25">
      <c r="E63" s="401"/>
      <c r="F63" s="401"/>
      <c r="G63" s="401"/>
      <c r="H63" s="401"/>
      <c r="I63" s="401"/>
      <c r="J63" s="401"/>
      <c r="K63" s="401"/>
      <c r="L63" s="401"/>
      <c r="M63" s="401"/>
      <c r="N63" s="401"/>
      <c r="O63" s="401"/>
      <c r="P63" s="401"/>
    </row>
  </sheetData>
  <mergeCells count="51">
    <mergeCell ref="A55:D55"/>
    <mergeCell ref="A57:I57"/>
    <mergeCell ref="B60:J60"/>
    <mergeCell ref="A38:A43"/>
    <mergeCell ref="B38:B42"/>
    <mergeCell ref="C38:C42"/>
    <mergeCell ref="B43:D43"/>
    <mergeCell ref="A50:B54"/>
    <mergeCell ref="C50:C54"/>
    <mergeCell ref="A20:A25"/>
    <mergeCell ref="B20:B24"/>
    <mergeCell ref="C20:C24"/>
    <mergeCell ref="A44:A49"/>
    <mergeCell ref="B44:B48"/>
    <mergeCell ref="C44:C48"/>
    <mergeCell ref="B49:D49"/>
    <mergeCell ref="A26:A31"/>
    <mergeCell ref="B26:B30"/>
    <mergeCell ref="C26:C30"/>
    <mergeCell ref="B31:D31"/>
    <mergeCell ref="A32:A37"/>
    <mergeCell ref="B32:B36"/>
    <mergeCell ref="C32:C36"/>
    <mergeCell ref="B37:D37"/>
    <mergeCell ref="B25:D25"/>
    <mergeCell ref="M5:N5"/>
    <mergeCell ref="A14:A19"/>
    <mergeCell ref="B14:B18"/>
    <mergeCell ref="C14:C18"/>
    <mergeCell ref="B19:D19"/>
    <mergeCell ref="A8:A13"/>
    <mergeCell ref="B8:B12"/>
    <mergeCell ref="C8:C12"/>
    <mergeCell ref="B13:D13"/>
    <mergeCell ref="E5:E6"/>
    <mergeCell ref="B1:P1"/>
    <mergeCell ref="B2:P2"/>
    <mergeCell ref="B3:P3"/>
    <mergeCell ref="A4:A6"/>
    <mergeCell ref="B4:B6"/>
    <mergeCell ref="C4:C6"/>
    <mergeCell ref="D4:D6"/>
    <mergeCell ref="E4:I4"/>
    <mergeCell ref="J4:N4"/>
    <mergeCell ref="O4:P4"/>
    <mergeCell ref="O5:O6"/>
    <mergeCell ref="P5:P6"/>
    <mergeCell ref="F5:G5"/>
    <mergeCell ref="H5:I5"/>
    <mergeCell ref="J5:J6"/>
    <mergeCell ref="K5:L5"/>
  </mergeCells>
  <printOptions horizontalCentered="1"/>
  <pageMargins left="0.2" right="0.25" top="0.7" bottom="0.7" header="0.3" footer="0.3"/>
  <pageSetup paperSize="9" scale="75" orientation="landscape" r:id="rId1"/>
  <headerFooter alignWithMargins="0"/>
  <ignoredErrors>
    <ignoredError sqref="E32:P36 E38:P42 E37:I37 K37:P37 E44:P48 E43:I43 K43:P43 E50:P54 E49:I49 K49:P49 E55:I55 K55:P55 E13:I31" formulaRange="1"/>
    <ignoredError sqref="J37 J43 J49 J55 J13:P31" formula="1" formulaRange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95B428-6152-441A-93DD-58AE0CAFB483}">
  <sheetPr>
    <tabColor rgb="FF00B0F0"/>
  </sheetPr>
  <dimension ref="A1:R59"/>
  <sheetViews>
    <sheetView topLeftCell="A31" workbookViewId="0">
      <selection activeCell="M61" sqref="M61"/>
    </sheetView>
  </sheetViews>
  <sheetFormatPr defaultColWidth="13.42578125" defaultRowHeight="17.25" x14ac:dyDescent="0.25"/>
  <cols>
    <col min="1" max="1" width="13.42578125" style="205" customWidth="1"/>
    <col min="2" max="2" width="13.85546875" style="205" customWidth="1"/>
    <col min="3" max="4" width="13.42578125" style="205" customWidth="1"/>
    <col min="5" max="5" width="13.42578125" style="217" customWidth="1"/>
    <col min="6" max="7" width="13.42578125" style="205"/>
    <col min="8" max="8" width="18.42578125" style="205" customWidth="1"/>
    <col min="9" max="9" width="13.7109375" style="205" customWidth="1"/>
    <col min="10" max="256" width="13.42578125" style="205"/>
    <col min="257" max="261" width="13.42578125" style="205" customWidth="1"/>
    <col min="262" max="263" width="13.42578125" style="205"/>
    <col min="264" max="264" width="18.42578125" style="205" customWidth="1"/>
    <col min="265" max="265" width="13.7109375" style="205" customWidth="1"/>
    <col min="266" max="512" width="13.42578125" style="205"/>
    <col min="513" max="517" width="13.42578125" style="205" customWidth="1"/>
    <col min="518" max="519" width="13.42578125" style="205"/>
    <col min="520" max="520" width="18.42578125" style="205" customWidth="1"/>
    <col min="521" max="521" width="13.7109375" style="205" customWidth="1"/>
    <col min="522" max="768" width="13.42578125" style="205"/>
    <col min="769" max="773" width="13.42578125" style="205" customWidth="1"/>
    <col min="774" max="775" width="13.42578125" style="205"/>
    <col min="776" max="776" width="18.42578125" style="205" customWidth="1"/>
    <col min="777" max="777" width="13.7109375" style="205" customWidth="1"/>
    <col min="778" max="1024" width="13.42578125" style="205"/>
    <col min="1025" max="1029" width="13.42578125" style="205" customWidth="1"/>
    <col min="1030" max="1031" width="13.42578125" style="205"/>
    <col min="1032" max="1032" width="18.42578125" style="205" customWidth="1"/>
    <col min="1033" max="1033" width="13.7109375" style="205" customWidth="1"/>
    <col min="1034" max="1280" width="13.42578125" style="205"/>
    <col min="1281" max="1285" width="13.42578125" style="205" customWidth="1"/>
    <col min="1286" max="1287" width="13.42578125" style="205"/>
    <col min="1288" max="1288" width="18.42578125" style="205" customWidth="1"/>
    <col min="1289" max="1289" width="13.7109375" style="205" customWidth="1"/>
    <col min="1290" max="1536" width="13.42578125" style="205"/>
    <col min="1537" max="1541" width="13.42578125" style="205" customWidth="1"/>
    <col min="1542" max="1543" width="13.42578125" style="205"/>
    <col min="1544" max="1544" width="18.42578125" style="205" customWidth="1"/>
    <col min="1545" max="1545" width="13.7109375" style="205" customWidth="1"/>
    <col min="1546" max="1792" width="13.42578125" style="205"/>
    <col min="1793" max="1797" width="13.42578125" style="205" customWidth="1"/>
    <col min="1798" max="1799" width="13.42578125" style="205"/>
    <col min="1800" max="1800" width="18.42578125" style="205" customWidth="1"/>
    <col min="1801" max="1801" width="13.7109375" style="205" customWidth="1"/>
    <col min="1802" max="2048" width="13.42578125" style="205"/>
    <col min="2049" max="2053" width="13.42578125" style="205" customWidth="1"/>
    <col min="2054" max="2055" width="13.42578125" style="205"/>
    <col min="2056" max="2056" width="18.42578125" style="205" customWidth="1"/>
    <col min="2057" max="2057" width="13.7109375" style="205" customWidth="1"/>
    <col min="2058" max="2304" width="13.42578125" style="205"/>
    <col min="2305" max="2309" width="13.42578125" style="205" customWidth="1"/>
    <col min="2310" max="2311" width="13.42578125" style="205"/>
    <col min="2312" max="2312" width="18.42578125" style="205" customWidth="1"/>
    <col min="2313" max="2313" width="13.7109375" style="205" customWidth="1"/>
    <col min="2314" max="2560" width="13.42578125" style="205"/>
    <col min="2561" max="2565" width="13.42578125" style="205" customWidth="1"/>
    <col min="2566" max="2567" width="13.42578125" style="205"/>
    <col min="2568" max="2568" width="18.42578125" style="205" customWidth="1"/>
    <col min="2569" max="2569" width="13.7109375" style="205" customWidth="1"/>
    <col min="2570" max="2816" width="13.42578125" style="205"/>
    <col min="2817" max="2821" width="13.42578125" style="205" customWidth="1"/>
    <col min="2822" max="2823" width="13.42578125" style="205"/>
    <col min="2824" max="2824" width="18.42578125" style="205" customWidth="1"/>
    <col min="2825" max="2825" width="13.7109375" style="205" customWidth="1"/>
    <col min="2826" max="3072" width="13.42578125" style="205"/>
    <col min="3073" max="3077" width="13.42578125" style="205" customWidth="1"/>
    <col min="3078" max="3079" width="13.42578125" style="205"/>
    <col min="3080" max="3080" width="18.42578125" style="205" customWidth="1"/>
    <col min="3081" max="3081" width="13.7109375" style="205" customWidth="1"/>
    <col min="3082" max="3328" width="13.42578125" style="205"/>
    <col min="3329" max="3333" width="13.42578125" style="205" customWidth="1"/>
    <col min="3334" max="3335" width="13.42578125" style="205"/>
    <col min="3336" max="3336" width="18.42578125" style="205" customWidth="1"/>
    <col min="3337" max="3337" width="13.7109375" style="205" customWidth="1"/>
    <col min="3338" max="3584" width="13.42578125" style="205"/>
    <col min="3585" max="3589" width="13.42578125" style="205" customWidth="1"/>
    <col min="3590" max="3591" width="13.42578125" style="205"/>
    <col min="3592" max="3592" width="18.42578125" style="205" customWidth="1"/>
    <col min="3593" max="3593" width="13.7109375" style="205" customWidth="1"/>
    <col min="3594" max="3840" width="13.42578125" style="205"/>
    <col min="3841" max="3845" width="13.42578125" style="205" customWidth="1"/>
    <col min="3846" max="3847" width="13.42578125" style="205"/>
    <col min="3848" max="3848" width="18.42578125" style="205" customWidth="1"/>
    <col min="3849" max="3849" width="13.7109375" style="205" customWidth="1"/>
    <col min="3850" max="4096" width="13.42578125" style="205"/>
    <col min="4097" max="4101" width="13.42578125" style="205" customWidth="1"/>
    <col min="4102" max="4103" width="13.42578125" style="205"/>
    <col min="4104" max="4104" width="18.42578125" style="205" customWidth="1"/>
    <col min="4105" max="4105" width="13.7109375" style="205" customWidth="1"/>
    <col min="4106" max="4352" width="13.42578125" style="205"/>
    <col min="4353" max="4357" width="13.42578125" style="205" customWidth="1"/>
    <col min="4358" max="4359" width="13.42578125" style="205"/>
    <col min="4360" max="4360" width="18.42578125" style="205" customWidth="1"/>
    <col min="4361" max="4361" width="13.7109375" style="205" customWidth="1"/>
    <col min="4362" max="4608" width="13.42578125" style="205"/>
    <col min="4609" max="4613" width="13.42578125" style="205" customWidth="1"/>
    <col min="4614" max="4615" width="13.42578125" style="205"/>
    <col min="4616" max="4616" width="18.42578125" style="205" customWidth="1"/>
    <col min="4617" max="4617" width="13.7109375" style="205" customWidth="1"/>
    <col min="4618" max="4864" width="13.42578125" style="205"/>
    <col min="4865" max="4869" width="13.42578125" style="205" customWidth="1"/>
    <col min="4870" max="4871" width="13.42578125" style="205"/>
    <col min="4872" max="4872" width="18.42578125" style="205" customWidth="1"/>
    <col min="4873" max="4873" width="13.7109375" style="205" customWidth="1"/>
    <col min="4874" max="5120" width="13.42578125" style="205"/>
    <col min="5121" max="5125" width="13.42578125" style="205" customWidth="1"/>
    <col min="5126" max="5127" width="13.42578125" style="205"/>
    <col min="5128" max="5128" width="18.42578125" style="205" customWidth="1"/>
    <col min="5129" max="5129" width="13.7109375" style="205" customWidth="1"/>
    <col min="5130" max="5376" width="13.42578125" style="205"/>
    <col min="5377" max="5381" width="13.42578125" style="205" customWidth="1"/>
    <col min="5382" max="5383" width="13.42578125" style="205"/>
    <col min="5384" max="5384" width="18.42578125" style="205" customWidth="1"/>
    <col min="5385" max="5385" width="13.7109375" style="205" customWidth="1"/>
    <col min="5386" max="5632" width="13.42578125" style="205"/>
    <col min="5633" max="5637" width="13.42578125" style="205" customWidth="1"/>
    <col min="5638" max="5639" width="13.42578125" style="205"/>
    <col min="5640" max="5640" width="18.42578125" style="205" customWidth="1"/>
    <col min="5641" max="5641" width="13.7109375" style="205" customWidth="1"/>
    <col min="5642" max="5888" width="13.42578125" style="205"/>
    <col min="5889" max="5893" width="13.42578125" style="205" customWidth="1"/>
    <col min="5894" max="5895" width="13.42578125" style="205"/>
    <col min="5896" max="5896" width="18.42578125" style="205" customWidth="1"/>
    <col min="5897" max="5897" width="13.7109375" style="205" customWidth="1"/>
    <col min="5898" max="6144" width="13.42578125" style="205"/>
    <col min="6145" max="6149" width="13.42578125" style="205" customWidth="1"/>
    <col min="6150" max="6151" width="13.42578125" style="205"/>
    <col min="6152" max="6152" width="18.42578125" style="205" customWidth="1"/>
    <col min="6153" max="6153" width="13.7109375" style="205" customWidth="1"/>
    <col min="6154" max="6400" width="13.42578125" style="205"/>
    <col min="6401" max="6405" width="13.42578125" style="205" customWidth="1"/>
    <col min="6406" max="6407" width="13.42578125" style="205"/>
    <col min="6408" max="6408" width="18.42578125" style="205" customWidth="1"/>
    <col min="6409" max="6409" width="13.7109375" style="205" customWidth="1"/>
    <col min="6410" max="6656" width="13.42578125" style="205"/>
    <col min="6657" max="6661" width="13.42578125" style="205" customWidth="1"/>
    <col min="6662" max="6663" width="13.42578125" style="205"/>
    <col min="6664" max="6664" width="18.42578125" style="205" customWidth="1"/>
    <col min="6665" max="6665" width="13.7109375" style="205" customWidth="1"/>
    <col min="6666" max="6912" width="13.42578125" style="205"/>
    <col min="6913" max="6917" width="13.42578125" style="205" customWidth="1"/>
    <col min="6918" max="6919" width="13.42578125" style="205"/>
    <col min="6920" max="6920" width="18.42578125" style="205" customWidth="1"/>
    <col min="6921" max="6921" width="13.7109375" style="205" customWidth="1"/>
    <col min="6922" max="7168" width="13.42578125" style="205"/>
    <col min="7169" max="7173" width="13.42578125" style="205" customWidth="1"/>
    <col min="7174" max="7175" width="13.42578125" style="205"/>
    <col min="7176" max="7176" width="18.42578125" style="205" customWidth="1"/>
    <col min="7177" max="7177" width="13.7109375" style="205" customWidth="1"/>
    <col min="7178" max="7424" width="13.42578125" style="205"/>
    <col min="7425" max="7429" width="13.42578125" style="205" customWidth="1"/>
    <col min="7430" max="7431" width="13.42578125" style="205"/>
    <col min="7432" max="7432" width="18.42578125" style="205" customWidth="1"/>
    <col min="7433" max="7433" width="13.7109375" style="205" customWidth="1"/>
    <col min="7434" max="7680" width="13.42578125" style="205"/>
    <col min="7681" max="7685" width="13.42578125" style="205" customWidth="1"/>
    <col min="7686" max="7687" width="13.42578125" style="205"/>
    <col min="7688" max="7688" width="18.42578125" style="205" customWidth="1"/>
    <col min="7689" max="7689" width="13.7109375" style="205" customWidth="1"/>
    <col min="7690" max="7936" width="13.42578125" style="205"/>
    <col min="7937" max="7941" width="13.42578125" style="205" customWidth="1"/>
    <col min="7942" max="7943" width="13.42578125" style="205"/>
    <col min="7944" max="7944" width="18.42578125" style="205" customWidth="1"/>
    <col min="7945" max="7945" width="13.7109375" style="205" customWidth="1"/>
    <col min="7946" max="8192" width="13.42578125" style="205"/>
    <col min="8193" max="8197" width="13.42578125" style="205" customWidth="1"/>
    <col min="8198" max="8199" width="13.42578125" style="205"/>
    <col min="8200" max="8200" width="18.42578125" style="205" customWidth="1"/>
    <col min="8201" max="8201" width="13.7109375" style="205" customWidth="1"/>
    <col min="8202" max="8448" width="13.42578125" style="205"/>
    <col min="8449" max="8453" width="13.42578125" style="205" customWidth="1"/>
    <col min="8454" max="8455" width="13.42578125" style="205"/>
    <col min="8456" max="8456" width="18.42578125" style="205" customWidth="1"/>
    <col min="8457" max="8457" width="13.7109375" style="205" customWidth="1"/>
    <col min="8458" max="8704" width="13.42578125" style="205"/>
    <col min="8705" max="8709" width="13.42578125" style="205" customWidth="1"/>
    <col min="8710" max="8711" width="13.42578125" style="205"/>
    <col min="8712" max="8712" width="18.42578125" style="205" customWidth="1"/>
    <col min="8713" max="8713" width="13.7109375" style="205" customWidth="1"/>
    <col min="8714" max="8960" width="13.42578125" style="205"/>
    <col min="8961" max="8965" width="13.42578125" style="205" customWidth="1"/>
    <col min="8966" max="8967" width="13.42578125" style="205"/>
    <col min="8968" max="8968" width="18.42578125" style="205" customWidth="1"/>
    <col min="8969" max="8969" width="13.7109375" style="205" customWidth="1"/>
    <col min="8970" max="9216" width="13.42578125" style="205"/>
    <col min="9217" max="9221" width="13.42578125" style="205" customWidth="1"/>
    <col min="9222" max="9223" width="13.42578125" style="205"/>
    <col min="9224" max="9224" width="18.42578125" style="205" customWidth="1"/>
    <col min="9225" max="9225" width="13.7109375" style="205" customWidth="1"/>
    <col min="9226" max="9472" width="13.42578125" style="205"/>
    <col min="9473" max="9477" width="13.42578125" style="205" customWidth="1"/>
    <col min="9478" max="9479" width="13.42578125" style="205"/>
    <col min="9480" max="9480" width="18.42578125" style="205" customWidth="1"/>
    <col min="9481" max="9481" width="13.7109375" style="205" customWidth="1"/>
    <col min="9482" max="9728" width="13.42578125" style="205"/>
    <col min="9729" max="9733" width="13.42578125" style="205" customWidth="1"/>
    <col min="9734" max="9735" width="13.42578125" style="205"/>
    <col min="9736" max="9736" width="18.42578125" style="205" customWidth="1"/>
    <col min="9737" max="9737" width="13.7109375" style="205" customWidth="1"/>
    <col min="9738" max="9984" width="13.42578125" style="205"/>
    <col min="9985" max="9989" width="13.42578125" style="205" customWidth="1"/>
    <col min="9990" max="9991" width="13.42578125" style="205"/>
    <col min="9992" max="9992" width="18.42578125" style="205" customWidth="1"/>
    <col min="9993" max="9993" width="13.7109375" style="205" customWidth="1"/>
    <col min="9994" max="10240" width="13.42578125" style="205"/>
    <col min="10241" max="10245" width="13.42578125" style="205" customWidth="1"/>
    <col min="10246" max="10247" width="13.42578125" style="205"/>
    <col min="10248" max="10248" width="18.42578125" style="205" customWidth="1"/>
    <col min="10249" max="10249" width="13.7109375" style="205" customWidth="1"/>
    <col min="10250" max="10496" width="13.42578125" style="205"/>
    <col min="10497" max="10501" width="13.42578125" style="205" customWidth="1"/>
    <col min="10502" max="10503" width="13.42578125" style="205"/>
    <col min="10504" max="10504" width="18.42578125" style="205" customWidth="1"/>
    <col min="10505" max="10505" width="13.7109375" style="205" customWidth="1"/>
    <col min="10506" max="10752" width="13.42578125" style="205"/>
    <col min="10753" max="10757" width="13.42578125" style="205" customWidth="1"/>
    <col min="10758" max="10759" width="13.42578125" style="205"/>
    <col min="10760" max="10760" width="18.42578125" style="205" customWidth="1"/>
    <col min="10761" max="10761" width="13.7109375" style="205" customWidth="1"/>
    <col min="10762" max="11008" width="13.42578125" style="205"/>
    <col min="11009" max="11013" width="13.42578125" style="205" customWidth="1"/>
    <col min="11014" max="11015" width="13.42578125" style="205"/>
    <col min="11016" max="11016" width="18.42578125" style="205" customWidth="1"/>
    <col min="11017" max="11017" width="13.7109375" style="205" customWidth="1"/>
    <col min="11018" max="11264" width="13.42578125" style="205"/>
    <col min="11265" max="11269" width="13.42578125" style="205" customWidth="1"/>
    <col min="11270" max="11271" width="13.42578125" style="205"/>
    <col min="11272" max="11272" width="18.42578125" style="205" customWidth="1"/>
    <col min="11273" max="11273" width="13.7109375" style="205" customWidth="1"/>
    <col min="11274" max="11520" width="13.42578125" style="205"/>
    <col min="11521" max="11525" width="13.42578125" style="205" customWidth="1"/>
    <col min="11526" max="11527" width="13.42578125" style="205"/>
    <col min="11528" max="11528" width="18.42578125" style="205" customWidth="1"/>
    <col min="11529" max="11529" width="13.7109375" style="205" customWidth="1"/>
    <col min="11530" max="11776" width="13.42578125" style="205"/>
    <col min="11777" max="11781" width="13.42578125" style="205" customWidth="1"/>
    <col min="11782" max="11783" width="13.42578125" style="205"/>
    <col min="11784" max="11784" width="18.42578125" style="205" customWidth="1"/>
    <col min="11785" max="11785" width="13.7109375" style="205" customWidth="1"/>
    <col min="11786" max="12032" width="13.42578125" style="205"/>
    <col min="12033" max="12037" width="13.42578125" style="205" customWidth="1"/>
    <col min="12038" max="12039" width="13.42578125" style="205"/>
    <col min="12040" max="12040" width="18.42578125" style="205" customWidth="1"/>
    <col min="12041" max="12041" width="13.7109375" style="205" customWidth="1"/>
    <col min="12042" max="12288" width="13.42578125" style="205"/>
    <col min="12289" max="12293" width="13.42578125" style="205" customWidth="1"/>
    <col min="12294" max="12295" width="13.42578125" style="205"/>
    <col min="12296" max="12296" width="18.42578125" style="205" customWidth="1"/>
    <col min="12297" max="12297" width="13.7109375" style="205" customWidth="1"/>
    <col min="12298" max="12544" width="13.42578125" style="205"/>
    <col min="12545" max="12549" width="13.42578125" style="205" customWidth="1"/>
    <col min="12550" max="12551" width="13.42578125" style="205"/>
    <col min="12552" max="12552" width="18.42578125" style="205" customWidth="1"/>
    <col min="12553" max="12553" width="13.7109375" style="205" customWidth="1"/>
    <col min="12554" max="12800" width="13.42578125" style="205"/>
    <col min="12801" max="12805" width="13.42578125" style="205" customWidth="1"/>
    <col min="12806" max="12807" width="13.42578125" style="205"/>
    <col min="12808" max="12808" width="18.42578125" style="205" customWidth="1"/>
    <col min="12809" max="12809" width="13.7109375" style="205" customWidth="1"/>
    <col min="12810" max="13056" width="13.42578125" style="205"/>
    <col min="13057" max="13061" width="13.42578125" style="205" customWidth="1"/>
    <col min="13062" max="13063" width="13.42578125" style="205"/>
    <col min="13064" max="13064" width="18.42578125" style="205" customWidth="1"/>
    <col min="13065" max="13065" width="13.7109375" style="205" customWidth="1"/>
    <col min="13066" max="13312" width="13.42578125" style="205"/>
    <col min="13313" max="13317" width="13.42578125" style="205" customWidth="1"/>
    <col min="13318" max="13319" width="13.42578125" style="205"/>
    <col min="13320" max="13320" width="18.42578125" style="205" customWidth="1"/>
    <col min="13321" max="13321" width="13.7109375" style="205" customWidth="1"/>
    <col min="13322" max="13568" width="13.42578125" style="205"/>
    <col min="13569" max="13573" width="13.42578125" style="205" customWidth="1"/>
    <col min="13574" max="13575" width="13.42578125" style="205"/>
    <col min="13576" max="13576" width="18.42578125" style="205" customWidth="1"/>
    <col min="13577" max="13577" width="13.7109375" style="205" customWidth="1"/>
    <col min="13578" max="13824" width="13.42578125" style="205"/>
    <col min="13825" max="13829" width="13.42578125" style="205" customWidth="1"/>
    <col min="13830" max="13831" width="13.42578125" style="205"/>
    <col min="13832" max="13832" width="18.42578125" style="205" customWidth="1"/>
    <col min="13833" max="13833" width="13.7109375" style="205" customWidth="1"/>
    <col min="13834" max="14080" width="13.42578125" style="205"/>
    <col min="14081" max="14085" width="13.42578125" style="205" customWidth="1"/>
    <col min="14086" max="14087" width="13.42578125" style="205"/>
    <col min="14088" max="14088" width="18.42578125" style="205" customWidth="1"/>
    <col min="14089" max="14089" width="13.7109375" style="205" customWidth="1"/>
    <col min="14090" max="14336" width="13.42578125" style="205"/>
    <col min="14337" max="14341" width="13.42578125" style="205" customWidth="1"/>
    <col min="14342" max="14343" width="13.42578125" style="205"/>
    <col min="14344" max="14344" width="18.42578125" style="205" customWidth="1"/>
    <col min="14345" max="14345" width="13.7109375" style="205" customWidth="1"/>
    <col min="14346" max="14592" width="13.42578125" style="205"/>
    <col min="14593" max="14597" width="13.42578125" style="205" customWidth="1"/>
    <col min="14598" max="14599" width="13.42578125" style="205"/>
    <col min="14600" max="14600" width="18.42578125" style="205" customWidth="1"/>
    <col min="14601" max="14601" width="13.7109375" style="205" customWidth="1"/>
    <col min="14602" max="14848" width="13.42578125" style="205"/>
    <col min="14849" max="14853" width="13.42578125" style="205" customWidth="1"/>
    <col min="14854" max="14855" width="13.42578125" style="205"/>
    <col min="14856" max="14856" width="18.42578125" style="205" customWidth="1"/>
    <col min="14857" max="14857" width="13.7109375" style="205" customWidth="1"/>
    <col min="14858" max="15104" width="13.42578125" style="205"/>
    <col min="15105" max="15109" width="13.42578125" style="205" customWidth="1"/>
    <col min="15110" max="15111" width="13.42578125" style="205"/>
    <col min="15112" max="15112" width="18.42578125" style="205" customWidth="1"/>
    <col min="15113" max="15113" width="13.7109375" style="205" customWidth="1"/>
    <col min="15114" max="15360" width="13.42578125" style="205"/>
    <col min="15361" max="15365" width="13.42578125" style="205" customWidth="1"/>
    <col min="15366" max="15367" width="13.42578125" style="205"/>
    <col min="15368" max="15368" width="18.42578125" style="205" customWidth="1"/>
    <col min="15369" max="15369" width="13.7109375" style="205" customWidth="1"/>
    <col min="15370" max="15616" width="13.42578125" style="205"/>
    <col min="15617" max="15621" width="13.42578125" style="205" customWidth="1"/>
    <col min="15622" max="15623" width="13.42578125" style="205"/>
    <col min="15624" max="15624" width="18.42578125" style="205" customWidth="1"/>
    <col min="15625" max="15625" width="13.7109375" style="205" customWidth="1"/>
    <col min="15626" max="15872" width="13.42578125" style="205"/>
    <col min="15873" max="15877" width="13.42578125" style="205" customWidth="1"/>
    <col min="15878" max="15879" width="13.42578125" style="205"/>
    <col min="15880" max="15880" width="18.42578125" style="205" customWidth="1"/>
    <col min="15881" max="15881" width="13.7109375" style="205" customWidth="1"/>
    <col min="15882" max="16128" width="13.42578125" style="205"/>
    <col min="16129" max="16133" width="13.42578125" style="205" customWidth="1"/>
    <col min="16134" max="16135" width="13.42578125" style="205"/>
    <col min="16136" max="16136" width="18.42578125" style="205" customWidth="1"/>
    <col min="16137" max="16137" width="13.7109375" style="205" customWidth="1"/>
    <col min="16138" max="16384" width="13.42578125" style="205"/>
  </cols>
  <sheetData>
    <row r="1" spans="1:17" s="192" customFormat="1" ht="15.75" customHeight="1" x14ac:dyDescent="0.3">
      <c r="E1" s="193"/>
      <c r="P1" s="192" t="s">
        <v>67</v>
      </c>
    </row>
    <row r="2" spans="1:17" s="194" customFormat="1" ht="18" customHeight="1" x14ac:dyDescent="0.3">
      <c r="B2" s="760" t="s">
        <v>0</v>
      </c>
      <c r="C2" s="760"/>
      <c r="D2" s="760"/>
      <c r="E2" s="760"/>
      <c r="F2" s="760"/>
      <c r="G2" s="760"/>
      <c r="H2" s="760"/>
      <c r="I2" s="760"/>
      <c r="J2" s="760"/>
      <c r="K2" s="760"/>
      <c r="L2" s="760"/>
      <c r="M2" s="760"/>
      <c r="N2" s="760"/>
      <c r="O2" s="760"/>
      <c r="P2" s="760"/>
    </row>
    <row r="3" spans="1:17" s="194" customFormat="1" ht="42" customHeight="1" x14ac:dyDescent="0.3">
      <c r="B3" s="761" t="s">
        <v>140</v>
      </c>
      <c r="C3" s="761"/>
      <c r="D3" s="761"/>
      <c r="E3" s="761"/>
      <c r="F3" s="761"/>
      <c r="G3" s="761"/>
      <c r="H3" s="761"/>
      <c r="I3" s="761"/>
      <c r="J3" s="761"/>
      <c r="K3" s="761"/>
      <c r="L3" s="761"/>
      <c r="M3" s="761"/>
      <c r="N3" s="761"/>
      <c r="O3" s="761"/>
      <c r="P3" s="761"/>
    </row>
    <row r="4" spans="1:17" s="192" customFormat="1" ht="22.5" customHeight="1" thickBot="1" x14ac:dyDescent="0.35">
      <c r="B4" s="762" t="s">
        <v>156</v>
      </c>
      <c r="C4" s="762"/>
      <c r="D4" s="762"/>
      <c r="E4" s="762"/>
      <c r="F4" s="762"/>
      <c r="G4" s="762"/>
      <c r="H4" s="762"/>
      <c r="I4" s="762"/>
      <c r="J4" s="762"/>
      <c r="K4" s="762"/>
      <c r="L4" s="762"/>
      <c r="M4" s="762"/>
      <c r="N4" s="762"/>
      <c r="O4" s="762"/>
      <c r="P4" s="762"/>
    </row>
    <row r="5" spans="1:17" s="195" customFormat="1" ht="39" customHeight="1" thickBot="1" x14ac:dyDescent="0.3">
      <c r="A5" s="763" t="s">
        <v>1</v>
      </c>
      <c r="B5" s="764" t="s">
        <v>69</v>
      </c>
      <c r="C5" s="764" t="s">
        <v>141</v>
      </c>
      <c r="D5" s="766" t="s">
        <v>2</v>
      </c>
      <c r="E5" s="768" t="s">
        <v>3</v>
      </c>
      <c r="F5" s="769"/>
      <c r="G5" s="769"/>
      <c r="H5" s="769"/>
      <c r="I5" s="770"/>
      <c r="J5" s="768" t="s">
        <v>4</v>
      </c>
      <c r="K5" s="769"/>
      <c r="L5" s="769"/>
      <c r="M5" s="769"/>
      <c r="N5" s="770"/>
      <c r="O5" s="771" t="s">
        <v>5</v>
      </c>
      <c r="P5" s="772"/>
    </row>
    <row r="6" spans="1:17" s="195" customFormat="1" ht="46.5" customHeight="1" x14ac:dyDescent="0.25">
      <c r="A6" s="541"/>
      <c r="B6" s="765"/>
      <c r="C6" s="765"/>
      <c r="D6" s="767"/>
      <c r="E6" s="777" t="s">
        <v>142</v>
      </c>
      <c r="F6" s="514" t="s">
        <v>91</v>
      </c>
      <c r="G6" s="514"/>
      <c r="H6" s="514" t="s">
        <v>7</v>
      </c>
      <c r="I6" s="515"/>
      <c r="J6" s="778" t="s">
        <v>143</v>
      </c>
      <c r="K6" s="514" t="s">
        <v>92</v>
      </c>
      <c r="L6" s="514"/>
      <c r="M6" s="514" t="s">
        <v>9</v>
      </c>
      <c r="N6" s="514"/>
      <c r="O6" s="773" t="s">
        <v>10</v>
      </c>
      <c r="P6" s="775" t="s">
        <v>11</v>
      </c>
    </row>
    <row r="7" spans="1:17" s="195" customFormat="1" ht="48" customHeight="1" thickBot="1" x14ac:dyDescent="0.3">
      <c r="A7" s="541"/>
      <c r="B7" s="765"/>
      <c r="C7" s="765"/>
      <c r="D7" s="767"/>
      <c r="E7" s="777"/>
      <c r="F7" s="111" t="s">
        <v>12</v>
      </c>
      <c r="G7" s="111" t="s">
        <v>13</v>
      </c>
      <c r="H7" s="111" t="s">
        <v>12</v>
      </c>
      <c r="I7" s="111" t="s">
        <v>13</v>
      </c>
      <c r="J7" s="778"/>
      <c r="K7" s="111" t="s">
        <v>12</v>
      </c>
      <c r="L7" s="111" t="s">
        <v>13</v>
      </c>
      <c r="M7" s="111" t="s">
        <v>12</v>
      </c>
      <c r="N7" s="111" t="s">
        <v>13</v>
      </c>
      <c r="O7" s="774"/>
      <c r="P7" s="776"/>
    </row>
    <row r="8" spans="1:17" s="199" customFormat="1" ht="15.75" customHeight="1" thickBot="1" x14ac:dyDescent="0.3">
      <c r="A8" s="196">
        <v>1</v>
      </c>
      <c r="B8" s="197">
        <v>2</v>
      </c>
      <c r="C8" s="197">
        <v>3</v>
      </c>
      <c r="D8" s="197">
        <v>4</v>
      </c>
      <c r="E8" s="197">
        <v>5</v>
      </c>
      <c r="F8" s="197">
        <v>6</v>
      </c>
      <c r="G8" s="197">
        <v>7</v>
      </c>
      <c r="H8" s="197">
        <v>8</v>
      </c>
      <c r="I8" s="197">
        <v>9</v>
      </c>
      <c r="J8" s="197">
        <v>10</v>
      </c>
      <c r="K8" s="197">
        <v>11</v>
      </c>
      <c r="L8" s="197">
        <v>12</v>
      </c>
      <c r="M8" s="197">
        <v>13</v>
      </c>
      <c r="N8" s="197">
        <v>14</v>
      </c>
      <c r="O8" s="197">
        <v>15</v>
      </c>
      <c r="P8" s="198">
        <v>16</v>
      </c>
    </row>
    <row r="9" spans="1:17" ht="18.95" customHeight="1" x14ac:dyDescent="0.25">
      <c r="A9" s="787">
        <v>1</v>
      </c>
      <c r="B9" s="781" t="s">
        <v>144</v>
      </c>
      <c r="C9" s="788">
        <v>22044.49</v>
      </c>
      <c r="D9" s="201" t="s">
        <v>14</v>
      </c>
      <c r="E9" s="202">
        <v>153.94999999999999</v>
      </c>
      <c r="F9" s="200">
        <v>153.94999999999999</v>
      </c>
      <c r="G9" s="200">
        <v>97</v>
      </c>
      <c r="H9" s="200">
        <v>370</v>
      </c>
      <c r="I9" s="200">
        <v>370</v>
      </c>
      <c r="J9" s="203">
        <v>184.83</v>
      </c>
      <c r="K9" s="200">
        <v>184.83</v>
      </c>
      <c r="L9" s="200"/>
      <c r="M9" s="200"/>
      <c r="N9" s="200"/>
      <c r="O9" s="204">
        <f>G9+L9</f>
        <v>97</v>
      </c>
      <c r="P9" s="204">
        <f>I9+N9</f>
        <v>370</v>
      </c>
    </row>
    <row r="10" spans="1:17" ht="18.95" customHeight="1" x14ac:dyDescent="0.25">
      <c r="A10" s="779"/>
      <c r="B10" s="782"/>
      <c r="C10" s="789"/>
      <c r="D10" s="207" t="s">
        <v>75</v>
      </c>
      <c r="E10" s="208">
        <v>56.25</v>
      </c>
      <c r="F10" s="206">
        <v>56.25</v>
      </c>
      <c r="G10" s="206">
        <v>34.67</v>
      </c>
      <c r="H10" s="206">
        <v>100</v>
      </c>
      <c r="I10" s="206">
        <v>100</v>
      </c>
      <c r="J10" s="209"/>
      <c r="K10" s="206"/>
      <c r="L10" s="206"/>
      <c r="M10" s="206"/>
      <c r="N10" s="206"/>
      <c r="O10" s="204">
        <f>G10+L10</f>
        <v>34.67</v>
      </c>
      <c r="P10" s="204">
        <f>I10+N10</f>
        <v>100</v>
      </c>
    </row>
    <row r="11" spans="1:17" ht="18.95" customHeight="1" x14ac:dyDescent="0.25">
      <c r="A11" s="779"/>
      <c r="B11" s="782"/>
      <c r="C11" s="789"/>
      <c r="D11" s="207" t="s">
        <v>15</v>
      </c>
      <c r="E11" s="208">
        <v>245.63</v>
      </c>
      <c r="F11" s="206">
        <v>245.63</v>
      </c>
      <c r="G11" s="206">
        <v>4.2</v>
      </c>
      <c r="H11" s="206">
        <v>10</v>
      </c>
      <c r="I11" s="206">
        <v>10</v>
      </c>
      <c r="J11" s="209">
        <v>91.06</v>
      </c>
      <c r="K11" s="206">
        <v>91.06</v>
      </c>
      <c r="L11" s="206"/>
      <c r="M11" s="206">
        <f>SUM(A11:D11)</f>
        <v>0</v>
      </c>
      <c r="N11" s="206"/>
      <c r="O11" s="204">
        <f>G11+L11</f>
        <v>4.2</v>
      </c>
      <c r="P11" s="204">
        <f>I11+N11</f>
        <v>10</v>
      </c>
    </row>
    <row r="12" spans="1:17" ht="18.95" customHeight="1" x14ac:dyDescent="0.25">
      <c r="A12" s="779"/>
      <c r="B12" s="782"/>
      <c r="C12" s="789"/>
      <c r="D12" s="207" t="s">
        <v>16</v>
      </c>
      <c r="E12" s="208">
        <v>4267.78</v>
      </c>
      <c r="F12" s="206">
        <v>4267.78</v>
      </c>
      <c r="G12" s="206">
        <v>265.72000000000003</v>
      </c>
      <c r="H12" s="206">
        <v>470</v>
      </c>
      <c r="I12" s="206">
        <v>470</v>
      </c>
      <c r="J12" s="209">
        <v>2004.07</v>
      </c>
      <c r="K12" s="206">
        <v>2004.07</v>
      </c>
      <c r="L12" s="206">
        <v>73</v>
      </c>
      <c r="M12" s="206">
        <v>80</v>
      </c>
      <c r="N12" s="206">
        <v>80</v>
      </c>
      <c r="O12" s="204">
        <f>G12+L12</f>
        <v>338.72</v>
      </c>
      <c r="P12" s="204">
        <f>I12+N12</f>
        <v>550</v>
      </c>
    </row>
    <row r="13" spans="1:17" ht="18.95" customHeight="1" thickBot="1" x14ac:dyDescent="0.3">
      <c r="A13" s="779"/>
      <c r="B13" s="783"/>
      <c r="C13" s="790"/>
      <c r="D13" s="211" t="s">
        <v>17</v>
      </c>
      <c r="E13" s="212">
        <v>12054.73</v>
      </c>
      <c r="F13" s="210">
        <v>12054.73</v>
      </c>
      <c r="G13" s="210">
        <v>1386.87</v>
      </c>
      <c r="H13" s="210">
        <v>2027</v>
      </c>
      <c r="I13" s="210">
        <v>2027</v>
      </c>
      <c r="J13" s="213">
        <v>1033.3499999999999</v>
      </c>
      <c r="K13" s="210">
        <v>1033.3499999999999</v>
      </c>
      <c r="L13" s="210"/>
      <c r="M13" s="210">
        <f>SUM(A13:D13)</f>
        <v>0</v>
      </c>
      <c r="N13" s="210"/>
      <c r="O13" s="204">
        <f>G13+L13</f>
        <v>1386.87</v>
      </c>
      <c r="P13" s="204">
        <f>I13+N13</f>
        <v>2027</v>
      </c>
    </row>
    <row r="14" spans="1:17" ht="18.95" customHeight="1" thickBot="1" x14ac:dyDescent="0.3">
      <c r="A14" s="780"/>
      <c r="B14" s="785" t="s">
        <v>18</v>
      </c>
      <c r="C14" s="786"/>
      <c r="D14" s="786"/>
      <c r="E14" s="214">
        <v>16748.36</v>
      </c>
      <c r="F14" s="214">
        <v>16748.36</v>
      </c>
      <c r="G14" s="214">
        <f t="shared" ref="G14:P14" si="0">SUM(G9:G13)</f>
        <v>1788.46</v>
      </c>
      <c r="H14" s="214">
        <f t="shared" si="0"/>
        <v>2977</v>
      </c>
      <c r="I14" s="214">
        <f t="shared" si="0"/>
        <v>2977</v>
      </c>
      <c r="J14" s="214">
        <f t="shared" si="0"/>
        <v>3313.31</v>
      </c>
      <c r="K14" s="214">
        <f t="shared" si="0"/>
        <v>3313.31</v>
      </c>
      <c r="L14" s="214">
        <f t="shared" si="0"/>
        <v>73</v>
      </c>
      <c r="M14" s="214">
        <f t="shared" si="0"/>
        <v>80</v>
      </c>
      <c r="N14" s="214">
        <f t="shared" si="0"/>
        <v>80</v>
      </c>
      <c r="O14" s="214">
        <f t="shared" si="0"/>
        <v>1861.46</v>
      </c>
      <c r="P14" s="214">
        <f t="shared" si="0"/>
        <v>3057</v>
      </c>
      <c r="Q14" s="217"/>
    </row>
    <row r="15" spans="1:17" ht="18.95" customHeight="1" x14ac:dyDescent="0.25">
      <c r="A15" s="779">
        <v>2</v>
      </c>
      <c r="B15" s="781" t="s">
        <v>145</v>
      </c>
      <c r="C15" s="784">
        <v>73073.91</v>
      </c>
      <c r="D15" s="201" t="s">
        <v>14</v>
      </c>
      <c r="E15" s="202">
        <v>1936.65</v>
      </c>
      <c r="F15" s="200">
        <v>1936.65</v>
      </c>
      <c r="G15" s="200">
        <v>516.92999999999995</v>
      </c>
      <c r="H15" s="200">
        <v>1200</v>
      </c>
      <c r="I15" s="200">
        <v>1200</v>
      </c>
      <c r="J15" s="203">
        <v>376.14</v>
      </c>
      <c r="K15" s="200">
        <v>376.14</v>
      </c>
      <c r="L15" s="200">
        <v>75</v>
      </c>
      <c r="M15" s="200">
        <v>204</v>
      </c>
      <c r="N15" s="200">
        <v>204</v>
      </c>
      <c r="O15" s="204">
        <f>G15+L15</f>
        <v>591.92999999999995</v>
      </c>
      <c r="P15" s="204">
        <f>I15+N15</f>
        <v>1404</v>
      </c>
      <c r="Q15" s="217"/>
    </row>
    <row r="16" spans="1:17" ht="18.95" customHeight="1" x14ac:dyDescent="0.25">
      <c r="A16" s="779"/>
      <c r="B16" s="782"/>
      <c r="C16" s="784"/>
      <c r="D16" s="207" t="s">
        <v>75</v>
      </c>
      <c r="E16" s="208">
        <v>22.02</v>
      </c>
      <c r="F16" s="206">
        <v>22.02</v>
      </c>
      <c r="G16" s="206"/>
      <c r="H16" s="206"/>
      <c r="I16" s="206"/>
      <c r="J16" s="209"/>
      <c r="K16" s="206"/>
      <c r="L16" s="206"/>
      <c r="M16" s="206"/>
      <c r="N16" s="206"/>
      <c r="O16" s="204">
        <f>G16+L16</f>
        <v>0</v>
      </c>
      <c r="P16" s="204">
        <f>I16+N16</f>
        <v>0</v>
      </c>
      <c r="Q16" s="217"/>
    </row>
    <row r="17" spans="1:18" ht="18.95" customHeight="1" x14ac:dyDescent="0.25">
      <c r="A17" s="779"/>
      <c r="B17" s="782"/>
      <c r="C17" s="784"/>
      <c r="D17" s="207" t="s">
        <v>15</v>
      </c>
      <c r="E17" s="208">
        <v>474.23</v>
      </c>
      <c r="F17" s="206">
        <v>474.23</v>
      </c>
      <c r="G17" s="206">
        <v>156.1</v>
      </c>
      <c r="H17" s="206">
        <v>300</v>
      </c>
      <c r="I17" s="206">
        <v>300</v>
      </c>
      <c r="J17" s="209">
        <v>235.46</v>
      </c>
      <c r="K17" s="206">
        <v>235.46</v>
      </c>
      <c r="L17" s="206">
        <v>55</v>
      </c>
      <c r="M17" s="206">
        <v>100</v>
      </c>
      <c r="N17" s="206">
        <v>100</v>
      </c>
      <c r="O17" s="204">
        <f>G17+L17</f>
        <v>211.1</v>
      </c>
      <c r="P17" s="204">
        <f>I17+N17</f>
        <v>400</v>
      </c>
      <c r="Q17" s="217"/>
    </row>
    <row r="18" spans="1:18" ht="18.95" customHeight="1" x14ac:dyDescent="0.25">
      <c r="A18" s="779"/>
      <c r="B18" s="782"/>
      <c r="C18" s="784"/>
      <c r="D18" s="207" t="s">
        <v>16</v>
      </c>
      <c r="E18" s="208">
        <v>26183.35</v>
      </c>
      <c r="F18" s="206">
        <v>26183.35</v>
      </c>
      <c r="G18" s="206">
        <v>2542.21</v>
      </c>
      <c r="H18" s="216">
        <v>2600</v>
      </c>
      <c r="I18" s="216">
        <v>2600</v>
      </c>
      <c r="J18" s="209">
        <v>12005.29</v>
      </c>
      <c r="K18" s="206">
        <v>12005.29</v>
      </c>
      <c r="L18" s="206">
        <v>821.93</v>
      </c>
      <c r="M18" s="206">
        <v>600</v>
      </c>
      <c r="N18" s="206">
        <v>600</v>
      </c>
      <c r="O18" s="204">
        <f>G18+L18</f>
        <v>3364.14</v>
      </c>
      <c r="P18" s="204">
        <v>3200</v>
      </c>
      <c r="Q18" s="217"/>
    </row>
    <row r="19" spans="1:18" ht="18.95" customHeight="1" thickBot="1" x14ac:dyDescent="0.3">
      <c r="A19" s="779"/>
      <c r="B19" s="783"/>
      <c r="C19" s="784"/>
      <c r="D19" s="211" t="s">
        <v>17</v>
      </c>
      <c r="E19" s="212">
        <v>20518.29</v>
      </c>
      <c r="F19" s="210">
        <v>20518.29</v>
      </c>
      <c r="G19" s="210">
        <v>882.4</v>
      </c>
      <c r="H19" s="210">
        <v>882.7</v>
      </c>
      <c r="I19" s="210">
        <v>882.7</v>
      </c>
      <c r="J19" s="213">
        <v>5556.93</v>
      </c>
      <c r="K19" s="210">
        <v>5556.93</v>
      </c>
      <c r="L19" s="210">
        <v>167.9</v>
      </c>
      <c r="M19" s="210">
        <v>167.9</v>
      </c>
      <c r="N19" s="210">
        <v>167.9</v>
      </c>
      <c r="O19" s="204">
        <f>G19+L19</f>
        <v>1050.3</v>
      </c>
      <c r="P19" s="204">
        <f>I19+N19</f>
        <v>1050.6000000000001</v>
      </c>
      <c r="Q19" s="217"/>
    </row>
    <row r="20" spans="1:18" ht="18.95" customHeight="1" thickBot="1" x14ac:dyDescent="0.3">
      <c r="A20" s="780"/>
      <c r="B20" s="785" t="s">
        <v>18</v>
      </c>
      <c r="C20" s="786"/>
      <c r="D20" s="786"/>
      <c r="E20" s="214">
        <v>49134.53</v>
      </c>
      <c r="F20" s="214">
        <v>49134.53</v>
      </c>
      <c r="G20" s="214">
        <f t="shared" ref="G20:P20" si="1">G15+G16+G17+G18+G19</f>
        <v>4097.6399999999994</v>
      </c>
      <c r="H20" s="214">
        <f t="shared" si="1"/>
        <v>4982.7</v>
      </c>
      <c r="I20" s="214">
        <f t="shared" si="1"/>
        <v>4982.7</v>
      </c>
      <c r="J20" s="214">
        <f t="shared" si="1"/>
        <v>18173.82</v>
      </c>
      <c r="K20" s="214">
        <f t="shared" si="1"/>
        <v>18173.82</v>
      </c>
      <c r="L20" s="214">
        <f t="shared" si="1"/>
        <v>1119.83</v>
      </c>
      <c r="M20" s="214">
        <f t="shared" si="1"/>
        <v>1071.9000000000001</v>
      </c>
      <c r="N20" s="214">
        <f t="shared" si="1"/>
        <v>1071.9000000000001</v>
      </c>
      <c r="O20" s="214">
        <f t="shared" si="1"/>
        <v>5217.47</v>
      </c>
      <c r="P20" s="214">
        <f t="shared" si="1"/>
        <v>6054.6</v>
      </c>
      <c r="Q20" s="217"/>
    </row>
    <row r="21" spans="1:18" ht="18.95" customHeight="1" x14ac:dyDescent="0.25">
      <c r="A21" s="779">
        <v>3</v>
      </c>
      <c r="B21" s="781" t="s">
        <v>146</v>
      </c>
      <c r="C21" s="784">
        <v>9614.65</v>
      </c>
      <c r="D21" s="201" t="s">
        <v>14</v>
      </c>
      <c r="E21" s="202">
        <v>162.80000000000001</v>
      </c>
      <c r="F21" s="200">
        <v>162.80000000000001</v>
      </c>
      <c r="G21" s="200">
        <v>119.78</v>
      </c>
      <c r="H21" s="200">
        <v>477.4</v>
      </c>
      <c r="I21" s="200">
        <v>477.4</v>
      </c>
      <c r="J21" s="203">
        <v>46.27</v>
      </c>
      <c r="K21" s="200">
        <v>46.27</v>
      </c>
      <c r="L21" s="200">
        <v>36.159999999999997</v>
      </c>
      <c r="M21" s="200">
        <v>120</v>
      </c>
      <c r="N21" s="200">
        <v>120</v>
      </c>
      <c r="O21" s="204">
        <f>G21+L21</f>
        <v>155.94</v>
      </c>
      <c r="P21" s="204">
        <f>I21+N21</f>
        <v>597.4</v>
      </c>
      <c r="Q21" s="217"/>
      <c r="R21" s="217"/>
    </row>
    <row r="22" spans="1:18" ht="18.95" customHeight="1" x14ac:dyDescent="0.25">
      <c r="A22" s="779"/>
      <c r="B22" s="782"/>
      <c r="C22" s="784"/>
      <c r="D22" s="207" t="s">
        <v>75</v>
      </c>
      <c r="E22" s="208">
        <v>7.1</v>
      </c>
      <c r="F22" s="206">
        <v>7.1</v>
      </c>
      <c r="G22" s="206">
        <v>6.32</v>
      </c>
      <c r="H22" s="206">
        <v>18</v>
      </c>
      <c r="I22" s="206">
        <v>18</v>
      </c>
      <c r="J22" s="209"/>
      <c r="K22" s="206"/>
      <c r="L22" s="206"/>
      <c r="M22" s="206"/>
      <c r="N22" s="206"/>
      <c r="O22" s="204">
        <f>G22+L22</f>
        <v>6.32</v>
      </c>
      <c r="P22" s="204">
        <f>I22+N22</f>
        <v>18</v>
      </c>
      <c r="Q22" s="217"/>
    </row>
    <row r="23" spans="1:18" ht="18.95" customHeight="1" x14ac:dyDescent="0.25">
      <c r="A23" s="779"/>
      <c r="B23" s="782"/>
      <c r="C23" s="784"/>
      <c r="D23" s="207" t="s">
        <v>15</v>
      </c>
      <c r="E23" s="208">
        <v>236.78</v>
      </c>
      <c r="F23" s="206">
        <v>236.78</v>
      </c>
      <c r="G23" s="206">
        <v>80</v>
      </c>
      <c r="H23" s="206">
        <v>160</v>
      </c>
      <c r="I23" s="206">
        <v>160</v>
      </c>
      <c r="J23" s="209">
        <v>62.7</v>
      </c>
      <c r="K23" s="206">
        <v>62.7</v>
      </c>
      <c r="L23" s="206">
        <v>37.4</v>
      </c>
      <c r="M23" s="206">
        <v>50</v>
      </c>
      <c r="N23" s="206">
        <v>50</v>
      </c>
      <c r="O23" s="204">
        <f>G23+L23</f>
        <v>117.4</v>
      </c>
      <c r="P23" s="204">
        <f>I23+N23</f>
        <v>210</v>
      </c>
      <c r="Q23" s="217"/>
    </row>
    <row r="24" spans="1:18" ht="18.95" customHeight="1" x14ac:dyDescent="0.25">
      <c r="A24" s="779"/>
      <c r="B24" s="782"/>
      <c r="C24" s="784"/>
      <c r="D24" s="207" t="s">
        <v>16</v>
      </c>
      <c r="E24" s="208">
        <v>4158.01</v>
      </c>
      <c r="F24" s="206">
        <v>4158.01</v>
      </c>
      <c r="G24" s="206">
        <v>3400</v>
      </c>
      <c r="H24" s="206">
        <v>5000</v>
      </c>
      <c r="I24" s="206">
        <v>5000</v>
      </c>
      <c r="J24" s="209">
        <v>2000.55</v>
      </c>
      <c r="K24" s="206">
        <v>2000.55</v>
      </c>
      <c r="L24" s="206">
        <v>1647.8</v>
      </c>
      <c r="M24" s="206">
        <v>2300</v>
      </c>
      <c r="N24" s="206">
        <v>2300</v>
      </c>
      <c r="O24" s="204">
        <v>5047.8</v>
      </c>
      <c r="P24" s="204">
        <f>I24+N24</f>
        <v>7300</v>
      </c>
      <c r="Q24" s="217"/>
    </row>
    <row r="25" spans="1:18" ht="18.95" customHeight="1" thickBot="1" x14ac:dyDescent="0.3">
      <c r="A25" s="779"/>
      <c r="B25" s="783"/>
      <c r="C25" s="784"/>
      <c r="D25" s="211" t="s">
        <v>17</v>
      </c>
      <c r="E25" s="212">
        <v>1024.53</v>
      </c>
      <c r="F25" s="210">
        <v>1024.53</v>
      </c>
      <c r="G25" s="210">
        <v>74.89</v>
      </c>
      <c r="H25" s="210">
        <v>100</v>
      </c>
      <c r="I25" s="210">
        <v>100</v>
      </c>
      <c r="J25" s="213">
        <v>264.36</v>
      </c>
      <c r="K25" s="210">
        <v>264.36</v>
      </c>
      <c r="L25" s="210">
        <v>46.5</v>
      </c>
      <c r="M25" s="210">
        <v>50</v>
      </c>
      <c r="N25" s="210">
        <v>50</v>
      </c>
      <c r="O25" s="204">
        <f>G25+L25</f>
        <v>121.39</v>
      </c>
      <c r="P25" s="204">
        <f>I25+N25</f>
        <v>150</v>
      </c>
      <c r="Q25" s="217"/>
    </row>
    <row r="26" spans="1:18" ht="18.95" customHeight="1" thickBot="1" x14ac:dyDescent="0.3">
      <c r="A26" s="780"/>
      <c r="B26" s="785" t="s">
        <v>18</v>
      </c>
      <c r="C26" s="786"/>
      <c r="D26" s="786"/>
      <c r="E26" s="214">
        <f>SUM(E21:E25)</f>
        <v>5589.22</v>
      </c>
      <c r="F26" s="214">
        <f t="shared" ref="F26:P26" si="2">SUM(F21:F25)</f>
        <v>5589.22</v>
      </c>
      <c r="G26" s="214">
        <f t="shared" si="2"/>
        <v>3680.99</v>
      </c>
      <c r="H26" s="214">
        <f t="shared" si="2"/>
        <v>5755.4</v>
      </c>
      <c r="I26" s="214">
        <f t="shared" si="2"/>
        <v>5755.4</v>
      </c>
      <c r="J26" s="214">
        <f t="shared" si="2"/>
        <v>2373.88</v>
      </c>
      <c r="K26" s="214">
        <f t="shared" si="2"/>
        <v>2373.88</v>
      </c>
      <c r="L26" s="214">
        <f t="shared" si="2"/>
        <v>1767.86</v>
      </c>
      <c r="M26" s="214">
        <f t="shared" si="2"/>
        <v>2520</v>
      </c>
      <c r="N26" s="214">
        <f t="shared" si="2"/>
        <v>2520</v>
      </c>
      <c r="O26" s="214">
        <v>8101.56</v>
      </c>
      <c r="P26" s="214">
        <f t="shared" si="2"/>
        <v>8275.4</v>
      </c>
      <c r="Q26" s="217"/>
    </row>
    <row r="27" spans="1:18" ht="18.95" customHeight="1" x14ac:dyDescent="0.25">
      <c r="A27" s="787">
        <v>4</v>
      </c>
      <c r="B27" s="781" t="s">
        <v>147</v>
      </c>
      <c r="C27" s="784">
        <v>41406.6</v>
      </c>
      <c r="D27" s="201" t="s">
        <v>14</v>
      </c>
      <c r="E27" s="202">
        <v>1285.55</v>
      </c>
      <c r="F27" s="200">
        <v>1285.55</v>
      </c>
      <c r="G27" s="200">
        <v>313.3</v>
      </c>
      <c r="H27" s="200">
        <v>1020</v>
      </c>
      <c r="I27" s="200">
        <v>1020</v>
      </c>
      <c r="J27" s="203"/>
      <c r="K27" s="200"/>
      <c r="L27" s="200"/>
      <c r="M27" s="200"/>
      <c r="N27" s="200"/>
      <c r="O27" s="204">
        <f>G27+L27</f>
        <v>313.3</v>
      </c>
      <c r="P27" s="204">
        <f>I27+N27</f>
        <v>1020</v>
      </c>
      <c r="Q27" s="217"/>
    </row>
    <row r="28" spans="1:18" ht="18.95" customHeight="1" x14ac:dyDescent="0.25">
      <c r="A28" s="779"/>
      <c r="B28" s="782"/>
      <c r="C28" s="784"/>
      <c r="D28" s="207" t="s">
        <v>75</v>
      </c>
      <c r="E28" s="208">
        <v>249.93</v>
      </c>
      <c r="F28" s="206">
        <v>249.93</v>
      </c>
      <c r="G28" s="206">
        <v>228.43</v>
      </c>
      <c r="H28" s="206">
        <v>700</v>
      </c>
      <c r="I28" s="206">
        <v>700</v>
      </c>
      <c r="J28" s="209"/>
      <c r="K28" s="206"/>
      <c r="L28" s="206"/>
      <c r="M28" s="206">
        <f>SUM(A28:D28)</f>
        <v>0</v>
      </c>
      <c r="N28" s="206"/>
      <c r="O28" s="204">
        <f>G28+L28</f>
        <v>228.43</v>
      </c>
      <c r="P28" s="204">
        <f>I28+N28</f>
        <v>700</v>
      </c>
      <c r="Q28" s="217"/>
    </row>
    <row r="29" spans="1:18" ht="18.95" customHeight="1" x14ac:dyDescent="0.25">
      <c r="A29" s="779"/>
      <c r="B29" s="782"/>
      <c r="C29" s="784"/>
      <c r="D29" s="207" t="s">
        <v>15</v>
      </c>
      <c r="E29" s="208">
        <v>333.36</v>
      </c>
      <c r="F29" s="206">
        <v>333.36</v>
      </c>
      <c r="G29" s="206">
        <v>4</v>
      </c>
      <c r="H29" s="210">
        <v>8</v>
      </c>
      <c r="I29" s="206">
        <v>8</v>
      </c>
      <c r="J29" s="209">
        <v>23.79</v>
      </c>
      <c r="K29" s="206">
        <v>23.79</v>
      </c>
      <c r="L29" s="206"/>
      <c r="M29" s="206"/>
      <c r="N29" s="206"/>
      <c r="O29" s="204">
        <f>G29+L29</f>
        <v>4</v>
      </c>
      <c r="P29" s="204">
        <f>I29+N29</f>
        <v>8</v>
      </c>
      <c r="Q29" s="217"/>
    </row>
    <row r="30" spans="1:18" ht="18.95" customHeight="1" x14ac:dyDescent="0.25">
      <c r="A30" s="779"/>
      <c r="B30" s="782"/>
      <c r="C30" s="784"/>
      <c r="D30" s="207" t="s">
        <v>16</v>
      </c>
      <c r="E30" s="208">
        <v>15149.7</v>
      </c>
      <c r="F30" s="206">
        <v>15149.7</v>
      </c>
      <c r="G30" s="206">
        <v>8260.76</v>
      </c>
      <c r="H30" s="206">
        <v>12000</v>
      </c>
      <c r="I30" s="206">
        <v>12000</v>
      </c>
      <c r="J30" s="209">
        <v>782.12</v>
      </c>
      <c r="K30" s="206">
        <v>782.12</v>
      </c>
      <c r="L30" s="206">
        <v>431.4</v>
      </c>
      <c r="M30" s="206">
        <v>2165.15</v>
      </c>
      <c r="N30" s="206">
        <v>2165.15</v>
      </c>
      <c r="O30" s="204">
        <f>G30+L30</f>
        <v>8692.16</v>
      </c>
      <c r="P30" s="204">
        <v>14165.15</v>
      </c>
      <c r="Q30" s="217"/>
    </row>
    <row r="31" spans="1:18" ht="18.95" customHeight="1" thickBot="1" x14ac:dyDescent="0.3">
      <c r="A31" s="779"/>
      <c r="B31" s="783"/>
      <c r="C31" s="784"/>
      <c r="D31" s="211" t="s">
        <v>17</v>
      </c>
      <c r="E31" s="212">
        <v>16314.81</v>
      </c>
      <c r="F31" s="210">
        <v>16314.81</v>
      </c>
      <c r="G31" s="210">
        <v>3145.47</v>
      </c>
      <c r="H31" s="210">
        <v>1006.3</v>
      </c>
      <c r="I31" s="210">
        <v>1006.3</v>
      </c>
      <c r="J31" s="213">
        <v>2391.12</v>
      </c>
      <c r="K31" s="210">
        <v>2391.12</v>
      </c>
      <c r="L31" s="210"/>
      <c r="M31" s="210">
        <f>SUM(A31:D31)</f>
        <v>0</v>
      </c>
      <c r="N31" s="210"/>
      <c r="O31" s="204">
        <f>G31+L31</f>
        <v>3145.47</v>
      </c>
      <c r="P31" s="204">
        <f>I31+N31</f>
        <v>1006.3</v>
      </c>
      <c r="Q31" s="217"/>
    </row>
    <row r="32" spans="1:18" ht="18.95" customHeight="1" thickBot="1" x14ac:dyDescent="0.3">
      <c r="A32" s="780"/>
      <c r="B32" s="785" t="s">
        <v>18</v>
      </c>
      <c r="C32" s="786"/>
      <c r="D32" s="786"/>
      <c r="E32" s="214">
        <v>33333.35</v>
      </c>
      <c r="F32" s="214">
        <f t="shared" ref="F32:P32" si="3">SUM(F27:F31)</f>
        <v>33333.35</v>
      </c>
      <c r="G32" s="214">
        <v>11951.96</v>
      </c>
      <c r="H32" s="214">
        <v>14734.3</v>
      </c>
      <c r="I32" s="214">
        <f t="shared" si="3"/>
        <v>14734.3</v>
      </c>
      <c r="J32" s="214">
        <f t="shared" si="3"/>
        <v>3197.0299999999997</v>
      </c>
      <c r="K32" s="214">
        <f t="shared" si="3"/>
        <v>3197.0299999999997</v>
      </c>
      <c r="L32" s="214">
        <f t="shared" si="3"/>
        <v>431.4</v>
      </c>
      <c r="M32" s="214">
        <f t="shared" si="3"/>
        <v>2165.15</v>
      </c>
      <c r="N32" s="214">
        <f t="shared" si="3"/>
        <v>2165.15</v>
      </c>
      <c r="O32" s="214">
        <v>8944.26</v>
      </c>
      <c r="P32" s="214">
        <f t="shared" si="3"/>
        <v>16899.45</v>
      </c>
      <c r="Q32" s="217"/>
    </row>
    <row r="33" spans="1:18" ht="18.95" customHeight="1" x14ac:dyDescent="0.25">
      <c r="A33" s="779">
        <v>6</v>
      </c>
      <c r="B33" s="781" t="s">
        <v>148</v>
      </c>
      <c r="C33" s="795">
        <v>43391.42</v>
      </c>
      <c r="D33" s="201" t="s">
        <v>14</v>
      </c>
      <c r="E33" s="218">
        <v>880.34</v>
      </c>
      <c r="F33" s="219">
        <v>880.34</v>
      </c>
      <c r="G33" s="215">
        <v>153.77000000000001</v>
      </c>
      <c r="H33" s="215">
        <v>528</v>
      </c>
      <c r="I33" s="215">
        <v>528</v>
      </c>
      <c r="J33" s="220">
        <v>10.3</v>
      </c>
      <c r="K33" s="215">
        <v>10.3</v>
      </c>
      <c r="L33" s="215"/>
      <c r="M33" s="215"/>
      <c r="N33" s="215"/>
      <c r="O33" s="221">
        <f>G33+L33</f>
        <v>153.77000000000001</v>
      </c>
      <c r="P33" s="221">
        <f>I33+N33</f>
        <v>528</v>
      </c>
      <c r="Q33" s="217"/>
    </row>
    <row r="34" spans="1:18" ht="18.95" customHeight="1" x14ac:dyDescent="0.25">
      <c r="A34" s="779"/>
      <c r="B34" s="782"/>
      <c r="C34" s="796"/>
      <c r="D34" s="207" t="s">
        <v>75</v>
      </c>
      <c r="E34" s="223">
        <v>3.53</v>
      </c>
      <c r="F34" s="222">
        <v>3.53</v>
      </c>
      <c r="G34" s="206"/>
      <c r="H34" s="206"/>
      <c r="I34" s="206"/>
      <c r="J34" s="209"/>
      <c r="K34" s="206"/>
      <c r="L34" s="206"/>
      <c r="M34" s="206"/>
      <c r="N34" s="206"/>
      <c r="O34" s="224">
        <f>G34+L34</f>
        <v>0</v>
      </c>
      <c r="P34" s="224">
        <f>I34+N34</f>
        <v>0</v>
      </c>
      <c r="Q34" s="217"/>
    </row>
    <row r="35" spans="1:18" ht="18.95" customHeight="1" x14ac:dyDescent="0.25">
      <c r="A35" s="779"/>
      <c r="B35" s="782"/>
      <c r="C35" s="796"/>
      <c r="D35" s="207" t="s">
        <v>15</v>
      </c>
      <c r="E35" s="223">
        <v>934.22</v>
      </c>
      <c r="F35" s="222">
        <v>934.22</v>
      </c>
      <c r="G35" s="206">
        <v>297.5</v>
      </c>
      <c r="H35" s="206">
        <v>953.2</v>
      </c>
      <c r="I35" s="206">
        <v>953.2</v>
      </c>
      <c r="J35" s="209">
        <v>168.07</v>
      </c>
      <c r="K35" s="206">
        <v>168.07</v>
      </c>
      <c r="L35" s="206">
        <v>45</v>
      </c>
      <c r="M35" s="206">
        <v>45</v>
      </c>
      <c r="N35" s="206">
        <v>45</v>
      </c>
      <c r="O35" s="224">
        <f>G35+L35</f>
        <v>342.5</v>
      </c>
      <c r="P35" s="224">
        <f>I35+N35</f>
        <v>998.2</v>
      </c>
      <c r="Q35" s="217"/>
    </row>
    <row r="36" spans="1:18" ht="18.95" customHeight="1" x14ac:dyDescent="0.25">
      <c r="A36" s="779"/>
      <c r="B36" s="782"/>
      <c r="C36" s="796"/>
      <c r="D36" s="207" t="s">
        <v>16</v>
      </c>
      <c r="E36" s="223">
        <v>10672.48</v>
      </c>
      <c r="F36" s="222">
        <v>10672.48</v>
      </c>
      <c r="G36" s="206">
        <v>6542.8</v>
      </c>
      <c r="H36" s="206">
        <v>6542.8</v>
      </c>
      <c r="I36" s="206">
        <v>6542.8</v>
      </c>
      <c r="J36" s="209">
        <v>13876.78</v>
      </c>
      <c r="K36" s="206">
        <v>13876.78</v>
      </c>
      <c r="L36" s="206">
        <v>6363.05</v>
      </c>
      <c r="M36" s="206">
        <v>6400</v>
      </c>
      <c r="N36" s="206">
        <v>6400</v>
      </c>
      <c r="O36" s="224">
        <f>G36+L36</f>
        <v>12905.85</v>
      </c>
      <c r="P36" s="224">
        <f>I36+N36</f>
        <v>12942.8</v>
      </c>
      <c r="Q36" s="217"/>
    </row>
    <row r="37" spans="1:18" ht="18.95" customHeight="1" thickBot="1" x14ac:dyDescent="0.3">
      <c r="A37" s="779"/>
      <c r="B37" s="783"/>
      <c r="C37" s="797"/>
      <c r="D37" s="211" t="s">
        <v>17</v>
      </c>
      <c r="E37" s="226">
        <v>11089.82</v>
      </c>
      <c r="F37" s="225">
        <v>111089.82</v>
      </c>
      <c r="G37" s="210">
        <v>416.4</v>
      </c>
      <c r="H37" s="210">
        <v>412</v>
      </c>
      <c r="I37" s="210">
        <v>412</v>
      </c>
      <c r="J37" s="213">
        <v>3450.81</v>
      </c>
      <c r="K37" s="210">
        <v>3450.81</v>
      </c>
      <c r="L37" s="210">
        <v>502.87</v>
      </c>
      <c r="M37" s="210">
        <v>400</v>
      </c>
      <c r="N37" s="210">
        <v>400</v>
      </c>
      <c r="O37" s="227">
        <f>G37+L37</f>
        <v>919.27</v>
      </c>
      <c r="P37" s="227">
        <f>I37+N37</f>
        <v>812</v>
      </c>
      <c r="Q37" s="217"/>
    </row>
    <row r="38" spans="1:18" ht="18.95" customHeight="1" thickBot="1" x14ac:dyDescent="0.3">
      <c r="A38" s="780"/>
      <c r="B38" s="785" t="s">
        <v>18</v>
      </c>
      <c r="C38" s="786"/>
      <c r="D38" s="786"/>
      <c r="E38" s="214">
        <v>23580.38</v>
      </c>
      <c r="F38" s="214">
        <v>23580.38</v>
      </c>
      <c r="G38" s="214">
        <f t="shared" ref="G38:O38" si="4">SUM(G33:G37)</f>
        <v>7410.4699999999993</v>
      </c>
      <c r="H38" s="214">
        <f t="shared" si="4"/>
        <v>8436</v>
      </c>
      <c r="I38" s="214">
        <f t="shared" si="4"/>
        <v>8436</v>
      </c>
      <c r="J38" s="214">
        <f t="shared" si="4"/>
        <v>17505.960000000003</v>
      </c>
      <c r="K38" s="214">
        <f t="shared" si="4"/>
        <v>17505.960000000003</v>
      </c>
      <c r="L38" s="214">
        <f t="shared" si="4"/>
        <v>6910.92</v>
      </c>
      <c r="M38" s="214">
        <f t="shared" si="4"/>
        <v>6845</v>
      </c>
      <c r="N38" s="214">
        <f t="shared" si="4"/>
        <v>6845</v>
      </c>
      <c r="O38" s="214">
        <f t="shared" si="4"/>
        <v>14321.390000000001</v>
      </c>
      <c r="P38" s="214">
        <v>15281</v>
      </c>
      <c r="Q38" s="217"/>
    </row>
    <row r="39" spans="1:18" ht="18.95" customHeight="1" x14ac:dyDescent="0.25">
      <c r="A39" s="791" t="s">
        <v>83</v>
      </c>
      <c r="B39" s="792"/>
      <c r="C39" s="794">
        <v>189530.1</v>
      </c>
      <c r="D39" s="228" t="s">
        <v>14</v>
      </c>
      <c r="E39" s="202">
        <f t="shared" ref="E39" si="5">E9+E15+E21+E27+E33</f>
        <v>4419.29</v>
      </c>
      <c r="F39" s="202">
        <f t="shared" ref="F39:P39" si="6">F9+F15+F21+F27+F33</f>
        <v>4419.29</v>
      </c>
      <c r="G39" s="202">
        <f t="shared" si="6"/>
        <v>1200.78</v>
      </c>
      <c r="H39" s="202">
        <f t="shared" si="6"/>
        <v>3595.4</v>
      </c>
      <c r="I39" s="202">
        <f t="shared" si="6"/>
        <v>3595.4</v>
      </c>
      <c r="J39" s="202">
        <f t="shared" si="6"/>
        <v>617.54</v>
      </c>
      <c r="K39" s="202">
        <f t="shared" si="6"/>
        <v>617.54</v>
      </c>
      <c r="L39" s="202">
        <f t="shared" si="6"/>
        <v>111.16</v>
      </c>
      <c r="M39" s="202">
        <f t="shared" si="6"/>
        <v>324</v>
      </c>
      <c r="N39" s="202">
        <f t="shared" si="6"/>
        <v>324</v>
      </c>
      <c r="O39" s="202">
        <f t="shared" si="6"/>
        <v>1311.9399999999998</v>
      </c>
      <c r="P39" s="202">
        <f t="shared" si="6"/>
        <v>3919.4</v>
      </c>
      <c r="Q39" s="217"/>
    </row>
    <row r="40" spans="1:18" ht="18.95" customHeight="1" x14ac:dyDescent="0.25">
      <c r="A40" s="793"/>
      <c r="B40" s="792"/>
      <c r="C40" s="794"/>
      <c r="D40" s="229" t="s">
        <v>75</v>
      </c>
      <c r="E40" s="202">
        <f t="shared" ref="E40:P40" si="7">E10+E16+E22+E28+E34</f>
        <v>338.83</v>
      </c>
      <c r="F40" s="202">
        <f t="shared" si="7"/>
        <v>338.83</v>
      </c>
      <c r="G40" s="202">
        <f t="shared" si="7"/>
        <v>269.42</v>
      </c>
      <c r="H40" s="202">
        <f t="shared" si="7"/>
        <v>818</v>
      </c>
      <c r="I40" s="202">
        <f t="shared" si="7"/>
        <v>818</v>
      </c>
      <c r="J40" s="202">
        <f t="shared" si="7"/>
        <v>0</v>
      </c>
      <c r="K40" s="202">
        <f t="shared" si="7"/>
        <v>0</v>
      </c>
      <c r="L40" s="202">
        <f t="shared" si="7"/>
        <v>0</v>
      </c>
      <c r="M40" s="202">
        <f t="shared" si="7"/>
        <v>0</v>
      </c>
      <c r="N40" s="202">
        <f t="shared" si="7"/>
        <v>0</v>
      </c>
      <c r="O40" s="202">
        <f t="shared" si="7"/>
        <v>269.42</v>
      </c>
      <c r="P40" s="202">
        <f t="shared" si="7"/>
        <v>818</v>
      </c>
      <c r="Q40" s="217"/>
    </row>
    <row r="41" spans="1:18" ht="18.95" customHeight="1" x14ac:dyDescent="0.25">
      <c r="A41" s="793"/>
      <c r="B41" s="792"/>
      <c r="C41" s="794"/>
      <c r="D41" s="229" t="s">
        <v>15</v>
      </c>
      <c r="E41" s="202">
        <f t="shared" ref="E41:P41" si="8">E11+E17+E23+E29+E35</f>
        <v>2224.2200000000003</v>
      </c>
      <c r="F41" s="202">
        <f t="shared" si="8"/>
        <v>2224.2200000000003</v>
      </c>
      <c r="G41" s="202">
        <f t="shared" si="8"/>
        <v>541.79999999999995</v>
      </c>
      <c r="H41" s="202">
        <f t="shared" si="8"/>
        <v>1431.2</v>
      </c>
      <c r="I41" s="202">
        <f t="shared" si="8"/>
        <v>1431.2</v>
      </c>
      <c r="J41" s="202">
        <f t="shared" si="8"/>
        <v>581.07999999999993</v>
      </c>
      <c r="K41" s="202">
        <f t="shared" si="8"/>
        <v>581.07999999999993</v>
      </c>
      <c r="L41" s="202">
        <f t="shared" si="8"/>
        <v>137.4</v>
      </c>
      <c r="M41" s="202">
        <f t="shared" si="8"/>
        <v>195</v>
      </c>
      <c r="N41" s="202">
        <f t="shared" si="8"/>
        <v>195</v>
      </c>
      <c r="O41" s="202">
        <f t="shared" si="8"/>
        <v>679.2</v>
      </c>
      <c r="P41" s="202">
        <f t="shared" si="8"/>
        <v>1626.2</v>
      </c>
      <c r="Q41" s="217"/>
    </row>
    <row r="42" spans="1:18" ht="18.95" customHeight="1" x14ac:dyDescent="0.25">
      <c r="A42" s="793"/>
      <c r="B42" s="792"/>
      <c r="C42" s="794"/>
      <c r="D42" s="229" t="s">
        <v>16</v>
      </c>
      <c r="E42" s="202">
        <f t="shared" ref="E42:P42" si="9">E12+E18+E24+E30+E36</f>
        <v>60431.319999999992</v>
      </c>
      <c r="F42" s="202">
        <f t="shared" si="9"/>
        <v>60431.319999999992</v>
      </c>
      <c r="G42" s="202">
        <f t="shared" si="9"/>
        <v>21011.49</v>
      </c>
      <c r="H42" s="202">
        <f t="shared" si="9"/>
        <v>26612.799999999999</v>
      </c>
      <c r="I42" s="202">
        <f t="shared" si="9"/>
        <v>26612.799999999999</v>
      </c>
      <c r="J42" s="202">
        <f t="shared" si="9"/>
        <v>30668.809999999998</v>
      </c>
      <c r="K42" s="202">
        <f t="shared" si="9"/>
        <v>30668.809999999998</v>
      </c>
      <c r="L42" s="202">
        <f t="shared" si="9"/>
        <v>9337.18</v>
      </c>
      <c r="M42" s="202">
        <f t="shared" si="9"/>
        <v>11545.15</v>
      </c>
      <c r="N42" s="202">
        <f t="shared" si="9"/>
        <v>11545.15</v>
      </c>
      <c r="O42" s="202">
        <f t="shared" si="9"/>
        <v>30348.67</v>
      </c>
      <c r="P42" s="202">
        <f t="shared" si="9"/>
        <v>38157.949999999997</v>
      </c>
      <c r="Q42" s="217"/>
    </row>
    <row r="43" spans="1:18" ht="18.95" customHeight="1" thickBot="1" x14ac:dyDescent="0.3">
      <c r="A43" s="793"/>
      <c r="B43" s="792"/>
      <c r="C43" s="794"/>
      <c r="D43" s="230" t="s">
        <v>17</v>
      </c>
      <c r="E43" s="202">
        <f t="shared" ref="E43:P43" si="10">E13+E19+E25+E31+E37</f>
        <v>61002.18</v>
      </c>
      <c r="F43" s="202">
        <f t="shared" si="10"/>
        <v>161002.18</v>
      </c>
      <c r="G43" s="202">
        <f t="shared" si="10"/>
        <v>5906.0299999999988</v>
      </c>
      <c r="H43" s="202">
        <f t="shared" si="10"/>
        <v>4428</v>
      </c>
      <c r="I43" s="202">
        <f t="shared" si="10"/>
        <v>4428</v>
      </c>
      <c r="J43" s="202">
        <f t="shared" si="10"/>
        <v>12696.57</v>
      </c>
      <c r="K43" s="202">
        <f t="shared" si="10"/>
        <v>12696.57</v>
      </c>
      <c r="L43" s="202">
        <f t="shared" si="10"/>
        <v>717.27</v>
      </c>
      <c r="M43" s="202">
        <f t="shared" si="10"/>
        <v>617.9</v>
      </c>
      <c r="N43" s="202">
        <f t="shared" si="10"/>
        <v>617.9</v>
      </c>
      <c r="O43" s="202">
        <f t="shared" si="10"/>
        <v>6623.2999999999993</v>
      </c>
      <c r="P43" s="202">
        <f t="shared" si="10"/>
        <v>5045.9000000000005</v>
      </c>
      <c r="Q43" s="217"/>
    </row>
    <row r="44" spans="1:18" ht="18.95" customHeight="1" thickBot="1" x14ac:dyDescent="0.3">
      <c r="A44" s="506" t="s">
        <v>20</v>
      </c>
      <c r="B44" s="507"/>
      <c r="C44" s="507"/>
      <c r="D44" s="507"/>
      <c r="E44" s="202">
        <f>E39+E40+E41+E42+E43</f>
        <v>128415.84</v>
      </c>
      <c r="F44" s="202">
        <f>F39+F40+F41+F42+F43</f>
        <v>228415.83999999997</v>
      </c>
      <c r="G44" s="202">
        <v>28929.52</v>
      </c>
      <c r="H44" s="202">
        <f t="shared" ref="H44:N44" si="11">H14+H20+H26+H32+H38</f>
        <v>36885.399999999994</v>
      </c>
      <c r="I44" s="202">
        <v>36885.4</v>
      </c>
      <c r="J44" s="202">
        <f t="shared" si="11"/>
        <v>44564</v>
      </c>
      <c r="K44" s="202">
        <f t="shared" si="11"/>
        <v>44564</v>
      </c>
      <c r="L44" s="202">
        <f t="shared" si="11"/>
        <v>10303.01</v>
      </c>
      <c r="M44" s="202">
        <v>12682.05</v>
      </c>
      <c r="N44" s="202">
        <f t="shared" si="11"/>
        <v>12682.05</v>
      </c>
      <c r="O44" s="202">
        <v>39232.53</v>
      </c>
      <c r="P44" s="202">
        <v>49567.45</v>
      </c>
      <c r="Q44" s="217"/>
    </row>
    <row r="45" spans="1:18" ht="18.95" customHeight="1" x14ac:dyDescent="0.25">
      <c r="A45" s="231"/>
      <c r="F45" s="217"/>
      <c r="G45" s="217"/>
      <c r="H45" s="217"/>
      <c r="I45" s="217"/>
      <c r="J45" s="217"/>
      <c r="K45" s="217"/>
      <c r="L45" s="217"/>
      <c r="M45" s="217"/>
      <c r="N45" s="217"/>
      <c r="O45" s="217"/>
      <c r="P45" s="217"/>
    </row>
    <row r="46" spans="1:18" ht="24.95" customHeight="1" x14ac:dyDescent="0.25">
      <c r="R46" s="217"/>
    </row>
    <row r="47" spans="1:18" ht="24.95" customHeight="1" x14ac:dyDescent="0.25"/>
    <row r="48" spans="1:18" ht="24.95" customHeight="1" x14ac:dyDescent="0.25"/>
    <row r="49" spans="1:16" ht="24.95" hidden="1" customHeight="1" x14ac:dyDescent="0.25"/>
    <row r="50" spans="1:16" ht="24.95" hidden="1" customHeight="1" x14ac:dyDescent="0.25"/>
    <row r="51" spans="1:16" hidden="1" x14ac:dyDescent="0.25"/>
    <row r="52" spans="1:16" hidden="1" x14ac:dyDescent="0.25"/>
    <row r="53" spans="1:16" x14ac:dyDescent="0.25">
      <c r="F53" s="217"/>
      <c r="G53" s="217"/>
      <c r="H53" s="217"/>
      <c r="I53" s="217"/>
      <c r="J53" s="217"/>
      <c r="K53" s="217"/>
      <c r="L53" s="217"/>
      <c r="M53" s="217"/>
      <c r="N53" s="217"/>
      <c r="O53" s="217"/>
      <c r="P53" s="217"/>
    </row>
    <row r="59" spans="1:16" x14ac:dyDescent="0.25">
      <c r="A59" s="205">
        <f>SUM(A9:A58)</f>
        <v>16</v>
      </c>
      <c r="M59" s="205">
        <f>SUM(C59)</f>
        <v>0</v>
      </c>
    </row>
  </sheetData>
  <mergeCells count="41">
    <mergeCell ref="A44:D44"/>
    <mergeCell ref="A27:A32"/>
    <mergeCell ref="B27:B31"/>
    <mergeCell ref="C27:C31"/>
    <mergeCell ref="B32:D32"/>
    <mergeCell ref="A33:A38"/>
    <mergeCell ref="B33:B37"/>
    <mergeCell ref="C33:C37"/>
    <mergeCell ref="B38:D38"/>
    <mergeCell ref="A21:A26"/>
    <mergeCell ref="B21:B25"/>
    <mergeCell ref="C21:C25"/>
    <mergeCell ref="B26:D26"/>
    <mergeCell ref="A39:B43"/>
    <mergeCell ref="C39:C43"/>
    <mergeCell ref="H6:I6"/>
    <mergeCell ref="J6:J7"/>
    <mergeCell ref="A15:A20"/>
    <mergeCell ref="B15:B19"/>
    <mergeCell ref="C15:C19"/>
    <mergeCell ref="B20:D20"/>
    <mergeCell ref="B14:D14"/>
    <mergeCell ref="A9:A14"/>
    <mergeCell ref="B9:B13"/>
    <mergeCell ref="C9:C13"/>
    <mergeCell ref="B2:P2"/>
    <mergeCell ref="B3:P3"/>
    <mergeCell ref="B4:P4"/>
    <mergeCell ref="A5:A7"/>
    <mergeCell ref="B5:B7"/>
    <mergeCell ref="C5:C7"/>
    <mergeCell ref="D5:D7"/>
    <mergeCell ref="E5:I5"/>
    <mergeCell ref="J5:N5"/>
    <mergeCell ref="O5:P5"/>
    <mergeCell ref="O6:O7"/>
    <mergeCell ref="P6:P7"/>
    <mergeCell ref="K6:L6"/>
    <mergeCell ref="M6:N6"/>
    <mergeCell ref="E6:E7"/>
    <mergeCell ref="F6:G6"/>
  </mergeCells>
  <pageMargins left="0.75" right="0.75" top="1" bottom="1" header="0.5" footer="0.5"/>
  <pageSetup paperSize="9" scale="38" orientation="portrait" r:id="rId1"/>
  <headerFooter alignWithMargins="0"/>
  <rowBreaks count="1" manualBreakCount="1">
    <brk id="51" max="16383" man="1"/>
  </rowBreaks>
  <ignoredErrors>
    <ignoredError sqref="O14:P14 O20:P44" formula="1"/>
    <ignoredError sqref="G14:N14 G38:H38" formulaRange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D83285-BA1B-44CD-9EB5-95D9DB847348}">
  <sheetPr>
    <tabColor rgb="FFFFFF00"/>
  </sheetPr>
  <dimension ref="A1:P38"/>
  <sheetViews>
    <sheetView topLeftCell="A25" workbookViewId="0">
      <selection activeCell="E38" sqref="E38"/>
    </sheetView>
  </sheetViews>
  <sheetFormatPr defaultRowHeight="13.5" x14ac:dyDescent="0.25"/>
  <cols>
    <col min="1" max="1" width="4.7109375" style="242" customWidth="1"/>
    <col min="2" max="2" width="16.85546875" style="242" customWidth="1"/>
    <col min="3" max="3" width="14.85546875" style="242" customWidth="1"/>
    <col min="4" max="4" width="14.140625" style="242" customWidth="1"/>
    <col min="5" max="5" width="16.42578125" style="242" customWidth="1"/>
    <col min="6" max="6" width="9.7109375" style="242" customWidth="1"/>
    <col min="7" max="7" width="10.5703125" style="242" customWidth="1"/>
    <col min="8" max="8" width="12.7109375" style="242" customWidth="1"/>
    <col min="9" max="9" width="13.28515625" style="242" customWidth="1"/>
    <col min="10" max="10" width="14.7109375" style="242" customWidth="1"/>
    <col min="11" max="12" width="9.7109375" style="242" customWidth="1"/>
    <col min="13" max="13" width="12.42578125" style="242" customWidth="1"/>
    <col min="14" max="14" width="11.85546875" style="242" customWidth="1"/>
    <col min="15" max="15" width="9.7109375" style="242" customWidth="1"/>
    <col min="16" max="16" width="15.28515625" style="242" customWidth="1"/>
    <col min="17" max="19" width="9.140625" style="242"/>
    <col min="20" max="20" width="11" style="242" customWidth="1"/>
    <col min="21" max="256" width="9.140625" style="242"/>
    <col min="257" max="257" width="4.7109375" style="242" customWidth="1"/>
    <col min="258" max="258" width="16.85546875" style="242" customWidth="1"/>
    <col min="259" max="259" width="14.85546875" style="242" customWidth="1"/>
    <col min="260" max="260" width="14.140625" style="242" customWidth="1"/>
    <col min="261" max="261" width="16.42578125" style="242" customWidth="1"/>
    <col min="262" max="262" width="9.7109375" style="242" customWidth="1"/>
    <col min="263" max="263" width="10.5703125" style="242" customWidth="1"/>
    <col min="264" max="264" width="12.7109375" style="242" customWidth="1"/>
    <col min="265" max="265" width="13.28515625" style="242" customWidth="1"/>
    <col min="266" max="266" width="14.7109375" style="242" customWidth="1"/>
    <col min="267" max="268" width="9.7109375" style="242" customWidth="1"/>
    <col min="269" max="269" width="12.42578125" style="242" customWidth="1"/>
    <col min="270" max="270" width="11.85546875" style="242" customWidth="1"/>
    <col min="271" max="271" width="9.7109375" style="242" customWidth="1"/>
    <col min="272" max="272" width="15.28515625" style="242" customWidth="1"/>
    <col min="273" max="275" width="9.140625" style="242"/>
    <col min="276" max="276" width="11" style="242" customWidth="1"/>
    <col min="277" max="512" width="9.140625" style="242"/>
    <col min="513" max="513" width="4.7109375" style="242" customWidth="1"/>
    <col min="514" max="514" width="16.85546875" style="242" customWidth="1"/>
    <col min="515" max="515" width="14.85546875" style="242" customWidth="1"/>
    <col min="516" max="516" width="14.140625" style="242" customWidth="1"/>
    <col min="517" max="517" width="16.42578125" style="242" customWidth="1"/>
    <col min="518" max="518" width="9.7109375" style="242" customWidth="1"/>
    <col min="519" max="519" width="10.5703125" style="242" customWidth="1"/>
    <col min="520" max="520" width="12.7109375" style="242" customWidth="1"/>
    <col min="521" max="521" width="13.28515625" style="242" customWidth="1"/>
    <col min="522" max="522" width="14.7109375" style="242" customWidth="1"/>
    <col min="523" max="524" width="9.7109375" style="242" customWidth="1"/>
    <col min="525" max="525" width="12.42578125" style="242" customWidth="1"/>
    <col min="526" max="526" width="11.85546875" style="242" customWidth="1"/>
    <col min="527" max="527" width="9.7109375" style="242" customWidth="1"/>
    <col min="528" max="528" width="15.28515625" style="242" customWidth="1"/>
    <col min="529" max="531" width="9.140625" style="242"/>
    <col min="532" max="532" width="11" style="242" customWidth="1"/>
    <col min="533" max="768" width="9.140625" style="242"/>
    <col min="769" max="769" width="4.7109375" style="242" customWidth="1"/>
    <col min="770" max="770" width="16.85546875" style="242" customWidth="1"/>
    <col min="771" max="771" width="14.85546875" style="242" customWidth="1"/>
    <col min="772" max="772" width="14.140625" style="242" customWidth="1"/>
    <col min="773" max="773" width="16.42578125" style="242" customWidth="1"/>
    <col min="774" max="774" width="9.7109375" style="242" customWidth="1"/>
    <col min="775" max="775" width="10.5703125" style="242" customWidth="1"/>
    <col min="776" max="776" width="12.7109375" style="242" customWidth="1"/>
    <col min="777" max="777" width="13.28515625" style="242" customWidth="1"/>
    <col min="778" max="778" width="14.7109375" style="242" customWidth="1"/>
    <col min="779" max="780" width="9.7109375" style="242" customWidth="1"/>
    <col min="781" max="781" width="12.42578125" style="242" customWidth="1"/>
    <col min="782" max="782" width="11.85546875" style="242" customWidth="1"/>
    <col min="783" max="783" width="9.7109375" style="242" customWidth="1"/>
    <col min="784" max="784" width="15.28515625" style="242" customWidth="1"/>
    <col min="785" max="787" width="9.140625" style="242"/>
    <col min="788" max="788" width="11" style="242" customWidth="1"/>
    <col min="789" max="1024" width="9.140625" style="242"/>
    <col min="1025" max="1025" width="4.7109375" style="242" customWidth="1"/>
    <col min="1026" max="1026" width="16.85546875" style="242" customWidth="1"/>
    <col min="1027" max="1027" width="14.85546875" style="242" customWidth="1"/>
    <col min="1028" max="1028" width="14.140625" style="242" customWidth="1"/>
    <col min="1029" max="1029" width="16.42578125" style="242" customWidth="1"/>
    <col min="1030" max="1030" width="9.7109375" style="242" customWidth="1"/>
    <col min="1031" max="1031" width="10.5703125" style="242" customWidth="1"/>
    <col min="1032" max="1032" width="12.7109375" style="242" customWidth="1"/>
    <col min="1033" max="1033" width="13.28515625" style="242" customWidth="1"/>
    <col min="1034" max="1034" width="14.7109375" style="242" customWidth="1"/>
    <col min="1035" max="1036" width="9.7109375" style="242" customWidth="1"/>
    <col min="1037" max="1037" width="12.42578125" style="242" customWidth="1"/>
    <col min="1038" max="1038" width="11.85546875" style="242" customWidth="1"/>
    <col min="1039" max="1039" width="9.7109375" style="242" customWidth="1"/>
    <col min="1040" max="1040" width="15.28515625" style="242" customWidth="1"/>
    <col min="1041" max="1043" width="9.140625" style="242"/>
    <col min="1044" max="1044" width="11" style="242" customWidth="1"/>
    <col min="1045" max="1280" width="9.140625" style="242"/>
    <col min="1281" max="1281" width="4.7109375" style="242" customWidth="1"/>
    <col min="1282" max="1282" width="16.85546875" style="242" customWidth="1"/>
    <col min="1283" max="1283" width="14.85546875" style="242" customWidth="1"/>
    <col min="1284" max="1284" width="14.140625" style="242" customWidth="1"/>
    <col min="1285" max="1285" width="16.42578125" style="242" customWidth="1"/>
    <col min="1286" max="1286" width="9.7109375" style="242" customWidth="1"/>
    <col min="1287" max="1287" width="10.5703125" style="242" customWidth="1"/>
    <col min="1288" max="1288" width="12.7109375" style="242" customWidth="1"/>
    <col min="1289" max="1289" width="13.28515625" style="242" customWidth="1"/>
    <col min="1290" max="1290" width="14.7109375" style="242" customWidth="1"/>
    <col min="1291" max="1292" width="9.7109375" style="242" customWidth="1"/>
    <col min="1293" max="1293" width="12.42578125" style="242" customWidth="1"/>
    <col min="1294" max="1294" width="11.85546875" style="242" customWidth="1"/>
    <col min="1295" max="1295" width="9.7109375" style="242" customWidth="1"/>
    <col min="1296" max="1296" width="15.28515625" style="242" customWidth="1"/>
    <col min="1297" max="1299" width="9.140625" style="242"/>
    <col min="1300" max="1300" width="11" style="242" customWidth="1"/>
    <col min="1301" max="1536" width="9.140625" style="242"/>
    <col min="1537" max="1537" width="4.7109375" style="242" customWidth="1"/>
    <col min="1538" max="1538" width="16.85546875" style="242" customWidth="1"/>
    <col min="1539" max="1539" width="14.85546875" style="242" customWidth="1"/>
    <col min="1540" max="1540" width="14.140625" style="242" customWidth="1"/>
    <col min="1541" max="1541" width="16.42578125" style="242" customWidth="1"/>
    <col min="1542" max="1542" width="9.7109375" style="242" customWidth="1"/>
    <col min="1543" max="1543" width="10.5703125" style="242" customWidth="1"/>
    <col min="1544" max="1544" width="12.7109375" style="242" customWidth="1"/>
    <col min="1545" max="1545" width="13.28515625" style="242" customWidth="1"/>
    <col min="1546" max="1546" width="14.7109375" style="242" customWidth="1"/>
    <col min="1547" max="1548" width="9.7109375" style="242" customWidth="1"/>
    <col min="1549" max="1549" width="12.42578125" style="242" customWidth="1"/>
    <col min="1550" max="1550" width="11.85546875" style="242" customWidth="1"/>
    <col min="1551" max="1551" width="9.7109375" style="242" customWidth="1"/>
    <col min="1552" max="1552" width="15.28515625" style="242" customWidth="1"/>
    <col min="1553" max="1555" width="9.140625" style="242"/>
    <col min="1556" max="1556" width="11" style="242" customWidth="1"/>
    <col min="1557" max="1792" width="9.140625" style="242"/>
    <col min="1793" max="1793" width="4.7109375" style="242" customWidth="1"/>
    <col min="1794" max="1794" width="16.85546875" style="242" customWidth="1"/>
    <col min="1795" max="1795" width="14.85546875" style="242" customWidth="1"/>
    <col min="1796" max="1796" width="14.140625" style="242" customWidth="1"/>
    <col min="1797" max="1797" width="16.42578125" style="242" customWidth="1"/>
    <col min="1798" max="1798" width="9.7109375" style="242" customWidth="1"/>
    <col min="1799" max="1799" width="10.5703125" style="242" customWidth="1"/>
    <col min="1800" max="1800" width="12.7109375" style="242" customWidth="1"/>
    <col min="1801" max="1801" width="13.28515625" style="242" customWidth="1"/>
    <col min="1802" max="1802" width="14.7109375" style="242" customWidth="1"/>
    <col min="1803" max="1804" width="9.7109375" style="242" customWidth="1"/>
    <col min="1805" max="1805" width="12.42578125" style="242" customWidth="1"/>
    <col min="1806" max="1806" width="11.85546875" style="242" customWidth="1"/>
    <col min="1807" max="1807" width="9.7109375" style="242" customWidth="1"/>
    <col min="1808" max="1808" width="15.28515625" style="242" customWidth="1"/>
    <col min="1809" max="1811" width="9.140625" style="242"/>
    <col min="1812" max="1812" width="11" style="242" customWidth="1"/>
    <col min="1813" max="2048" width="9.140625" style="242"/>
    <col min="2049" max="2049" width="4.7109375" style="242" customWidth="1"/>
    <col min="2050" max="2050" width="16.85546875" style="242" customWidth="1"/>
    <col min="2051" max="2051" width="14.85546875" style="242" customWidth="1"/>
    <col min="2052" max="2052" width="14.140625" style="242" customWidth="1"/>
    <col min="2053" max="2053" width="16.42578125" style="242" customWidth="1"/>
    <col min="2054" max="2054" width="9.7109375" style="242" customWidth="1"/>
    <col min="2055" max="2055" width="10.5703125" style="242" customWidth="1"/>
    <col min="2056" max="2056" width="12.7109375" style="242" customWidth="1"/>
    <col min="2057" max="2057" width="13.28515625" style="242" customWidth="1"/>
    <col min="2058" max="2058" width="14.7109375" style="242" customWidth="1"/>
    <col min="2059" max="2060" width="9.7109375" style="242" customWidth="1"/>
    <col min="2061" max="2061" width="12.42578125" style="242" customWidth="1"/>
    <col min="2062" max="2062" width="11.85546875" style="242" customWidth="1"/>
    <col min="2063" max="2063" width="9.7109375" style="242" customWidth="1"/>
    <col min="2064" max="2064" width="15.28515625" style="242" customWidth="1"/>
    <col min="2065" max="2067" width="9.140625" style="242"/>
    <col min="2068" max="2068" width="11" style="242" customWidth="1"/>
    <col min="2069" max="2304" width="9.140625" style="242"/>
    <col min="2305" max="2305" width="4.7109375" style="242" customWidth="1"/>
    <col min="2306" max="2306" width="16.85546875" style="242" customWidth="1"/>
    <col min="2307" max="2307" width="14.85546875" style="242" customWidth="1"/>
    <col min="2308" max="2308" width="14.140625" style="242" customWidth="1"/>
    <col min="2309" max="2309" width="16.42578125" style="242" customWidth="1"/>
    <col min="2310" max="2310" width="9.7109375" style="242" customWidth="1"/>
    <col min="2311" max="2311" width="10.5703125" style="242" customWidth="1"/>
    <col min="2312" max="2312" width="12.7109375" style="242" customWidth="1"/>
    <col min="2313" max="2313" width="13.28515625" style="242" customWidth="1"/>
    <col min="2314" max="2314" width="14.7109375" style="242" customWidth="1"/>
    <col min="2315" max="2316" width="9.7109375" style="242" customWidth="1"/>
    <col min="2317" max="2317" width="12.42578125" style="242" customWidth="1"/>
    <col min="2318" max="2318" width="11.85546875" style="242" customWidth="1"/>
    <col min="2319" max="2319" width="9.7109375" style="242" customWidth="1"/>
    <col min="2320" max="2320" width="15.28515625" style="242" customWidth="1"/>
    <col min="2321" max="2323" width="9.140625" style="242"/>
    <col min="2324" max="2324" width="11" style="242" customWidth="1"/>
    <col min="2325" max="2560" width="9.140625" style="242"/>
    <col min="2561" max="2561" width="4.7109375" style="242" customWidth="1"/>
    <col min="2562" max="2562" width="16.85546875" style="242" customWidth="1"/>
    <col min="2563" max="2563" width="14.85546875" style="242" customWidth="1"/>
    <col min="2564" max="2564" width="14.140625" style="242" customWidth="1"/>
    <col min="2565" max="2565" width="16.42578125" style="242" customWidth="1"/>
    <col min="2566" max="2566" width="9.7109375" style="242" customWidth="1"/>
    <col min="2567" max="2567" width="10.5703125" style="242" customWidth="1"/>
    <col min="2568" max="2568" width="12.7109375" style="242" customWidth="1"/>
    <col min="2569" max="2569" width="13.28515625" style="242" customWidth="1"/>
    <col min="2570" max="2570" width="14.7109375" style="242" customWidth="1"/>
    <col min="2571" max="2572" width="9.7109375" style="242" customWidth="1"/>
    <col min="2573" max="2573" width="12.42578125" style="242" customWidth="1"/>
    <col min="2574" max="2574" width="11.85546875" style="242" customWidth="1"/>
    <col min="2575" max="2575" width="9.7109375" style="242" customWidth="1"/>
    <col min="2576" max="2576" width="15.28515625" style="242" customWidth="1"/>
    <col min="2577" max="2579" width="9.140625" style="242"/>
    <col min="2580" max="2580" width="11" style="242" customWidth="1"/>
    <col min="2581" max="2816" width="9.140625" style="242"/>
    <col min="2817" max="2817" width="4.7109375" style="242" customWidth="1"/>
    <col min="2818" max="2818" width="16.85546875" style="242" customWidth="1"/>
    <col min="2819" max="2819" width="14.85546875" style="242" customWidth="1"/>
    <col min="2820" max="2820" width="14.140625" style="242" customWidth="1"/>
    <col min="2821" max="2821" width="16.42578125" style="242" customWidth="1"/>
    <col min="2822" max="2822" width="9.7109375" style="242" customWidth="1"/>
    <col min="2823" max="2823" width="10.5703125" style="242" customWidth="1"/>
    <col min="2824" max="2824" width="12.7109375" style="242" customWidth="1"/>
    <col min="2825" max="2825" width="13.28515625" style="242" customWidth="1"/>
    <col min="2826" max="2826" width="14.7109375" style="242" customWidth="1"/>
    <col min="2827" max="2828" width="9.7109375" style="242" customWidth="1"/>
    <col min="2829" max="2829" width="12.42578125" style="242" customWidth="1"/>
    <col min="2830" max="2830" width="11.85546875" style="242" customWidth="1"/>
    <col min="2831" max="2831" width="9.7109375" style="242" customWidth="1"/>
    <col min="2832" max="2832" width="15.28515625" style="242" customWidth="1"/>
    <col min="2833" max="2835" width="9.140625" style="242"/>
    <col min="2836" max="2836" width="11" style="242" customWidth="1"/>
    <col min="2837" max="3072" width="9.140625" style="242"/>
    <col min="3073" max="3073" width="4.7109375" style="242" customWidth="1"/>
    <col min="3074" max="3074" width="16.85546875" style="242" customWidth="1"/>
    <col min="3075" max="3075" width="14.85546875" style="242" customWidth="1"/>
    <col min="3076" max="3076" width="14.140625" style="242" customWidth="1"/>
    <col min="3077" max="3077" width="16.42578125" style="242" customWidth="1"/>
    <col min="3078" max="3078" width="9.7109375" style="242" customWidth="1"/>
    <col min="3079" max="3079" width="10.5703125" style="242" customWidth="1"/>
    <col min="3080" max="3080" width="12.7109375" style="242" customWidth="1"/>
    <col min="3081" max="3081" width="13.28515625" style="242" customWidth="1"/>
    <col min="3082" max="3082" width="14.7109375" style="242" customWidth="1"/>
    <col min="3083" max="3084" width="9.7109375" style="242" customWidth="1"/>
    <col min="3085" max="3085" width="12.42578125" style="242" customWidth="1"/>
    <col min="3086" max="3086" width="11.85546875" style="242" customWidth="1"/>
    <col min="3087" max="3087" width="9.7109375" style="242" customWidth="1"/>
    <col min="3088" max="3088" width="15.28515625" style="242" customWidth="1"/>
    <col min="3089" max="3091" width="9.140625" style="242"/>
    <col min="3092" max="3092" width="11" style="242" customWidth="1"/>
    <col min="3093" max="3328" width="9.140625" style="242"/>
    <col min="3329" max="3329" width="4.7109375" style="242" customWidth="1"/>
    <col min="3330" max="3330" width="16.85546875" style="242" customWidth="1"/>
    <col min="3331" max="3331" width="14.85546875" style="242" customWidth="1"/>
    <col min="3332" max="3332" width="14.140625" style="242" customWidth="1"/>
    <col min="3333" max="3333" width="16.42578125" style="242" customWidth="1"/>
    <col min="3334" max="3334" width="9.7109375" style="242" customWidth="1"/>
    <col min="3335" max="3335" width="10.5703125" style="242" customWidth="1"/>
    <col min="3336" max="3336" width="12.7109375" style="242" customWidth="1"/>
    <col min="3337" max="3337" width="13.28515625" style="242" customWidth="1"/>
    <col min="3338" max="3338" width="14.7109375" style="242" customWidth="1"/>
    <col min="3339" max="3340" width="9.7109375" style="242" customWidth="1"/>
    <col min="3341" max="3341" width="12.42578125" style="242" customWidth="1"/>
    <col min="3342" max="3342" width="11.85546875" style="242" customWidth="1"/>
    <col min="3343" max="3343" width="9.7109375" style="242" customWidth="1"/>
    <col min="3344" max="3344" width="15.28515625" style="242" customWidth="1"/>
    <col min="3345" max="3347" width="9.140625" style="242"/>
    <col min="3348" max="3348" width="11" style="242" customWidth="1"/>
    <col min="3349" max="3584" width="9.140625" style="242"/>
    <col min="3585" max="3585" width="4.7109375" style="242" customWidth="1"/>
    <col min="3586" max="3586" width="16.85546875" style="242" customWidth="1"/>
    <col min="3587" max="3587" width="14.85546875" style="242" customWidth="1"/>
    <col min="3588" max="3588" width="14.140625" style="242" customWidth="1"/>
    <col min="3589" max="3589" width="16.42578125" style="242" customWidth="1"/>
    <col min="3590" max="3590" width="9.7109375" style="242" customWidth="1"/>
    <col min="3591" max="3591" width="10.5703125" style="242" customWidth="1"/>
    <col min="3592" max="3592" width="12.7109375" style="242" customWidth="1"/>
    <col min="3593" max="3593" width="13.28515625" style="242" customWidth="1"/>
    <col min="3594" max="3594" width="14.7109375" style="242" customWidth="1"/>
    <col min="3595" max="3596" width="9.7109375" style="242" customWidth="1"/>
    <col min="3597" max="3597" width="12.42578125" style="242" customWidth="1"/>
    <col min="3598" max="3598" width="11.85546875" style="242" customWidth="1"/>
    <col min="3599" max="3599" width="9.7109375" style="242" customWidth="1"/>
    <col min="3600" max="3600" width="15.28515625" style="242" customWidth="1"/>
    <col min="3601" max="3603" width="9.140625" style="242"/>
    <col min="3604" max="3604" width="11" style="242" customWidth="1"/>
    <col min="3605" max="3840" width="9.140625" style="242"/>
    <col min="3841" max="3841" width="4.7109375" style="242" customWidth="1"/>
    <col min="3842" max="3842" width="16.85546875" style="242" customWidth="1"/>
    <col min="3843" max="3843" width="14.85546875" style="242" customWidth="1"/>
    <col min="3844" max="3844" width="14.140625" style="242" customWidth="1"/>
    <col min="3845" max="3845" width="16.42578125" style="242" customWidth="1"/>
    <col min="3846" max="3846" width="9.7109375" style="242" customWidth="1"/>
    <col min="3847" max="3847" width="10.5703125" style="242" customWidth="1"/>
    <col min="3848" max="3848" width="12.7109375" style="242" customWidth="1"/>
    <col min="3849" max="3849" width="13.28515625" style="242" customWidth="1"/>
    <col min="3850" max="3850" width="14.7109375" style="242" customWidth="1"/>
    <col min="3851" max="3852" width="9.7109375" style="242" customWidth="1"/>
    <col min="3853" max="3853" width="12.42578125" style="242" customWidth="1"/>
    <col min="3854" max="3854" width="11.85546875" style="242" customWidth="1"/>
    <col min="3855" max="3855" width="9.7109375" style="242" customWidth="1"/>
    <col min="3856" max="3856" width="15.28515625" style="242" customWidth="1"/>
    <col min="3857" max="3859" width="9.140625" style="242"/>
    <col min="3860" max="3860" width="11" style="242" customWidth="1"/>
    <col min="3861" max="4096" width="9.140625" style="242"/>
    <col min="4097" max="4097" width="4.7109375" style="242" customWidth="1"/>
    <col min="4098" max="4098" width="16.85546875" style="242" customWidth="1"/>
    <col min="4099" max="4099" width="14.85546875" style="242" customWidth="1"/>
    <col min="4100" max="4100" width="14.140625" style="242" customWidth="1"/>
    <col min="4101" max="4101" width="16.42578125" style="242" customWidth="1"/>
    <col min="4102" max="4102" width="9.7109375" style="242" customWidth="1"/>
    <col min="4103" max="4103" width="10.5703125" style="242" customWidth="1"/>
    <col min="4104" max="4104" width="12.7109375" style="242" customWidth="1"/>
    <col min="4105" max="4105" width="13.28515625" style="242" customWidth="1"/>
    <col min="4106" max="4106" width="14.7109375" style="242" customWidth="1"/>
    <col min="4107" max="4108" width="9.7109375" style="242" customWidth="1"/>
    <col min="4109" max="4109" width="12.42578125" style="242" customWidth="1"/>
    <col min="4110" max="4110" width="11.85546875" style="242" customWidth="1"/>
    <col min="4111" max="4111" width="9.7109375" style="242" customWidth="1"/>
    <col min="4112" max="4112" width="15.28515625" style="242" customWidth="1"/>
    <col min="4113" max="4115" width="9.140625" style="242"/>
    <col min="4116" max="4116" width="11" style="242" customWidth="1"/>
    <col min="4117" max="4352" width="9.140625" style="242"/>
    <col min="4353" max="4353" width="4.7109375" style="242" customWidth="1"/>
    <col min="4354" max="4354" width="16.85546875" style="242" customWidth="1"/>
    <col min="4355" max="4355" width="14.85546875" style="242" customWidth="1"/>
    <col min="4356" max="4356" width="14.140625" style="242" customWidth="1"/>
    <col min="4357" max="4357" width="16.42578125" style="242" customWidth="1"/>
    <col min="4358" max="4358" width="9.7109375" style="242" customWidth="1"/>
    <col min="4359" max="4359" width="10.5703125" style="242" customWidth="1"/>
    <col min="4360" max="4360" width="12.7109375" style="242" customWidth="1"/>
    <col min="4361" max="4361" width="13.28515625" style="242" customWidth="1"/>
    <col min="4362" max="4362" width="14.7109375" style="242" customWidth="1"/>
    <col min="4363" max="4364" width="9.7109375" style="242" customWidth="1"/>
    <col min="4365" max="4365" width="12.42578125" style="242" customWidth="1"/>
    <col min="4366" max="4366" width="11.85546875" style="242" customWidth="1"/>
    <col min="4367" max="4367" width="9.7109375" style="242" customWidth="1"/>
    <col min="4368" max="4368" width="15.28515625" style="242" customWidth="1"/>
    <col min="4369" max="4371" width="9.140625" style="242"/>
    <col min="4372" max="4372" width="11" style="242" customWidth="1"/>
    <col min="4373" max="4608" width="9.140625" style="242"/>
    <col min="4609" max="4609" width="4.7109375" style="242" customWidth="1"/>
    <col min="4610" max="4610" width="16.85546875" style="242" customWidth="1"/>
    <col min="4611" max="4611" width="14.85546875" style="242" customWidth="1"/>
    <col min="4612" max="4612" width="14.140625" style="242" customWidth="1"/>
    <col min="4613" max="4613" width="16.42578125" style="242" customWidth="1"/>
    <col min="4614" max="4614" width="9.7109375" style="242" customWidth="1"/>
    <col min="4615" max="4615" width="10.5703125" style="242" customWidth="1"/>
    <col min="4616" max="4616" width="12.7109375" style="242" customWidth="1"/>
    <col min="4617" max="4617" width="13.28515625" style="242" customWidth="1"/>
    <col min="4618" max="4618" width="14.7109375" style="242" customWidth="1"/>
    <col min="4619" max="4620" width="9.7109375" style="242" customWidth="1"/>
    <col min="4621" max="4621" width="12.42578125" style="242" customWidth="1"/>
    <col min="4622" max="4622" width="11.85546875" style="242" customWidth="1"/>
    <col min="4623" max="4623" width="9.7109375" style="242" customWidth="1"/>
    <col min="4624" max="4624" width="15.28515625" style="242" customWidth="1"/>
    <col min="4625" max="4627" width="9.140625" style="242"/>
    <col min="4628" max="4628" width="11" style="242" customWidth="1"/>
    <col min="4629" max="4864" width="9.140625" style="242"/>
    <col min="4865" max="4865" width="4.7109375" style="242" customWidth="1"/>
    <col min="4866" max="4866" width="16.85546875" style="242" customWidth="1"/>
    <col min="4867" max="4867" width="14.85546875" style="242" customWidth="1"/>
    <col min="4868" max="4868" width="14.140625" style="242" customWidth="1"/>
    <col min="4869" max="4869" width="16.42578125" style="242" customWidth="1"/>
    <col min="4870" max="4870" width="9.7109375" style="242" customWidth="1"/>
    <col min="4871" max="4871" width="10.5703125" style="242" customWidth="1"/>
    <col min="4872" max="4872" width="12.7109375" style="242" customWidth="1"/>
    <col min="4873" max="4873" width="13.28515625" style="242" customWidth="1"/>
    <col min="4874" max="4874" width="14.7109375" style="242" customWidth="1"/>
    <col min="4875" max="4876" width="9.7109375" style="242" customWidth="1"/>
    <col min="4877" max="4877" width="12.42578125" style="242" customWidth="1"/>
    <col min="4878" max="4878" width="11.85546875" style="242" customWidth="1"/>
    <col min="4879" max="4879" width="9.7109375" style="242" customWidth="1"/>
    <col min="4880" max="4880" width="15.28515625" style="242" customWidth="1"/>
    <col min="4881" max="4883" width="9.140625" style="242"/>
    <col min="4884" max="4884" width="11" style="242" customWidth="1"/>
    <col min="4885" max="5120" width="9.140625" style="242"/>
    <col min="5121" max="5121" width="4.7109375" style="242" customWidth="1"/>
    <col min="5122" max="5122" width="16.85546875" style="242" customWidth="1"/>
    <col min="5123" max="5123" width="14.85546875" style="242" customWidth="1"/>
    <col min="5124" max="5124" width="14.140625" style="242" customWidth="1"/>
    <col min="5125" max="5125" width="16.42578125" style="242" customWidth="1"/>
    <col min="5126" max="5126" width="9.7109375" style="242" customWidth="1"/>
    <col min="5127" max="5127" width="10.5703125" style="242" customWidth="1"/>
    <col min="5128" max="5128" width="12.7109375" style="242" customWidth="1"/>
    <col min="5129" max="5129" width="13.28515625" style="242" customWidth="1"/>
    <col min="5130" max="5130" width="14.7109375" style="242" customWidth="1"/>
    <col min="5131" max="5132" width="9.7109375" style="242" customWidth="1"/>
    <col min="5133" max="5133" width="12.42578125" style="242" customWidth="1"/>
    <col min="5134" max="5134" width="11.85546875" style="242" customWidth="1"/>
    <col min="5135" max="5135" width="9.7109375" style="242" customWidth="1"/>
    <col min="5136" max="5136" width="15.28515625" style="242" customWidth="1"/>
    <col min="5137" max="5139" width="9.140625" style="242"/>
    <col min="5140" max="5140" width="11" style="242" customWidth="1"/>
    <col min="5141" max="5376" width="9.140625" style="242"/>
    <col min="5377" max="5377" width="4.7109375" style="242" customWidth="1"/>
    <col min="5378" max="5378" width="16.85546875" style="242" customWidth="1"/>
    <col min="5379" max="5379" width="14.85546875" style="242" customWidth="1"/>
    <col min="5380" max="5380" width="14.140625" style="242" customWidth="1"/>
    <col min="5381" max="5381" width="16.42578125" style="242" customWidth="1"/>
    <col min="5382" max="5382" width="9.7109375" style="242" customWidth="1"/>
    <col min="5383" max="5383" width="10.5703125" style="242" customWidth="1"/>
    <col min="5384" max="5384" width="12.7109375" style="242" customWidth="1"/>
    <col min="5385" max="5385" width="13.28515625" style="242" customWidth="1"/>
    <col min="5386" max="5386" width="14.7109375" style="242" customWidth="1"/>
    <col min="5387" max="5388" width="9.7109375" style="242" customWidth="1"/>
    <col min="5389" max="5389" width="12.42578125" style="242" customWidth="1"/>
    <col min="5390" max="5390" width="11.85546875" style="242" customWidth="1"/>
    <col min="5391" max="5391" width="9.7109375" style="242" customWidth="1"/>
    <col min="5392" max="5392" width="15.28515625" style="242" customWidth="1"/>
    <col min="5393" max="5395" width="9.140625" style="242"/>
    <col min="5396" max="5396" width="11" style="242" customWidth="1"/>
    <col min="5397" max="5632" width="9.140625" style="242"/>
    <col min="5633" max="5633" width="4.7109375" style="242" customWidth="1"/>
    <col min="5634" max="5634" width="16.85546875" style="242" customWidth="1"/>
    <col min="5635" max="5635" width="14.85546875" style="242" customWidth="1"/>
    <col min="5636" max="5636" width="14.140625" style="242" customWidth="1"/>
    <col min="5637" max="5637" width="16.42578125" style="242" customWidth="1"/>
    <col min="5638" max="5638" width="9.7109375" style="242" customWidth="1"/>
    <col min="5639" max="5639" width="10.5703125" style="242" customWidth="1"/>
    <col min="5640" max="5640" width="12.7109375" style="242" customWidth="1"/>
    <col min="5641" max="5641" width="13.28515625" style="242" customWidth="1"/>
    <col min="5642" max="5642" width="14.7109375" style="242" customWidth="1"/>
    <col min="5643" max="5644" width="9.7109375" style="242" customWidth="1"/>
    <col min="5645" max="5645" width="12.42578125" style="242" customWidth="1"/>
    <col min="5646" max="5646" width="11.85546875" style="242" customWidth="1"/>
    <col min="5647" max="5647" width="9.7109375" style="242" customWidth="1"/>
    <col min="5648" max="5648" width="15.28515625" style="242" customWidth="1"/>
    <col min="5649" max="5651" width="9.140625" style="242"/>
    <col min="5652" max="5652" width="11" style="242" customWidth="1"/>
    <col min="5653" max="5888" width="9.140625" style="242"/>
    <col min="5889" max="5889" width="4.7109375" style="242" customWidth="1"/>
    <col min="5890" max="5890" width="16.85546875" style="242" customWidth="1"/>
    <col min="5891" max="5891" width="14.85546875" style="242" customWidth="1"/>
    <col min="5892" max="5892" width="14.140625" style="242" customWidth="1"/>
    <col min="5893" max="5893" width="16.42578125" style="242" customWidth="1"/>
    <col min="5894" max="5894" width="9.7109375" style="242" customWidth="1"/>
    <col min="5895" max="5895" width="10.5703125" style="242" customWidth="1"/>
    <col min="5896" max="5896" width="12.7109375" style="242" customWidth="1"/>
    <col min="5897" max="5897" width="13.28515625" style="242" customWidth="1"/>
    <col min="5898" max="5898" width="14.7109375" style="242" customWidth="1"/>
    <col min="5899" max="5900" width="9.7109375" style="242" customWidth="1"/>
    <col min="5901" max="5901" width="12.42578125" style="242" customWidth="1"/>
    <col min="5902" max="5902" width="11.85546875" style="242" customWidth="1"/>
    <col min="5903" max="5903" width="9.7109375" style="242" customWidth="1"/>
    <col min="5904" max="5904" width="15.28515625" style="242" customWidth="1"/>
    <col min="5905" max="5907" width="9.140625" style="242"/>
    <col min="5908" max="5908" width="11" style="242" customWidth="1"/>
    <col min="5909" max="6144" width="9.140625" style="242"/>
    <col min="6145" max="6145" width="4.7109375" style="242" customWidth="1"/>
    <col min="6146" max="6146" width="16.85546875" style="242" customWidth="1"/>
    <col min="6147" max="6147" width="14.85546875" style="242" customWidth="1"/>
    <col min="6148" max="6148" width="14.140625" style="242" customWidth="1"/>
    <col min="6149" max="6149" width="16.42578125" style="242" customWidth="1"/>
    <col min="6150" max="6150" width="9.7109375" style="242" customWidth="1"/>
    <col min="6151" max="6151" width="10.5703125" style="242" customWidth="1"/>
    <col min="6152" max="6152" width="12.7109375" style="242" customWidth="1"/>
    <col min="6153" max="6153" width="13.28515625" style="242" customWidth="1"/>
    <col min="6154" max="6154" width="14.7109375" style="242" customWidth="1"/>
    <col min="6155" max="6156" width="9.7109375" style="242" customWidth="1"/>
    <col min="6157" max="6157" width="12.42578125" style="242" customWidth="1"/>
    <col min="6158" max="6158" width="11.85546875" style="242" customWidth="1"/>
    <col min="6159" max="6159" width="9.7109375" style="242" customWidth="1"/>
    <col min="6160" max="6160" width="15.28515625" style="242" customWidth="1"/>
    <col min="6161" max="6163" width="9.140625" style="242"/>
    <col min="6164" max="6164" width="11" style="242" customWidth="1"/>
    <col min="6165" max="6400" width="9.140625" style="242"/>
    <col min="6401" max="6401" width="4.7109375" style="242" customWidth="1"/>
    <col min="6402" max="6402" width="16.85546875" style="242" customWidth="1"/>
    <col min="6403" max="6403" width="14.85546875" style="242" customWidth="1"/>
    <col min="6404" max="6404" width="14.140625" style="242" customWidth="1"/>
    <col min="6405" max="6405" width="16.42578125" style="242" customWidth="1"/>
    <col min="6406" max="6406" width="9.7109375" style="242" customWidth="1"/>
    <col min="6407" max="6407" width="10.5703125" style="242" customWidth="1"/>
    <col min="6408" max="6408" width="12.7109375" style="242" customWidth="1"/>
    <col min="6409" max="6409" width="13.28515625" style="242" customWidth="1"/>
    <col min="6410" max="6410" width="14.7109375" style="242" customWidth="1"/>
    <col min="6411" max="6412" width="9.7109375" style="242" customWidth="1"/>
    <col min="6413" max="6413" width="12.42578125" style="242" customWidth="1"/>
    <col min="6414" max="6414" width="11.85546875" style="242" customWidth="1"/>
    <col min="6415" max="6415" width="9.7109375" style="242" customWidth="1"/>
    <col min="6416" max="6416" width="15.28515625" style="242" customWidth="1"/>
    <col min="6417" max="6419" width="9.140625" style="242"/>
    <col min="6420" max="6420" width="11" style="242" customWidth="1"/>
    <col min="6421" max="6656" width="9.140625" style="242"/>
    <col min="6657" max="6657" width="4.7109375" style="242" customWidth="1"/>
    <col min="6658" max="6658" width="16.85546875" style="242" customWidth="1"/>
    <col min="6659" max="6659" width="14.85546875" style="242" customWidth="1"/>
    <col min="6660" max="6660" width="14.140625" style="242" customWidth="1"/>
    <col min="6661" max="6661" width="16.42578125" style="242" customWidth="1"/>
    <col min="6662" max="6662" width="9.7109375" style="242" customWidth="1"/>
    <col min="6663" max="6663" width="10.5703125" style="242" customWidth="1"/>
    <col min="6664" max="6664" width="12.7109375" style="242" customWidth="1"/>
    <col min="6665" max="6665" width="13.28515625" style="242" customWidth="1"/>
    <col min="6666" max="6666" width="14.7109375" style="242" customWidth="1"/>
    <col min="6667" max="6668" width="9.7109375" style="242" customWidth="1"/>
    <col min="6669" max="6669" width="12.42578125" style="242" customWidth="1"/>
    <col min="6670" max="6670" width="11.85546875" style="242" customWidth="1"/>
    <col min="6671" max="6671" width="9.7109375" style="242" customWidth="1"/>
    <col min="6672" max="6672" width="15.28515625" style="242" customWidth="1"/>
    <col min="6673" max="6675" width="9.140625" style="242"/>
    <col min="6676" max="6676" width="11" style="242" customWidth="1"/>
    <col min="6677" max="6912" width="9.140625" style="242"/>
    <col min="6913" max="6913" width="4.7109375" style="242" customWidth="1"/>
    <col min="6914" max="6914" width="16.85546875" style="242" customWidth="1"/>
    <col min="6915" max="6915" width="14.85546875" style="242" customWidth="1"/>
    <col min="6916" max="6916" width="14.140625" style="242" customWidth="1"/>
    <col min="6917" max="6917" width="16.42578125" style="242" customWidth="1"/>
    <col min="6918" max="6918" width="9.7109375" style="242" customWidth="1"/>
    <col min="6919" max="6919" width="10.5703125" style="242" customWidth="1"/>
    <col min="6920" max="6920" width="12.7109375" style="242" customWidth="1"/>
    <col min="6921" max="6921" width="13.28515625" style="242" customWidth="1"/>
    <col min="6922" max="6922" width="14.7109375" style="242" customWidth="1"/>
    <col min="6923" max="6924" width="9.7109375" style="242" customWidth="1"/>
    <col min="6925" max="6925" width="12.42578125" style="242" customWidth="1"/>
    <col min="6926" max="6926" width="11.85546875" style="242" customWidth="1"/>
    <col min="6927" max="6927" width="9.7109375" style="242" customWidth="1"/>
    <col min="6928" max="6928" width="15.28515625" style="242" customWidth="1"/>
    <col min="6929" max="6931" width="9.140625" style="242"/>
    <col min="6932" max="6932" width="11" style="242" customWidth="1"/>
    <col min="6933" max="7168" width="9.140625" style="242"/>
    <col min="7169" max="7169" width="4.7109375" style="242" customWidth="1"/>
    <col min="7170" max="7170" width="16.85546875" style="242" customWidth="1"/>
    <col min="7171" max="7171" width="14.85546875" style="242" customWidth="1"/>
    <col min="7172" max="7172" width="14.140625" style="242" customWidth="1"/>
    <col min="7173" max="7173" width="16.42578125" style="242" customWidth="1"/>
    <col min="7174" max="7174" width="9.7109375" style="242" customWidth="1"/>
    <col min="7175" max="7175" width="10.5703125" style="242" customWidth="1"/>
    <col min="7176" max="7176" width="12.7109375" style="242" customWidth="1"/>
    <col min="7177" max="7177" width="13.28515625" style="242" customWidth="1"/>
    <col min="7178" max="7178" width="14.7109375" style="242" customWidth="1"/>
    <col min="7179" max="7180" width="9.7109375" style="242" customWidth="1"/>
    <col min="7181" max="7181" width="12.42578125" style="242" customWidth="1"/>
    <col min="7182" max="7182" width="11.85546875" style="242" customWidth="1"/>
    <col min="7183" max="7183" width="9.7109375" style="242" customWidth="1"/>
    <col min="7184" max="7184" width="15.28515625" style="242" customWidth="1"/>
    <col min="7185" max="7187" width="9.140625" style="242"/>
    <col min="7188" max="7188" width="11" style="242" customWidth="1"/>
    <col min="7189" max="7424" width="9.140625" style="242"/>
    <col min="7425" max="7425" width="4.7109375" style="242" customWidth="1"/>
    <col min="7426" max="7426" width="16.85546875" style="242" customWidth="1"/>
    <col min="7427" max="7427" width="14.85546875" style="242" customWidth="1"/>
    <col min="7428" max="7428" width="14.140625" style="242" customWidth="1"/>
    <col min="7429" max="7429" width="16.42578125" style="242" customWidth="1"/>
    <col min="7430" max="7430" width="9.7109375" style="242" customWidth="1"/>
    <col min="7431" max="7431" width="10.5703125" style="242" customWidth="1"/>
    <col min="7432" max="7432" width="12.7109375" style="242" customWidth="1"/>
    <col min="7433" max="7433" width="13.28515625" style="242" customWidth="1"/>
    <col min="7434" max="7434" width="14.7109375" style="242" customWidth="1"/>
    <col min="7435" max="7436" width="9.7109375" style="242" customWidth="1"/>
    <col min="7437" max="7437" width="12.42578125" style="242" customWidth="1"/>
    <col min="7438" max="7438" width="11.85546875" style="242" customWidth="1"/>
    <col min="7439" max="7439" width="9.7109375" style="242" customWidth="1"/>
    <col min="7440" max="7440" width="15.28515625" style="242" customWidth="1"/>
    <col min="7441" max="7443" width="9.140625" style="242"/>
    <col min="7444" max="7444" width="11" style="242" customWidth="1"/>
    <col min="7445" max="7680" width="9.140625" style="242"/>
    <col min="7681" max="7681" width="4.7109375" style="242" customWidth="1"/>
    <col min="7682" max="7682" width="16.85546875" style="242" customWidth="1"/>
    <col min="7683" max="7683" width="14.85546875" style="242" customWidth="1"/>
    <col min="7684" max="7684" width="14.140625" style="242" customWidth="1"/>
    <col min="7685" max="7685" width="16.42578125" style="242" customWidth="1"/>
    <col min="7686" max="7686" width="9.7109375" style="242" customWidth="1"/>
    <col min="7687" max="7687" width="10.5703125" style="242" customWidth="1"/>
    <col min="7688" max="7688" width="12.7109375" style="242" customWidth="1"/>
    <col min="7689" max="7689" width="13.28515625" style="242" customWidth="1"/>
    <col min="7690" max="7690" width="14.7109375" style="242" customWidth="1"/>
    <col min="7691" max="7692" width="9.7109375" style="242" customWidth="1"/>
    <col min="7693" max="7693" width="12.42578125" style="242" customWidth="1"/>
    <col min="7694" max="7694" width="11.85546875" style="242" customWidth="1"/>
    <col min="7695" max="7695" width="9.7109375" style="242" customWidth="1"/>
    <col min="7696" max="7696" width="15.28515625" style="242" customWidth="1"/>
    <col min="7697" max="7699" width="9.140625" style="242"/>
    <col min="7700" max="7700" width="11" style="242" customWidth="1"/>
    <col min="7701" max="7936" width="9.140625" style="242"/>
    <col min="7937" max="7937" width="4.7109375" style="242" customWidth="1"/>
    <col min="7938" max="7938" width="16.85546875" style="242" customWidth="1"/>
    <col min="7939" max="7939" width="14.85546875" style="242" customWidth="1"/>
    <col min="7940" max="7940" width="14.140625" style="242" customWidth="1"/>
    <col min="7941" max="7941" width="16.42578125" style="242" customWidth="1"/>
    <col min="7942" max="7942" width="9.7109375" style="242" customWidth="1"/>
    <col min="7943" max="7943" width="10.5703125" style="242" customWidth="1"/>
    <col min="7944" max="7944" width="12.7109375" style="242" customWidth="1"/>
    <col min="7945" max="7945" width="13.28515625" style="242" customWidth="1"/>
    <col min="7946" max="7946" width="14.7109375" style="242" customWidth="1"/>
    <col min="7947" max="7948" width="9.7109375" style="242" customWidth="1"/>
    <col min="7949" max="7949" width="12.42578125" style="242" customWidth="1"/>
    <col min="7950" max="7950" width="11.85546875" style="242" customWidth="1"/>
    <col min="7951" max="7951" width="9.7109375" style="242" customWidth="1"/>
    <col min="7952" max="7952" width="15.28515625" style="242" customWidth="1"/>
    <col min="7953" max="7955" width="9.140625" style="242"/>
    <col min="7956" max="7956" width="11" style="242" customWidth="1"/>
    <col min="7957" max="8192" width="9.140625" style="242"/>
    <col min="8193" max="8193" width="4.7109375" style="242" customWidth="1"/>
    <col min="8194" max="8194" width="16.85546875" style="242" customWidth="1"/>
    <col min="8195" max="8195" width="14.85546875" style="242" customWidth="1"/>
    <col min="8196" max="8196" width="14.140625" style="242" customWidth="1"/>
    <col min="8197" max="8197" width="16.42578125" style="242" customWidth="1"/>
    <col min="8198" max="8198" width="9.7109375" style="242" customWidth="1"/>
    <col min="8199" max="8199" width="10.5703125" style="242" customWidth="1"/>
    <col min="8200" max="8200" width="12.7109375" style="242" customWidth="1"/>
    <col min="8201" max="8201" width="13.28515625" style="242" customWidth="1"/>
    <col min="8202" max="8202" width="14.7109375" style="242" customWidth="1"/>
    <col min="8203" max="8204" width="9.7109375" style="242" customWidth="1"/>
    <col min="8205" max="8205" width="12.42578125" style="242" customWidth="1"/>
    <col min="8206" max="8206" width="11.85546875" style="242" customWidth="1"/>
    <col min="8207" max="8207" width="9.7109375" style="242" customWidth="1"/>
    <col min="8208" max="8208" width="15.28515625" style="242" customWidth="1"/>
    <col min="8209" max="8211" width="9.140625" style="242"/>
    <col min="8212" max="8212" width="11" style="242" customWidth="1"/>
    <col min="8213" max="8448" width="9.140625" style="242"/>
    <col min="8449" max="8449" width="4.7109375" style="242" customWidth="1"/>
    <col min="8450" max="8450" width="16.85546875" style="242" customWidth="1"/>
    <col min="8451" max="8451" width="14.85546875" style="242" customWidth="1"/>
    <col min="8452" max="8452" width="14.140625" style="242" customWidth="1"/>
    <col min="8453" max="8453" width="16.42578125" style="242" customWidth="1"/>
    <col min="8454" max="8454" width="9.7109375" style="242" customWidth="1"/>
    <col min="8455" max="8455" width="10.5703125" style="242" customWidth="1"/>
    <col min="8456" max="8456" width="12.7109375" style="242" customWidth="1"/>
    <col min="8457" max="8457" width="13.28515625" style="242" customWidth="1"/>
    <col min="8458" max="8458" width="14.7109375" style="242" customWidth="1"/>
    <col min="8459" max="8460" width="9.7109375" style="242" customWidth="1"/>
    <col min="8461" max="8461" width="12.42578125" style="242" customWidth="1"/>
    <col min="8462" max="8462" width="11.85546875" style="242" customWidth="1"/>
    <col min="8463" max="8463" width="9.7109375" style="242" customWidth="1"/>
    <col min="8464" max="8464" width="15.28515625" style="242" customWidth="1"/>
    <col min="8465" max="8467" width="9.140625" style="242"/>
    <col min="8468" max="8468" width="11" style="242" customWidth="1"/>
    <col min="8469" max="8704" width="9.140625" style="242"/>
    <col min="8705" max="8705" width="4.7109375" style="242" customWidth="1"/>
    <col min="8706" max="8706" width="16.85546875" style="242" customWidth="1"/>
    <col min="8707" max="8707" width="14.85546875" style="242" customWidth="1"/>
    <col min="8708" max="8708" width="14.140625" style="242" customWidth="1"/>
    <col min="8709" max="8709" width="16.42578125" style="242" customWidth="1"/>
    <col min="8710" max="8710" width="9.7109375" style="242" customWidth="1"/>
    <col min="8711" max="8711" width="10.5703125" style="242" customWidth="1"/>
    <col min="8712" max="8712" width="12.7109375" style="242" customWidth="1"/>
    <col min="8713" max="8713" width="13.28515625" style="242" customWidth="1"/>
    <col min="8714" max="8714" width="14.7109375" style="242" customWidth="1"/>
    <col min="8715" max="8716" width="9.7109375" style="242" customWidth="1"/>
    <col min="8717" max="8717" width="12.42578125" style="242" customWidth="1"/>
    <col min="8718" max="8718" width="11.85546875" style="242" customWidth="1"/>
    <col min="8719" max="8719" width="9.7109375" style="242" customWidth="1"/>
    <col min="8720" max="8720" width="15.28515625" style="242" customWidth="1"/>
    <col min="8721" max="8723" width="9.140625" style="242"/>
    <col min="8724" max="8724" width="11" style="242" customWidth="1"/>
    <col min="8725" max="8960" width="9.140625" style="242"/>
    <col min="8961" max="8961" width="4.7109375" style="242" customWidth="1"/>
    <col min="8962" max="8962" width="16.85546875" style="242" customWidth="1"/>
    <col min="8963" max="8963" width="14.85546875" style="242" customWidth="1"/>
    <col min="8964" max="8964" width="14.140625" style="242" customWidth="1"/>
    <col min="8965" max="8965" width="16.42578125" style="242" customWidth="1"/>
    <col min="8966" max="8966" width="9.7109375" style="242" customWidth="1"/>
    <col min="8967" max="8967" width="10.5703125" style="242" customWidth="1"/>
    <col min="8968" max="8968" width="12.7109375" style="242" customWidth="1"/>
    <col min="8969" max="8969" width="13.28515625" style="242" customWidth="1"/>
    <col min="8970" max="8970" width="14.7109375" style="242" customWidth="1"/>
    <col min="8971" max="8972" width="9.7109375" style="242" customWidth="1"/>
    <col min="8973" max="8973" width="12.42578125" style="242" customWidth="1"/>
    <col min="8974" max="8974" width="11.85546875" style="242" customWidth="1"/>
    <col min="8975" max="8975" width="9.7109375" style="242" customWidth="1"/>
    <col min="8976" max="8976" width="15.28515625" style="242" customWidth="1"/>
    <col min="8977" max="8979" width="9.140625" style="242"/>
    <col min="8980" max="8980" width="11" style="242" customWidth="1"/>
    <col min="8981" max="9216" width="9.140625" style="242"/>
    <col min="9217" max="9217" width="4.7109375" style="242" customWidth="1"/>
    <col min="9218" max="9218" width="16.85546875" style="242" customWidth="1"/>
    <col min="9219" max="9219" width="14.85546875" style="242" customWidth="1"/>
    <col min="9220" max="9220" width="14.140625" style="242" customWidth="1"/>
    <col min="9221" max="9221" width="16.42578125" style="242" customWidth="1"/>
    <col min="9222" max="9222" width="9.7109375" style="242" customWidth="1"/>
    <col min="9223" max="9223" width="10.5703125" style="242" customWidth="1"/>
    <col min="9224" max="9224" width="12.7109375" style="242" customWidth="1"/>
    <col min="9225" max="9225" width="13.28515625" style="242" customWidth="1"/>
    <col min="9226" max="9226" width="14.7109375" style="242" customWidth="1"/>
    <col min="9227" max="9228" width="9.7109375" style="242" customWidth="1"/>
    <col min="9229" max="9229" width="12.42578125" style="242" customWidth="1"/>
    <col min="9230" max="9230" width="11.85546875" style="242" customWidth="1"/>
    <col min="9231" max="9231" width="9.7109375" style="242" customWidth="1"/>
    <col min="9232" max="9232" width="15.28515625" style="242" customWidth="1"/>
    <col min="9233" max="9235" width="9.140625" style="242"/>
    <col min="9236" max="9236" width="11" style="242" customWidth="1"/>
    <col min="9237" max="9472" width="9.140625" style="242"/>
    <col min="9473" max="9473" width="4.7109375" style="242" customWidth="1"/>
    <col min="9474" max="9474" width="16.85546875" style="242" customWidth="1"/>
    <col min="9475" max="9475" width="14.85546875" style="242" customWidth="1"/>
    <col min="9476" max="9476" width="14.140625" style="242" customWidth="1"/>
    <col min="9477" max="9477" width="16.42578125" style="242" customWidth="1"/>
    <col min="9478" max="9478" width="9.7109375" style="242" customWidth="1"/>
    <col min="9479" max="9479" width="10.5703125" style="242" customWidth="1"/>
    <col min="9480" max="9480" width="12.7109375" style="242" customWidth="1"/>
    <col min="9481" max="9481" width="13.28515625" style="242" customWidth="1"/>
    <col min="9482" max="9482" width="14.7109375" style="242" customWidth="1"/>
    <col min="9483" max="9484" width="9.7109375" style="242" customWidth="1"/>
    <col min="9485" max="9485" width="12.42578125" style="242" customWidth="1"/>
    <col min="9486" max="9486" width="11.85546875" style="242" customWidth="1"/>
    <col min="9487" max="9487" width="9.7109375" style="242" customWidth="1"/>
    <col min="9488" max="9488" width="15.28515625" style="242" customWidth="1"/>
    <col min="9489" max="9491" width="9.140625" style="242"/>
    <col min="9492" max="9492" width="11" style="242" customWidth="1"/>
    <col min="9493" max="9728" width="9.140625" style="242"/>
    <col min="9729" max="9729" width="4.7109375" style="242" customWidth="1"/>
    <col min="9730" max="9730" width="16.85546875" style="242" customWidth="1"/>
    <col min="9731" max="9731" width="14.85546875" style="242" customWidth="1"/>
    <col min="9732" max="9732" width="14.140625" style="242" customWidth="1"/>
    <col min="9733" max="9733" width="16.42578125" style="242" customWidth="1"/>
    <col min="9734" max="9734" width="9.7109375" style="242" customWidth="1"/>
    <col min="9735" max="9735" width="10.5703125" style="242" customWidth="1"/>
    <col min="9736" max="9736" width="12.7109375" style="242" customWidth="1"/>
    <col min="9737" max="9737" width="13.28515625" style="242" customWidth="1"/>
    <col min="9738" max="9738" width="14.7109375" style="242" customWidth="1"/>
    <col min="9739" max="9740" width="9.7109375" style="242" customWidth="1"/>
    <col min="9741" max="9741" width="12.42578125" style="242" customWidth="1"/>
    <col min="9742" max="9742" width="11.85546875" style="242" customWidth="1"/>
    <col min="9743" max="9743" width="9.7109375" style="242" customWidth="1"/>
    <col min="9744" max="9744" width="15.28515625" style="242" customWidth="1"/>
    <col min="9745" max="9747" width="9.140625" style="242"/>
    <col min="9748" max="9748" width="11" style="242" customWidth="1"/>
    <col min="9749" max="9984" width="9.140625" style="242"/>
    <col min="9985" max="9985" width="4.7109375" style="242" customWidth="1"/>
    <col min="9986" max="9986" width="16.85546875" style="242" customWidth="1"/>
    <col min="9987" max="9987" width="14.85546875" style="242" customWidth="1"/>
    <col min="9988" max="9988" width="14.140625" style="242" customWidth="1"/>
    <col min="9989" max="9989" width="16.42578125" style="242" customWidth="1"/>
    <col min="9990" max="9990" width="9.7109375" style="242" customWidth="1"/>
    <col min="9991" max="9991" width="10.5703125" style="242" customWidth="1"/>
    <col min="9992" max="9992" width="12.7109375" style="242" customWidth="1"/>
    <col min="9993" max="9993" width="13.28515625" style="242" customWidth="1"/>
    <col min="9994" max="9994" width="14.7109375" style="242" customWidth="1"/>
    <col min="9995" max="9996" width="9.7109375" style="242" customWidth="1"/>
    <col min="9997" max="9997" width="12.42578125" style="242" customWidth="1"/>
    <col min="9998" max="9998" width="11.85546875" style="242" customWidth="1"/>
    <col min="9999" max="9999" width="9.7109375" style="242" customWidth="1"/>
    <col min="10000" max="10000" width="15.28515625" style="242" customWidth="1"/>
    <col min="10001" max="10003" width="9.140625" style="242"/>
    <col min="10004" max="10004" width="11" style="242" customWidth="1"/>
    <col min="10005" max="10240" width="9.140625" style="242"/>
    <col min="10241" max="10241" width="4.7109375" style="242" customWidth="1"/>
    <col min="10242" max="10242" width="16.85546875" style="242" customWidth="1"/>
    <col min="10243" max="10243" width="14.85546875" style="242" customWidth="1"/>
    <col min="10244" max="10244" width="14.140625" style="242" customWidth="1"/>
    <col min="10245" max="10245" width="16.42578125" style="242" customWidth="1"/>
    <col min="10246" max="10246" width="9.7109375" style="242" customWidth="1"/>
    <col min="10247" max="10247" width="10.5703125" style="242" customWidth="1"/>
    <col min="10248" max="10248" width="12.7109375" style="242" customWidth="1"/>
    <col min="10249" max="10249" width="13.28515625" style="242" customWidth="1"/>
    <col min="10250" max="10250" width="14.7109375" style="242" customWidth="1"/>
    <col min="10251" max="10252" width="9.7109375" style="242" customWidth="1"/>
    <col min="10253" max="10253" width="12.42578125" style="242" customWidth="1"/>
    <col min="10254" max="10254" width="11.85546875" style="242" customWidth="1"/>
    <col min="10255" max="10255" width="9.7109375" style="242" customWidth="1"/>
    <col min="10256" max="10256" width="15.28515625" style="242" customWidth="1"/>
    <col min="10257" max="10259" width="9.140625" style="242"/>
    <col min="10260" max="10260" width="11" style="242" customWidth="1"/>
    <col min="10261" max="10496" width="9.140625" style="242"/>
    <col min="10497" max="10497" width="4.7109375" style="242" customWidth="1"/>
    <col min="10498" max="10498" width="16.85546875" style="242" customWidth="1"/>
    <col min="10499" max="10499" width="14.85546875" style="242" customWidth="1"/>
    <col min="10500" max="10500" width="14.140625" style="242" customWidth="1"/>
    <col min="10501" max="10501" width="16.42578125" style="242" customWidth="1"/>
    <col min="10502" max="10502" width="9.7109375" style="242" customWidth="1"/>
    <col min="10503" max="10503" width="10.5703125" style="242" customWidth="1"/>
    <col min="10504" max="10504" width="12.7109375" style="242" customWidth="1"/>
    <col min="10505" max="10505" width="13.28515625" style="242" customWidth="1"/>
    <col min="10506" max="10506" width="14.7109375" style="242" customWidth="1"/>
    <col min="10507" max="10508" width="9.7109375" style="242" customWidth="1"/>
    <col min="10509" max="10509" width="12.42578125" style="242" customWidth="1"/>
    <col min="10510" max="10510" width="11.85546875" style="242" customWidth="1"/>
    <col min="10511" max="10511" width="9.7109375" style="242" customWidth="1"/>
    <col min="10512" max="10512" width="15.28515625" style="242" customWidth="1"/>
    <col min="10513" max="10515" width="9.140625" style="242"/>
    <col min="10516" max="10516" width="11" style="242" customWidth="1"/>
    <col min="10517" max="10752" width="9.140625" style="242"/>
    <col min="10753" max="10753" width="4.7109375" style="242" customWidth="1"/>
    <col min="10754" max="10754" width="16.85546875" style="242" customWidth="1"/>
    <col min="10755" max="10755" width="14.85546875" style="242" customWidth="1"/>
    <col min="10756" max="10756" width="14.140625" style="242" customWidth="1"/>
    <col min="10757" max="10757" width="16.42578125" style="242" customWidth="1"/>
    <col min="10758" max="10758" width="9.7109375" style="242" customWidth="1"/>
    <col min="10759" max="10759" width="10.5703125" style="242" customWidth="1"/>
    <col min="10760" max="10760" width="12.7109375" style="242" customWidth="1"/>
    <col min="10761" max="10761" width="13.28515625" style="242" customWidth="1"/>
    <col min="10762" max="10762" width="14.7109375" style="242" customWidth="1"/>
    <col min="10763" max="10764" width="9.7109375" style="242" customWidth="1"/>
    <col min="10765" max="10765" width="12.42578125" style="242" customWidth="1"/>
    <col min="10766" max="10766" width="11.85546875" style="242" customWidth="1"/>
    <col min="10767" max="10767" width="9.7109375" style="242" customWidth="1"/>
    <col min="10768" max="10768" width="15.28515625" style="242" customWidth="1"/>
    <col min="10769" max="10771" width="9.140625" style="242"/>
    <col min="10772" max="10772" width="11" style="242" customWidth="1"/>
    <col min="10773" max="11008" width="9.140625" style="242"/>
    <col min="11009" max="11009" width="4.7109375" style="242" customWidth="1"/>
    <col min="11010" max="11010" width="16.85546875" style="242" customWidth="1"/>
    <col min="11011" max="11011" width="14.85546875" style="242" customWidth="1"/>
    <col min="11012" max="11012" width="14.140625" style="242" customWidth="1"/>
    <col min="11013" max="11013" width="16.42578125" style="242" customWidth="1"/>
    <col min="11014" max="11014" width="9.7109375" style="242" customWidth="1"/>
    <col min="11015" max="11015" width="10.5703125" style="242" customWidth="1"/>
    <col min="11016" max="11016" width="12.7109375" style="242" customWidth="1"/>
    <col min="11017" max="11017" width="13.28515625" style="242" customWidth="1"/>
    <col min="11018" max="11018" width="14.7109375" style="242" customWidth="1"/>
    <col min="11019" max="11020" width="9.7109375" style="242" customWidth="1"/>
    <col min="11021" max="11021" width="12.42578125" style="242" customWidth="1"/>
    <col min="11022" max="11022" width="11.85546875" style="242" customWidth="1"/>
    <col min="11023" max="11023" width="9.7109375" style="242" customWidth="1"/>
    <col min="11024" max="11024" width="15.28515625" style="242" customWidth="1"/>
    <col min="11025" max="11027" width="9.140625" style="242"/>
    <col min="11028" max="11028" width="11" style="242" customWidth="1"/>
    <col min="11029" max="11264" width="9.140625" style="242"/>
    <col min="11265" max="11265" width="4.7109375" style="242" customWidth="1"/>
    <col min="11266" max="11266" width="16.85546875" style="242" customWidth="1"/>
    <col min="11267" max="11267" width="14.85546875" style="242" customWidth="1"/>
    <col min="11268" max="11268" width="14.140625" style="242" customWidth="1"/>
    <col min="11269" max="11269" width="16.42578125" style="242" customWidth="1"/>
    <col min="11270" max="11270" width="9.7109375" style="242" customWidth="1"/>
    <col min="11271" max="11271" width="10.5703125" style="242" customWidth="1"/>
    <col min="11272" max="11272" width="12.7109375" style="242" customWidth="1"/>
    <col min="11273" max="11273" width="13.28515625" style="242" customWidth="1"/>
    <col min="11274" max="11274" width="14.7109375" style="242" customWidth="1"/>
    <col min="11275" max="11276" width="9.7109375" style="242" customWidth="1"/>
    <col min="11277" max="11277" width="12.42578125" style="242" customWidth="1"/>
    <col min="11278" max="11278" width="11.85546875" style="242" customWidth="1"/>
    <col min="11279" max="11279" width="9.7109375" style="242" customWidth="1"/>
    <col min="11280" max="11280" width="15.28515625" style="242" customWidth="1"/>
    <col min="11281" max="11283" width="9.140625" style="242"/>
    <col min="11284" max="11284" width="11" style="242" customWidth="1"/>
    <col min="11285" max="11520" width="9.140625" style="242"/>
    <col min="11521" max="11521" width="4.7109375" style="242" customWidth="1"/>
    <col min="11522" max="11522" width="16.85546875" style="242" customWidth="1"/>
    <col min="11523" max="11523" width="14.85546875" style="242" customWidth="1"/>
    <col min="11524" max="11524" width="14.140625" style="242" customWidth="1"/>
    <col min="11525" max="11525" width="16.42578125" style="242" customWidth="1"/>
    <col min="11526" max="11526" width="9.7109375" style="242" customWidth="1"/>
    <col min="11527" max="11527" width="10.5703125" style="242" customWidth="1"/>
    <col min="11528" max="11528" width="12.7109375" style="242" customWidth="1"/>
    <col min="11529" max="11529" width="13.28515625" style="242" customWidth="1"/>
    <col min="11530" max="11530" width="14.7109375" style="242" customWidth="1"/>
    <col min="11531" max="11532" width="9.7109375" style="242" customWidth="1"/>
    <col min="11533" max="11533" width="12.42578125" style="242" customWidth="1"/>
    <col min="11534" max="11534" width="11.85546875" style="242" customWidth="1"/>
    <col min="11535" max="11535" width="9.7109375" style="242" customWidth="1"/>
    <col min="11536" max="11536" width="15.28515625" style="242" customWidth="1"/>
    <col min="11537" max="11539" width="9.140625" style="242"/>
    <col min="11540" max="11540" width="11" style="242" customWidth="1"/>
    <col min="11541" max="11776" width="9.140625" style="242"/>
    <col min="11777" max="11777" width="4.7109375" style="242" customWidth="1"/>
    <col min="11778" max="11778" width="16.85546875" style="242" customWidth="1"/>
    <col min="11779" max="11779" width="14.85546875" style="242" customWidth="1"/>
    <col min="11780" max="11780" width="14.140625" style="242" customWidth="1"/>
    <col min="11781" max="11781" width="16.42578125" style="242" customWidth="1"/>
    <col min="11782" max="11782" width="9.7109375" style="242" customWidth="1"/>
    <col min="11783" max="11783" width="10.5703125" style="242" customWidth="1"/>
    <col min="11784" max="11784" width="12.7109375" style="242" customWidth="1"/>
    <col min="11785" max="11785" width="13.28515625" style="242" customWidth="1"/>
    <col min="11786" max="11786" width="14.7109375" style="242" customWidth="1"/>
    <col min="11787" max="11788" width="9.7109375" style="242" customWidth="1"/>
    <col min="11789" max="11789" width="12.42578125" style="242" customWidth="1"/>
    <col min="11790" max="11790" width="11.85546875" style="242" customWidth="1"/>
    <col min="11791" max="11791" width="9.7109375" style="242" customWidth="1"/>
    <col min="11792" max="11792" width="15.28515625" style="242" customWidth="1"/>
    <col min="11793" max="11795" width="9.140625" style="242"/>
    <col min="11796" max="11796" width="11" style="242" customWidth="1"/>
    <col min="11797" max="12032" width="9.140625" style="242"/>
    <col min="12033" max="12033" width="4.7109375" style="242" customWidth="1"/>
    <col min="12034" max="12034" width="16.85546875" style="242" customWidth="1"/>
    <col min="12035" max="12035" width="14.85546875" style="242" customWidth="1"/>
    <col min="12036" max="12036" width="14.140625" style="242" customWidth="1"/>
    <col min="12037" max="12037" width="16.42578125" style="242" customWidth="1"/>
    <col min="12038" max="12038" width="9.7109375" style="242" customWidth="1"/>
    <col min="12039" max="12039" width="10.5703125" style="242" customWidth="1"/>
    <col min="12040" max="12040" width="12.7109375" style="242" customWidth="1"/>
    <col min="12041" max="12041" width="13.28515625" style="242" customWidth="1"/>
    <col min="12042" max="12042" width="14.7109375" style="242" customWidth="1"/>
    <col min="12043" max="12044" width="9.7109375" style="242" customWidth="1"/>
    <col min="12045" max="12045" width="12.42578125" style="242" customWidth="1"/>
    <col min="12046" max="12046" width="11.85546875" style="242" customWidth="1"/>
    <col min="12047" max="12047" width="9.7109375" style="242" customWidth="1"/>
    <col min="12048" max="12048" width="15.28515625" style="242" customWidth="1"/>
    <col min="12049" max="12051" width="9.140625" style="242"/>
    <col min="12052" max="12052" width="11" style="242" customWidth="1"/>
    <col min="12053" max="12288" width="9.140625" style="242"/>
    <col min="12289" max="12289" width="4.7109375" style="242" customWidth="1"/>
    <col min="12290" max="12290" width="16.85546875" style="242" customWidth="1"/>
    <col min="12291" max="12291" width="14.85546875" style="242" customWidth="1"/>
    <col min="12292" max="12292" width="14.140625" style="242" customWidth="1"/>
    <col min="12293" max="12293" width="16.42578125" style="242" customWidth="1"/>
    <col min="12294" max="12294" width="9.7109375" style="242" customWidth="1"/>
    <col min="12295" max="12295" width="10.5703125" style="242" customWidth="1"/>
    <col min="12296" max="12296" width="12.7109375" style="242" customWidth="1"/>
    <col min="12297" max="12297" width="13.28515625" style="242" customWidth="1"/>
    <col min="12298" max="12298" width="14.7109375" style="242" customWidth="1"/>
    <col min="12299" max="12300" width="9.7109375" style="242" customWidth="1"/>
    <col min="12301" max="12301" width="12.42578125" style="242" customWidth="1"/>
    <col min="12302" max="12302" width="11.85546875" style="242" customWidth="1"/>
    <col min="12303" max="12303" width="9.7109375" style="242" customWidth="1"/>
    <col min="12304" max="12304" width="15.28515625" style="242" customWidth="1"/>
    <col min="12305" max="12307" width="9.140625" style="242"/>
    <col min="12308" max="12308" width="11" style="242" customWidth="1"/>
    <col min="12309" max="12544" width="9.140625" style="242"/>
    <col min="12545" max="12545" width="4.7109375" style="242" customWidth="1"/>
    <col min="12546" max="12546" width="16.85546875" style="242" customWidth="1"/>
    <col min="12547" max="12547" width="14.85546875" style="242" customWidth="1"/>
    <col min="12548" max="12548" width="14.140625" style="242" customWidth="1"/>
    <col min="12549" max="12549" width="16.42578125" style="242" customWidth="1"/>
    <col min="12550" max="12550" width="9.7109375" style="242" customWidth="1"/>
    <col min="12551" max="12551" width="10.5703125" style="242" customWidth="1"/>
    <col min="12552" max="12552" width="12.7109375" style="242" customWidth="1"/>
    <col min="12553" max="12553" width="13.28515625" style="242" customWidth="1"/>
    <col min="12554" max="12554" width="14.7109375" style="242" customWidth="1"/>
    <col min="12555" max="12556" width="9.7109375" style="242" customWidth="1"/>
    <col min="12557" max="12557" width="12.42578125" style="242" customWidth="1"/>
    <col min="12558" max="12558" width="11.85546875" style="242" customWidth="1"/>
    <col min="12559" max="12559" width="9.7109375" style="242" customWidth="1"/>
    <col min="12560" max="12560" width="15.28515625" style="242" customWidth="1"/>
    <col min="12561" max="12563" width="9.140625" style="242"/>
    <col min="12564" max="12564" width="11" style="242" customWidth="1"/>
    <col min="12565" max="12800" width="9.140625" style="242"/>
    <col min="12801" max="12801" width="4.7109375" style="242" customWidth="1"/>
    <col min="12802" max="12802" width="16.85546875" style="242" customWidth="1"/>
    <col min="12803" max="12803" width="14.85546875" style="242" customWidth="1"/>
    <col min="12804" max="12804" width="14.140625" style="242" customWidth="1"/>
    <col min="12805" max="12805" width="16.42578125" style="242" customWidth="1"/>
    <col min="12806" max="12806" width="9.7109375" style="242" customWidth="1"/>
    <col min="12807" max="12807" width="10.5703125" style="242" customWidth="1"/>
    <col min="12808" max="12808" width="12.7109375" style="242" customWidth="1"/>
    <col min="12809" max="12809" width="13.28515625" style="242" customWidth="1"/>
    <col min="12810" max="12810" width="14.7109375" style="242" customWidth="1"/>
    <col min="12811" max="12812" width="9.7109375" style="242" customWidth="1"/>
    <col min="12813" max="12813" width="12.42578125" style="242" customWidth="1"/>
    <col min="12814" max="12814" width="11.85546875" style="242" customWidth="1"/>
    <col min="12815" max="12815" width="9.7109375" style="242" customWidth="1"/>
    <col min="12816" max="12816" width="15.28515625" style="242" customWidth="1"/>
    <col min="12817" max="12819" width="9.140625" style="242"/>
    <col min="12820" max="12820" width="11" style="242" customWidth="1"/>
    <col min="12821" max="13056" width="9.140625" style="242"/>
    <col min="13057" max="13057" width="4.7109375" style="242" customWidth="1"/>
    <col min="13058" max="13058" width="16.85546875" style="242" customWidth="1"/>
    <col min="13059" max="13059" width="14.85546875" style="242" customWidth="1"/>
    <col min="13060" max="13060" width="14.140625" style="242" customWidth="1"/>
    <col min="13061" max="13061" width="16.42578125" style="242" customWidth="1"/>
    <col min="13062" max="13062" width="9.7109375" style="242" customWidth="1"/>
    <col min="13063" max="13063" width="10.5703125" style="242" customWidth="1"/>
    <col min="13064" max="13064" width="12.7109375" style="242" customWidth="1"/>
    <col min="13065" max="13065" width="13.28515625" style="242" customWidth="1"/>
    <col min="13066" max="13066" width="14.7109375" style="242" customWidth="1"/>
    <col min="13067" max="13068" width="9.7109375" style="242" customWidth="1"/>
    <col min="13069" max="13069" width="12.42578125" style="242" customWidth="1"/>
    <col min="13070" max="13070" width="11.85546875" style="242" customWidth="1"/>
    <col min="13071" max="13071" width="9.7109375" style="242" customWidth="1"/>
    <col min="13072" max="13072" width="15.28515625" style="242" customWidth="1"/>
    <col min="13073" max="13075" width="9.140625" style="242"/>
    <col min="13076" max="13076" width="11" style="242" customWidth="1"/>
    <col min="13077" max="13312" width="9.140625" style="242"/>
    <col min="13313" max="13313" width="4.7109375" style="242" customWidth="1"/>
    <col min="13314" max="13314" width="16.85546875" style="242" customWidth="1"/>
    <col min="13315" max="13315" width="14.85546875" style="242" customWidth="1"/>
    <col min="13316" max="13316" width="14.140625" style="242" customWidth="1"/>
    <col min="13317" max="13317" width="16.42578125" style="242" customWidth="1"/>
    <col min="13318" max="13318" width="9.7109375" style="242" customWidth="1"/>
    <col min="13319" max="13319" width="10.5703125" style="242" customWidth="1"/>
    <col min="13320" max="13320" width="12.7109375" style="242" customWidth="1"/>
    <col min="13321" max="13321" width="13.28515625" style="242" customWidth="1"/>
    <col min="13322" max="13322" width="14.7109375" style="242" customWidth="1"/>
    <col min="13323" max="13324" width="9.7109375" style="242" customWidth="1"/>
    <col min="13325" max="13325" width="12.42578125" style="242" customWidth="1"/>
    <col min="13326" max="13326" width="11.85546875" style="242" customWidth="1"/>
    <col min="13327" max="13327" width="9.7109375" style="242" customWidth="1"/>
    <col min="13328" max="13328" width="15.28515625" style="242" customWidth="1"/>
    <col min="13329" max="13331" width="9.140625" style="242"/>
    <col min="13332" max="13332" width="11" style="242" customWidth="1"/>
    <col min="13333" max="13568" width="9.140625" style="242"/>
    <col min="13569" max="13569" width="4.7109375" style="242" customWidth="1"/>
    <col min="13570" max="13570" width="16.85546875" style="242" customWidth="1"/>
    <col min="13571" max="13571" width="14.85546875" style="242" customWidth="1"/>
    <col min="13572" max="13572" width="14.140625" style="242" customWidth="1"/>
    <col min="13573" max="13573" width="16.42578125" style="242" customWidth="1"/>
    <col min="13574" max="13574" width="9.7109375" style="242" customWidth="1"/>
    <col min="13575" max="13575" width="10.5703125" style="242" customWidth="1"/>
    <col min="13576" max="13576" width="12.7109375" style="242" customWidth="1"/>
    <col min="13577" max="13577" width="13.28515625" style="242" customWidth="1"/>
    <col min="13578" max="13578" width="14.7109375" style="242" customWidth="1"/>
    <col min="13579" max="13580" width="9.7109375" style="242" customWidth="1"/>
    <col min="13581" max="13581" width="12.42578125" style="242" customWidth="1"/>
    <col min="13582" max="13582" width="11.85546875" style="242" customWidth="1"/>
    <col min="13583" max="13583" width="9.7109375" style="242" customWidth="1"/>
    <col min="13584" max="13584" width="15.28515625" style="242" customWidth="1"/>
    <col min="13585" max="13587" width="9.140625" style="242"/>
    <col min="13588" max="13588" width="11" style="242" customWidth="1"/>
    <col min="13589" max="13824" width="9.140625" style="242"/>
    <col min="13825" max="13825" width="4.7109375" style="242" customWidth="1"/>
    <col min="13826" max="13826" width="16.85546875" style="242" customWidth="1"/>
    <col min="13827" max="13827" width="14.85546875" style="242" customWidth="1"/>
    <col min="13828" max="13828" width="14.140625" style="242" customWidth="1"/>
    <col min="13829" max="13829" width="16.42578125" style="242" customWidth="1"/>
    <col min="13830" max="13830" width="9.7109375" style="242" customWidth="1"/>
    <col min="13831" max="13831" width="10.5703125" style="242" customWidth="1"/>
    <col min="13832" max="13832" width="12.7109375" style="242" customWidth="1"/>
    <col min="13833" max="13833" width="13.28515625" style="242" customWidth="1"/>
    <col min="13834" max="13834" width="14.7109375" style="242" customWidth="1"/>
    <col min="13835" max="13836" width="9.7109375" style="242" customWidth="1"/>
    <col min="13837" max="13837" width="12.42578125" style="242" customWidth="1"/>
    <col min="13838" max="13838" width="11.85546875" style="242" customWidth="1"/>
    <col min="13839" max="13839" width="9.7109375" style="242" customWidth="1"/>
    <col min="13840" max="13840" width="15.28515625" style="242" customWidth="1"/>
    <col min="13841" max="13843" width="9.140625" style="242"/>
    <col min="13844" max="13844" width="11" style="242" customWidth="1"/>
    <col min="13845" max="14080" width="9.140625" style="242"/>
    <col min="14081" max="14081" width="4.7109375" style="242" customWidth="1"/>
    <col min="14082" max="14082" width="16.85546875" style="242" customWidth="1"/>
    <col min="14083" max="14083" width="14.85546875" style="242" customWidth="1"/>
    <col min="14084" max="14084" width="14.140625" style="242" customWidth="1"/>
    <col min="14085" max="14085" width="16.42578125" style="242" customWidth="1"/>
    <col min="14086" max="14086" width="9.7109375" style="242" customWidth="1"/>
    <col min="14087" max="14087" width="10.5703125" style="242" customWidth="1"/>
    <col min="14088" max="14088" width="12.7109375" style="242" customWidth="1"/>
    <col min="14089" max="14089" width="13.28515625" style="242" customWidth="1"/>
    <col min="14090" max="14090" width="14.7109375" style="242" customWidth="1"/>
    <col min="14091" max="14092" width="9.7109375" style="242" customWidth="1"/>
    <col min="14093" max="14093" width="12.42578125" style="242" customWidth="1"/>
    <col min="14094" max="14094" width="11.85546875" style="242" customWidth="1"/>
    <col min="14095" max="14095" width="9.7109375" style="242" customWidth="1"/>
    <col min="14096" max="14096" width="15.28515625" style="242" customWidth="1"/>
    <col min="14097" max="14099" width="9.140625" style="242"/>
    <col min="14100" max="14100" width="11" style="242" customWidth="1"/>
    <col min="14101" max="14336" width="9.140625" style="242"/>
    <col min="14337" max="14337" width="4.7109375" style="242" customWidth="1"/>
    <col min="14338" max="14338" width="16.85546875" style="242" customWidth="1"/>
    <col min="14339" max="14339" width="14.85546875" style="242" customWidth="1"/>
    <col min="14340" max="14340" width="14.140625" style="242" customWidth="1"/>
    <col min="14341" max="14341" width="16.42578125" style="242" customWidth="1"/>
    <col min="14342" max="14342" width="9.7109375" style="242" customWidth="1"/>
    <col min="14343" max="14343" width="10.5703125" style="242" customWidth="1"/>
    <col min="14344" max="14344" width="12.7109375" style="242" customWidth="1"/>
    <col min="14345" max="14345" width="13.28515625" style="242" customWidth="1"/>
    <col min="14346" max="14346" width="14.7109375" style="242" customWidth="1"/>
    <col min="14347" max="14348" width="9.7109375" style="242" customWidth="1"/>
    <col min="14349" max="14349" width="12.42578125" style="242" customWidth="1"/>
    <col min="14350" max="14350" width="11.85546875" style="242" customWidth="1"/>
    <col min="14351" max="14351" width="9.7109375" style="242" customWidth="1"/>
    <col min="14352" max="14352" width="15.28515625" style="242" customWidth="1"/>
    <col min="14353" max="14355" width="9.140625" style="242"/>
    <col min="14356" max="14356" width="11" style="242" customWidth="1"/>
    <col min="14357" max="14592" width="9.140625" style="242"/>
    <col min="14593" max="14593" width="4.7109375" style="242" customWidth="1"/>
    <col min="14594" max="14594" width="16.85546875" style="242" customWidth="1"/>
    <col min="14595" max="14595" width="14.85546875" style="242" customWidth="1"/>
    <col min="14596" max="14596" width="14.140625" style="242" customWidth="1"/>
    <col min="14597" max="14597" width="16.42578125" style="242" customWidth="1"/>
    <col min="14598" max="14598" width="9.7109375" style="242" customWidth="1"/>
    <col min="14599" max="14599" width="10.5703125" style="242" customWidth="1"/>
    <col min="14600" max="14600" width="12.7109375" style="242" customWidth="1"/>
    <col min="14601" max="14601" width="13.28515625" style="242" customWidth="1"/>
    <col min="14602" max="14602" width="14.7109375" style="242" customWidth="1"/>
    <col min="14603" max="14604" width="9.7109375" style="242" customWidth="1"/>
    <col min="14605" max="14605" width="12.42578125" style="242" customWidth="1"/>
    <col min="14606" max="14606" width="11.85546875" style="242" customWidth="1"/>
    <col min="14607" max="14607" width="9.7109375" style="242" customWidth="1"/>
    <col min="14608" max="14608" width="15.28515625" style="242" customWidth="1"/>
    <col min="14609" max="14611" width="9.140625" style="242"/>
    <col min="14612" max="14612" width="11" style="242" customWidth="1"/>
    <col min="14613" max="14848" width="9.140625" style="242"/>
    <col min="14849" max="14849" width="4.7109375" style="242" customWidth="1"/>
    <col min="14850" max="14850" width="16.85546875" style="242" customWidth="1"/>
    <col min="14851" max="14851" width="14.85546875" style="242" customWidth="1"/>
    <col min="14852" max="14852" width="14.140625" style="242" customWidth="1"/>
    <col min="14853" max="14853" width="16.42578125" style="242" customWidth="1"/>
    <col min="14854" max="14854" width="9.7109375" style="242" customWidth="1"/>
    <col min="14855" max="14855" width="10.5703125" style="242" customWidth="1"/>
    <col min="14856" max="14856" width="12.7109375" style="242" customWidth="1"/>
    <col min="14857" max="14857" width="13.28515625" style="242" customWidth="1"/>
    <col min="14858" max="14858" width="14.7109375" style="242" customWidth="1"/>
    <col min="14859" max="14860" width="9.7109375" style="242" customWidth="1"/>
    <col min="14861" max="14861" width="12.42578125" style="242" customWidth="1"/>
    <col min="14862" max="14862" width="11.85546875" style="242" customWidth="1"/>
    <col min="14863" max="14863" width="9.7109375" style="242" customWidth="1"/>
    <col min="14864" max="14864" width="15.28515625" style="242" customWidth="1"/>
    <col min="14865" max="14867" width="9.140625" style="242"/>
    <col min="14868" max="14868" width="11" style="242" customWidth="1"/>
    <col min="14869" max="15104" width="9.140625" style="242"/>
    <col min="15105" max="15105" width="4.7109375" style="242" customWidth="1"/>
    <col min="15106" max="15106" width="16.85546875" style="242" customWidth="1"/>
    <col min="15107" max="15107" width="14.85546875" style="242" customWidth="1"/>
    <col min="15108" max="15108" width="14.140625" style="242" customWidth="1"/>
    <col min="15109" max="15109" width="16.42578125" style="242" customWidth="1"/>
    <col min="15110" max="15110" width="9.7109375" style="242" customWidth="1"/>
    <col min="15111" max="15111" width="10.5703125" style="242" customWidth="1"/>
    <col min="15112" max="15112" width="12.7109375" style="242" customWidth="1"/>
    <col min="15113" max="15113" width="13.28515625" style="242" customWidth="1"/>
    <col min="15114" max="15114" width="14.7109375" style="242" customWidth="1"/>
    <col min="15115" max="15116" width="9.7109375" style="242" customWidth="1"/>
    <col min="15117" max="15117" width="12.42578125" style="242" customWidth="1"/>
    <col min="15118" max="15118" width="11.85546875" style="242" customWidth="1"/>
    <col min="15119" max="15119" width="9.7109375" style="242" customWidth="1"/>
    <col min="15120" max="15120" width="15.28515625" style="242" customWidth="1"/>
    <col min="15121" max="15123" width="9.140625" style="242"/>
    <col min="15124" max="15124" width="11" style="242" customWidth="1"/>
    <col min="15125" max="15360" width="9.140625" style="242"/>
    <col min="15361" max="15361" width="4.7109375" style="242" customWidth="1"/>
    <col min="15362" max="15362" width="16.85546875" style="242" customWidth="1"/>
    <col min="15363" max="15363" width="14.85546875" style="242" customWidth="1"/>
    <col min="15364" max="15364" width="14.140625" style="242" customWidth="1"/>
    <col min="15365" max="15365" width="16.42578125" style="242" customWidth="1"/>
    <col min="15366" max="15366" width="9.7109375" style="242" customWidth="1"/>
    <col min="15367" max="15367" width="10.5703125" style="242" customWidth="1"/>
    <col min="15368" max="15368" width="12.7109375" style="242" customWidth="1"/>
    <col min="15369" max="15369" width="13.28515625" style="242" customWidth="1"/>
    <col min="15370" max="15370" width="14.7109375" style="242" customWidth="1"/>
    <col min="15371" max="15372" width="9.7109375" style="242" customWidth="1"/>
    <col min="15373" max="15373" width="12.42578125" style="242" customWidth="1"/>
    <col min="15374" max="15374" width="11.85546875" style="242" customWidth="1"/>
    <col min="15375" max="15375" width="9.7109375" style="242" customWidth="1"/>
    <col min="15376" max="15376" width="15.28515625" style="242" customWidth="1"/>
    <col min="15377" max="15379" width="9.140625" style="242"/>
    <col min="15380" max="15380" width="11" style="242" customWidth="1"/>
    <col min="15381" max="15616" width="9.140625" style="242"/>
    <col min="15617" max="15617" width="4.7109375" style="242" customWidth="1"/>
    <col min="15618" max="15618" width="16.85546875" style="242" customWidth="1"/>
    <col min="15619" max="15619" width="14.85546875" style="242" customWidth="1"/>
    <col min="15620" max="15620" width="14.140625" style="242" customWidth="1"/>
    <col min="15621" max="15621" width="16.42578125" style="242" customWidth="1"/>
    <col min="15622" max="15622" width="9.7109375" style="242" customWidth="1"/>
    <col min="15623" max="15623" width="10.5703125" style="242" customWidth="1"/>
    <col min="15624" max="15624" width="12.7109375" style="242" customWidth="1"/>
    <col min="15625" max="15625" width="13.28515625" style="242" customWidth="1"/>
    <col min="15626" max="15626" width="14.7109375" style="242" customWidth="1"/>
    <col min="15627" max="15628" width="9.7109375" style="242" customWidth="1"/>
    <col min="15629" max="15629" width="12.42578125" style="242" customWidth="1"/>
    <col min="15630" max="15630" width="11.85546875" style="242" customWidth="1"/>
    <col min="15631" max="15631" width="9.7109375" style="242" customWidth="1"/>
    <col min="15632" max="15632" width="15.28515625" style="242" customWidth="1"/>
    <col min="15633" max="15635" width="9.140625" style="242"/>
    <col min="15636" max="15636" width="11" style="242" customWidth="1"/>
    <col min="15637" max="15872" width="9.140625" style="242"/>
    <col min="15873" max="15873" width="4.7109375" style="242" customWidth="1"/>
    <col min="15874" max="15874" width="16.85546875" style="242" customWidth="1"/>
    <col min="15875" max="15875" width="14.85546875" style="242" customWidth="1"/>
    <col min="15876" max="15876" width="14.140625" style="242" customWidth="1"/>
    <col min="15877" max="15877" width="16.42578125" style="242" customWidth="1"/>
    <col min="15878" max="15878" width="9.7109375" style="242" customWidth="1"/>
    <col min="15879" max="15879" width="10.5703125" style="242" customWidth="1"/>
    <col min="15880" max="15880" width="12.7109375" style="242" customWidth="1"/>
    <col min="15881" max="15881" width="13.28515625" style="242" customWidth="1"/>
    <col min="15882" max="15882" width="14.7109375" style="242" customWidth="1"/>
    <col min="15883" max="15884" width="9.7109375" style="242" customWidth="1"/>
    <col min="15885" max="15885" width="12.42578125" style="242" customWidth="1"/>
    <col min="15886" max="15886" width="11.85546875" style="242" customWidth="1"/>
    <col min="15887" max="15887" width="9.7109375" style="242" customWidth="1"/>
    <col min="15888" max="15888" width="15.28515625" style="242" customWidth="1"/>
    <col min="15889" max="15891" width="9.140625" style="242"/>
    <col min="15892" max="15892" width="11" style="242" customWidth="1"/>
    <col min="15893" max="16128" width="9.140625" style="242"/>
    <col min="16129" max="16129" width="4.7109375" style="242" customWidth="1"/>
    <col min="16130" max="16130" width="16.85546875" style="242" customWidth="1"/>
    <col min="16131" max="16131" width="14.85546875" style="242" customWidth="1"/>
    <col min="16132" max="16132" width="14.140625" style="242" customWidth="1"/>
    <col min="16133" max="16133" width="16.42578125" style="242" customWidth="1"/>
    <col min="16134" max="16134" width="9.7109375" style="242" customWidth="1"/>
    <col min="16135" max="16135" width="10.5703125" style="242" customWidth="1"/>
    <col min="16136" max="16136" width="12.7109375" style="242" customWidth="1"/>
    <col min="16137" max="16137" width="13.28515625" style="242" customWidth="1"/>
    <col min="16138" max="16138" width="14.7109375" style="242" customWidth="1"/>
    <col min="16139" max="16140" width="9.7109375" style="242" customWidth="1"/>
    <col min="16141" max="16141" width="12.42578125" style="242" customWidth="1"/>
    <col min="16142" max="16142" width="11.85546875" style="242" customWidth="1"/>
    <col min="16143" max="16143" width="9.7109375" style="242" customWidth="1"/>
    <col min="16144" max="16144" width="15.28515625" style="242" customWidth="1"/>
    <col min="16145" max="16147" width="9.140625" style="242"/>
    <col min="16148" max="16148" width="11" style="242" customWidth="1"/>
    <col min="16149" max="16384" width="9.140625" style="242"/>
  </cols>
  <sheetData>
    <row r="1" spans="1:16" s="232" customFormat="1" ht="15.75" customHeight="1" x14ac:dyDescent="0.25">
      <c r="P1" s="232" t="s">
        <v>67</v>
      </c>
    </row>
    <row r="2" spans="1:16" s="233" customFormat="1" ht="18" customHeight="1" x14ac:dyDescent="0.4">
      <c r="B2" s="822" t="s">
        <v>0</v>
      </c>
      <c r="C2" s="822"/>
      <c r="D2" s="822"/>
      <c r="E2" s="822"/>
      <c r="F2" s="822"/>
      <c r="G2" s="822"/>
      <c r="H2" s="822"/>
      <c r="I2" s="822"/>
      <c r="J2" s="822"/>
      <c r="K2" s="822"/>
      <c r="L2" s="822"/>
      <c r="M2" s="822"/>
      <c r="N2" s="822"/>
      <c r="O2" s="822"/>
      <c r="P2" s="822"/>
    </row>
    <row r="3" spans="1:16" s="234" customFormat="1" ht="42" customHeight="1" x14ac:dyDescent="0.35">
      <c r="B3" s="823" t="s">
        <v>178</v>
      </c>
      <c r="C3" s="823"/>
      <c r="D3" s="823"/>
      <c r="E3" s="823"/>
      <c r="F3" s="823"/>
      <c r="G3" s="823"/>
      <c r="H3" s="823"/>
      <c r="I3" s="823"/>
      <c r="J3" s="823"/>
      <c r="K3" s="823"/>
      <c r="L3" s="823"/>
      <c r="M3" s="823"/>
      <c r="N3" s="823"/>
      <c r="O3" s="823"/>
      <c r="P3" s="823"/>
    </row>
    <row r="4" spans="1:16" s="232" customFormat="1" ht="22.5" customHeight="1" thickBot="1" x14ac:dyDescent="0.4">
      <c r="B4" s="824" t="s">
        <v>156</v>
      </c>
      <c r="C4" s="824"/>
      <c r="D4" s="824"/>
      <c r="E4" s="824"/>
      <c r="F4" s="824"/>
      <c r="G4" s="824"/>
      <c r="H4" s="824"/>
      <c r="I4" s="824"/>
      <c r="J4" s="824"/>
      <c r="K4" s="824"/>
      <c r="L4" s="824"/>
      <c r="M4" s="824"/>
      <c r="N4" s="824"/>
      <c r="O4" s="824"/>
      <c r="P4" s="824"/>
    </row>
    <row r="5" spans="1:16" s="235" customFormat="1" ht="39" customHeight="1" thickBot="1" x14ac:dyDescent="0.3">
      <c r="A5" s="825" t="s">
        <v>1</v>
      </c>
      <c r="B5" s="828" t="s">
        <v>69</v>
      </c>
      <c r="C5" s="830" t="s">
        <v>70</v>
      </c>
      <c r="D5" s="832" t="s">
        <v>2</v>
      </c>
      <c r="E5" s="834" t="s">
        <v>3</v>
      </c>
      <c r="F5" s="835"/>
      <c r="G5" s="835"/>
      <c r="H5" s="835"/>
      <c r="I5" s="836"/>
      <c r="J5" s="834" t="s">
        <v>4</v>
      </c>
      <c r="K5" s="835"/>
      <c r="L5" s="835"/>
      <c r="M5" s="835"/>
      <c r="N5" s="836"/>
      <c r="O5" s="837" t="s">
        <v>5</v>
      </c>
      <c r="P5" s="838"/>
    </row>
    <row r="6" spans="1:16" s="235" customFormat="1" ht="46.5" customHeight="1" x14ac:dyDescent="0.25">
      <c r="A6" s="826"/>
      <c r="B6" s="829"/>
      <c r="C6" s="831"/>
      <c r="D6" s="833"/>
      <c r="E6" s="821" t="s">
        <v>71</v>
      </c>
      <c r="F6" s="819" t="s">
        <v>6</v>
      </c>
      <c r="G6" s="819"/>
      <c r="H6" s="819" t="s">
        <v>7</v>
      </c>
      <c r="I6" s="843"/>
      <c r="J6" s="821" t="s">
        <v>72</v>
      </c>
      <c r="K6" s="819" t="s">
        <v>73</v>
      </c>
      <c r="L6" s="819"/>
      <c r="M6" s="819" t="s">
        <v>9</v>
      </c>
      <c r="N6" s="819"/>
      <c r="O6" s="839" t="s">
        <v>10</v>
      </c>
      <c r="P6" s="841" t="s">
        <v>11</v>
      </c>
    </row>
    <row r="7" spans="1:16" s="235" customFormat="1" ht="48" customHeight="1" thickBot="1" x14ac:dyDescent="0.3">
      <c r="A7" s="827"/>
      <c r="B7" s="829"/>
      <c r="C7" s="831"/>
      <c r="D7" s="833"/>
      <c r="E7" s="821"/>
      <c r="F7" s="236" t="s">
        <v>12</v>
      </c>
      <c r="G7" s="236" t="s">
        <v>13</v>
      </c>
      <c r="H7" s="236" t="s">
        <v>12</v>
      </c>
      <c r="I7" s="236" t="s">
        <v>13</v>
      </c>
      <c r="J7" s="821"/>
      <c r="K7" s="236" t="s">
        <v>12</v>
      </c>
      <c r="L7" s="236" t="s">
        <v>13</v>
      </c>
      <c r="M7" s="236" t="s">
        <v>12</v>
      </c>
      <c r="N7" s="236" t="s">
        <v>13</v>
      </c>
      <c r="O7" s="840"/>
      <c r="P7" s="842"/>
    </row>
    <row r="8" spans="1:16" s="241" customFormat="1" ht="15.75" customHeight="1" thickBot="1" x14ac:dyDescent="0.3">
      <c r="A8" s="237">
        <v>1</v>
      </c>
      <c r="B8" s="238">
        <v>2</v>
      </c>
      <c r="C8" s="239">
        <v>3</v>
      </c>
      <c r="D8" s="239">
        <v>4</v>
      </c>
      <c r="E8" s="239">
        <v>5</v>
      </c>
      <c r="F8" s="239">
        <v>6</v>
      </c>
      <c r="G8" s="239">
        <v>7</v>
      </c>
      <c r="H8" s="239">
        <v>8</v>
      </c>
      <c r="I8" s="239">
        <v>9</v>
      </c>
      <c r="J8" s="239">
        <v>10</v>
      </c>
      <c r="K8" s="239">
        <v>11</v>
      </c>
      <c r="L8" s="239">
        <v>12</v>
      </c>
      <c r="M8" s="239">
        <v>13</v>
      </c>
      <c r="N8" s="239">
        <v>14</v>
      </c>
      <c r="O8" s="239">
        <v>15</v>
      </c>
      <c r="P8" s="240">
        <v>16</v>
      </c>
    </row>
    <row r="9" spans="1:16" ht="19.5" customHeight="1" x14ac:dyDescent="0.25">
      <c r="A9" s="798">
        <v>1</v>
      </c>
      <c r="B9" s="801" t="s">
        <v>152</v>
      </c>
      <c r="C9" s="801">
        <f>E14+J14</f>
        <v>22879.18</v>
      </c>
      <c r="D9" s="344" t="s">
        <v>14</v>
      </c>
      <c r="E9" s="344">
        <v>707.9</v>
      </c>
      <c r="F9" s="245">
        <v>100</v>
      </c>
      <c r="G9" s="245">
        <v>134.4</v>
      </c>
      <c r="H9" s="245">
        <v>5896.7</v>
      </c>
      <c r="I9" s="245">
        <v>4029.8</v>
      </c>
      <c r="J9" s="245">
        <v>16.97</v>
      </c>
      <c r="K9" s="245">
        <v>0</v>
      </c>
      <c r="L9" s="245">
        <v>0</v>
      </c>
      <c r="M9" s="245">
        <v>0</v>
      </c>
      <c r="N9" s="245">
        <v>0</v>
      </c>
      <c r="O9" s="345">
        <f>G9+L9</f>
        <v>134.4</v>
      </c>
      <c r="P9" s="346">
        <f>I9+N9</f>
        <v>4029.8</v>
      </c>
    </row>
    <row r="10" spans="1:16" ht="19.5" customHeight="1" x14ac:dyDescent="0.25">
      <c r="A10" s="799"/>
      <c r="B10" s="744"/>
      <c r="C10" s="744"/>
      <c r="D10" s="347" t="s">
        <v>75</v>
      </c>
      <c r="E10" s="347">
        <v>2.54</v>
      </c>
      <c r="F10" s="246">
        <v>2.54</v>
      </c>
      <c r="G10" s="246">
        <v>2.54</v>
      </c>
      <c r="H10" s="246">
        <v>354.25</v>
      </c>
      <c r="I10" s="246">
        <v>0</v>
      </c>
      <c r="J10" s="246">
        <v>0</v>
      </c>
      <c r="K10" s="246">
        <v>0</v>
      </c>
      <c r="L10" s="246">
        <v>0</v>
      </c>
      <c r="M10" s="246">
        <v>0</v>
      </c>
      <c r="N10" s="246">
        <v>0</v>
      </c>
      <c r="O10" s="345">
        <f>G10+L10</f>
        <v>2.54</v>
      </c>
      <c r="P10" s="346">
        <f>I10+N10</f>
        <v>0</v>
      </c>
    </row>
    <row r="11" spans="1:16" ht="19.5" customHeight="1" x14ac:dyDescent="0.25">
      <c r="A11" s="799"/>
      <c r="B11" s="744"/>
      <c r="C11" s="744"/>
      <c r="D11" s="347" t="s">
        <v>15</v>
      </c>
      <c r="E11" s="347">
        <v>554.02</v>
      </c>
      <c r="F11" s="246">
        <v>120</v>
      </c>
      <c r="G11" s="246">
        <v>212.9</v>
      </c>
      <c r="H11" s="246">
        <v>1769.4</v>
      </c>
      <c r="I11" s="246">
        <v>1504.8</v>
      </c>
      <c r="J11" s="246">
        <v>468.88</v>
      </c>
      <c r="K11" s="246">
        <v>20</v>
      </c>
      <c r="L11" s="246">
        <v>23.375</v>
      </c>
      <c r="M11" s="246">
        <v>134.99100000000001</v>
      </c>
      <c r="N11" s="246">
        <v>252.26400000000001</v>
      </c>
      <c r="O11" s="345">
        <f>G11+L11</f>
        <v>236.27500000000001</v>
      </c>
      <c r="P11" s="346">
        <f>I11+N11</f>
        <v>1757.0639999999999</v>
      </c>
    </row>
    <row r="12" spans="1:16" ht="19.5" customHeight="1" x14ac:dyDescent="0.25">
      <c r="A12" s="799"/>
      <c r="B12" s="744"/>
      <c r="C12" s="744"/>
      <c r="D12" s="347" t="s">
        <v>16</v>
      </c>
      <c r="E12" s="347">
        <v>2854.14</v>
      </c>
      <c r="F12" s="246">
        <v>60</v>
      </c>
      <c r="G12" s="246">
        <v>52.15</v>
      </c>
      <c r="H12" s="246">
        <v>2222.1</v>
      </c>
      <c r="I12" s="246">
        <v>1517.9</v>
      </c>
      <c r="J12" s="246">
        <v>16732.84</v>
      </c>
      <c r="K12" s="246">
        <v>50</v>
      </c>
      <c r="L12" s="246">
        <v>348.29500000000002</v>
      </c>
      <c r="M12" s="246">
        <v>2159.6999999999998</v>
      </c>
      <c r="N12" s="246">
        <v>2018.3</v>
      </c>
      <c r="O12" s="345">
        <f>G12+L12</f>
        <v>400.44499999999999</v>
      </c>
      <c r="P12" s="346">
        <f>I12+N12</f>
        <v>3536.2</v>
      </c>
    </row>
    <row r="13" spans="1:16" ht="19.5" customHeight="1" thickBot="1" x14ac:dyDescent="0.3">
      <c r="A13" s="799"/>
      <c r="B13" s="745"/>
      <c r="C13" s="745"/>
      <c r="D13" s="349" t="s">
        <v>17</v>
      </c>
      <c r="E13" s="349">
        <v>588</v>
      </c>
      <c r="F13" s="348">
        <v>2</v>
      </c>
      <c r="G13" s="348">
        <v>2.1</v>
      </c>
      <c r="H13" s="348">
        <v>520.79999999999995</v>
      </c>
      <c r="I13" s="348">
        <v>413</v>
      </c>
      <c r="J13" s="348">
        <v>953.89</v>
      </c>
      <c r="K13" s="348">
        <v>0</v>
      </c>
      <c r="L13" s="348">
        <v>0</v>
      </c>
      <c r="M13" s="348">
        <v>0</v>
      </c>
      <c r="N13" s="348">
        <v>0</v>
      </c>
      <c r="O13" s="345">
        <f>G13+L13</f>
        <v>2.1</v>
      </c>
      <c r="P13" s="346">
        <f>I13+N13</f>
        <v>413</v>
      </c>
    </row>
    <row r="14" spans="1:16" ht="19.5" customHeight="1" thickBot="1" x14ac:dyDescent="0.3">
      <c r="A14" s="820"/>
      <c r="B14" s="803" t="s">
        <v>18</v>
      </c>
      <c r="C14" s="804"/>
      <c r="D14" s="804"/>
      <c r="E14" s="243">
        <f>E9+E10+E11+E12+E13</f>
        <v>4706.6000000000004</v>
      </c>
      <c r="F14" s="243">
        <f t="shared" ref="F14:P14" si="0">F9+F10+F11+F12+F13</f>
        <v>284.54000000000002</v>
      </c>
      <c r="G14" s="243">
        <f t="shared" si="0"/>
        <v>404.09000000000003</v>
      </c>
      <c r="H14" s="243">
        <f t="shared" si="0"/>
        <v>10763.25</v>
      </c>
      <c r="I14" s="243">
        <f t="shared" si="0"/>
        <v>7465.5</v>
      </c>
      <c r="J14" s="243">
        <f t="shared" si="0"/>
        <v>18172.579999999998</v>
      </c>
      <c r="K14" s="243">
        <f t="shared" si="0"/>
        <v>70</v>
      </c>
      <c r="L14" s="243">
        <f t="shared" si="0"/>
        <v>371.67</v>
      </c>
      <c r="M14" s="243">
        <f t="shared" si="0"/>
        <v>2294.6909999999998</v>
      </c>
      <c r="N14" s="243">
        <f t="shared" si="0"/>
        <v>2270.5639999999999</v>
      </c>
      <c r="O14" s="243">
        <f t="shared" si="0"/>
        <v>775.7600000000001</v>
      </c>
      <c r="P14" s="243">
        <f t="shared" si="0"/>
        <v>9736.0639999999985</v>
      </c>
    </row>
    <row r="15" spans="1:16" ht="19.5" customHeight="1" x14ac:dyDescent="0.25">
      <c r="A15" s="799">
        <v>2</v>
      </c>
      <c r="B15" s="801" t="s">
        <v>149</v>
      </c>
      <c r="C15" s="802">
        <f>E20+J20</f>
        <v>19287.510000000002</v>
      </c>
      <c r="D15" s="344" t="s">
        <v>14</v>
      </c>
      <c r="E15" s="344">
        <v>1355.86</v>
      </c>
      <c r="F15" s="245">
        <v>7.7</v>
      </c>
      <c r="G15" s="245">
        <v>7.1</v>
      </c>
      <c r="H15" s="245">
        <v>90.460999999999999</v>
      </c>
      <c r="I15" s="245">
        <v>100.977</v>
      </c>
      <c r="J15" s="245">
        <v>585.61</v>
      </c>
      <c r="K15" s="245">
        <v>0</v>
      </c>
      <c r="L15" s="245">
        <v>0</v>
      </c>
      <c r="M15" s="245">
        <v>0</v>
      </c>
      <c r="N15" s="245">
        <v>0</v>
      </c>
      <c r="O15" s="345">
        <f t="shared" ref="O15:O37" si="1">G15+L15</f>
        <v>7.1</v>
      </c>
      <c r="P15" s="346">
        <f t="shared" ref="P15:P37" si="2">I15+N15</f>
        <v>100.977</v>
      </c>
    </row>
    <row r="16" spans="1:16" ht="19.5" customHeight="1" x14ac:dyDescent="0.25">
      <c r="A16" s="799"/>
      <c r="B16" s="744"/>
      <c r="C16" s="802"/>
      <c r="D16" s="347" t="s">
        <v>75</v>
      </c>
      <c r="E16" s="347">
        <v>22.14</v>
      </c>
      <c r="F16" s="246">
        <v>0</v>
      </c>
      <c r="G16" s="246">
        <v>0</v>
      </c>
      <c r="H16" s="246">
        <v>0</v>
      </c>
      <c r="I16" s="246">
        <v>0</v>
      </c>
      <c r="J16" s="246">
        <v>0</v>
      </c>
      <c r="K16" s="246">
        <v>0</v>
      </c>
      <c r="L16" s="246">
        <v>0</v>
      </c>
      <c r="M16" s="246">
        <v>0</v>
      </c>
      <c r="N16" s="246">
        <v>0</v>
      </c>
      <c r="O16" s="345">
        <f t="shared" si="1"/>
        <v>0</v>
      </c>
      <c r="P16" s="346">
        <f t="shared" si="2"/>
        <v>0</v>
      </c>
    </row>
    <row r="17" spans="1:16" ht="19.5" customHeight="1" x14ac:dyDescent="0.25">
      <c r="A17" s="799"/>
      <c r="B17" s="744"/>
      <c r="C17" s="802"/>
      <c r="D17" s="347" t="s">
        <v>15</v>
      </c>
      <c r="E17" s="347">
        <v>219.48</v>
      </c>
      <c r="F17" s="246">
        <v>0.03</v>
      </c>
      <c r="G17" s="246">
        <v>0.03</v>
      </c>
      <c r="H17" s="246">
        <v>1</v>
      </c>
      <c r="I17" s="246">
        <v>1.05</v>
      </c>
      <c r="J17" s="246">
        <v>1527.86</v>
      </c>
      <c r="K17" s="246">
        <v>0</v>
      </c>
      <c r="L17" s="246">
        <v>0</v>
      </c>
      <c r="M17" s="246">
        <v>0</v>
      </c>
      <c r="N17" s="246">
        <v>0</v>
      </c>
      <c r="O17" s="345">
        <f t="shared" si="1"/>
        <v>0.03</v>
      </c>
      <c r="P17" s="346">
        <f t="shared" si="2"/>
        <v>1.05</v>
      </c>
    </row>
    <row r="18" spans="1:16" ht="19.5" customHeight="1" x14ac:dyDescent="0.25">
      <c r="A18" s="799"/>
      <c r="B18" s="744"/>
      <c r="C18" s="802"/>
      <c r="D18" s="347" t="s">
        <v>16</v>
      </c>
      <c r="E18" s="347">
        <v>4338.3500000000004</v>
      </c>
      <c r="F18" s="246">
        <v>16.690000000000001</v>
      </c>
      <c r="G18" s="246">
        <v>16.690000000000001</v>
      </c>
      <c r="H18" s="246">
        <v>1014.528</v>
      </c>
      <c r="I18" s="246">
        <v>1025.652</v>
      </c>
      <c r="J18" s="246">
        <v>8342.02</v>
      </c>
      <c r="K18" s="246">
        <v>0</v>
      </c>
      <c r="L18" s="246">
        <v>0</v>
      </c>
      <c r="M18" s="246">
        <v>0</v>
      </c>
      <c r="N18" s="246">
        <v>0</v>
      </c>
      <c r="O18" s="345">
        <f t="shared" si="1"/>
        <v>16.690000000000001</v>
      </c>
      <c r="P18" s="346">
        <f t="shared" si="2"/>
        <v>1025.652</v>
      </c>
    </row>
    <row r="19" spans="1:16" ht="19.5" customHeight="1" thickBot="1" x14ac:dyDescent="0.3">
      <c r="A19" s="799"/>
      <c r="B19" s="745"/>
      <c r="C19" s="802"/>
      <c r="D19" s="349" t="s">
        <v>17</v>
      </c>
      <c r="E19" s="349">
        <v>1845.59</v>
      </c>
      <c r="F19" s="348">
        <v>0.21</v>
      </c>
      <c r="G19" s="348">
        <v>0.21</v>
      </c>
      <c r="H19" s="348">
        <v>3.1</v>
      </c>
      <c r="I19" s="348">
        <v>3.6</v>
      </c>
      <c r="J19" s="348">
        <v>1050.5999999999999</v>
      </c>
      <c r="K19" s="348">
        <v>0</v>
      </c>
      <c r="L19" s="348">
        <v>0</v>
      </c>
      <c r="M19" s="348">
        <v>0</v>
      </c>
      <c r="N19" s="348">
        <v>0</v>
      </c>
      <c r="O19" s="345">
        <f t="shared" si="1"/>
        <v>0.21</v>
      </c>
      <c r="P19" s="346">
        <f t="shared" si="2"/>
        <v>3.6</v>
      </c>
    </row>
    <row r="20" spans="1:16" ht="19.5" customHeight="1" thickBot="1" x14ac:dyDescent="0.3">
      <c r="A20" s="820"/>
      <c r="B20" s="803" t="s">
        <v>18</v>
      </c>
      <c r="C20" s="804"/>
      <c r="D20" s="804"/>
      <c r="E20" s="243">
        <f>E15+E16+E17+E18+E19</f>
        <v>7781.42</v>
      </c>
      <c r="F20" s="243">
        <f t="shared" ref="F20:P20" si="3">F15+F16+F17+F18+F19</f>
        <v>24.630000000000003</v>
      </c>
      <c r="G20" s="243">
        <f t="shared" si="3"/>
        <v>24.03</v>
      </c>
      <c r="H20" s="243">
        <f t="shared" si="3"/>
        <v>1109.0889999999999</v>
      </c>
      <c r="I20" s="243">
        <f t="shared" si="3"/>
        <v>1131.279</v>
      </c>
      <c r="J20" s="243">
        <f t="shared" si="3"/>
        <v>11506.09</v>
      </c>
      <c r="K20" s="243">
        <f t="shared" si="3"/>
        <v>0</v>
      </c>
      <c r="L20" s="243">
        <f t="shared" si="3"/>
        <v>0</v>
      </c>
      <c r="M20" s="243">
        <f t="shared" si="3"/>
        <v>0</v>
      </c>
      <c r="N20" s="243">
        <f t="shared" si="3"/>
        <v>0</v>
      </c>
      <c r="O20" s="243">
        <f t="shared" si="3"/>
        <v>24.03</v>
      </c>
      <c r="P20" s="243">
        <f t="shared" si="3"/>
        <v>1131.279</v>
      </c>
    </row>
    <row r="21" spans="1:16" ht="19.5" customHeight="1" x14ac:dyDescent="0.25">
      <c r="A21" s="798">
        <v>3</v>
      </c>
      <c r="B21" s="801" t="s">
        <v>150</v>
      </c>
      <c r="C21" s="802">
        <f>E26+J26</f>
        <v>23951.65</v>
      </c>
      <c r="D21" s="344" t="s">
        <v>14</v>
      </c>
      <c r="E21" s="344">
        <v>1777.44</v>
      </c>
      <c r="F21" s="245">
        <v>334</v>
      </c>
      <c r="G21" s="245">
        <v>216.9</v>
      </c>
      <c r="H21" s="245">
        <v>3340</v>
      </c>
      <c r="I21" s="245">
        <v>2336</v>
      </c>
      <c r="J21" s="245">
        <v>34.36</v>
      </c>
      <c r="K21" s="245">
        <v>0</v>
      </c>
      <c r="L21" s="245">
        <v>0</v>
      </c>
      <c r="M21" s="245">
        <v>0</v>
      </c>
      <c r="N21" s="245">
        <v>0</v>
      </c>
      <c r="O21" s="345">
        <f>G21+L21</f>
        <v>216.9</v>
      </c>
      <c r="P21" s="346">
        <f>I21+N21</f>
        <v>2336</v>
      </c>
    </row>
    <row r="22" spans="1:16" ht="19.5" customHeight="1" x14ac:dyDescent="0.25">
      <c r="A22" s="799"/>
      <c r="B22" s="744"/>
      <c r="C22" s="802"/>
      <c r="D22" s="347" t="s">
        <v>75</v>
      </c>
      <c r="E22" s="347">
        <v>88.29</v>
      </c>
      <c r="F22" s="246">
        <v>12</v>
      </c>
      <c r="G22" s="246">
        <v>7.5</v>
      </c>
      <c r="H22" s="246">
        <v>240</v>
      </c>
      <c r="I22" s="246">
        <v>279.89999999999998</v>
      </c>
      <c r="J22" s="246">
        <v>6.73</v>
      </c>
      <c r="K22" s="246">
        <v>0</v>
      </c>
      <c r="L22" s="246">
        <v>0</v>
      </c>
      <c r="M22" s="246">
        <v>0</v>
      </c>
      <c r="N22" s="246">
        <v>0</v>
      </c>
      <c r="O22" s="345">
        <f t="shared" si="1"/>
        <v>7.5</v>
      </c>
      <c r="P22" s="346">
        <f t="shared" si="2"/>
        <v>279.89999999999998</v>
      </c>
    </row>
    <row r="23" spans="1:16" ht="19.5" customHeight="1" x14ac:dyDescent="0.25">
      <c r="A23" s="799"/>
      <c r="B23" s="744"/>
      <c r="C23" s="802"/>
      <c r="D23" s="347" t="s">
        <v>15</v>
      </c>
      <c r="E23" s="347">
        <v>544.44000000000005</v>
      </c>
      <c r="F23" s="246">
        <v>186</v>
      </c>
      <c r="G23" s="246">
        <v>166</v>
      </c>
      <c r="H23" s="246">
        <v>1860</v>
      </c>
      <c r="I23" s="246">
        <v>93</v>
      </c>
      <c r="J23" s="246">
        <v>812.47</v>
      </c>
      <c r="K23" s="246">
        <v>0</v>
      </c>
      <c r="L23" s="246">
        <v>0</v>
      </c>
      <c r="M23" s="246">
        <v>0</v>
      </c>
      <c r="N23" s="246">
        <v>0</v>
      </c>
      <c r="O23" s="345">
        <f t="shared" si="1"/>
        <v>166</v>
      </c>
      <c r="P23" s="346">
        <f t="shared" si="2"/>
        <v>93</v>
      </c>
    </row>
    <row r="24" spans="1:16" ht="19.5" customHeight="1" x14ac:dyDescent="0.25">
      <c r="A24" s="799"/>
      <c r="B24" s="744"/>
      <c r="C24" s="802"/>
      <c r="D24" s="347" t="s">
        <v>16</v>
      </c>
      <c r="E24" s="347">
        <v>8937.5</v>
      </c>
      <c r="F24" s="246">
        <v>47</v>
      </c>
      <c r="G24" s="246">
        <v>5.87</v>
      </c>
      <c r="H24" s="246">
        <v>470</v>
      </c>
      <c r="I24" s="246">
        <v>93.6</v>
      </c>
      <c r="J24" s="246">
        <v>8746.75</v>
      </c>
      <c r="K24" s="246">
        <v>12</v>
      </c>
      <c r="L24" s="246">
        <v>0</v>
      </c>
      <c r="M24" s="246">
        <v>144</v>
      </c>
      <c r="N24" s="246">
        <v>0</v>
      </c>
      <c r="O24" s="345">
        <f t="shared" si="1"/>
        <v>5.87</v>
      </c>
      <c r="P24" s="346">
        <f t="shared" si="2"/>
        <v>93.6</v>
      </c>
    </row>
    <row r="25" spans="1:16" ht="19.5" customHeight="1" thickBot="1" x14ac:dyDescent="0.3">
      <c r="A25" s="799"/>
      <c r="B25" s="745"/>
      <c r="C25" s="802"/>
      <c r="D25" s="349" t="s">
        <v>17</v>
      </c>
      <c r="E25" s="349">
        <v>1977.98</v>
      </c>
      <c r="F25" s="348">
        <v>0</v>
      </c>
      <c r="G25" s="348">
        <v>0</v>
      </c>
      <c r="H25" s="348">
        <v>0</v>
      </c>
      <c r="I25" s="348">
        <v>0</v>
      </c>
      <c r="J25" s="348">
        <v>1025.69</v>
      </c>
      <c r="K25" s="348">
        <v>0</v>
      </c>
      <c r="L25" s="348">
        <v>0</v>
      </c>
      <c r="M25" s="348">
        <v>0</v>
      </c>
      <c r="N25" s="348">
        <v>0</v>
      </c>
      <c r="O25" s="345">
        <f t="shared" si="1"/>
        <v>0</v>
      </c>
      <c r="P25" s="346">
        <f t="shared" si="2"/>
        <v>0</v>
      </c>
    </row>
    <row r="26" spans="1:16" ht="19.5" customHeight="1" thickBot="1" x14ac:dyDescent="0.3">
      <c r="A26" s="800"/>
      <c r="B26" s="803" t="s">
        <v>18</v>
      </c>
      <c r="C26" s="804"/>
      <c r="D26" s="804"/>
      <c r="E26" s="243">
        <f>E21+E22+E23+E24+E25</f>
        <v>13325.65</v>
      </c>
      <c r="F26" s="243">
        <f t="shared" ref="F26:P26" si="4">F21+F22+F23+F24+F25</f>
        <v>579</v>
      </c>
      <c r="G26" s="243">
        <f t="shared" si="4"/>
        <v>396.27</v>
      </c>
      <c r="H26" s="243">
        <f t="shared" si="4"/>
        <v>5910</v>
      </c>
      <c r="I26" s="243">
        <f t="shared" si="4"/>
        <v>2802.5</v>
      </c>
      <c r="J26" s="243">
        <f t="shared" si="4"/>
        <v>10626</v>
      </c>
      <c r="K26" s="243">
        <f t="shared" si="4"/>
        <v>12</v>
      </c>
      <c r="L26" s="243">
        <f t="shared" si="4"/>
        <v>0</v>
      </c>
      <c r="M26" s="243">
        <f t="shared" si="4"/>
        <v>144</v>
      </c>
      <c r="N26" s="243">
        <f t="shared" si="4"/>
        <v>0</v>
      </c>
      <c r="O26" s="243">
        <f t="shared" si="4"/>
        <v>396.27</v>
      </c>
      <c r="P26" s="243">
        <f t="shared" si="4"/>
        <v>2802.5</v>
      </c>
    </row>
    <row r="27" spans="1:16" ht="19.5" customHeight="1" x14ac:dyDescent="0.25">
      <c r="A27" s="798">
        <v>4</v>
      </c>
      <c r="B27" s="801" t="s">
        <v>151</v>
      </c>
      <c r="C27" s="802">
        <f>E32+J32</f>
        <v>19753</v>
      </c>
      <c r="D27" s="344" t="s">
        <v>14</v>
      </c>
      <c r="E27" s="344">
        <v>1976.04</v>
      </c>
      <c r="F27" s="245">
        <v>1976.04</v>
      </c>
      <c r="G27" s="245">
        <v>589.36</v>
      </c>
      <c r="H27" s="245">
        <v>4714.88</v>
      </c>
      <c r="I27" s="245">
        <v>4650</v>
      </c>
      <c r="J27" s="245">
        <v>255.29</v>
      </c>
      <c r="K27" s="245">
        <v>255.29</v>
      </c>
      <c r="L27" s="245">
        <v>21.76</v>
      </c>
      <c r="M27" s="245">
        <v>217.6</v>
      </c>
      <c r="N27" s="245">
        <v>204</v>
      </c>
      <c r="O27" s="345">
        <f>G27+L27</f>
        <v>611.12</v>
      </c>
      <c r="P27" s="346">
        <f>I27+N27</f>
        <v>4854</v>
      </c>
    </row>
    <row r="28" spans="1:16" ht="19.5" customHeight="1" x14ac:dyDescent="0.25">
      <c r="A28" s="799"/>
      <c r="B28" s="744"/>
      <c r="C28" s="802"/>
      <c r="D28" s="347" t="s">
        <v>75</v>
      </c>
      <c r="E28" s="347">
        <v>348.23</v>
      </c>
      <c r="F28" s="246">
        <v>348.23</v>
      </c>
      <c r="G28" s="246">
        <v>111.86</v>
      </c>
      <c r="H28" s="246">
        <v>1118.5999999999999</v>
      </c>
      <c r="I28" s="246">
        <v>1096</v>
      </c>
      <c r="J28" s="246">
        <v>0.12</v>
      </c>
      <c r="K28" s="246">
        <v>0.12</v>
      </c>
      <c r="L28" s="246">
        <v>0</v>
      </c>
      <c r="M28" s="246">
        <v>0</v>
      </c>
      <c r="N28" s="246">
        <v>0</v>
      </c>
      <c r="O28" s="345">
        <f>G28+L28</f>
        <v>111.86</v>
      </c>
      <c r="P28" s="346">
        <f>I28+N28</f>
        <v>1096</v>
      </c>
    </row>
    <row r="29" spans="1:16" ht="19.5" customHeight="1" x14ac:dyDescent="0.25">
      <c r="A29" s="799"/>
      <c r="B29" s="744"/>
      <c r="C29" s="802"/>
      <c r="D29" s="347" t="s">
        <v>15</v>
      </c>
      <c r="E29" s="347">
        <v>377.86</v>
      </c>
      <c r="F29" s="246">
        <v>377.86</v>
      </c>
      <c r="G29" s="246">
        <v>3.8</v>
      </c>
      <c r="H29" s="246">
        <v>19</v>
      </c>
      <c r="I29" s="246">
        <v>19</v>
      </c>
      <c r="J29" s="246">
        <v>840.16</v>
      </c>
      <c r="K29" s="246">
        <v>840.16</v>
      </c>
      <c r="L29" s="246">
        <v>326</v>
      </c>
      <c r="M29" s="246">
        <v>1304</v>
      </c>
      <c r="N29" s="246">
        <v>1260</v>
      </c>
      <c r="O29" s="345">
        <f>G29+L29</f>
        <v>329.8</v>
      </c>
      <c r="P29" s="346">
        <f>I29+N29</f>
        <v>1279</v>
      </c>
    </row>
    <row r="30" spans="1:16" ht="19.5" customHeight="1" x14ac:dyDescent="0.25">
      <c r="A30" s="799"/>
      <c r="B30" s="744"/>
      <c r="C30" s="802"/>
      <c r="D30" s="347" t="s">
        <v>16</v>
      </c>
      <c r="E30" s="347">
        <v>7844.3</v>
      </c>
      <c r="F30" s="246">
        <v>7844.3</v>
      </c>
      <c r="G30" s="246">
        <v>72.739999999999995</v>
      </c>
      <c r="H30" s="246">
        <v>278</v>
      </c>
      <c r="I30" s="246">
        <v>278</v>
      </c>
      <c r="J30" s="246">
        <v>5033.96</v>
      </c>
      <c r="K30" s="246">
        <v>5033.96</v>
      </c>
      <c r="L30" s="246">
        <v>0</v>
      </c>
      <c r="M30" s="246">
        <v>0</v>
      </c>
      <c r="N30" s="246">
        <v>0</v>
      </c>
      <c r="O30" s="345">
        <f>G30+L30</f>
        <v>72.739999999999995</v>
      </c>
      <c r="P30" s="346">
        <f>I30+N30</f>
        <v>278</v>
      </c>
    </row>
    <row r="31" spans="1:16" ht="19.5" customHeight="1" thickBot="1" x14ac:dyDescent="0.3">
      <c r="A31" s="799"/>
      <c r="B31" s="745"/>
      <c r="C31" s="802"/>
      <c r="D31" s="349" t="s">
        <v>17</v>
      </c>
      <c r="E31" s="349">
        <v>2539.9</v>
      </c>
      <c r="F31" s="348">
        <v>2539.9</v>
      </c>
      <c r="G31" s="348">
        <v>20.65</v>
      </c>
      <c r="H31" s="348">
        <v>82.6</v>
      </c>
      <c r="I31" s="348">
        <v>82.6</v>
      </c>
      <c r="J31" s="348">
        <v>537.14</v>
      </c>
      <c r="K31" s="348">
        <v>537.14</v>
      </c>
      <c r="L31" s="348">
        <v>0</v>
      </c>
      <c r="M31" s="348">
        <v>0</v>
      </c>
      <c r="N31" s="348">
        <v>0</v>
      </c>
      <c r="O31" s="345">
        <f>G31+L31</f>
        <v>20.65</v>
      </c>
      <c r="P31" s="346">
        <f>I31+N31</f>
        <v>82.6</v>
      </c>
    </row>
    <row r="32" spans="1:16" ht="19.5" customHeight="1" thickBot="1" x14ac:dyDescent="0.3">
      <c r="A32" s="800"/>
      <c r="B32" s="808" t="s">
        <v>18</v>
      </c>
      <c r="C32" s="809"/>
      <c r="D32" s="809"/>
      <c r="E32" s="243">
        <f>E27+E28+E29+E30+E31</f>
        <v>13086.33</v>
      </c>
      <c r="F32" s="243">
        <f t="shared" ref="F32:P32" si="5">F27+F28+F29+F30+F31</f>
        <v>13086.33</v>
      </c>
      <c r="G32" s="243">
        <f t="shared" si="5"/>
        <v>798.41</v>
      </c>
      <c r="H32" s="243">
        <f t="shared" si="5"/>
        <v>6213.08</v>
      </c>
      <c r="I32" s="243">
        <f t="shared" si="5"/>
        <v>6125.6</v>
      </c>
      <c r="J32" s="243">
        <f t="shared" si="5"/>
        <v>6666.67</v>
      </c>
      <c r="K32" s="243">
        <f t="shared" si="5"/>
        <v>6666.67</v>
      </c>
      <c r="L32" s="243">
        <f t="shared" si="5"/>
        <v>347.76</v>
      </c>
      <c r="M32" s="243">
        <f t="shared" si="5"/>
        <v>1521.6</v>
      </c>
      <c r="N32" s="243">
        <f t="shared" si="5"/>
        <v>1464</v>
      </c>
      <c r="O32" s="243">
        <f t="shared" si="5"/>
        <v>1146.17</v>
      </c>
      <c r="P32" s="243">
        <f t="shared" si="5"/>
        <v>7589.6</v>
      </c>
    </row>
    <row r="33" spans="1:16" ht="19.5" customHeight="1" x14ac:dyDescent="0.25">
      <c r="A33" s="810" t="s">
        <v>83</v>
      </c>
      <c r="B33" s="811"/>
      <c r="C33" s="816">
        <f>E38+J38</f>
        <v>85871.34</v>
      </c>
      <c r="D33" s="350" t="s">
        <v>14</v>
      </c>
      <c r="E33" s="344">
        <f>E27+E21+E15+E9</f>
        <v>5817.24</v>
      </c>
      <c r="F33" s="344">
        <f t="shared" ref="F33:N33" si="6">F27+F21+F15+F9</f>
        <v>2417.7399999999998</v>
      </c>
      <c r="G33" s="344">
        <f t="shared" si="6"/>
        <v>947.76</v>
      </c>
      <c r="H33" s="344">
        <f t="shared" si="6"/>
        <v>14042.041000000001</v>
      </c>
      <c r="I33" s="344">
        <f t="shared" si="6"/>
        <v>11116.777</v>
      </c>
      <c r="J33" s="344">
        <f t="shared" si="6"/>
        <v>892.23</v>
      </c>
      <c r="K33" s="344">
        <f t="shared" si="6"/>
        <v>255.29</v>
      </c>
      <c r="L33" s="344">
        <f t="shared" si="6"/>
        <v>21.76</v>
      </c>
      <c r="M33" s="344">
        <f t="shared" si="6"/>
        <v>217.6</v>
      </c>
      <c r="N33" s="344">
        <f t="shared" si="6"/>
        <v>204</v>
      </c>
      <c r="O33" s="345">
        <f>G33+L33</f>
        <v>969.52</v>
      </c>
      <c r="P33" s="346">
        <f>I33+N33</f>
        <v>11320.777</v>
      </c>
    </row>
    <row r="34" spans="1:16" ht="19.5" customHeight="1" x14ac:dyDescent="0.25">
      <c r="A34" s="812"/>
      <c r="B34" s="813"/>
      <c r="C34" s="817"/>
      <c r="D34" s="351" t="s">
        <v>75</v>
      </c>
      <c r="E34" s="344">
        <f t="shared" ref="E34:N37" si="7">E28+E22+E16+E10</f>
        <v>461.20000000000005</v>
      </c>
      <c r="F34" s="344">
        <f t="shared" si="7"/>
        <v>362.77000000000004</v>
      </c>
      <c r="G34" s="344">
        <f t="shared" si="7"/>
        <v>121.9</v>
      </c>
      <c r="H34" s="344">
        <f t="shared" si="7"/>
        <v>1712.85</v>
      </c>
      <c r="I34" s="344">
        <f t="shared" si="7"/>
        <v>1375.9</v>
      </c>
      <c r="J34" s="344">
        <f t="shared" si="7"/>
        <v>6.8500000000000005</v>
      </c>
      <c r="K34" s="344">
        <f t="shared" si="7"/>
        <v>0.12</v>
      </c>
      <c r="L34" s="344">
        <f t="shared" si="7"/>
        <v>0</v>
      </c>
      <c r="M34" s="344">
        <f t="shared" si="7"/>
        <v>0</v>
      </c>
      <c r="N34" s="344">
        <f t="shared" si="7"/>
        <v>0</v>
      </c>
      <c r="O34" s="345">
        <f t="shared" si="1"/>
        <v>121.9</v>
      </c>
      <c r="P34" s="346">
        <f t="shared" si="2"/>
        <v>1375.9</v>
      </c>
    </row>
    <row r="35" spans="1:16" ht="19.5" customHeight="1" x14ac:dyDescent="0.25">
      <c r="A35" s="812"/>
      <c r="B35" s="813"/>
      <c r="C35" s="817"/>
      <c r="D35" s="351" t="s">
        <v>15</v>
      </c>
      <c r="E35" s="344">
        <f t="shared" si="7"/>
        <v>1695.8</v>
      </c>
      <c r="F35" s="344">
        <f t="shared" si="7"/>
        <v>683.89</v>
      </c>
      <c r="G35" s="344">
        <f t="shared" si="7"/>
        <v>382.73</v>
      </c>
      <c r="H35" s="344">
        <f t="shared" si="7"/>
        <v>3649.4</v>
      </c>
      <c r="I35" s="344">
        <f t="shared" si="7"/>
        <v>1617.85</v>
      </c>
      <c r="J35" s="344">
        <f t="shared" si="7"/>
        <v>3649.37</v>
      </c>
      <c r="K35" s="344">
        <f t="shared" si="7"/>
        <v>860.16</v>
      </c>
      <c r="L35" s="344">
        <f t="shared" si="7"/>
        <v>349.375</v>
      </c>
      <c r="M35" s="344">
        <f t="shared" si="7"/>
        <v>1438.991</v>
      </c>
      <c r="N35" s="344">
        <f t="shared" si="7"/>
        <v>1512.2640000000001</v>
      </c>
      <c r="O35" s="345">
        <f t="shared" si="1"/>
        <v>732.10500000000002</v>
      </c>
      <c r="P35" s="346">
        <f t="shared" si="2"/>
        <v>3130.114</v>
      </c>
    </row>
    <row r="36" spans="1:16" ht="19.5" customHeight="1" x14ac:dyDescent="0.25">
      <c r="A36" s="812"/>
      <c r="B36" s="813"/>
      <c r="C36" s="817"/>
      <c r="D36" s="351" t="s">
        <v>16</v>
      </c>
      <c r="E36" s="344">
        <f t="shared" si="7"/>
        <v>23974.29</v>
      </c>
      <c r="F36" s="344">
        <f t="shared" si="7"/>
        <v>7967.99</v>
      </c>
      <c r="G36" s="344">
        <f t="shared" si="7"/>
        <v>147.44999999999999</v>
      </c>
      <c r="H36" s="344">
        <f t="shared" si="7"/>
        <v>3984.6279999999997</v>
      </c>
      <c r="I36" s="344">
        <f t="shared" si="7"/>
        <v>2915.152</v>
      </c>
      <c r="J36" s="344">
        <f t="shared" si="7"/>
        <v>38855.57</v>
      </c>
      <c r="K36" s="344">
        <f t="shared" si="7"/>
        <v>5095.96</v>
      </c>
      <c r="L36" s="344">
        <f t="shared" si="7"/>
        <v>348.29500000000002</v>
      </c>
      <c r="M36" s="344">
        <f t="shared" si="7"/>
        <v>2303.6999999999998</v>
      </c>
      <c r="N36" s="344">
        <f t="shared" si="7"/>
        <v>2018.3</v>
      </c>
      <c r="O36" s="345">
        <f t="shared" si="1"/>
        <v>495.745</v>
      </c>
      <c r="P36" s="346">
        <f t="shared" si="2"/>
        <v>4933.4520000000002</v>
      </c>
    </row>
    <row r="37" spans="1:16" ht="19.5" customHeight="1" thickBot="1" x14ac:dyDescent="0.3">
      <c r="A37" s="814"/>
      <c r="B37" s="815"/>
      <c r="C37" s="818"/>
      <c r="D37" s="352" t="s">
        <v>17</v>
      </c>
      <c r="E37" s="344">
        <f t="shared" si="7"/>
        <v>6951.47</v>
      </c>
      <c r="F37" s="344">
        <f t="shared" si="7"/>
        <v>2542.11</v>
      </c>
      <c r="G37" s="344">
        <f t="shared" si="7"/>
        <v>22.96</v>
      </c>
      <c r="H37" s="344">
        <f t="shared" si="7"/>
        <v>606.5</v>
      </c>
      <c r="I37" s="344">
        <f t="shared" si="7"/>
        <v>499.2</v>
      </c>
      <c r="J37" s="344">
        <f t="shared" si="7"/>
        <v>3567.3199999999997</v>
      </c>
      <c r="K37" s="344">
        <f t="shared" si="7"/>
        <v>537.14</v>
      </c>
      <c r="L37" s="344">
        <f t="shared" si="7"/>
        <v>0</v>
      </c>
      <c r="M37" s="344">
        <f t="shared" si="7"/>
        <v>0</v>
      </c>
      <c r="N37" s="344">
        <f t="shared" si="7"/>
        <v>0</v>
      </c>
      <c r="O37" s="345">
        <f t="shared" si="1"/>
        <v>22.96</v>
      </c>
      <c r="P37" s="346">
        <f t="shared" si="2"/>
        <v>499.2</v>
      </c>
    </row>
    <row r="38" spans="1:16" s="244" customFormat="1" ht="27" customHeight="1" thickBot="1" x14ac:dyDescent="0.3">
      <c r="A38" s="805" t="s">
        <v>20</v>
      </c>
      <c r="B38" s="806"/>
      <c r="C38" s="806"/>
      <c r="D38" s="807"/>
      <c r="E38" s="243">
        <f>E32+E26+E20+E14</f>
        <v>38900</v>
      </c>
      <c r="F38" s="243">
        <f t="shared" ref="F38:N38" si="8">F32+F26+F20+F14</f>
        <v>13974.5</v>
      </c>
      <c r="G38" s="243">
        <f t="shared" si="8"/>
        <v>1622.7999999999997</v>
      </c>
      <c r="H38" s="243">
        <f t="shared" si="8"/>
        <v>23995.419000000002</v>
      </c>
      <c r="I38" s="243">
        <f t="shared" si="8"/>
        <v>17524.879000000001</v>
      </c>
      <c r="J38" s="243">
        <f t="shared" si="8"/>
        <v>46971.34</v>
      </c>
      <c r="K38" s="243">
        <f t="shared" si="8"/>
        <v>6748.67</v>
      </c>
      <c r="L38" s="243">
        <f t="shared" si="8"/>
        <v>719.43000000000006</v>
      </c>
      <c r="M38" s="243">
        <f t="shared" si="8"/>
        <v>3960.2909999999997</v>
      </c>
      <c r="N38" s="243">
        <f t="shared" si="8"/>
        <v>3734.5639999999999</v>
      </c>
      <c r="O38" s="243">
        <f t="shared" ref="O38:P38" si="9">O33+O34+O35+O36+O37</f>
        <v>2342.23</v>
      </c>
      <c r="P38" s="243">
        <f t="shared" si="9"/>
        <v>21259.442999999999</v>
      </c>
    </row>
  </sheetData>
  <mergeCells count="37">
    <mergeCell ref="B2:P2"/>
    <mergeCell ref="B3:P3"/>
    <mergeCell ref="B4:P4"/>
    <mergeCell ref="A5:A7"/>
    <mergeCell ref="B5:B7"/>
    <mergeCell ref="C5:C7"/>
    <mergeCell ref="D5:D7"/>
    <mergeCell ref="E5:I5"/>
    <mergeCell ref="J5:N5"/>
    <mergeCell ref="O5:P5"/>
    <mergeCell ref="O6:O7"/>
    <mergeCell ref="P6:P7"/>
    <mergeCell ref="F6:G6"/>
    <mergeCell ref="H6:I6"/>
    <mergeCell ref="J6:J7"/>
    <mergeCell ref="K6:L6"/>
    <mergeCell ref="M6:N6"/>
    <mergeCell ref="A15:A20"/>
    <mergeCell ref="B15:B19"/>
    <mergeCell ref="C15:C19"/>
    <mergeCell ref="B20:D20"/>
    <mergeCell ref="A9:A14"/>
    <mergeCell ref="B9:B13"/>
    <mergeCell ref="C9:C13"/>
    <mergeCell ref="B14:D14"/>
    <mergeCell ref="E6:E7"/>
    <mergeCell ref="A21:A26"/>
    <mergeCell ref="B21:B25"/>
    <mergeCell ref="C21:C25"/>
    <mergeCell ref="B26:D26"/>
    <mergeCell ref="A38:D38"/>
    <mergeCell ref="A27:A32"/>
    <mergeCell ref="B27:B31"/>
    <mergeCell ref="C27:C31"/>
    <mergeCell ref="B32:D32"/>
    <mergeCell ref="A33:B37"/>
    <mergeCell ref="C33:C37"/>
  </mergeCells>
  <pageMargins left="0.7" right="0.7" top="0.75" bottom="0.75" header="0.3" footer="0.3"/>
  <ignoredErrors>
    <ignoredError sqref="O14:P38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A1:Z32"/>
  <sheetViews>
    <sheetView tabSelected="1" topLeftCell="A4" zoomScale="68" zoomScaleNormal="68" workbookViewId="0">
      <selection activeCell="V21" sqref="V21"/>
    </sheetView>
  </sheetViews>
  <sheetFormatPr defaultRowHeight="14.25" x14ac:dyDescent="0.25"/>
  <cols>
    <col min="1" max="1" width="3.42578125" style="1" customWidth="1"/>
    <col min="2" max="2" width="17.42578125" style="1" customWidth="1"/>
    <col min="3" max="3" width="15.5703125" style="1" customWidth="1"/>
    <col min="4" max="4" width="16.140625" style="39" customWidth="1"/>
    <col min="5" max="5" width="16.28515625" style="39" customWidth="1"/>
    <col min="6" max="6" width="13.7109375" style="39" customWidth="1"/>
    <col min="7" max="7" width="13.5703125" style="39" customWidth="1"/>
    <col min="8" max="8" width="6.140625" style="40" customWidth="1"/>
    <col min="9" max="9" width="15.140625" style="39" customWidth="1"/>
    <col min="10" max="10" width="14.85546875" style="39" customWidth="1"/>
    <col min="11" max="11" width="6" style="40" customWidth="1"/>
    <col min="12" max="12" width="14.7109375" style="39" customWidth="1"/>
    <col min="13" max="13" width="12.140625" style="39" customWidth="1"/>
    <col min="14" max="14" width="11.7109375" style="39" customWidth="1"/>
    <col min="15" max="15" width="6" style="40" customWidth="1"/>
    <col min="16" max="16" width="14.140625" style="39" customWidth="1"/>
    <col min="17" max="17" width="13.85546875" style="39" customWidth="1"/>
    <col min="18" max="18" width="6.42578125" style="40" customWidth="1"/>
    <col min="19" max="19" width="13.140625" style="39" customWidth="1"/>
    <col min="20" max="20" width="7.42578125" style="39" customWidth="1"/>
    <col min="21" max="21" width="16.28515625" style="39" customWidth="1"/>
    <col min="22" max="22" width="7.28515625" style="39" customWidth="1"/>
    <col min="23" max="16384" width="9.140625" style="39"/>
  </cols>
  <sheetData>
    <row r="1" spans="1:26" s="2" customFormat="1" ht="27.75" customHeight="1" x14ac:dyDescent="0.25">
      <c r="A1" s="1"/>
      <c r="B1" s="1"/>
      <c r="C1" s="1"/>
      <c r="H1" s="3"/>
      <c r="K1" s="3"/>
      <c r="O1" s="3"/>
      <c r="R1" s="3"/>
    </row>
    <row r="2" spans="1:26" s="1" customFormat="1" ht="18" customHeight="1" x14ac:dyDescent="0.25">
      <c r="A2" s="478" t="s">
        <v>0</v>
      </c>
      <c r="B2" s="478"/>
      <c r="C2" s="478"/>
      <c r="D2" s="478"/>
      <c r="E2" s="478"/>
      <c r="F2" s="478"/>
      <c r="G2" s="478"/>
      <c r="H2" s="478"/>
      <c r="I2" s="478"/>
      <c r="J2" s="478"/>
      <c r="K2" s="478"/>
      <c r="L2" s="478"/>
      <c r="M2" s="478"/>
      <c r="N2" s="478"/>
      <c r="O2" s="478"/>
      <c r="P2" s="478"/>
      <c r="Q2" s="478"/>
      <c r="R2" s="478"/>
      <c r="S2" s="478"/>
      <c r="T2" s="478"/>
      <c r="U2" s="478"/>
      <c r="V2" s="478"/>
    </row>
    <row r="3" spans="1:26" s="4" customFormat="1" ht="31.5" customHeight="1" x14ac:dyDescent="0.25">
      <c r="A3" s="479" t="s">
        <v>24</v>
      </c>
      <c r="B3" s="479"/>
      <c r="C3" s="479"/>
      <c r="D3" s="479"/>
      <c r="E3" s="479"/>
      <c r="F3" s="479"/>
      <c r="G3" s="479"/>
      <c r="H3" s="479"/>
      <c r="I3" s="479"/>
      <c r="J3" s="479"/>
      <c r="K3" s="479"/>
      <c r="L3" s="479"/>
      <c r="M3" s="479"/>
      <c r="N3" s="479"/>
      <c r="O3" s="479"/>
      <c r="P3" s="479"/>
      <c r="Q3" s="479"/>
      <c r="R3" s="479"/>
      <c r="S3" s="479"/>
      <c r="T3" s="479"/>
      <c r="U3" s="479"/>
      <c r="V3" s="479"/>
    </row>
    <row r="4" spans="1:26" s="1" customFormat="1" ht="28.5" customHeight="1" thickBot="1" x14ac:dyDescent="0.3">
      <c r="A4" s="480" t="s">
        <v>156</v>
      </c>
      <c r="B4" s="480"/>
      <c r="C4" s="480"/>
      <c r="D4" s="480"/>
      <c r="E4" s="480"/>
      <c r="F4" s="480"/>
      <c r="G4" s="480"/>
      <c r="H4" s="480"/>
      <c r="I4" s="480"/>
      <c r="J4" s="480"/>
      <c r="K4" s="480"/>
      <c r="L4" s="480"/>
      <c r="M4" s="480"/>
      <c r="N4" s="480"/>
      <c r="O4" s="480"/>
      <c r="P4" s="480"/>
      <c r="Q4" s="480"/>
      <c r="R4" s="480"/>
      <c r="S4" s="480"/>
      <c r="T4" s="480"/>
      <c r="U4" s="480"/>
      <c r="V4" s="480"/>
    </row>
    <row r="5" spans="1:26" s="1" customFormat="1" ht="54.75" customHeight="1" thickBot="1" x14ac:dyDescent="0.3">
      <c r="A5" s="481" t="s">
        <v>1</v>
      </c>
      <c r="B5" s="483" t="s">
        <v>25</v>
      </c>
      <c r="C5" s="483" t="s">
        <v>26</v>
      </c>
      <c r="D5" s="486" t="s">
        <v>27</v>
      </c>
      <c r="E5" s="489" t="s">
        <v>3</v>
      </c>
      <c r="F5" s="489"/>
      <c r="G5" s="489"/>
      <c r="H5" s="489"/>
      <c r="I5" s="489"/>
      <c r="J5" s="489"/>
      <c r="K5" s="490"/>
      <c r="L5" s="491" t="s">
        <v>4</v>
      </c>
      <c r="M5" s="489"/>
      <c r="N5" s="489"/>
      <c r="O5" s="489"/>
      <c r="P5" s="489"/>
      <c r="Q5" s="489"/>
      <c r="R5" s="490"/>
      <c r="S5" s="492" t="s">
        <v>5</v>
      </c>
      <c r="T5" s="493"/>
      <c r="U5" s="493"/>
      <c r="V5" s="494"/>
    </row>
    <row r="6" spans="1:26" s="1" customFormat="1" ht="51.75" customHeight="1" x14ac:dyDescent="0.25">
      <c r="A6" s="482"/>
      <c r="B6" s="484"/>
      <c r="C6" s="484"/>
      <c r="D6" s="487"/>
      <c r="E6" s="468" t="s">
        <v>28</v>
      </c>
      <c r="F6" s="476" t="s">
        <v>29</v>
      </c>
      <c r="G6" s="476"/>
      <c r="H6" s="474" t="s">
        <v>30</v>
      </c>
      <c r="I6" s="477" t="s">
        <v>31</v>
      </c>
      <c r="J6" s="476"/>
      <c r="K6" s="474" t="s">
        <v>30</v>
      </c>
      <c r="L6" s="468" t="s">
        <v>32</v>
      </c>
      <c r="M6" s="476" t="s">
        <v>33</v>
      </c>
      <c r="N6" s="476"/>
      <c r="O6" s="474" t="s">
        <v>30</v>
      </c>
      <c r="P6" s="477" t="s">
        <v>34</v>
      </c>
      <c r="Q6" s="476"/>
      <c r="R6" s="474" t="s">
        <v>30</v>
      </c>
      <c r="S6" s="472" t="s">
        <v>10</v>
      </c>
      <c r="T6" s="474" t="s">
        <v>30</v>
      </c>
      <c r="U6" s="495" t="s">
        <v>35</v>
      </c>
      <c r="V6" s="474" t="s">
        <v>30</v>
      </c>
    </row>
    <row r="7" spans="1:26" s="1" customFormat="1" ht="48" customHeight="1" thickBot="1" x14ac:dyDescent="0.3">
      <c r="A7" s="482"/>
      <c r="B7" s="484"/>
      <c r="C7" s="485"/>
      <c r="D7" s="488"/>
      <c r="E7" s="469"/>
      <c r="F7" s="5" t="s">
        <v>12</v>
      </c>
      <c r="G7" s="6" t="s">
        <v>13</v>
      </c>
      <c r="H7" s="475"/>
      <c r="I7" s="7" t="s">
        <v>12</v>
      </c>
      <c r="J7" s="6" t="s">
        <v>13</v>
      </c>
      <c r="K7" s="475"/>
      <c r="L7" s="469"/>
      <c r="M7" s="5" t="s">
        <v>12</v>
      </c>
      <c r="N7" s="6" t="s">
        <v>13</v>
      </c>
      <c r="O7" s="475"/>
      <c r="P7" s="7" t="s">
        <v>12</v>
      </c>
      <c r="Q7" s="6" t="s">
        <v>13</v>
      </c>
      <c r="R7" s="475"/>
      <c r="S7" s="473"/>
      <c r="T7" s="475"/>
      <c r="U7" s="496"/>
      <c r="V7" s="475"/>
    </row>
    <row r="8" spans="1:26" s="11" customFormat="1" ht="21" customHeight="1" thickBot="1" x14ac:dyDescent="0.3">
      <c r="A8" s="8">
        <v>1</v>
      </c>
      <c r="B8" s="9">
        <v>2</v>
      </c>
      <c r="C8" s="8">
        <v>3</v>
      </c>
      <c r="D8" s="9">
        <v>4</v>
      </c>
      <c r="E8" s="8">
        <v>5</v>
      </c>
      <c r="F8" s="9">
        <v>6</v>
      </c>
      <c r="G8" s="8">
        <v>7</v>
      </c>
      <c r="H8" s="9">
        <v>8</v>
      </c>
      <c r="I8" s="8">
        <v>9</v>
      </c>
      <c r="J8" s="9">
        <v>10</v>
      </c>
      <c r="K8" s="8">
        <v>11</v>
      </c>
      <c r="L8" s="9">
        <v>12</v>
      </c>
      <c r="M8" s="8">
        <v>13</v>
      </c>
      <c r="N8" s="9">
        <v>14</v>
      </c>
      <c r="O8" s="8">
        <v>15</v>
      </c>
      <c r="P8" s="9">
        <v>16</v>
      </c>
      <c r="Q8" s="8">
        <v>17</v>
      </c>
      <c r="R8" s="9">
        <v>18</v>
      </c>
      <c r="S8" s="8">
        <v>19</v>
      </c>
      <c r="T8" s="9">
        <v>20</v>
      </c>
      <c r="U8" s="8">
        <v>21</v>
      </c>
      <c r="V8" s="10">
        <v>22</v>
      </c>
    </row>
    <row r="9" spans="1:26" s="21" customFormat="1" ht="45" customHeight="1" x14ac:dyDescent="0.3">
      <c r="A9" s="12">
        <v>1</v>
      </c>
      <c r="B9" s="13" t="s">
        <v>19</v>
      </c>
      <c r="C9" s="14">
        <v>218597.17910000001</v>
      </c>
      <c r="D9" s="25">
        <f>E9+L9</f>
        <v>158457.51020000002</v>
      </c>
      <c r="E9" s="15">
        <v>109663.47140000001</v>
      </c>
      <c r="F9" s="15">
        <v>33600.113999999994</v>
      </c>
      <c r="G9" s="16">
        <v>8448.6532699999989</v>
      </c>
      <c r="H9" s="17">
        <f t="shared" ref="H9:H19" si="0">G9*100/F9</f>
        <v>25.144716086379947</v>
      </c>
      <c r="I9" s="15">
        <v>59526.629000000001</v>
      </c>
      <c r="J9" s="16">
        <v>55227.703999999998</v>
      </c>
      <c r="K9" s="18">
        <f t="shared" ref="K9:K19" si="1">J9*100/I9</f>
        <v>92.778148078904309</v>
      </c>
      <c r="L9" s="15">
        <v>48794.038799999995</v>
      </c>
      <c r="M9" s="15">
        <v>12326.204</v>
      </c>
      <c r="N9" s="16">
        <v>11355.083999999999</v>
      </c>
      <c r="O9" s="18">
        <f>N9*100/M9</f>
        <v>92.121499855105426</v>
      </c>
      <c r="P9" s="19">
        <v>27942.480000000003</v>
      </c>
      <c r="Q9" s="16">
        <v>29939.280000000002</v>
      </c>
      <c r="R9" s="17">
        <f t="shared" ref="R9:R19" si="2">Q9*100/P9</f>
        <v>107.1461087204858</v>
      </c>
      <c r="S9" s="15">
        <f>G9+N9</f>
        <v>19803.737269999998</v>
      </c>
      <c r="T9" s="99">
        <f t="shared" ref="T9:T19" si="3">S9/(F9+M9)*100</f>
        <v>43.120672704482864</v>
      </c>
      <c r="U9" s="15">
        <f>J9+Q9</f>
        <v>85166.983999999997</v>
      </c>
      <c r="V9" s="20">
        <f t="shared" ref="V9:V19" si="4">U9/(I9+P9)*100</f>
        <v>97.368070823723613</v>
      </c>
      <c r="W9" s="107"/>
    </row>
    <row r="10" spans="1:26" s="21" customFormat="1" ht="45" customHeight="1" x14ac:dyDescent="0.3">
      <c r="A10" s="22">
        <v>2</v>
      </c>
      <c r="B10" s="23" t="s">
        <v>36</v>
      </c>
      <c r="C10" s="29">
        <v>155943.71530000001</v>
      </c>
      <c r="D10" s="25">
        <f t="shared" ref="D10:D18" si="5">E10+L10</f>
        <v>120987.8052</v>
      </c>
      <c r="E10" s="25">
        <v>45534.787699999993</v>
      </c>
      <c r="F10" s="25">
        <v>14719.55</v>
      </c>
      <c r="G10" s="26">
        <v>14839.4231</v>
      </c>
      <c r="H10" s="27">
        <f t="shared" si="0"/>
        <v>100.81438019504674</v>
      </c>
      <c r="I10" s="25">
        <v>74012.600000000006</v>
      </c>
      <c r="J10" s="26">
        <v>74932.561999999991</v>
      </c>
      <c r="K10" s="28">
        <f t="shared" si="1"/>
        <v>101.24298024930889</v>
      </c>
      <c r="L10" s="25">
        <v>75453.017500000002</v>
      </c>
      <c r="M10" s="25">
        <v>35665</v>
      </c>
      <c r="N10" s="26">
        <v>36654.125799999994</v>
      </c>
      <c r="O10" s="28">
        <f t="shared" ref="O10:O19" si="6">N10*100/M10</f>
        <v>102.77337950371512</v>
      </c>
      <c r="P10" s="25">
        <v>31184.7</v>
      </c>
      <c r="Q10" s="26">
        <v>31844.264999999999</v>
      </c>
      <c r="R10" s="27">
        <f t="shared" si="2"/>
        <v>102.1150275615927</v>
      </c>
      <c r="S10" s="25">
        <f t="shared" ref="S10:S18" si="7">G10+N10</f>
        <v>51493.548899999994</v>
      </c>
      <c r="T10" s="99">
        <f t="shared" si="3"/>
        <v>102.20106937543352</v>
      </c>
      <c r="U10" s="25">
        <f>J10+Q10</f>
        <v>106776.82699999999</v>
      </c>
      <c r="V10" s="20">
        <f t="shared" si="4"/>
        <v>101.5014900572543</v>
      </c>
      <c r="W10" s="107"/>
    </row>
    <row r="11" spans="1:26" s="21" customFormat="1" ht="45" customHeight="1" x14ac:dyDescent="0.3">
      <c r="A11" s="22">
        <v>3</v>
      </c>
      <c r="B11" s="23" t="s">
        <v>21</v>
      </c>
      <c r="C11" s="24">
        <v>96784.84090000001</v>
      </c>
      <c r="D11" s="25">
        <f t="shared" si="5"/>
        <v>25535.97</v>
      </c>
      <c r="E11" s="25">
        <v>23177.79</v>
      </c>
      <c r="F11" s="25">
        <v>23177.79</v>
      </c>
      <c r="G11" s="26">
        <v>5425.69</v>
      </c>
      <c r="H11" s="27">
        <f t="shared" si="0"/>
        <v>23.409004913755798</v>
      </c>
      <c r="I11" s="25">
        <v>119005.2</v>
      </c>
      <c r="J11" s="26">
        <v>104106.12</v>
      </c>
      <c r="K11" s="28">
        <f t="shared" si="1"/>
        <v>87.480311784695118</v>
      </c>
      <c r="L11" s="25">
        <v>2358.1799999999998</v>
      </c>
      <c r="M11" s="25">
        <v>2358.1799999999998</v>
      </c>
      <c r="N11" s="26">
        <v>489.33</v>
      </c>
      <c r="O11" s="28">
        <f t="shared" si="6"/>
        <v>20.75032440271735</v>
      </c>
      <c r="P11" s="25">
        <v>1145</v>
      </c>
      <c r="Q11" s="26">
        <v>1145</v>
      </c>
      <c r="R11" s="27">
        <v>0</v>
      </c>
      <c r="S11" s="25">
        <f t="shared" si="7"/>
        <v>5915.0199999999995</v>
      </c>
      <c r="T11" s="99">
        <f t="shared" si="3"/>
        <v>23.163482726522624</v>
      </c>
      <c r="U11" s="25">
        <f t="shared" ref="U11:U18" si="8">J11+Q11</f>
        <v>105251.12</v>
      </c>
      <c r="V11" s="20">
        <f t="shared" si="4"/>
        <v>87.599621140872003</v>
      </c>
      <c r="W11" s="107"/>
    </row>
    <row r="12" spans="1:26" s="21" customFormat="1" ht="45" customHeight="1" x14ac:dyDescent="0.3">
      <c r="A12" s="22">
        <v>4</v>
      </c>
      <c r="B12" s="23" t="s">
        <v>37</v>
      </c>
      <c r="C12" s="29">
        <v>345083.36439999996</v>
      </c>
      <c r="D12" s="25">
        <f t="shared" si="5"/>
        <v>279903.06150000001</v>
      </c>
      <c r="E12" s="25">
        <v>144969.1715</v>
      </c>
      <c r="F12" s="25">
        <v>47519.21</v>
      </c>
      <c r="G12" s="26">
        <v>46207.460000000006</v>
      </c>
      <c r="H12" s="27">
        <f t="shared" si="0"/>
        <v>97.23953744180514</v>
      </c>
      <c r="I12" s="25">
        <v>197408.1</v>
      </c>
      <c r="J12" s="26">
        <v>189813.5</v>
      </c>
      <c r="K12" s="28">
        <f t="shared" si="1"/>
        <v>96.152842765823692</v>
      </c>
      <c r="L12" s="25">
        <v>134933.89000000001</v>
      </c>
      <c r="M12" s="25">
        <v>28261.1</v>
      </c>
      <c r="N12" s="26">
        <v>27459.600000000002</v>
      </c>
      <c r="O12" s="28">
        <f t="shared" si="6"/>
        <v>97.163946201669432</v>
      </c>
      <c r="P12" s="25">
        <v>60725.3</v>
      </c>
      <c r="Q12" s="26">
        <v>60885.299999999996</v>
      </c>
      <c r="R12" s="27">
        <f t="shared" si="2"/>
        <v>100.2634816131003</v>
      </c>
      <c r="S12" s="25">
        <f t="shared" si="7"/>
        <v>73667.060000000012</v>
      </c>
      <c r="T12" s="99">
        <f t="shared" si="3"/>
        <v>97.211346852500355</v>
      </c>
      <c r="U12" s="25">
        <f t="shared" si="8"/>
        <v>250698.8</v>
      </c>
      <c r="V12" s="20">
        <f t="shared" si="4"/>
        <v>97.119861281027553</v>
      </c>
      <c r="W12" s="107"/>
    </row>
    <row r="13" spans="1:26" s="21" customFormat="1" ht="45" customHeight="1" x14ac:dyDescent="0.3">
      <c r="A13" s="22">
        <v>5</v>
      </c>
      <c r="B13" s="23" t="s">
        <v>38</v>
      </c>
      <c r="C13" s="29">
        <v>250792.99810000003</v>
      </c>
      <c r="D13" s="25">
        <f t="shared" si="5"/>
        <v>218994.59866700001</v>
      </c>
      <c r="E13" s="25">
        <v>145780.118667</v>
      </c>
      <c r="F13" s="25">
        <v>80454.666398999994</v>
      </c>
      <c r="G13" s="26">
        <v>23125.101199000001</v>
      </c>
      <c r="H13" s="27">
        <f t="shared" si="0"/>
        <v>28.743020428815594</v>
      </c>
      <c r="I13" s="25">
        <v>170520.11599999998</v>
      </c>
      <c r="J13" s="26">
        <v>131038.12199999999</v>
      </c>
      <c r="K13" s="28">
        <f>J13*100/I13</f>
        <v>76.846137027023843</v>
      </c>
      <c r="L13" s="25">
        <v>73214.48000000001</v>
      </c>
      <c r="M13" s="25">
        <v>20693.27</v>
      </c>
      <c r="N13" s="26">
        <v>5991.7200000000012</v>
      </c>
      <c r="O13" s="28">
        <f>N13*100/M13</f>
        <v>28.954921092703092</v>
      </c>
      <c r="P13" s="25">
        <v>3352.402</v>
      </c>
      <c r="Q13" s="26">
        <v>3475.7919999999999</v>
      </c>
      <c r="R13" s="27">
        <f>Q13*100/P13</f>
        <v>103.68064450504444</v>
      </c>
      <c r="S13" s="25">
        <f t="shared" si="7"/>
        <v>29116.821199000002</v>
      </c>
      <c r="T13" s="99">
        <f t="shared" si="3"/>
        <v>28.786371957350056</v>
      </c>
      <c r="U13" s="25">
        <f t="shared" si="8"/>
        <v>134513.91399999999</v>
      </c>
      <c r="V13" s="20">
        <f t="shared" si="4"/>
        <v>77.36352791532012</v>
      </c>
      <c r="W13" s="107"/>
    </row>
    <row r="14" spans="1:26" s="21" customFormat="1" ht="45" customHeight="1" x14ac:dyDescent="0.3">
      <c r="A14" s="30">
        <v>6</v>
      </c>
      <c r="B14" s="31" t="s">
        <v>23</v>
      </c>
      <c r="C14" s="29">
        <v>153762.5007</v>
      </c>
      <c r="D14" s="25">
        <f t="shared" si="5"/>
        <v>106210.04570000002</v>
      </c>
      <c r="E14" s="25">
        <v>61863.145700000008</v>
      </c>
      <c r="F14" s="25">
        <v>12666.97</v>
      </c>
      <c r="G14" s="26">
        <v>11629.375199999999</v>
      </c>
      <c r="H14" s="27">
        <f t="shared" si="0"/>
        <v>91.80865826634151</v>
      </c>
      <c r="I14" s="25">
        <v>64917.548999999999</v>
      </c>
      <c r="J14" s="26">
        <v>62862.854999999996</v>
      </c>
      <c r="K14" s="28">
        <f t="shared" si="1"/>
        <v>96.834917473547875</v>
      </c>
      <c r="L14" s="25">
        <v>44346.9</v>
      </c>
      <c r="M14" s="25">
        <v>11307.15</v>
      </c>
      <c r="N14" s="26">
        <v>7978.22</v>
      </c>
      <c r="O14" s="28">
        <f t="shared" si="6"/>
        <v>70.559071030277309</v>
      </c>
      <c r="P14" s="25">
        <v>11755.893</v>
      </c>
      <c r="Q14" s="26">
        <v>9652.6880000000001</v>
      </c>
      <c r="R14" s="27">
        <f t="shared" ref="R14:R18" si="9">Q14*100/P14</f>
        <v>82.109355707813947</v>
      </c>
      <c r="S14" s="25">
        <f t="shared" si="7"/>
        <v>19607.5952</v>
      </c>
      <c r="T14" s="99">
        <f t="shared" si="3"/>
        <v>81.786506449454663</v>
      </c>
      <c r="U14" s="25">
        <f t="shared" si="8"/>
        <v>72515.542999999991</v>
      </c>
      <c r="V14" s="20">
        <f t="shared" si="4"/>
        <v>94.577132718262476</v>
      </c>
      <c r="W14" s="107"/>
    </row>
    <row r="15" spans="1:26" s="21" customFormat="1" ht="45" customHeight="1" x14ac:dyDescent="0.3">
      <c r="A15" s="22">
        <v>7</v>
      </c>
      <c r="B15" s="23" t="s">
        <v>39</v>
      </c>
      <c r="C15" s="24">
        <v>210954.46979999999</v>
      </c>
      <c r="D15" s="25">
        <f t="shared" si="5"/>
        <v>148303.829</v>
      </c>
      <c r="E15" s="25">
        <v>111791.9914</v>
      </c>
      <c r="F15" s="25">
        <v>105868.0417</v>
      </c>
      <c r="G15" s="26">
        <v>32920.510899999994</v>
      </c>
      <c r="H15" s="27">
        <f t="shared" ref="H15" si="10">G15*100/F15</f>
        <v>31.095796589198638</v>
      </c>
      <c r="I15" s="25">
        <v>178753.552</v>
      </c>
      <c r="J15" s="26">
        <v>165895.25200000001</v>
      </c>
      <c r="K15" s="28">
        <f t="shared" ref="K15" si="11">J15*100/I15</f>
        <v>92.806688395204603</v>
      </c>
      <c r="L15" s="25">
        <v>36511.837599999999</v>
      </c>
      <c r="M15" s="25">
        <v>32011.595600000001</v>
      </c>
      <c r="N15" s="26">
        <v>18228.340800000002</v>
      </c>
      <c r="O15" s="28">
        <f t="shared" ref="O15" si="12">N15*100/M15</f>
        <v>56.942931017159296</v>
      </c>
      <c r="P15" s="25">
        <v>37643.519999999997</v>
      </c>
      <c r="Q15" s="26">
        <v>36979.939999999995</v>
      </c>
      <c r="R15" s="27">
        <f t="shared" si="9"/>
        <v>98.237199921792651</v>
      </c>
      <c r="S15" s="25">
        <f t="shared" si="7"/>
        <v>51148.851699999999</v>
      </c>
      <c r="T15" s="99">
        <f t="shared" si="3"/>
        <v>37.096740825267602</v>
      </c>
      <c r="U15" s="25">
        <f t="shared" ref="U15" si="13">J15+Q15</f>
        <v>202875.19200000001</v>
      </c>
      <c r="V15" s="20">
        <f t="shared" ref="V15" si="14">U15/(I15+P15)*100</f>
        <v>93.751357227236426</v>
      </c>
      <c r="W15" s="107"/>
    </row>
    <row r="16" spans="1:26" s="21" customFormat="1" ht="45" customHeight="1" x14ac:dyDescent="0.3">
      <c r="A16" s="22">
        <v>8</v>
      </c>
      <c r="B16" s="23" t="s">
        <v>40</v>
      </c>
      <c r="C16" s="24">
        <v>305941.5993</v>
      </c>
      <c r="D16" s="25">
        <f t="shared" si="5"/>
        <v>268862.51949999999</v>
      </c>
      <c r="E16" s="25">
        <v>154540.38439999998</v>
      </c>
      <c r="F16" s="25">
        <v>137069.88</v>
      </c>
      <c r="G16" s="26">
        <v>17467.946800000002</v>
      </c>
      <c r="H16" s="27">
        <f t="shared" si="0"/>
        <v>12.743825849997098</v>
      </c>
      <c r="I16" s="25">
        <v>81898.798999999999</v>
      </c>
      <c r="J16" s="26">
        <v>77498.71699999999</v>
      </c>
      <c r="K16" s="28">
        <f t="shared" si="1"/>
        <v>94.627415720711596</v>
      </c>
      <c r="L16" s="25">
        <v>114322.13510000001</v>
      </c>
      <c r="M16" s="25">
        <v>101291.34000000001</v>
      </c>
      <c r="N16" s="26">
        <v>13022.65</v>
      </c>
      <c r="O16" s="28">
        <f t="shared" si="6"/>
        <v>12.856627229929034</v>
      </c>
      <c r="P16" s="25">
        <v>10364.36</v>
      </c>
      <c r="Q16" s="26">
        <v>26656.522000000004</v>
      </c>
      <c r="R16" s="27">
        <f t="shared" si="9"/>
        <v>257.1940959210217</v>
      </c>
      <c r="S16" s="25">
        <f t="shared" si="7"/>
        <v>30490.596799999999</v>
      </c>
      <c r="T16" s="99">
        <f t="shared" si="3"/>
        <v>12.791760673149765</v>
      </c>
      <c r="U16" s="25">
        <f t="shared" si="8"/>
        <v>104155.239</v>
      </c>
      <c r="V16" s="20">
        <f t="shared" si="4"/>
        <v>112.88930503669401</v>
      </c>
      <c r="W16" s="107"/>
      <c r="Y16" s="343"/>
      <c r="Z16" s="343"/>
    </row>
    <row r="17" spans="1:23" s="21" customFormat="1" ht="45" customHeight="1" x14ac:dyDescent="0.3">
      <c r="A17" s="22">
        <v>9</v>
      </c>
      <c r="B17" s="23" t="s">
        <v>41</v>
      </c>
      <c r="C17" s="29">
        <v>189530.06519999998</v>
      </c>
      <c r="D17" s="25">
        <f t="shared" si="5"/>
        <v>172979.84</v>
      </c>
      <c r="E17" s="25">
        <v>128415.84</v>
      </c>
      <c r="F17" s="25">
        <v>228415.83999999997</v>
      </c>
      <c r="G17" s="26">
        <v>28929.52</v>
      </c>
      <c r="H17" s="27">
        <f t="shared" si="0"/>
        <v>12.665286260357426</v>
      </c>
      <c r="I17" s="25">
        <v>36885.399999999994</v>
      </c>
      <c r="J17" s="26">
        <v>36885.399999999994</v>
      </c>
      <c r="K17" s="28">
        <f t="shared" si="1"/>
        <v>100</v>
      </c>
      <c r="L17" s="25">
        <v>44564</v>
      </c>
      <c r="M17" s="25">
        <v>44564</v>
      </c>
      <c r="N17" s="26">
        <v>10303.01</v>
      </c>
      <c r="O17" s="28">
        <f t="shared" si="6"/>
        <v>23.119580827573827</v>
      </c>
      <c r="P17" s="25">
        <v>12682.05</v>
      </c>
      <c r="Q17" s="26">
        <v>12682.05</v>
      </c>
      <c r="R17" s="27">
        <f t="shared" si="9"/>
        <v>100</v>
      </c>
      <c r="S17" s="25">
        <f t="shared" si="7"/>
        <v>39232.53</v>
      </c>
      <c r="T17" s="99">
        <f t="shared" si="3"/>
        <v>14.371951423225982</v>
      </c>
      <c r="U17" s="25">
        <f t="shared" si="8"/>
        <v>49567.45</v>
      </c>
      <c r="V17" s="20">
        <f t="shared" si="4"/>
        <v>100</v>
      </c>
      <c r="W17" s="107"/>
    </row>
    <row r="18" spans="1:23" s="21" customFormat="1" ht="45" customHeight="1" thickBot="1" x14ac:dyDescent="0.35">
      <c r="A18" s="92">
        <v>10</v>
      </c>
      <c r="B18" s="93" t="s">
        <v>42</v>
      </c>
      <c r="C18" s="94">
        <v>110660.9474</v>
      </c>
      <c r="D18" s="25">
        <f t="shared" si="5"/>
        <v>85871.34</v>
      </c>
      <c r="E18" s="95">
        <v>38900</v>
      </c>
      <c r="F18" s="95">
        <v>13974.5</v>
      </c>
      <c r="G18" s="96">
        <v>1622.8000000000002</v>
      </c>
      <c r="H18" s="97">
        <f t="shared" si="0"/>
        <v>11.612580056531542</v>
      </c>
      <c r="I18" s="95">
        <v>23995.419000000002</v>
      </c>
      <c r="J18" s="96">
        <v>17524.879000000001</v>
      </c>
      <c r="K18" s="98">
        <f t="shared" si="1"/>
        <v>73.034269582873293</v>
      </c>
      <c r="L18" s="95">
        <v>46971.34</v>
      </c>
      <c r="M18" s="95">
        <v>6748.67</v>
      </c>
      <c r="N18" s="96">
        <v>719.43000000000006</v>
      </c>
      <c r="O18" s="98">
        <f t="shared" si="6"/>
        <v>10.660322700621011</v>
      </c>
      <c r="P18" s="95">
        <v>3960.2909999999997</v>
      </c>
      <c r="Q18" s="96">
        <v>3734.5640000000003</v>
      </c>
      <c r="R18" s="27">
        <f t="shared" si="9"/>
        <v>94.300242078170527</v>
      </c>
      <c r="S18" s="25">
        <f t="shared" si="7"/>
        <v>2342.2300000000005</v>
      </c>
      <c r="T18" s="99">
        <f t="shared" si="3"/>
        <v>11.302469651119981</v>
      </c>
      <c r="U18" s="95">
        <f t="shared" si="8"/>
        <v>21259.442999999999</v>
      </c>
      <c r="V18" s="100">
        <f t="shared" si="4"/>
        <v>76.046871998600636</v>
      </c>
      <c r="W18" s="107"/>
    </row>
    <row r="19" spans="1:23" s="32" customFormat="1" ht="45" customHeight="1" thickBot="1" x14ac:dyDescent="0.35">
      <c r="A19" s="470" t="s">
        <v>43</v>
      </c>
      <c r="B19" s="471"/>
      <c r="C19" s="101">
        <f>C9+C10+C11+C12+C13+C14+C15+C16+C17+C18</f>
        <v>2038051.6801999998</v>
      </c>
      <c r="D19" s="101">
        <f t="shared" ref="D19:G19" si="15">D9+D10+D11+D12+D13+D14+D15+D16+D17+D18</f>
        <v>1586106.5197670001</v>
      </c>
      <c r="E19" s="101">
        <f>E9+E10+E11+E12+E13+E14+E15+E16+E17+E18</f>
        <v>964636.70076699997</v>
      </c>
      <c r="F19" s="101">
        <f t="shared" si="15"/>
        <v>697466.56209899997</v>
      </c>
      <c r="G19" s="101">
        <f t="shared" si="15"/>
        <v>190616.48046899997</v>
      </c>
      <c r="H19" s="103">
        <f t="shared" si="0"/>
        <v>27.329837848476444</v>
      </c>
      <c r="I19" s="102">
        <f t="shared" ref="I19:S19" si="16">SUM(I9:I18)</f>
        <v>1006923.3640000001</v>
      </c>
      <c r="J19" s="87">
        <f t="shared" si="16"/>
        <v>915785.11099999992</v>
      </c>
      <c r="K19" s="104">
        <f t="shared" si="1"/>
        <v>90.948839180972655</v>
      </c>
      <c r="L19" s="102">
        <f t="shared" si="16"/>
        <v>621469.81900000002</v>
      </c>
      <c r="M19" s="87">
        <f t="shared" si="16"/>
        <v>295226.50959999999</v>
      </c>
      <c r="N19" s="87">
        <f t="shared" si="16"/>
        <v>132201.51060000001</v>
      </c>
      <c r="O19" s="104">
        <f t="shared" si="6"/>
        <v>44.779688239758265</v>
      </c>
      <c r="P19" s="102">
        <f t="shared" si="16"/>
        <v>200755.99600000001</v>
      </c>
      <c r="Q19" s="87">
        <f t="shared" si="16"/>
        <v>216995.40100000001</v>
      </c>
      <c r="R19" s="105">
        <f t="shared" si="2"/>
        <v>108.08912576638558</v>
      </c>
      <c r="S19" s="102">
        <f t="shared" si="16"/>
        <v>322817.99106899998</v>
      </c>
      <c r="T19" s="99">
        <f t="shared" si="3"/>
        <v>32.519416149091796</v>
      </c>
      <c r="U19" s="102">
        <f>SUM(U9:U18)</f>
        <v>1132780.5119999999</v>
      </c>
      <c r="V19" s="106">
        <f t="shared" si="4"/>
        <v>93.798118070014851</v>
      </c>
      <c r="W19" s="91"/>
    </row>
    <row r="20" spans="1:23" s="35" customFormat="1" ht="20.25" customHeight="1" x14ac:dyDescent="0.3">
      <c r="A20" s="33"/>
      <c r="B20" s="442" t="s">
        <v>44</v>
      </c>
      <c r="C20" s="442"/>
      <c r="D20" s="442"/>
      <c r="E20" s="442"/>
      <c r="F20" s="442"/>
      <c r="G20" s="34"/>
      <c r="I20" s="34"/>
      <c r="J20" s="34"/>
      <c r="L20" s="34"/>
      <c r="M20" s="34"/>
      <c r="N20" s="34"/>
      <c r="P20" s="36"/>
      <c r="Q20" s="34"/>
      <c r="R20" s="37"/>
      <c r="S20" s="38"/>
      <c r="T20" s="38"/>
      <c r="U20" s="34"/>
    </row>
    <row r="21" spans="1:23" x14ac:dyDescent="0.25">
      <c r="L21" s="41"/>
      <c r="S21" s="108">
        <f>F19+M19</f>
        <v>992693.07169899996</v>
      </c>
      <c r="U21" s="108">
        <f>I19+P19</f>
        <v>1207679.3600000001</v>
      </c>
    </row>
    <row r="25" spans="1:23" x14ac:dyDescent="0.25">
      <c r="E25" s="108"/>
    </row>
    <row r="26" spans="1:23" ht="13.5" x14ac:dyDescent="0.25">
      <c r="A26" s="108"/>
      <c r="B26" s="108"/>
      <c r="C26" s="108"/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</row>
    <row r="27" spans="1:23" x14ac:dyDescent="0.25">
      <c r="D27" s="108"/>
      <c r="S27" s="108"/>
      <c r="T27" s="108"/>
      <c r="U27" s="108"/>
    </row>
    <row r="32" spans="1:23" x14ac:dyDescent="0.25">
      <c r="D32" s="108"/>
    </row>
  </sheetData>
  <sortState xmlns:xlrd2="http://schemas.microsoft.com/office/spreadsheetml/2017/richdata2" ref="A2:V20">
    <sortCondition descending="1" ref="V9"/>
  </sortState>
  <mergeCells count="26">
    <mergeCell ref="A2:V2"/>
    <mergeCell ref="A3:V3"/>
    <mergeCell ref="A4:V4"/>
    <mergeCell ref="A5:A7"/>
    <mergeCell ref="B5:B7"/>
    <mergeCell ref="C5:C7"/>
    <mergeCell ref="D5:D7"/>
    <mergeCell ref="E5:K5"/>
    <mergeCell ref="L5:R5"/>
    <mergeCell ref="S5:V5"/>
    <mergeCell ref="U6:U7"/>
    <mergeCell ref="V6:V7"/>
    <mergeCell ref="M6:N6"/>
    <mergeCell ref="O6:O7"/>
    <mergeCell ref="P6:Q6"/>
    <mergeCell ref="R6:R7"/>
    <mergeCell ref="L6:L7"/>
    <mergeCell ref="A19:B19"/>
    <mergeCell ref="B20:F20"/>
    <mergeCell ref="S6:S7"/>
    <mergeCell ref="T6:T7"/>
    <mergeCell ref="E6:E7"/>
    <mergeCell ref="F6:G6"/>
    <mergeCell ref="H6:H7"/>
    <mergeCell ref="I6:J6"/>
    <mergeCell ref="K6:K7"/>
  </mergeCells>
  <pageMargins left="0" right="0" top="0" bottom="0" header="0" footer="0"/>
  <pageSetup paperSize="9" scale="55" orientation="landscape" r:id="rId1"/>
  <headerFooter alignWithMargins="0"/>
  <ignoredErrors>
    <ignoredError sqref="H14 K14 H16:H18 O16:O18 R16:R18 T16:T18 V16:V18 K16:K18 O14 R14 V14" evalError="1"/>
    <ignoredError sqref="I19:J19 S19 U19 L19:N19 P19:Q19" formulaRange="1"/>
    <ignoredError sqref="R19 K19 O19" formula="1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R81"/>
  <sheetViews>
    <sheetView topLeftCell="A49" workbookViewId="0">
      <selection activeCell="N77" sqref="N77"/>
    </sheetView>
  </sheetViews>
  <sheetFormatPr defaultRowHeight="15" x14ac:dyDescent="0.25"/>
  <cols>
    <col min="1" max="1" width="4.85546875" customWidth="1"/>
    <col min="2" max="2" width="9.28515625" customWidth="1"/>
    <col min="3" max="3" width="13.140625" customWidth="1"/>
    <col min="4" max="4" width="12.5703125" customWidth="1"/>
    <col min="5" max="5" width="12.7109375" customWidth="1"/>
    <col min="6" max="6" width="10.7109375" customWidth="1"/>
    <col min="7" max="7" width="9.85546875" bestFit="1" customWidth="1"/>
    <col min="8" max="8" width="12.85546875" customWidth="1"/>
    <col min="9" max="9" width="12.28515625" customWidth="1"/>
    <col min="10" max="10" width="12.7109375" customWidth="1"/>
    <col min="11" max="11" width="10" bestFit="1" customWidth="1"/>
    <col min="12" max="12" width="9.5703125" bestFit="1" customWidth="1"/>
    <col min="13" max="13" width="11" customWidth="1"/>
    <col min="14" max="14" width="10" customWidth="1"/>
    <col min="15" max="15" width="10.7109375" customWidth="1"/>
    <col min="16" max="16" width="12.85546875" customWidth="1"/>
  </cols>
  <sheetData>
    <row r="1" spans="1:16" ht="20.25" customHeight="1" x14ac:dyDescent="0.4">
      <c r="B1" s="516" t="s">
        <v>0</v>
      </c>
      <c r="C1" s="516"/>
      <c r="D1" s="516"/>
      <c r="E1" s="516"/>
      <c r="F1" s="516"/>
      <c r="G1" s="516"/>
      <c r="H1" s="516"/>
      <c r="I1" s="516"/>
      <c r="J1" s="516"/>
      <c r="K1" s="516"/>
      <c r="L1" s="516"/>
      <c r="M1" s="516"/>
      <c r="N1" s="516"/>
      <c r="O1" s="516"/>
      <c r="P1" s="516"/>
    </row>
    <row r="2" spans="1:16" ht="54.75" customHeight="1" x14ac:dyDescent="0.35">
      <c r="B2" s="517" t="s">
        <v>24</v>
      </c>
      <c r="C2" s="517"/>
      <c r="D2" s="517"/>
      <c r="E2" s="517"/>
      <c r="F2" s="517"/>
      <c r="G2" s="517"/>
      <c r="H2" s="517"/>
      <c r="I2" s="517"/>
      <c r="J2" s="517"/>
      <c r="K2" s="517"/>
      <c r="L2" s="517"/>
      <c r="M2" s="517"/>
      <c r="N2" s="517"/>
      <c r="O2" s="517"/>
      <c r="P2" s="517"/>
    </row>
    <row r="3" spans="1:16" ht="43.5" customHeight="1" thickBot="1" x14ac:dyDescent="0.4">
      <c r="B3" s="518" t="s">
        <v>156</v>
      </c>
      <c r="C3" s="518"/>
      <c r="D3" s="518"/>
      <c r="E3" s="518"/>
      <c r="F3" s="518"/>
      <c r="G3" s="518"/>
      <c r="H3" s="518"/>
      <c r="I3" s="518"/>
      <c r="J3" s="518"/>
      <c r="K3" s="518"/>
      <c r="L3" s="518"/>
      <c r="M3" s="518"/>
      <c r="N3" s="518"/>
      <c r="O3" s="518"/>
      <c r="P3" s="518"/>
    </row>
    <row r="4" spans="1:16" ht="38.25" customHeight="1" thickBot="1" x14ac:dyDescent="0.3">
      <c r="A4" s="452" t="s">
        <v>1</v>
      </c>
      <c r="B4" s="519" t="s">
        <v>25</v>
      </c>
      <c r="C4" s="521" t="s">
        <v>61</v>
      </c>
      <c r="D4" s="523" t="s">
        <v>2</v>
      </c>
      <c r="E4" s="525" t="s">
        <v>3</v>
      </c>
      <c r="F4" s="526"/>
      <c r="G4" s="526"/>
      <c r="H4" s="526"/>
      <c r="I4" s="527"/>
      <c r="J4" s="525" t="s">
        <v>4</v>
      </c>
      <c r="K4" s="526"/>
      <c r="L4" s="526"/>
      <c r="M4" s="526"/>
      <c r="N4" s="527"/>
      <c r="O4" s="528" t="s">
        <v>5</v>
      </c>
      <c r="P4" s="529"/>
    </row>
    <row r="5" spans="1:16" ht="41.25" customHeight="1" x14ac:dyDescent="0.25">
      <c r="A5" s="453"/>
      <c r="B5" s="520"/>
      <c r="C5" s="522"/>
      <c r="D5" s="524"/>
      <c r="E5" s="513" t="s">
        <v>59</v>
      </c>
      <c r="F5" s="514" t="s">
        <v>6</v>
      </c>
      <c r="G5" s="514"/>
      <c r="H5" s="514" t="s">
        <v>7</v>
      </c>
      <c r="I5" s="515"/>
      <c r="J5" s="513" t="s">
        <v>60</v>
      </c>
      <c r="K5" s="514" t="s">
        <v>8</v>
      </c>
      <c r="L5" s="514"/>
      <c r="M5" s="514" t="s">
        <v>9</v>
      </c>
      <c r="N5" s="514"/>
      <c r="O5" s="509" t="s">
        <v>10</v>
      </c>
      <c r="P5" s="511" t="s">
        <v>11</v>
      </c>
    </row>
    <row r="6" spans="1:16" ht="77.25" customHeight="1" thickBot="1" x14ac:dyDescent="0.3">
      <c r="A6" s="453"/>
      <c r="B6" s="520"/>
      <c r="C6" s="522"/>
      <c r="D6" s="524"/>
      <c r="E6" s="513"/>
      <c r="F6" s="111" t="s">
        <v>12</v>
      </c>
      <c r="G6" s="111" t="s">
        <v>13</v>
      </c>
      <c r="H6" s="111" t="s">
        <v>12</v>
      </c>
      <c r="I6" s="111" t="s">
        <v>13</v>
      </c>
      <c r="J6" s="513"/>
      <c r="K6" s="111" t="s">
        <v>12</v>
      </c>
      <c r="L6" s="111" t="s">
        <v>13</v>
      </c>
      <c r="M6" s="111" t="s">
        <v>12</v>
      </c>
      <c r="N6" s="111" t="s">
        <v>13</v>
      </c>
      <c r="O6" s="510"/>
      <c r="P6" s="512"/>
    </row>
    <row r="7" spans="1:16" ht="15.75" thickBot="1" x14ac:dyDescent="0.3">
      <c r="A7" s="182"/>
      <c r="B7" s="183">
        <v>2</v>
      </c>
      <c r="C7" s="183">
        <v>3</v>
      </c>
      <c r="D7" s="183">
        <v>4</v>
      </c>
      <c r="E7" s="402">
        <v>5</v>
      </c>
      <c r="F7" s="183">
        <v>6</v>
      </c>
      <c r="G7" s="183">
        <v>7</v>
      </c>
      <c r="H7" s="183">
        <v>8</v>
      </c>
      <c r="I7" s="183">
        <v>9</v>
      </c>
      <c r="J7" s="402">
        <v>10</v>
      </c>
      <c r="K7" s="183">
        <v>11</v>
      </c>
      <c r="L7" s="183">
        <v>12</v>
      </c>
      <c r="M7" s="183">
        <v>13</v>
      </c>
      <c r="N7" s="183">
        <v>14</v>
      </c>
      <c r="O7" s="183">
        <v>15</v>
      </c>
      <c r="P7" s="184">
        <v>16</v>
      </c>
    </row>
    <row r="8" spans="1:16" ht="17.100000000000001" customHeight="1" x14ac:dyDescent="0.25">
      <c r="A8" s="500">
        <v>1</v>
      </c>
      <c r="B8" s="503" t="s">
        <v>19</v>
      </c>
      <c r="C8" s="497">
        <f>E13+J13</f>
        <v>158457.51020000002</v>
      </c>
      <c r="D8" s="112" t="s">
        <v>14</v>
      </c>
      <c r="E8" s="403">
        <v>9599.6995999999999</v>
      </c>
      <c r="F8" s="113">
        <v>5051.1810000000005</v>
      </c>
      <c r="G8" s="113">
        <v>3068.8432699999994</v>
      </c>
      <c r="H8" s="113">
        <v>26515.493000000002</v>
      </c>
      <c r="I8" s="113">
        <v>33950.379000000001</v>
      </c>
      <c r="J8" s="403">
        <v>710.32590000000005</v>
      </c>
      <c r="K8" s="113">
        <v>159.44</v>
      </c>
      <c r="L8" s="113">
        <v>9.44</v>
      </c>
      <c r="M8" s="113">
        <v>73.8</v>
      </c>
      <c r="N8" s="113">
        <v>73.8</v>
      </c>
      <c r="O8" s="119">
        <f>G8+L8</f>
        <v>3078.2832699999994</v>
      </c>
      <c r="P8" s="161">
        <f>I8+N8</f>
        <v>34024.179000000004</v>
      </c>
    </row>
    <row r="9" spans="1:16" ht="17.100000000000001" customHeight="1" x14ac:dyDescent="0.25">
      <c r="A9" s="501"/>
      <c r="B9" s="504"/>
      <c r="C9" s="498"/>
      <c r="D9" s="109" t="s">
        <v>22</v>
      </c>
      <c r="E9" s="404">
        <v>129.72500000000002</v>
      </c>
      <c r="F9" s="110">
        <v>103.72</v>
      </c>
      <c r="G9" s="110">
        <v>0.57130000000000003</v>
      </c>
      <c r="H9" s="110">
        <v>48.32</v>
      </c>
      <c r="I9" s="110">
        <v>48.32</v>
      </c>
      <c r="J9" s="404">
        <v>10.1</v>
      </c>
      <c r="K9" s="110">
        <v>0</v>
      </c>
      <c r="L9" s="110">
        <v>0</v>
      </c>
      <c r="M9" s="110">
        <v>0</v>
      </c>
      <c r="N9" s="110">
        <v>0</v>
      </c>
      <c r="O9" s="110">
        <f t="shared" ref="O9:O66" si="0">G9+L9</f>
        <v>0.57130000000000003</v>
      </c>
      <c r="P9" s="114">
        <f t="shared" ref="P9:P66" si="1">I9+N9</f>
        <v>48.32</v>
      </c>
    </row>
    <row r="10" spans="1:16" ht="17.100000000000001" customHeight="1" x14ac:dyDescent="0.25">
      <c r="A10" s="501"/>
      <c r="B10" s="504"/>
      <c r="C10" s="498"/>
      <c r="D10" s="109" t="s">
        <v>15</v>
      </c>
      <c r="E10" s="404">
        <v>716.93540000000007</v>
      </c>
      <c r="F10" s="110">
        <v>559.53</v>
      </c>
      <c r="G10" s="110">
        <v>99.143799999999985</v>
      </c>
      <c r="H10" s="110">
        <v>910.24</v>
      </c>
      <c r="I10" s="110">
        <v>922.96800000000007</v>
      </c>
      <c r="J10" s="404">
        <v>789.62000000000012</v>
      </c>
      <c r="K10" s="110">
        <v>70</v>
      </c>
      <c r="L10" s="110">
        <v>4.1900000000000004</v>
      </c>
      <c r="M10" s="110">
        <v>61</v>
      </c>
      <c r="N10" s="110">
        <v>61</v>
      </c>
      <c r="O10" s="110">
        <f t="shared" si="0"/>
        <v>103.33379999999998</v>
      </c>
      <c r="P10" s="114">
        <f t="shared" si="1"/>
        <v>983.96800000000007</v>
      </c>
    </row>
    <row r="11" spans="1:16" ht="17.100000000000001" customHeight="1" x14ac:dyDescent="0.25">
      <c r="A11" s="501"/>
      <c r="B11" s="504"/>
      <c r="C11" s="498"/>
      <c r="D11" s="109" t="s">
        <v>16</v>
      </c>
      <c r="E11" s="404">
        <v>86824.784400000004</v>
      </c>
      <c r="F11" s="110">
        <v>24992.805999999997</v>
      </c>
      <c r="G11" s="110">
        <v>5091.2716999999993</v>
      </c>
      <c r="H11" s="110">
        <v>21200.141</v>
      </c>
      <c r="I11" s="110">
        <v>18186.258999999998</v>
      </c>
      <c r="J11" s="404">
        <v>36693.434000000001</v>
      </c>
      <c r="K11" s="110">
        <v>12086.64</v>
      </c>
      <c r="L11" s="110">
        <v>11326.64</v>
      </c>
      <c r="M11" s="110">
        <v>27695.870000000003</v>
      </c>
      <c r="N11" s="110">
        <v>29609.670000000002</v>
      </c>
      <c r="O11" s="110">
        <f t="shared" si="0"/>
        <v>16417.911699999997</v>
      </c>
      <c r="P11" s="114">
        <f t="shared" si="1"/>
        <v>47795.929000000004</v>
      </c>
    </row>
    <row r="12" spans="1:16" ht="17.100000000000001" customHeight="1" thickBot="1" x14ac:dyDescent="0.3">
      <c r="A12" s="501"/>
      <c r="B12" s="505"/>
      <c r="C12" s="499"/>
      <c r="D12" s="115" t="s">
        <v>17</v>
      </c>
      <c r="E12" s="405">
        <v>12392.326999999999</v>
      </c>
      <c r="F12" s="116">
        <v>2892.877</v>
      </c>
      <c r="G12" s="116">
        <v>188.82320000000001</v>
      </c>
      <c r="H12" s="116">
        <v>10852.435000000001</v>
      </c>
      <c r="I12" s="116">
        <v>2119.7779999999998</v>
      </c>
      <c r="J12" s="405">
        <v>10590.5589</v>
      </c>
      <c r="K12" s="116">
        <v>10.123999999999999</v>
      </c>
      <c r="L12" s="116">
        <v>14.814</v>
      </c>
      <c r="M12" s="116">
        <v>111.81</v>
      </c>
      <c r="N12" s="116">
        <v>194.81</v>
      </c>
      <c r="O12" s="162">
        <f t="shared" si="0"/>
        <v>203.63720000000001</v>
      </c>
      <c r="P12" s="163">
        <f t="shared" si="1"/>
        <v>2314.5879999999997</v>
      </c>
    </row>
    <row r="13" spans="1:16" ht="17.100000000000001" customHeight="1" thickBot="1" x14ac:dyDescent="0.3">
      <c r="A13" s="502"/>
      <c r="B13" s="506" t="s">
        <v>20</v>
      </c>
      <c r="C13" s="507"/>
      <c r="D13" s="508"/>
      <c r="E13" s="117">
        <f>E8+E9+E10+E11+E12</f>
        <v>109663.47140000001</v>
      </c>
      <c r="F13" s="117">
        <f t="shared" ref="F13:P13" si="2">F8+F9+F10+F11+F12</f>
        <v>33600.113999999994</v>
      </c>
      <c r="G13" s="117">
        <f t="shared" si="2"/>
        <v>8448.6532699999989</v>
      </c>
      <c r="H13" s="117">
        <f t="shared" si="2"/>
        <v>59526.629000000001</v>
      </c>
      <c r="I13" s="117">
        <f t="shared" si="2"/>
        <v>55227.703999999998</v>
      </c>
      <c r="J13" s="117">
        <f t="shared" si="2"/>
        <v>48794.038799999995</v>
      </c>
      <c r="K13" s="117">
        <f t="shared" si="2"/>
        <v>12326.204</v>
      </c>
      <c r="L13" s="117">
        <f t="shared" si="2"/>
        <v>11355.083999999999</v>
      </c>
      <c r="M13" s="117">
        <f t="shared" si="2"/>
        <v>27942.480000000003</v>
      </c>
      <c r="N13" s="117">
        <f t="shared" si="2"/>
        <v>29939.280000000002</v>
      </c>
      <c r="O13" s="117">
        <f t="shared" si="2"/>
        <v>19803.737269999998</v>
      </c>
      <c r="P13" s="117">
        <f t="shared" si="2"/>
        <v>85166.984000000011</v>
      </c>
    </row>
    <row r="14" spans="1:16" ht="17.100000000000001" customHeight="1" x14ac:dyDescent="0.25">
      <c r="A14" s="500">
        <v>2</v>
      </c>
      <c r="B14" s="503" t="s">
        <v>36</v>
      </c>
      <c r="C14" s="497">
        <f>E19+J19</f>
        <v>120987.8052</v>
      </c>
      <c r="D14" s="112" t="s">
        <v>14</v>
      </c>
      <c r="E14" s="403">
        <v>5229.0150000000003</v>
      </c>
      <c r="F14" s="113">
        <v>3720</v>
      </c>
      <c r="G14" s="113">
        <v>3744.4760000000001</v>
      </c>
      <c r="H14" s="113">
        <v>49603</v>
      </c>
      <c r="I14" s="113">
        <v>49463.288999999997</v>
      </c>
      <c r="J14" s="403">
        <v>593.13419999999996</v>
      </c>
      <c r="K14" s="113">
        <v>394</v>
      </c>
      <c r="L14" s="113">
        <v>395.33680000000004</v>
      </c>
      <c r="M14" s="113">
        <v>1860</v>
      </c>
      <c r="N14" s="113">
        <v>1904.9649999999999</v>
      </c>
      <c r="O14" s="162">
        <f t="shared" si="0"/>
        <v>4139.8127999999997</v>
      </c>
      <c r="P14" s="163">
        <f t="shared" si="1"/>
        <v>51368.253999999994</v>
      </c>
    </row>
    <row r="15" spans="1:16" ht="17.100000000000001" customHeight="1" x14ac:dyDescent="0.25">
      <c r="A15" s="501"/>
      <c r="B15" s="504"/>
      <c r="C15" s="498"/>
      <c r="D15" s="109" t="s">
        <v>22</v>
      </c>
      <c r="E15" s="404">
        <v>347.18240000000003</v>
      </c>
      <c r="F15" s="110">
        <v>331.55</v>
      </c>
      <c r="G15" s="110">
        <v>347.2124</v>
      </c>
      <c r="H15" s="110">
        <v>4507</v>
      </c>
      <c r="I15" s="110">
        <v>4967.59</v>
      </c>
      <c r="J15" s="404">
        <v>14</v>
      </c>
      <c r="K15" s="110">
        <v>14</v>
      </c>
      <c r="L15" s="110">
        <v>14</v>
      </c>
      <c r="M15" s="110">
        <v>160</v>
      </c>
      <c r="N15" s="110">
        <v>160</v>
      </c>
      <c r="O15" s="162">
        <f t="shared" si="0"/>
        <v>361.2124</v>
      </c>
      <c r="P15" s="163">
        <f t="shared" si="1"/>
        <v>5127.59</v>
      </c>
    </row>
    <row r="16" spans="1:16" ht="17.100000000000001" customHeight="1" x14ac:dyDescent="0.25">
      <c r="A16" s="501"/>
      <c r="B16" s="504"/>
      <c r="C16" s="498"/>
      <c r="D16" s="109" t="s">
        <v>15</v>
      </c>
      <c r="E16" s="404">
        <v>883.57370000000003</v>
      </c>
      <c r="F16" s="110">
        <v>502</v>
      </c>
      <c r="G16" s="110">
        <v>515.85050000000001</v>
      </c>
      <c r="H16" s="110">
        <v>1208.5999999999999</v>
      </c>
      <c r="I16" s="110">
        <v>1249.74</v>
      </c>
      <c r="J16" s="404">
        <v>784.7192</v>
      </c>
      <c r="K16" s="110">
        <v>242</v>
      </c>
      <c r="L16" s="110">
        <v>245</v>
      </c>
      <c r="M16" s="110">
        <v>675</v>
      </c>
      <c r="N16" s="110">
        <v>699</v>
      </c>
      <c r="O16" s="162">
        <f t="shared" si="0"/>
        <v>760.85050000000001</v>
      </c>
      <c r="P16" s="163">
        <f t="shared" si="1"/>
        <v>1948.74</v>
      </c>
    </row>
    <row r="17" spans="1:18" ht="17.100000000000001" customHeight="1" x14ac:dyDescent="0.25">
      <c r="A17" s="501"/>
      <c r="B17" s="504"/>
      <c r="C17" s="498"/>
      <c r="D17" s="109" t="s">
        <v>16</v>
      </c>
      <c r="E17" s="404">
        <v>27868.042999999998</v>
      </c>
      <c r="F17" s="110">
        <v>7151</v>
      </c>
      <c r="G17" s="110">
        <v>7198.592200000001</v>
      </c>
      <c r="H17" s="110">
        <v>10484</v>
      </c>
      <c r="I17" s="110">
        <v>10742.213</v>
      </c>
      <c r="J17" s="404">
        <v>46755.611799999999</v>
      </c>
      <c r="K17" s="110">
        <v>32600</v>
      </c>
      <c r="L17" s="110">
        <v>33558.138999999996</v>
      </c>
      <c r="M17" s="110">
        <v>26784.7</v>
      </c>
      <c r="N17" s="110">
        <v>27251</v>
      </c>
      <c r="O17" s="162">
        <f t="shared" si="0"/>
        <v>40756.731199999995</v>
      </c>
      <c r="P17" s="163">
        <f t="shared" si="1"/>
        <v>37993.213000000003</v>
      </c>
    </row>
    <row r="18" spans="1:18" ht="17.100000000000001" customHeight="1" thickBot="1" x14ac:dyDescent="0.3">
      <c r="A18" s="501"/>
      <c r="B18" s="505"/>
      <c r="C18" s="499"/>
      <c r="D18" s="115" t="s">
        <v>17</v>
      </c>
      <c r="E18" s="405">
        <v>11206.973599999999</v>
      </c>
      <c r="F18" s="116">
        <v>3015</v>
      </c>
      <c r="G18" s="116">
        <v>3033.2920000000004</v>
      </c>
      <c r="H18" s="116">
        <v>8210</v>
      </c>
      <c r="I18" s="116">
        <v>8509.73</v>
      </c>
      <c r="J18" s="405">
        <v>27305.552300000003</v>
      </c>
      <c r="K18" s="116">
        <v>2415</v>
      </c>
      <c r="L18" s="116">
        <v>2441.65</v>
      </c>
      <c r="M18" s="116">
        <v>1705</v>
      </c>
      <c r="N18" s="116">
        <v>1829.3</v>
      </c>
      <c r="O18" s="162">
        <f t="shared" si="0"/>
        <v>5474.9420000000009</v>
      </c>
      <c r="P18" s="163">
        <f t="shared" si="1"/>
        <v>10339.029999999999</v>
      </c>
    </row>
    <row r="19" spans="1:18" ht="17.100000000000001" customHeight="1" thickBot="1" x14ac:dyDescent="0.3">
      <c r="A19" s="502"/>
      <c r="B19" s="506" t="s">
        <v>20</v>
      </c>
      <c r="C19" s="507"/>
      <c r="D19" s="508"/>
      <c r="E19" s="117">
        <f>E14+E15+E16+E17+E18</f>
        <v>45534.787699999993</v>
      </c>
      <c r="F19" s="117">
        <f t="shared" ref="F19" si="3">F14+F15+F16+F17+F18</f>
        <v>14719.55</v>
      </c>
      <c r="G19" s="117">
        <f t="shared" ref="G19" si="4">G14+G15+G16+G17+G18</f>
        <v>14839.4231</v>
      </c>
      <c r="H19" s="117">
        <f t="shared" ref="H19" si="5">H14+H15+H16+H17+H18</f>
        <v>74012.600000000006</v>
      </c>
      <c r="I19" s="117">
        <f t="shared" ref="I19" si="6">I14+I15+I16+I17+I18</f>
        <v>74932.561999999991</v>
      </c>
      <c r="J19" s="117">
        <f t="shared" ref="J19" si="7">J14+J15+J16+J17+J18</f>
        <v>75453.017500000002</v>
      </c>
      <c r="K19" s="117">
        <f t="shared" ref="K19" si="8">K14+K15+K16+K17+K18</f>
        <v>35665</v>
      </c>
      <c r="L19" s="117">
        <f t="shared" ref="L19" si="9">L14+L15+L16+L17+L18</f>
        <v>36654.125799999994</v>
      </c>
      <c r="M19" s="117">
        <f t="shared" ref="M19" si="10">M14+M15+M16+M17+M18</f>
        <v>31184.7</v>
      </c>
      <c r="N19" s="117">
        <f t="shared" ref="N19:P19" si="11">N14+N15+N16+N17+N18</f>
        <v>31844.264999999999</v>
      </c>
      <c r="O19" s="117">
        <f t="shared" si="11"/>
        <v>51493.548900000002</v>
      </c>
      <c r="P19" s="117">
        <f t="shared" si="11"/>
        <v>106776.82699999999</v>
      </c>
    </row>
    <row r="20" spans="1:18" ht="17.100000000000001" customHeight="1" x14ac:dyDescent="0.25">
      <c r="A20" s="500">
        <v>3</v>
      </c>
      <c r="B20" s="503" t="s">
        <v>21</v>
      </c>
      <c r="C20" s="497">
        <f>E25+J25</f>
        <v>25535.97</v>
      </c>
      <c r="D20" s="112" t="s">
        <v>14</v>
      </c>
      <c r="E20" s="403">
        <v>6250.31</v>
      </c>
      <c r="F20" s="113">
        <v>6250.31</v>
      </c>
      <c r="G20" s="113">
        <v>3492.7099999999996</v>
      </c>
      <c r="H20" s="113">
        <v>75192.459999999992</v>
      </c>
      <c r="I20" s="113">
        <v>61028.459999999992</v>
      </c>
      <c r="J20" s="403">
        <v>596.29999999999995</v>
      </c>
      <c r="K20" s="113">
        <v>596.29999999999995</v>
      </c>
      <c r="L20" s="113">
        <v>341.1</v>
      </c>
      <c r="M20" s="113">
        <v>0</v>
      </c>
      <c r="N20" s="113">
        <v>0</v>
      </c>
      <c r="O20" s="162">
        <f t="shared" si="0"/>
        <v>3833.8099999999995</v>
      </c>
      <c r="P20" s="163">
        <f t="shared" si="1"/>
        <v>61028.459999999992</v>
      </c>
    </row>
    <row r="21" spans="1:18" ht="17.100000000000001" customHeight="1" x14ac:dyDescent="0.25">
      <c r="A21" s="501"/>
      <c r="B21" s="504"/>
      <c r="C21" s="498"/>
      <c r="D21" s="109" t="s">
        <v>22</v>
      </c>
      <c r="E21" s="404">
        <v>461.48000000000008</v>
      </c>
      <c r="F21" s="110">
        <v>461.48000000000008</v>
      </c>
      <c r="G21" s="110">
        <v>364.49</v>
      </c>
      <c r="H21" s="110">
        <v>7973.2</v>
      </c>
      <c r="I21" s="110">
        <v>8051.42</v>
      </c>
      <c r="J21" s="404">
        <v>0</v>
      </c>
      <c r="K21" s="110">
        <v>0</v>
      </c>
      <c r="L21" s="110">
        <v>0</v>
      </c>
      <c r="M21" s="110">
        <v>0</v>
      </c>
      <c r="N21" s="110">
        <v>0</v>
      </c>
      <c r="O21" s="162">
        <f t="shared" si="0"/>
        <v>364.49</v>
      </c>
      <c r="P21" s="163">
        <f t="shared" si="1"/>
        <v>8051.42</v>
      </c>
    </row>
    <row r="22" spans="1:18" ht="17.100000000000001" customHeight="1" x14ac:dyDescent="0.25">
      <c r="A22" s="501"/>
      <c r="B22" s="504"/>
      <c r="C22" s="498"/>
      <c r="D22" s="109" t="s">
        <v>15</v>
      </c>
      <c r="E22" s="404">
        <v>21.39</v>
      </c>
      <c r="F22" s="110">
        <v>21.39</v>
      </c>
      <c r="G22" s="110">
        <v>0</v>
      </c>
      <c r="H22" s="110">
        <v>0</v>
      </c>
      <c r="I22" s="110">
        <v>0</v>
      </c>
      <c r="J22" s="404">
        <v>126.03</v>
      </c>
      <c r="K22" s="110">
        <v>126.03</v>
      </c>
      <c r="L22" s="110">
        <v>126.03</v>
      </c>
      <c r="M22" s="110">
        <v>0</v>
      </c>
      <c r="N22" s="110">
        <v>0</v>
      </c>
      <c r="O22" s="162">
        <f t="shared" si="0"/>
        <v>126.03</v>
      </c>
      <c r="P22" s="163">
        <f t="shared" si="1"/>
        <v>0</v>
      </c>
    </row>
    <row r="23" spans="1:18" ht="17.100000000000001" customHeight="1" x14ac:dyDescent="0.25">
      <c r="A23" s="501"/>
      <c r="B23" s="504"/>
      <c r="C23" s="498"/>
      <c r="D23" s="109" t="s">
        <v>16</v>
      </c>
      <c r="E23" s="404">
        <v>5193.6600000000008</v>
      </c>
      <c r="F23" s="110">
        <v>5193.6600000000008</v>
      </c>
      <c r="G23" s="110">
        <v>789.5</v>
      </c>
      <c r="H23" s="110">
        <v>4045.9999999999995</v>
      </c>
      <c r="I23" s="110">
        <v>4045.9999999999995</v>
      </c>
      <c r="J23" s="404">
        <v>677.54</v>
      </c>
      <c r="K23" s="110">
        <v>677.54</v>
      </c>
      <c r="L23" s="110">
        <v>0</v>
      </c>
      <c r="M23" s="110">
        <v>0</v>
      </c>
      <c r="N23" s="110">
        <v>0</v>
      </c>
      <c r="O23" s="162">
        <f t="shared" si="0"/>
        <v>789.5</v>
      </c>
      <c r="P23" s="163">
        <f t="shared" si="1"/>
        <v>4045.9999999999995</v>
      </c>
    </row>
    <row r="24" spans="1:18" ht="17.100000000000001" customHeight="1" thickBot="1" x14ac:dyDescent="0.3">
      <c r="A24" s="501"/>
      <c r="B24" s="505"/>
      <c r="C24" s="499"/>
      <c r="D24" s="115" t="s">
        <v>17</v>
      </c>
      <c r="E24" s="405">
        <v>11250.95</v>
      </c>
      <c r="F24" s="116">
        <v>11250.95</v>
      </c>
      <c r="G24" s="116">
        <v>778.99</v>
      </c>
      <c r="H24" s="116">
        <v>31793.540000000005</v>
      </c>
      <c r="I24" s="116">
        <v>30980.240000000002</v>
      </c>
      <c r="J24" s="405">
        <v>958.31000000000006</v>
      </c>
      <c r="K24" s="116">
        <v>958.31000000000006</v>
      </c>
      <c r="L24" s="116">
        <v>22.2</v>
      </c>
      <c r="M24" s="116">
        <v>1145</v>
      </c>
      <c r="N24" s="116">
        <v>1145</v>
      </c>
      <c r="O24" s="162">
        <f t="shared" si="0"/>
        <v>801.19</v>
      </c>
      <c r="P24" s="163">
        <f t="shared" si="1"/>
        <v>32125.24</v>
      </c>
    </row>
    <row r="25" spans="1:18" ht="17.100000000000001" customHeight="1" thickBot="1" x14ac:dyDescent="0.3">
      <c r="A25" s="502"/>
      <c r="B25" s="506" t="s">
        <v>20</v>
      </c>
      <c r="C25" s="507"/>
      <c r="D25" s="508"/>
      <c r="E25" s="117">
        <f t="shared" ref="E25" si="12">E20+E21+E22+E23+E24</f>
        <v>23177.79</v>
      </c>
      <c r="F25" s="117">
        <f t="shared" ref="F25" si="13">F20+F21+F22+F23+F24</f>
        <v>23177.79</v>
      </c>
      <c r="G25" s="117">
        <f t="shared" ref="G25" si="14">G20+G21+G22+G23+G24</f>
        <v>5425.69</v>
      </c>
      <c r="H25" s="117">
        <f t="shared" ref="H25" si="15">H20+H21+H22+H23+H24</f>
        <v>119005.2</v>
      </c>
      <c r="I25" s="117">
        <f t="shared" ref="I25" si="16">I20+I21+I22+I23+I24</f>
        <v>104106.12</v>
      </c>
      <c r="J25" s="117">
        <f t="shared" ref="J25" si="17">J20+J21+J22+J23+J24</f>
        <v>2358.1799999999998</v>
      </c>
      <c r="K25" s="117">
        <f t="shared" ref="K25" si="18">K20+K21+K22+K23+K24</f>
        <v>2358.1799999999998</v>
      </c>
      <c r="L25" s="117">
        <f t="shared" ref="L25" si="19">L20+L21+L22+L23+L24</f>
        <v>489.33</v>
      </c>
      <c r="M25" s="117">
        <f t="shared" ref="M25" si="20">M20+M21+M22+M23+M24</f>
        <v>1145</v>
      </c>
      <c r="N25" s="117">
        <f t="shared" ref="N25:P25" si="21">N20+N21+N22+N23+N24</f>
        <v>1145</v>
      </c>
      <c r="O25" s="117">
        <f t="shared" si="21"/>
        <v>5915.0199999999986</v>
      </c>
      <c r="P25" s="117">
        <f t="shared" si="21"/>
        <v>105251.12</v>
      </c>
      <c r="R25" s="191"/>
    </row>
    <row r="26" spans="1:18" ht="17.100000000000001" customHeight="1" x14ac:dyDescent="0.25">
      <c r="A26" s="500">
        <v>4</v>
      </c>
      <c r="B26" s="503" t="s">
        <v>37</v>
      </c>
      <c r="C26" s="497">
        <f>E31+J31</f>
        <v>279903.06150000001</v>
      </c>
      <c r="D26" s="112" t="s">
        <v>14</v>
      </c>
      <c r="E26" s="403">
        <v>27241.131099999999</v>
      </c>
      <c r="F26" s="113">
        <v>18983.559999999998</v>
      </c>
      <c r="G26" s="113">
        <v>18293.990000000002</v>
      </c>
      <c r="H26" s="113">
        <v>132580</v>
      </c>
      <c r="I26" s="113">
        <v>128270</v>
      </c>
      <c r="J26" s="403">
        <v>5264.54</v>
      </c>
      <c r="K26" s="113">
        <v>1717.8</v>
      </c>
      <c r="L26" s="113">
        <v>1654.4</v>
      </c>
      <c r="M26" s="113">
        <v>7049.9</v>
      </c>
      <c r="N26" s="113">
        <v>5459.9</v>
      </c>
      <c r="O26" s="162">
        <f t="shared" si="0"/>
        <v>19948.390000000003</v>
      </c>
      <c r="P26" s="163">
        <f t="shared" si="1"/>
        <v>133729.9</v>
      </c>
      <c r="R26" s="191"/>
    </row>
    <row r="27" spans="1:18" ht="17.100000000000001" customHeight="1" x14ac:dyDescent="0.25">
      <c r="A27" s="501"/>
      <c r="B27" s="504"/>
      <c r="C27" s="498"/>
      <c r="D27" s="109" t="s">
        <v>22</v>
      </c>
      <c r="E27" s="404">
        <v>68.2</v>
      </c>
      <c r="F27" s="110">
        <v>36.5</v>
      </c>
      <c r="G27" s="110">
        <v>36.5</v>
      </c>
      <c r="H27" s="110">
        <v>818</v>
      </c>
      <c r="I27" s="110">
        <v>818</v>
      </c>
      <c r="J27" s="404">
        <v>0</v>
      </c>
      <c r="K27" s="110">
        <v>0</v>
      </c>
      <c r="L27" s="110">
        <v>0</v>
      </c>
      <c r="M27" s="110">
        <v>0</v>
      </c>
      <c r="N27" s="110">
        <v>0</v>
      </c>
      <c r="O27" s="162">
        <f t="shared" si="0"/>
        <v>36.5</v>
      </c>
      <c r="P27" s="163">
        <f t="shared" si="1"/>
        <v>818</v>
      </c>
    </row>
    <row r="28" spans="1:18" ht="17.100000000000001" customHeight="1" x14ac:dyDescent="0.25">
      <c r="A28" s="501"/>
      <c r="B28" s="504"/>
      <c r="C28" s="498"/>
      <c r="D28" s="109" t="s">
        <v>15</v>
      </c>
      <c r="E28" s="404">
        <v>6388.5923000000003</v>
      </c>
      <c r="F28" s="110">
        <v>4560</v>
      </c>
      <c r="G28" s="110">
        <v>4328.1000000000004</v>
      </c>
      <c r="H28" s="110">
        <v>18570</v>
      </c>
      <c r="I28" s="110">
        <v>16009.7</v>
      </c>
      <c r="J28" s="404">
        <v>14050.55</v>
      </c>
      <c r="K28" s="110">
        <v>4580</v>
      </c>
      <c r="L28" s="110">
        <v>4911.2</v>
      </c>
      <c r="M28" s="110">
        <v>11838</v>
      </c>
      <c r="N28" s="110">
        <v>16120.2</v>
      </c>
      <c r="O28" s="162">
        <f t="shared" si="0"/>
        <v>9239.2999999999993</v>
      </c>
      <c r="P28" s="163">
        <f t="shared" si="1"/>
        <v>32129.9</v>
      </c>
    </row>
    <row r="29" spans="1:18" ht="17.100000000000001" customHeight="1" x14ac:dyDescent="0.25">
      <c r="A29" s="501"/>
      <c r="B29" s="504"/>
      <c r="C29" s="498"/>
      <c r="D29" s="109" t="s">
        <v>16</v>
      </c>
      <c r="E29" s="404">
        <v>81736.361300000004</v>
      </c>
      <c r="F29" s="110">
        <v>23850</v>
      </c>
      <c r="G29" s="110">
        <v>23460</v>
      </c>
      <c r="H29" s="110">
        <v>45280.4</v>
      </c>
      <c r="I29" s="110">
        <v>44547.5</v>
      </c>
      <c r="J29" s="404">
        <v>99134.523300000001</v>
      </c>
      <c r="K29" s="110">
        <v>21873</v>
      </c>
      <c r="L29" s="110">
        <v>20803.7</v>
      </c>
      <c r="M29" s="110">
        <v>41726.400000000001</v>
      </c>
      <c r="N29" s="110">
        <v>39194.199999999997</v>
      </c>
      <c r="O29" s="162">
        <f t="shared" si="0"/>
        <v>44263.7</v>
      </c>
      <c r="P29" s="163">
        <f t="shared" si="1"/>
        <v>83741.7</v>
      </c>
    </row>
    <row r="30" spans="1:18" ht="21.75" customHeight="1" thickBot="1" x14ac:dyDescent="0.3">
      <c r="A30" s="501"/>
      <c r="B30" s="505"/>
      <c r="C30" s="499"/>
      <c r="D30" s="115" t="s">
        <v>17</v>
      </c>
      <c r="E30" s="405">
        <v>29534.8868</v>
      </c>
      <c r="F30" s="116">
        <v>89.15</v>
      </c>
      <c r="G30" s="116">
        <v>88.87</v>
      </c>
      <c r="H30" s="116">
        <v>159.69999999999999</v>
      </c>
      <c r="I30" s="116">
        <v>168.29999999999998</v>
      </c>
      <c r="J30" s="405">
        <v>16484.276700000002</v>
      </c>
      <c r="K30" s="116">
        <v>90.3</v>
      </c>
      <c r="L30" s="116">
        <v>90.3</v>
      </c>
      <c r="M30" s="116">
        <v>111</v>
      </c>
      <c r="N30" s="116">
        <v>111</v>
      </c>
      <c r="O30" s="162">
        <f t="shared" si="0"/>
        <v>179.17000000000002</v>
      </c>
      <c r="P30" s="163">
        <f t="shared" si="1"/>
        <v>279.29999999999995</v>
      </c>
    </row>
    <row r="31" spans="1:18" ht="18.75" customHeight="1" thickBot="1" x14ac:dyDescent="0.3">
      <c r="A31" s="502"/>
      <c r="B31" s="506" t="s">
        <v>20</v>
      </c>
      <c r="C31" s="507"/>
      <c r="D31" s="508"/>
      <c r="E31" s="117">
        <f t="shared" ref="E31" si="22">E26+E27+E28+E29+E30</f>
        <v>144969.1715</v>
      </c>
      <c r="F31" s="117">
        <f t="shared" ref="F31" si="23">F26+F27+F28+F29+F30</f>
        <v>47519.21</v>
      </c>
      <c r="G31" s="117">
        <f t="shared" ref="G31" si="24">G26+G27+G28+G29+G30</f>
        <v>46207.460000000006</v>
      </c>
      <c r="H31" s="117">
        <f t="shared" ref="H31" si="25">H26+H27+H28+H29+H30</f>
        <v>197408.1</v>
      </c>
      <c r="I31" s="117">
        <f t="shared" ref="I31" si="26">I26+I27+I28+I29+I30</f>
        <v>189813.5</v>
      </c>
      <c r="J31" s="117">
        <f t="shared" ref="J31" si="27">J26+J27+J28+J29+J30</f>
        <v>134933.89000000001</v>
      </c>
      <c r="K31" s="117">
        <f t="shared" ref="K31" si="28">K26+K27+K28+K29+K30</f>
        <v>28261.1</v>
      </c>
      <c r="L31" s="117">
        <f t="shared" ref="L31" si="29">L26+L27+L28+L29+L30</f>
        <v>27459.600000000002</v>
      </c>
      <c r="M31" s="117">
        <f t="shared" ref="M31" si="30">M26+M27+M28+M29+M30</f>
        <v>60725.3</v>
      </c>
      <c r="N31" s="117">
        <f t="shared" ref="N31:P31" si="31">N26+N27+N28+N29+N30</f>
        <v>60885.299999999996</v>
      </c>
      <c r="O31" s="117">
        <f t="shared" si="31"/>
        <v>73667.06</v>
      </c>
      <c r="P31" s="117">
        <f t="shared" si="31"/>
        <v>250698.8</v>
      </c>
    </row>
    <row r="32" spans="1:18" ht="17.100000000000001" customHeight="1" x14ac:dyDescent="0.25">
      <c r="A32" s="500">
        <v>5</v>
      </c>
      <c r="B32" s="503" t="s">
        <v>62</v>
      </c>
      <c r="C32" s="497">
        <f>E37+J37</f>
        <v>218994.59866700001</v>
      </c>
      <c r="D32" s="112" t="s">
        <v>14</v>
      </c>
      <c r="E32" s="403">
        <v>16609.01368</v>
      </c>
      <c r="F32" s="113">
        <v>7577.1731719999989</v>
      </c>
      <c r="G32" s="113">
        <v>4428.9717719999999</v>
      </c>
      <c r="H32" s="113">
        <v>124343.87299999999</v>
      </c>
      <c r="I32" s="113">
        <v>83194.452999999994</v>
      </c>
      <c r="J32" s="403">
        <v>177.88000000000002</v>
      </c>
      <c r="K32" s="113">
        <v>59.8</v>
      </c>
      <c r="L32" s="113">
        <v>38.5</v>
      </c>
      <c r="M32" s="113">
        <v>154.6</v>
      </c>
      <c r="N32" s="113">
        <v>126</v>
      </c>
      <c r="O32" s="162">
        <f t="shared" si="0"/>
        <v>4467.4717719999999</v>
      </c>
      <c r="P32" s="163">
        <f t="shared" si="1"/>
        <v>83320.452999999994</v>
      </c>
    </row>
    <row r="33" spans="1:16" ht="17.100000000000001" customHeight="1" x14ac:dyDescent="0.25">
      <c r="A33" s="501"/>
      <c r="B33" s="504"/>
      <c r="C33" s="498"/>
      <c r="D33" s="109" t="s">
        <v>22</v>
      </c>
      <c r="E33" s="404">
        <v>146.125</v>
      </c>
      <c r="F33" s="110">
        <v>76.319999999999993</v>
      </c>
      <c r="G33" s="110">
        <v>35.770000000000003</v>
      </c>
      <c r="H33" s="110">
        <v>144</v>
      </c>
      <c r="I33" s="110">
        <v>156</v>
      </c>
      <c r="J33" s="404">
        <v>0.01</v>
      </c>
      <c r="K33" s="110">
        <v>0</v>
      </c>
      <c r="L33" s="110">
        <v>0</v>
      </c>
      <c r="M33" s="110">
        <v>0</v>
      </c>
      <c r="N33" s="110">
        <v>0</v>
      </c>
      <c r="O33" s="162">
        <f t="shared" si="0"/>
        <v>35.770000000000003</v>
      </c>
      <c r="P33" s="163">
        <f t="shared" si="1"/>
        <v>156</v>
      </c>
    </row>
    <row r="34" spans="1:16" ht="17.100000000000001" customHeight="1" x14ac:dyDescent="0.25">
      <c r="A34" s="501"/>
      <c r="B34" s="504"/>
      <c r="C34" s="498"/>
      <c r="D34" s="109" t="s">
        <v>15</v>
      </c>
      <c r="E34" s="404">
        <v>21678.274232</v>
      </c>
      <c r="F34" s="110">
        <v>12232.218231999999</v>
      </c>
      <c r="G34" s="110">
        <v>3921.8202319999996</v>
      </c>
      <c r="H34" s="110">
        <v>28180.842999999997</v>
      </c>
      <c r="I34" s="110">
        <v>25666.798999999999</v>
      </c>
      <c r="J34" s="404">
        <v>5317.9100000000008</v>
      </c>
      <c r="K34" s="110">
        <v>1763.87</v>
      </c>
      <c r="L34" s="110">
        <v>904.23</v>
      </c>
      <c r="M34" s="110">
        <v>646.35199999999998</v>
      </c>
      <c r="N34" s="110">
        <v>659.55200000000002</v>
      </c>
      <c r="O34" s="162">
        <f t="shared" si="0"/>
        <v>4826.0502319999996</v>
      </c>
      <c r="P34" s="163">
        <f t="shared" si="1"/>
        <v>26326.350999999999</v>
      </c>
    </row>
    <row r="35" spans="1:16" ht="17.100000000000001" customHeight="1" x14ac:dyDescent="0.25">
      <c r="A35" s="501"/>
      <c r="B35" s="504"/>
      <c r="C35" s="498"/>
      <c r="D35" s="109" t="s">
        <v>16</v>
      </c>
      <c r="E35" s="404">
        <v>92549.475668000014</v>
      </c>
      <c r="F35" s="110">
        <v>53093.716808000005</v>
      </c>
      <c r="G35" s="110">
        <v>12877.507208000003</v>
      </c>
      <c r="H35" s="110">
        <v>15350.22</v>
      </c>
      <c r="I35" s="110">
        <v>19603.32</v>
      </c>
      <c r="J35" s="404">
        <v>52609.860000000008</v>
      </c>
      <c r="K35" s="110">
        <v>17147.61</v>
      </c>
      <c r="L35" s="110">
        <v>4756.47</v>
      </c>
      <c r="M35" s="110">
        <v>2545.25</v>
      </c>
      <c r="N35" s="110">
        <v>2684.04</v>
      </c>
      <c r="O35" s="162">
        <f t="shared" si="0"/>
        <v>17633.977208000004</v>
      </c>
      <c r="P35" s="163">
        <f t="shared" si="1"/>
        <v>22287.360000000001</v>
      </c>
    </row>
    <row r="36" spans="1:16" ht="17.100000000000001" customHeight="1" thickBot="1" x14ac:dyDescent="0.3">
      <c r="A36" s="501"/>
      <c r="B36" s="505"/>
      <c r="C36" s="499"/>
      <c r="D36" s="115" t="s">
        <v>17</v>
      </c>
      <c r="E36" s="405">
        <v>14797.230087</v>
      </c>
      <c r="F36" s="116">
        <v>7475.2381870000008</v>
      </c>
      <c r="G36" s="116">
        <v>1861.0319869999998</v>
      </c>
      <c r="H36" s="116">
        <v>2501.1800000000003</v>
      </c>
      <c r="I36" s="116">
        <v>2417.5500000000002</v>
      </c>
      <c r="J36" s="405">
        <v>15108.820000000002</v>
      </c>
      <c r="K36" s="116">
        <v>1721.9900000000002</v>
      </c>
      <c r="L36" s="116">
        <v>292.52</v>
      </c>
      <c r="M36" s="116">
        <v>6.2</v>
      </c>
      <c r="N36" s="116">
        <v>6.2</v>
      </c>
      <c r="O36" s="162">
        <f t="shared" si="0"/>
        <v>2153.5519869999998</v>
      </c>
      <c r="P36" s="163">
        <f>I36+N36</f>
        <v>2423.75</v>
      </c>
    </row>
    <row r="37" spans="1:16" ht="17.100000000000001" customHeight="1" thickBot="1" x14ac:dyDescent="0.3">
      <c r="A37" s="502"/>
      <c r="B37" s="506" t="s">
        <v>20</v>
      </c>
      <c r="C37" s="507"/>
      <c r="D37" s="508"/>
      <c r="E37" s="117">
        <f t="shared" ref="E37" si="32">E32+E33+E34+E35+E36</f>
        <v>145780.118667</v>
      </c>
      <c r="F37" s="117">
        <f t="shared" ref="F37" si="33">F32+F33+F34+F35+F36</f>
        <v>80454.666398999994</v>
      </c>
      <c r="G37" s="117">
        <f t="shared" ref="G37" si="34">G32+G33+G34+G35+G36</f>
        <v>23125.101199000001</v>
      </c>
      <c r="H37" s="117">
        <f t="shared" ref="H37" si="35">H32+H33+H34+H35+H36</f>
        <v>170520.11599999998</v>
      </c>
      <c r="I37" s="117">
        <f t="shared" ref="I37" si="36">I32+I33+I34+I35+I36</f>
        <v>131038.12199999999</v>
      </c>
      <c r="J37" s="117">
        <f t="shared" ref="J37" si="37">J32+J33+J34+J35+J36</f>
        <v>73214.48000000001</v>
      </c>
      <c r="K37" s="117">
        <f t="shared" ref="K37" si="38">K32+K33+K34+K35+K36</f>
        <v>20693.27</v>
      </c>
      <c r="L37" s="117">
        <f t="shared" ref="L37" si="39">L32+L33+L34+L35+L36</f>
        <v>5991.7200000000012</v>
      </c>
      <c r="M37" s="117">
        <f t="shared" ref="M37" si="40">M32+M33+M34+M35+M36</f>
        <v>3352.402</v>
      </c>
      <c r="N37" s="117">
        <f t="shared" ref="N37:O37" si="41">N32+N33+N34+N35+N36</f>
        <v>3475.7919999999999</v>
      </c>
      <c r="O37" s="117">
        <f t="shared" si="41"/>
        <v>29116.821199000002</v>
      </c>
      <c r="P37" s="117">
        <f>P32+P33+P34+P35+P36</f>
        <v>134513.91399999999</v>
      </c>
    </row>
    <row r="38" spans="1:16" ht="17.100000000000001" customHeight="1" x14ac:dyDescent="0.25">
      <c r="A38" s="500">
        <v>6</v>
      </c>
      <c r="B38" s="503" t="s">
        <v>23</v>
      </c>
      <c r="C38" s="497">
        <f>E43+J43</f>
        <v>106210.0457</v>
      </c>
      <c r="D38" s="112" t="s">
        <v>14</v>
      </c>
      <c r="E38" s="403">
        <v>5974.2456999999995</v>
      </c>
      <c r="F38" s="113">
        <v>2785.42</v>
      </c>
      <c r="G38" s="113">
        <v>2127.4257500000003</v>
      </c>
      <c r="H38" s="113">
        <v>23622.659</v>
      </c>
      <c r="I38" s="113">
        <v>24892.859000000004</v>
      </c>
      <c r="J38" s="403">
        <v>756.76999999999987</v>
      </c>
      <c r="K38" s="113">
        <v>10.37</v>
      </c>
      <c r="L38" s="113">
        <v>79.430000000000007</v>
      </c>
      <c r="M38" s="113">
        <v>0</v>
      </c>
      <c r="N38" s="113">
        <v>0</v>
      </c>
      <c r="O38" s="162">
        <f>G38+L38</f>
        <v>2206.8557500000002</v>
      </c>
      <c r="P38" s="162">
        <f>I38+N38</f>
        <v>24892.859000000004</v>
      </c>
    </row>
    <row r="39" spans="1:16" ht="17.100000000000001" customHeight="1" x14ac:dyDescent="0.25">
      <c r="A39" s="501"/>
      <c r="B39" s="504"/>
      <c r="C39" s="498"/>
      <c r="D39" s="109" t="s">
        <v>22</v>
      </c>
      <c r="E39" s="404">
        <v>81.169999999999987</v>
      </c>
      <c r="F39" s="110">
        <v>49.620000000000005</v>
      </c>
      <c r="G39" s="110">
        <v>46.92</v>
      </c>
      <c r="H39" s="110">
        <v>10358</v>
      </c>
      <c r="I39" s="110">
        <v>11563.5</v>
      </c>
      <c r="J39" s="404">
        <v>0</v>
      </c>
      <c r="K39" s="110">
        <v>0</v>
      </c>
      <c r="L39" s="110">
        <v>0</v>
      </c>
      <c r="M39" s="110">
        <v>0</v>
      </c>
      <c r="N39" s="110">
        <v>0</v>
      </c>
      <c r="O39" s="162">
        <f t="shared" ref="O39:O42" si="42">G39+L39</f>
        <v>46.92</v>
      </c>
      <c r="P39" s="162">
        <f t="shared" ref="P39:P42" si="43">I39+N39</f>
        <v>11563.5</v>
      </c>
    </row>
    <row r="40" spans="1:16" ht="17.100000000000001" customHeight="1" x14ac:dyDescent="0.25">
      <c r="A40" s="501"/>
      <c r="B40" s="504"/>
      <c r="C40" s="498"/>
      <c r="D40" s="109" t="s">
        <v>15</v>
      </c>
      <c r="E40" s="404">
        <v>1163.08</v>
      </c>
      <c r="F40" s="110">
        <v>510.94</v>
      </c>
      <c r="G40" s="110">
        <v>439.13</v>
      </c>
      <c r="H40" s="110">
        <v>7987</v>
      </c>
      <c r="I40" s="110">
        <v>7004.6</v>
      </c>
      <c r="J40" s="404">
        <v>1762.6799999999998</v>
      </c>
      <c r="K40" s="110">
        <v>250</v>
      </c>
      <c r="L40" s="110">
        <v>53</v>
      </c>
      <c r="M40" s="110">
        <v>508</v>
      </c>
      <c r="N40" s="110">
        <v>775</v>
      </c>
      <c r="O40" s="162">
        <f t="shared" si="42"/>
        <v>492.13</v>
      </c>
      <c r="P40" s="162">
        <f t="shared" si="43"/>
        <v>7779.6</v>
      </c>
    </row>
    <row r="41" spans="1:16" ht="17.100000000000001" customHeight="1" x14ac:dyDescent="0.25">
      <c r="A41" s="501"/>
      <c r="B41" s="504"/>
      <c r="C41" s="498"/>
      <c r="D41" s="109" t="s">
        <v>16</v>
      </c>
      <c r="E41" s="404">
        <v>39833.584700000007</v>
      </c>
      <c r="F41" s="110">
        <v>7493.8300000000008</v>
      </c>
      <c r="G41" s="110">
        <v>7336.7894499999993</v>
      </c>
      <c r="H41" s="110">
        <v>14313.094000000001</v>
      </c>
      <c r="I41" s="110">
        <v>12217.21</v>
      </c>
      <c r="J41" s="404">
        <v>35144.46</v>
      </c>
      <c r="K41" s="110">
        <v>10683.26</v>
      </c>
      <c r="L41" s="110">
        <v>7844.79</v>
      </c>
      <c r="M41" s="110">
        <v>10999.893</v>
      </c>
      <c r="N41" s="110">
        <v>8511.8880000000008</v>
      </c>
      <c r="O41" s="162">
        <f t="shared" si="42"/>
        <v>15181.579449999999</v>
      </c>
      <c r="P41" s="162">
        <f t="shared" si="43"/>
        <v>20729.097999999998</v>
      </c>
    </row>
    <row r="42" spans="1:16" ht="17.100000000000001" customHeight="1" thickBot="1" x14ac:dyDescent="0.3">
      <c r="A42" s="501"/>
      <c r="B42" s="505"/>
      <c r="C42" s="499"/>
      <c r="D42" s="115" t="s">
        <v>17</v>
      </c>
      <c r="E42" s="405">
        <v>14811.0653</v>
      </c>
      <c r="F42" s="116">
        <v>1827.1599999999999</v>
      </c>
      <c r="G42" s="116">
        <v>1679.1100000000001</v>
      </c>
      <c r="H42" s="116">
        <v>8636.7960000000003</v>
      </c>
      <c r="I42" s="116">
        <v>7184.6859999999997</v>
      </c>
      <c r="J42" s="405">
        <v>6682.99</v>
      </c>
      <c r="K42" s="116">
        <v>363.52</v>
      </c>
      <c r="L42" s="116">
        <v>1</v>
      </c>
      <c r="M42" s="116">
        <v>248</v>
      </c>
      <c r="N42" s="116">
        <v>365.8</v>
      </c>
      <c r="O42" s="162">
        <f t="shared" si="42"/>
        <v>1680.1100000000001</v>
      </c>
      <c r="P42" s="162">
        <f t="shared" si="43"/>
        <v>7550.4859999999999</v>
      </c>
    </row>
    <row r="43" spans="1:16" ht="17.100000000000001" customHeight="1" thickBot="1" x14ac:dyDescent="0.3">
      <c r="A43" s="502"/>
      <c r="B43" s="506" t="s">
        <v>20</v>
      </c>
      <c r="C43" s="507"/>
      <c r="D43" s="508"/>
      <c r="E43" s="117">
        <f t="shared" ref="E43" si="44">E38+E39+E40+E41+E42</f>
        <v>61863.145700000008</v>
      </c>
      <c r="F43" s="117">
        <f t="shared" ref="F43" si="45">F38+F39+F40+F41+F42</f>
        <v>12666.970000000001</v>
      </c>
      <c r="G43" s="117">
        <f t="shared" ref="G43" si="46">G38+G39+G40+G41+G42</f>
        <v>11629.3752</v>
      </c>
      <c r="H43" s="117">
        <f t="shared" ref="H43" si="47">H38+H39+H40+H41+H42</f>
        <v>64917.548999999999</v>
      </c>
      <c r="I43" s="117">
        <f t="shared" ref="I43" si="48">I38+I39+I40+I41+I42</f>
        <v>62862.855000000003</v>
      </c>
      <c r="J43" s="117">
        <f t="shared" ref="J43" si="49">J38+J39+J40+J41+J42</f>
        <v>44346.899999999994</v>
      </c>
      <c r="K43" s="117">
        <f t="shared" ref="K43" si="50">K38+K39+K40+K41+K42</f>
        <v>11307.150000000001</v>
      </c>
      <c r="L43" s="117">
        <f t="shared" ref="L43" si="51">L38+L39+L40+L41+L42</f>
        <v>7978.22</v>
      </c>
      <c r="M43" s="117">
        <f t="shared" ref="M43" si="52">M38+M39+M40+M41+M42</f>
        <v>11755.893</v>
      </c>
      <c r="N43" s="117">
        <f t="shared" ref="N43:P43" si="53">N38+N39+N40+N41+N42</f>
        <v>9652.6880000000001</v>
      </c>
      <c r="O43" s="117">
        <f t="shared" si="53"/>
        <v>19607.5952</v>
      </c>
      <c r="P43" s="117">
        <f t="shared" si="53"/>
        <v>72515.543000000005</v>
      </c>
    </row>
    <row r="44" spans="1:16" ht="17.100000000000001" customHeight="1" x14ac:dyDescent="0.25">
      <c r="A44" s="500">
        <v>7</v>
      </c>
      <c r="B44" s="503" t="s">
        <v>63</v>
      </c>
      <c r="C44" s="497">
        <f>E49+J49</f>
        <v>148303.829</v>
      </c>
      <c r="D44" s="112" t="s">
        <v>14</v>
      </c>
      <c r="E44" s="403">
        <v>16617.4679</v>
      </c>
      <c r="F44" s="113">
        <v>16617.4679</v>
      </c>
      <c r="G44" s="113">
        <v>12576.953899999999</v>
      </c>
      <c r="H44" s="113">
        <v>119625.342</v>
      </c>
      <c r="I44" s="113">
        <v>111526.75200000001</v>
      </c>
      <c r="J44" s="403">
        <v>1800.508</v>
      </c>
      <c r="K44" s="113">
        <v>1800.508</v>
      </c>
      <c r="L44" s="113">
        <v>814.83999999999992</v>
      </c>
      <c r="M44" s="113">
        <v>10641.779999999999</v>
      </c>
      <c r="N44" s="113">
        <v>11162.58</v>
      </c>
      <c r="O44" s="162">
        <f t="shared" si="0"/>
        <v>13391.793899999999</v>
      </c>
      <c r="P44" s="163">
        <f t="shared" si="1"/>
        <v>122689.33200000001</v>
      </c>
    </row>
    <row r="45" spans="1:16" ht="17.100000000000001" customHeight="1" x14ac:dyDescent="0.25">
      <c r="A45" s="501"/>
      <c r="B45" s="504"/>
      <c r="C45" s="498"/>
      <c r="D45" s="109" t="s">
        <v>22</v>
      </c>
      <c r="E45" s="404">
        <v>50.273000000000003</v>
      </c>
      <c r="F45" s="110">
        <v>50.273000000000003</v>
      </c>
      <c r="G45" s="110">
        <v>36.75</v>
      </c>
      <c r="H45" s="110">
        <v>2820.3</v>
      </c>
      <c r="I45" s="110">
        <v>2860.3</v>
      </c>
      <c r="J45" s="404">
        <v>0</v>
      </c>
      <c r="K45" s="110">
        <v>0</v>
      </c>
      <c r="L45" s="110">
        <v>0</v>
      </c>
      <c r="M45" s="110">
        <v>0</v>
      </c>
      <c r="N45" s="110">
        <v>0</v>
      </c>
      <c r="O45" s="162">
        <f t="shared" si="0"/>
        <v>36.75</v>
      </c>
      <c r="P45" s="163">
        <f t="shared" si="1"/>
        <v>2860.3</v>
      </c>
    </row>
    <row r="46" spans="1:16" ht="17.100000000000001" customHeight="1" x14ac:dyDescent="0.25">
      <c r="A46" s="501"/>
      <c r="B46" s="504"/>
      <c r="C46" s="498"/>
      <c r="D46" s="109" t="s">
        <v>15</v>
      </c>
      <c r="E46" s="404">
        <v>4205.42</v>
      </c>
      <c r="F46" s="110">
        <v>4205.42</v>
      </c>
      <c r="G46" s="110">
        <v>2506.1999999999998</v>
      </c>
      <c r="H46" s="110">
        <v>11030.4</v>
      </c>
      <c r="I46" s="110">
        <v>10166.4</v>
      </c>
      <c r="J46" s="404">
        <v>3016.49</v>
      </c>
      <c r="K46" s="110">
        <v>3016.49</v>
      </c>
      <c r="L46" s="110">
        <v>1816.3400000000001</v>
      </c>
      <c r="M46" s="110">
        <v>7177.16</v>
      </c>
      <c r="N46" s="110">
        <v>8035.4</v>
      </c>
      <c r="O46" s="162">
        <f t="shared" si="0"/>
        <v>4322.54</v>
      </c>
      <c r="P46" s="163">
        <f t="shared" si="1"/>
        <v>18201.8</v>
      </c>
    </row>
    <row r="47" spans="1:16" ht="17.100000000000001" customHeight="1" x14ac:dyDescent="0.25">
      <c r="A47" s="501"/>
      <c r="B47" s="504"/>
      <c r="C47" s="498"/>
      <c r="D47" s="109" t="s">
        <v>16</v>
      </c>
      <c r="E47" s="404">
        <v>84812.433799999999</v>
      </c>
      <c r="F47" s="110">
        <v>84812.433799999999</v>
      </c>
      <c r="G47" s="110">
        <v>17618.16</v>
      </c>
      <c r="H47" s="110">
        <v>43354.74</v>
      </c>
      <c r="I47" s="110">
        <v>39348.03</v>
      </c>
      <c r="J47" s="404">
        <v>26943.7768</v>
      </c>
      <c r="K47" s="110">
        <v>26943.7768</v>
      </c>
      <c r="L47" s="110">
        <v>15346.34</v>
      </c>
      <c r="M47" s="110">
        <v>19397.62</v>
      </c>
      <c r="N47" s="110">
        <v>17355</v>
      </c>
      <c r="O47" s="162">
        <f t="shared" si="0"/>
        <v>32964.5</v>
      </c>
      <c r="P47" s="163">
        <f t="shared" si="1"/>
        <v>56703.03</v>
      </c>
    </row>
    <row r="48" spans="1:16" ht="17.100000000000001" customHeight="1" thickBot="1" x14ac:dyDescent="0.3">
      <c r="A48" s="501"/>
      <c r="B48" s="505"/>
      <c r="C48" s="499"/>
      <c r="D48" s="115" t="s">
        <v>17</v>
      </c>
      <c r="E48" s="405">
        <v>6106.3967000000002</v>
      </c>
      <c r="F48" s="116">
        <v>182.447</v>
      </c>
      <c r="G48" s="116">
        <v>182.447</v>
      </c>
      <c r="H48" s="116">
        <v>1922.77</v>
      </c>
      <c r="I48" s="116">
        <v>1993.77</v>
      </c>
      <c r="J48" s="405">
        <v>4751.0627999999997</v>
      </c>
      <c r="K48" s="116">
        <v>250.82080000000002</v>
      </c>
      <c r="L48" s="116">
        <v>250.82080000000002</v>
      </c>
      <c r="M48" s="116">
        <v>426.96</v>
      </c>
      <c r="N48" s="116">
        <v>426.96</v>
      </c>
      <c r="O48" s="162">
        <f t="shared" si="0"/>
        <v>433.26780000000002</v>
      </c>
      <c r="P48" s="163">
        <f t="shared" si="1"/>
        <v>2420.73</v>
      </c>
    </row>
    <row r="49" spans="1:16" ht="17.100000000000001" customHeight="1" thickBot="1" x14ac:dyDescent="0.3">
      <c r="A49" s="502"/>
      <c r="B49" s="506" t="s">
        <v>20</v>
      </c>
      <c r="C49" s="507"/>
      <c r="D49" s="508"/>
      <c r="E49" s="117">
        <f t="shared" ref="E49:P49" si="54">E44+E45+E46+E47+E48</f>
        <v>111791.9914</v>
      </c>
      <c r="F49" s="117">
        <f t="shared" si="54"/>
        <v>105868.0417</v>
      </c>
      <c r="G49" s="117">
        <f t="shared" si="54"/>
        <v>32920.510899999994</v>
      </c>
      <c r="H49" s="117">
        <f t="shared" si="54"/>
        <v>178753.552</v>
      </c>
      <c r="I49" s="117">
        <f t="shared" si="54"/>
        <v>165895.25200000001</v>
      </c>
      <c r="J49" s="117">
        <f t="shared" si="54"/>
        <v>36511.837599999999</v>
      </c>
      <c r="K49" s="117">
        <f t="shared" si="54"/>
        <v>32011.595600000001</v>
      </c>
      <c r="L49" s="117">
        <f t="shared" si="54"/>
        <v>18228.340800000002</v>
      </c>
      <c r="M49" s="117">
        <f t="shared" si="54"/>
        <v>37643.519999999997</v>
      </c>
      <c r="N49" s="117">
        <f t="shared" si="54"/>
        <v>36979.939999999995</v>
      </c>
      <c r="O49" s="117">
        <f t="shared" si="54"/>
        <v>51148.851699999999</v>
      </c>
      <c r="P49" s="117">
        <f t="shared" si="54"/>
        <v>202875.19200000001</v>
      </c>
    </row>
    <row r="50" spans="1:16" ht="17.100000000000001" customHeight="1" x14ac:dyDescent="0.25">
      <c r="A50" s="500">
        <v>8</v>
      </c>
      <c r="B50" s="503" t="s">
        <v>64</v>
      </c>
      <c r="C50" s="497">
        <v>268862.51949999999</v>
      </c>
      <c r="D50" s="112" t="s">
        <v>14</v>
      </c>
      <c r="E50" s="403">
        <v>10972.038200000001</v>
      </c>
      <c r="F50" s="113">
        <v>5240.45</v>
      </c>
      <c r="G50" s="113">
        <v>5731.61</v>
      </c>
      <c r="H50" s="113">
        <v>48564.186999999991</v>
      </c>
      <c r="I50" s="113">
        <v>44335.787999999993</v>
      </c>
      <c r="J50" s="403">
        <v>1395.0270999999998</v>
      </c>
      <c r="K50" s="113">
        <v>781.56000000000006</v>
      </c>
      <c r="L50" s="113">
        <v>613.32000000000005</v>
      </c>
      <c r="M50" s="113">
        <v>4368.75</v>
      </c>
      <c r="N50" s="113">
        <v>5700.42</v>
      </c>
      <c r="O50" s="162">
        <f t="shared" si="0"/>
        <v>6344.9299999999994</v>
      </c>
      <c r="P50" s="163">
        <f t="shared" si="1"/>
        <v>50036.207999999991</v>
      </c>
    </row>
    <row r="51" spans="1:16" ht="17.100000000000001" customHeight="1" x14ac:dyDescent="0.25">
      <c r="A51" s="501"/>
      <c r="B51" s="504"/>
      <c r="C51" s="498"/>
      <c r="D51" s="109" t="s">
        <v>22</v>
      </c>
      <c r="E51" s="404">
        <v>223.57410000000002</v>
      </c>
      <c r="F51" s="110">
        <v>99.699999999999989</v>
      </c>
      <c r="G51" s="110">
        <v>123.85999999999999</v>
      </c>
      <c r="H51" s="110">
        <v>2802.3509999999997</v>
      </c>
      <c r="I51" s="110">
        <v>3063.1860000000001</v>
      </c>
      <c r="J51" s="404">
        <v>14.5738</v>
      </c>
      <c r="K51" s="110">
        <v>4.28</v>
      </c>
      <c r="L51" s="110">
        <v>10.290000000000001</v>
      </c>
      <c r="M51" s="110">
        <v>335</v>
      </c>
      <c r="N51" s="110">
        <v>238.6</v>
      </c>
      <c r="O51" s="162">
        <f t="shared" si="0"/>
        <v>134.14999999999998</v>
      </c>
      <c r="P51" s="163">
        <f t="shared" si="1"/>
        <v>3301.7860000000001</v>
      </c>
    </row>
    <row r="52" spans="1:16" ht="17.100000000000001" customHeight="1" x14ac:dyDescent="0.25">
      <c r="A52" s="501"/>
      <c r="B52" s="504"/>
      <c r="C52" s="498"/>
      <c r="D52" s="109" t="s">
        <v>15</v>
      </c>
      <c r="E52" s="404">
        <v>2291.17</v>
      </c>
      <c r="F52" s="110">
        <v>1952.9499999999998</v>
      </c>
      <c r="G52" s="110">
        <v>338.21</v>
      </c>
      <c r="H52" s="110">
        <v>1918.1799999999998</v>
      </c>
      <c r="I52" s="110">
        <v>1656.2159999999999</v>
      </c>
      <c r="J52" s="404">
        <v>2258.1696999999999</v>
      </c>
      <c r="K52" s="110">
        <v>2148.12</v>
      </c>
      <c r="L52" s="110">
        <v>110.04</v>
      </c>
      <c r="M52" s="110">
        <v>370.27</v>
      </c>
      <c r="N52" s="110">
        <v>592.4</v>
      </c>
      <c r="O52" s="162">
        <f t="shared" si="0"/>
        <v>448.25</v>
      </c>
      <c r="P52" s="163">
        <f t="shared" si="1"/>
        <v>2248.616</v>
      </c>
    </row>
    <row r="53" spans="1:16" ht="17.100000000000001" customHeight="1" x14ac:dyDescent="0.25">
      <c r="A53" s="501"/>
      <c r="B53" s="504"/>
      <c r="C53" s="498"/>
      <c r="D53" s="109" t="s">
        <v>16</v>
      </c>
      <c r="E53" s="404">
        <v>69610.706600000005</v>
      </c>
      <c r="F53" s="110">
        <v>60859.969999999994</v>
      </c>
      <c r="G53" s="110">
        <v>8750.7468000000008</v>
      </c>
      <c r="H53" s="110">
        <v>10723.440999999999</v>
      </c>
      <c r="I53" s="110">
        <v>12473.676999999998</v>
      </c>
      <c r="J53" s="404">
        <v>75608.63</v>
      </c>
      <c r="K53" s="110">
        <v>66105.810000000012</v>
      </c>
      <c r="L53" s="110">
        <v>9502.84</v>
      </c>
      <c r="M53" s="110">
        <v>5155.34</v>
      </c>
      <c r="N53" s="110">
        <v>13975.001999999999</v>
      </c>
      <c r="O53" s="162">
        <f t="shared" si="0"/>
        <v>18253.586800000001</v>
      </c>
      <c r="P53" s="163">
        <f t="shared" si="1"/>
        <v>26448.678999999996</v>
      </c>
    </row>
    <row r="54" spans="1:16" ht="17.100000000000001" customHeight="1" thickBot="1" x14ac:dyDescent="0.3">
      <c r="A54" s="501"/>
      <c r="B54" s="505"/>
      <c r="C54" s="499"/>
      <c r="D54" s="115" t="s">
        <v>17</v>
      </c>
      <c r="E54" s="405">
        <v>71442.895499999984</v>
      </c>
      <c r="F54" s="116">
        <v>68916.81</v>
      </c>
      <c r="G54" s="116">
        <v>2523.52</v>
      </c>
      <c r="H54" s="116">
        <v>17890.64</v>
      </c>
      <c r="I54" s="116">
        <v>15969.85</v>
      </c>
      <c r="J54" s="405">
        <v>35045.734499999999</v>
      </c>
      <c r="K54" s="116">
        <v>32251.57</v>
      </c>
      <c r="L54" s="116">
        <v>2786.16</v>
      </c>
      <c r="M54" s="116">
        <v>135</v>
      </c>
      <c r="N54" s="116">
        <v>6150.0999999999995</v>
      </c>
      <c r="O54" s="162">
        <f t="shared" si="0"/>
        <v>5309.68</v>
      </c>
      <c r="P54" s="163">
        <f t="shared" si="1"/>
        <v>22119.95</v>
      </c>
    </row>
    <row r="55" spans="1:16" ht="17.100000000000001" customHeight="1" thickBot="1" x14ac:dyDescent="0.3">
      <c r="A55" s="502"/>
      <c r="B55" s="506" t="s">
        <v>20</v>
      </c>
      <c r="C55" s="507"/>
      <c r="D55" s="508"/>
      <c r="E55" s="117">
        <f t="shared" ref="E55:P55" si="55">E50+E51+E52+E53+E54</f>
        <v>154540.38439999998</v>
      </c>
      <c r="F55" s="117">
        <f t="shared" si="55"/>
        <v>137069.88</v>
      </c>
      <c r="G55" s="117">
        <f t="shared" si="55"/>
        <v>17467.946800000002</v>
      </c>
      <c r="H55" s="117">
        <f t="shared" si="55"/>
        <v>81898.798999999999</v>
      </c>
      <c r="I55" s="117">
        <f t="shared" si="55"/>
        <v>77498.71699999999</v>
      </c>
      <c r="J55" s="117">
        <f t="shared" si="55"/>
        <v>114322.13510000001</v>
      </c>
      <c r="K55" s="117">
        <f t="shared" si="55"/>
        <v>101291.34000000003</v>
      </c>
      <c r="L55" s="117">
        <f t="shared" si="55"/>
        <v>13022.65</v>
      </c>
      <c r="M55" s="117">
        <f t="shared" si="55"/>
        <v>10364.36</v>
      </c>
      <c r="N55" s="117">
        <f t="shared" si="55"/>
        <v>26656.521999999997</v>
      </c>
      <c r="O55" s="117">
        <f t="shared" si="55"/>
        <v>30490.596799999999</v>
      </c>
      <c r="P55" s="117">
        <f t="shared" si="55"/>
        <v>104155.23899999999</v>
      </c>
    </row>
    <row r="56" spans="1:16" ht="17.100000000000001" customHeight="1" x14ac:dyDescent="0.25">
      <c r="A56" s="500">
        <v>9</v>
      </c>
      <c r="B56" s="503" t="s">
        <v>41</v>
      </c>
      <c r="C56" s="497">
        <f>E61+J61</f>
        <v>172979.84</v>
      </c>
      <c r="D56" s="112" t="s">
        <v>14</v>
      </c>
      <c r="E56" s="403">
        <v>4419.29</v>
      </c>
      <c r="F56" s="113">
        <v>4419.29</v>
      </c>
      <c r="G56" s="113">
        <v>1200.78</v>
      </c>
      <c r="H56" s="113">
        <v>3595.4</v>
      </c>
      <c r="I56" s="113">
        <v>3595.4</v>
      </c>
      <c r="J56" s="403">
        <v>617.54</v>
      </c>
      <c r="K56" s="113">
        <v>617.54</v>
      </c>
      <c r="L56" s="113">
        <v>111.16</v>
      </c>
      <c r="M56" s="113">
        <v>324</v>
      </c>
      <c r="N56" s="113">
        <v>324</v>
      </c>
      <c r="O56" s="162">
        <f t="shared" si="0"/>
        <v>1311.94</v>
      </c>
      <c r="P56" s="163">
        <f t="shared" si="1"/>
        <v>3919.4</v>
      </c>
    </row>
    <row r="57" spans="1:16" ht="17.100000000000001" customHeight="1" x14ac:dyDescent="0.25">
      <c r="A57" s="501"/>
      <c r="B57" s="504"/>
      <c r="C57" s="498"/>
      <c r="D57" s="109" t="s">
        <v>22</v>
      </c>
      <c r="E57" s="404">
        <v>338.83</v>
      </c>
      <c r="F57" s="110">
        <v>338.83</v>
      </c>
      <c r="G57" s="110">
        <v>269.42</v>
      </c>
      <c r="H57" s="110">
        <v>818</v>
      </c>
      <c r="I57" s="110">
        <v>818</v>
      </c>
      <c r="J57" s="404">
        <v>0</v>
      </c>
      <c r="K57" s="110">
        <v>0</v>
      </c>
      <c r="L57" s="110">
        <v>0</v>
      </c>
      <c r="M57" s="110">
        <v>0</v>
      </c>
      <c r="N57" s="110">
        <v>0</v>
      </c>
      <c r="O57" s="162">
        <f t="shared" si="0"/>
        <v>269.42</v>
      </c>
      <c r="P57" s="163">
        <f t="shared" si="1"/>
        <v>818</v>
      </c>
    </row>
    <row r="58" spans="1:16" ht="17.100000000000001" customHeight="1" x14ac:dyDescent="0.25">
      <c r="A58" s="501"/>
      <c r="B58" s="504"/>
      <c r="C58" s="498"/>
      <c r="D58" s="109" t="s">
        <v>15</v>
      </c>
      <c r="E58" s="404">
        <v>2224.2200000000003</v>
      </c>
      <c r="F58" s="110">
        <v>2224.2200000000003</v>
      </c>
      <c r="G58" s="110">
        <v>541.79999999999995</v>
      </c>
      <c r="H58" s="110">
        <v>1431.2</v>
      </c>
      <c r="I58" s="110">
        <v>1431.2</v>
      </c>
      <c r="J58" s="404">
        <v>581.07999999999993</v>
      </c>
      <c r="K58" s="110">
        <v>581.07999999999993</v>
      </c>
      <c r="L58" s="110">
        <v>137.4</v>
      </c>
      <c r="M58" s="110">
        <v>195</v>
      </c>
      <c r="N58" s="110">
        <v>195</v>
      </c>
      <c r="O58" s="162">
        <f t="shared" si="0"/>
        <v>679.19999999999993</v>
      </c>
      <c r="P58" s="163">
        <f t="shared" si="1"/>
        <v>1626.2</v>
      </c>
    </row>
    <row r="59" spans="1:16" ht="17.100000000000001" customHeight="1" x14ac:dyDescent="0.25">
      <c r="A59" s="501"/>
      <c r="B59" s="504"/>
      <c r="C59" s="498"/>
      <c r="D59" s="109" t="s">
        <v>16</v>
      </c>
      <c r="E59" s="404">
        <v>60431.319999999992</v>
      </c>
      <c r="F59" s="110">
        <v>60431.319999999992</v>
      </c>
      <c r="G59" s="110">
        <v>21011.49</v>
      </c>
      <c r="H59" s="110">
        <v>26612.799999999999</v>
      </c>
      <c r="I59" s="110">
        <v>26612.799999999999</v>
      </c>
      <c r="J59" s="404">
        <v>30668.809999999998</v>
      </c>
      <c r="K59" s="110">
        <v>30668.809999999998</v>
      </c>
      <c r="L59" s="110">
        <v>9337.18</v>
      </c>
      <c r="M59" s="110">
        <v>11545.15</v>
      </c>
      <c r="N59" s="110">
        <v>11545.15</v>
      </c>
      <c r="O59" s="162">
        <f t="shared" si="0"/>
        <v>30348.670000000002</v>
      </c>
      <c r="P59" s="163">
        <f t="shared" si="1"/>
        <v>38157.949999999997</v>
      </c>
    </row>
    <row r="60" spans="1:16" ht="17.100000000000001" customHeight="1" thickBot="1" x14ac:dyDescent="0.3">
      <c r="A60" s="501"/>
      <c r="B60" s="505"/>
      <c r="C60" s="499"/>
      <c r="D60" s="115" t="s">
        <v>17</v>
      </c>
      <c r="E60" s="405">
        <v>61002.18</v>
      </c>
      <c r="F60" s="116">
        <v>161002.18</v>
      </c>
      <c r="G60" s="116">
        <v>5906.0299999999988</v>
      </c>
      <c r="H60" s="116">
        <v>4428</v>
      </c>
      <c r="I60" s="116">
        <v>4428</v>
      </c>
      <c r="J60" s="405">
        <v>12696.57</v>
      </c>
      <c r="K60" s="116">
        <v>12696.57</v>
      </c>
      <c r="L60" s="116">
        <v>717.27</v>
      </c>
      <c r="M60" s="116">
        <v>617.9</v>
      </c>
      <c r="N60" s="116">
        <v>617.9</v>
      </c>
      <c r="O60" s="162">
        <f t="shared" si="0"/>
        <v>6623.2999999999993</v>
      </c>
      <c r="P60" s="163">
        <f t="shared" si="1"/>
        <v>5045.8999999999996</v>
      </c>
    </row>
    <row r="61" spans="1:16" ht="17.100000000000001" customHeight="1" thickBot="1" x14ac:dyDescent="0.3">
      <c r="A61" s="502"/>
      <c r="B61" s="506" t="s">
        <v>20</v>
      </c>
      <c r="C61" s="507"/>
      <c r="D61" s="508"/>
      <c r="E61" s="117">
        <f t="shared" ref="E61:P61" si="56">E56+E57+E58+E59+E60</f>
        <v>128415.84</v>
      </c>
      <c r="F61" s="117">
        <f>F56+F57+F58+F59+F60</f>
        <v>228415.83999999997</v>
      </c>
      <c r="G61" s="117">
        <f t="shared" si="56"/>
        <v>28929.52</v>
      </c>
      <c r="H61" s="117">
        <f t="shared" si="56"/>
        <v>36885.399999999994</v>
      </c>
      <c r="I61" s="117">
        <f t="shared" si="56"/>
        <v>36885.399999999994</v>
      </c>
      <c r="J61" s="117">
        <f t="shared" si="56"/>
        <v>44564</v>
      </c>
      <c r="K61" s="117">
        <f t="shared" si="56"/>
        <v>44564</v>
      </c>
      <c r="L61" s="117">
        <f t="shared" si="56"/>
        <v>10303.01</v>
      </c>
      <c r="M61" s="117">
        <f t="shared" si="56"/>
        <v>12682.05</v>
      </c>
      <c r="N61" s="117">
        <f t="shared" si="56"/>
        <v>12682.05</v>
      </c>
      <c r="O61" s="117">
        <f t="shared" si="56"/>
        <v>39232.53</v>
      </c>
      <c r="P61" s="117">
        <f t="shared" si="56"/>
        <v>49567.45</v>
      </c>
    </row>
    <row r="62" spans="1:16" ht="17.100000000000001" customHeight="1" x14ac:dyDescent="0.25">
      <c r="A62" s="500">
        <v>10</v>
      </c>
      <c r="B62" s="503" t="s">
        <v>65</v>
      </c>
      <c r="C62" s="497">
        <f>E67+J67</f>
        <v>85871.34</v>
      </c>
      <c r="D62" s="112" t="s">
        <v>14</v>
      </c>
      <c r="E62" s="403">
        <v>5817.24</v>
      </c>
      <c r="F62" s="113">
        <v>2417.7399999999998</v>
      </c>
      <c r="G62" s="113">
        <v>947.76</v>
      </c>
      <c r="H62" s="113">
        <v>14042.041000000001</v>
      </c>
      <c r="I62" s="113">
        <v>11116.777</v>
      </c>
      <c r="J62" s="403">
        <v>892.23</v>
      </c>
      <c r="K62" s="113">
        <v>255.29</v>
      </c>
      <c r="L62" s="113">
        <v>21.76</v>
      </c>
      <c r="M62" s="113">
        <v>217.6</v>
      </c>
      <c r="N62" s="113">
        <v>204</v>
      </c>
      <c r="O62" s="162">
        <f t="shared" si="0"/>
        <v>969.52</v>
      </c>
      <c r="P62" s="163">
        <f t="shared" si="1"/>
        <v>11320.777</v>
      </c>
    </row>
    <row r="63" spans="1:16" ht="17.100000000000001" customHeight="1" x14ac:dyDescent="0.25">
      <c r="A63" s="501"/>
      <c r="B63" s="504"/>
      <c r="C63" s="498"/>
      <c r="D63" s="109" t="s">
        <v>22</v>
      </c>
      <c r="E63" s="404">
        <v>461.20000000000005</v>
      </c>
      <c r="F63" s="110">
        <v>362.77000000000004</v>
      </c>
      <c r="G63" s="110">
        <v>121.9</v>
      </c>
      <c r="H63" s="110">
        <v>1712.85</v>
      </c>
      <c r="I63" s="110">
        <v>1375.9</v>
      </c>
      <c r="J63" s="404">
        <v>6.8500000000000005</v>
      </c>
      <c r="K63" s="110">
        <v>0.12</v>
      </c>
      <c r="L63" s="110">
        <v>0</v>
      </c>
      <c r="M63" s="110">
        <v>0</v>
      </c>
      <c r="N63" s="110">
        <v>0</v>
      </c>
      <c r="O63" s="162">
        <f t="shared" si="0"/>
        <v>121.9</v>
      </c>
      <c r="P63" s="163">
        <f t="shared" si="1"/>
        <v>1375.9</v>
      </c>
    </row>
    <row r="64" spans="1:16" ht="17.100000000000001" customHeight="1" x14ac:dyDescent="0.25">
      <c r="A64" s="501"/>
      <c r="B64" s="504"/>
      <c r="C64" s="498"/>
      <c r="D64" s="109" t="s">
        <v>15</v>
      </c>
      <c r="E64" s="404">
        <v>1695.8</v>
      </c>
      <c r="F64" s="110">
        <v>683.89</v>
      </c>
      <c r="G64" s="110">
        <v>382.73</v>
      </c>
      <c r="H64" s="110">
        <v>3649.4</v>
      </c>
      <c r="I64" s="110">
        <v>1617.85</v>
      </c>
      <c r="J64" s="404">
        <v>3649.37</v>
      </c>
      <c r="K64" s="110">
        <v>860.16</v>
      </c>
      <c r="L64" s="110">
        <v>349.375</v>
      </c>
      <c r="M64" s="110">
        <v>1438.991</v>
      </c>
      <c r="N64" s="110">
        <v>1512.2640000000001</v>
      </c>
      <c r="O64" s="162">
        <f t="shared" si="0"/>
        <v>732.10500000000002</v>
      </c>
      <c r="P64" s="163">
        <f t="shared" si="1"/>
        <v>3130.114</v>
      </c>
    </row>
    <row r="65" spans="1:17" ht="17.100000000000001" customHeight="1" x14ac:dyDescent="0.25">
      <c r="A65" s="501"/>
      <c r="B65" s="504"/>
      <c r="C65" s="498"/>
      <c r="D65" s="109" t="s">
        <v>16</v>
      </c>
      <c r="E65" s="404">
        <v>23974.29</v>
      </c>
      <c r="F65" s="110">
        <v>7967.99</v>
      </c>
      <c r="G65" s="110">
        <v>147.44999999999999</v>
      </c>
      <c r="H65" s="110">
        <v>3984.6279999999997</v>
      </c>
      <c r="I65" s="110">
        <v>2915.152</v>
      </c>
      <c r="J65" s="404">
        <v>38855.57</v>
      </c>
      <c r="K65" s="110">
        <v>5095.96</v>
      </c>
      <c r="L65" s="110">
        <v>348.29500000000002</v>
      </c>
      <c r="M65" s="110">
        <v>2303.6999999999998</v>
      </c>
      <c r="N65" s="110">
        <v>2018.3</v>
      </c>
      <c r="O65" s="162">
        <f t="shared" si="0"/>
        <v>495.745</v>
      </c>
      <c r="P65" s="163">
        <f t="shared" si="1"/>
        <v>4933.4520000000002</v>
      </c>
    </row>
    <row r="66" spans="1:17" ht="17.100000000000001" customHeight="1" thickBot="1" x14ac:dyDescent="0.3">
      <c r="A66" s="501"/>
      <c r="B66" s="505"/>
      <c r="C66" s="499"/>
      <c r="D66" s="115" t="s">
        <v>17</v>
      </c>
      <c r="E66" s="405">
        <v>6951.47</v>
      </c>
      <c r="F66" s="116">
        <v>2542.11</v>
      </c>
      <c r="G66" s="116">
        <v>22.96</v>
      </c>
      <c r="H66" s="116">
        <v>606.5</v>
      </c>
      <c r="I66" s="116">
        <v>499.2</v>
      </c>
      <c r="J66" s="405">
        <v>3567.3199999999997</v>
      </c>
      <c r="K66" s="116">
        <v>537.14</v>
      </c>
      <c r="L66" s="116">
        <v>0</v>
      </c>
      <c r="M66" s="116">
        <v>0</v>
      </c>
      <c r="N66" s="116">
        <v>0</v>
      </c>
      <c r="O66" s="162">
        <f t="shared" si="0"/>
        <v>22.96</v>
      </c>
      <c r="P66" s="163">
        <f t="shared" si="1"/>
        <v>499.2</v>
      </c>
    </row>
    <row r="67" spans="1:17" ht="17.100000000000001" customHeight="1" thickBot="1" x14ac:dyDescent="0.3">
      <c r="A67" s="502"/>
      <c r="B67" s="506" t="s">
        <v>20</v>
      </c>
      <c r="C67" s="507"/>
      <c r="D67" s="508"/>
      <c r="E67" s="117">
        <f t="shared" ref="E67" si="57">E62+E63+E64+E65+E66</f>
        <v>38900</v>
      </c>
      <c r="F67" s="117">
        <f t="shared" ref="F67" si="58">F62+F63+F64+F65+F66</f>
        <v>13974.5</v>
      </c>
      <c r="G67" s="117">
        <f t="shared" ref="G67" si="59">G62+G63+G64+G65+G66</f>
        <v>1622.8000000000002</v>
      </c>
      <c r="H67" s="117">
        <f t="shared" ref="H67" si="60">H62+H63+H64+H65+H66</f>
        <v>23995.419000000002</v>
      </c>
      <c r="I67" s="117">
        <f t="shared" ref="I67" si="61">I62+I63+I64+I65+I66</f>
        <v>17524.879000000001</v>
      </c>
      <c r="J67" s="117">
        <f t="shared" ref="J67" si="62">J62+J63+J64+J65+J66</f>
        <v>46971.34</v>
      </c>
      <c r="K67" s="117">
        <f t="shared" ref="K67" si="63">K62+K63+K64+K65+K66</f>
        <v>6748.67</v>
      </c>
      <c r="L67" s="117">
        <f t="shared" ref="L67" si="64">L62+L63+L64+L65+L66</f>
        <v>719.43000000000006</v>
      </c>
      <c r="M67" s="117">
        <f t="shared" ref="M67" si="65">M62+M63+M64+M65+M66</f>
        <v>3960.2909999999997</v>
      </c>
      <c r="N67" s="117">
        <f t="shared" ref="N67" si="66">N62+N63+N64+N65+N66</f>
        <v>3734.5640000000003</v>
      </c>
      <c r="O67" s="117">
        <f t="shared" ref="O67" si="67">O62+O63+O64+O65+O66</f>
        <v>2342.23</v>
      </c>
      <c r="P67" s="118">
        <f t="shared" ref="P67" si="68">P62+P63+P64+P65+P66</f>
        <v>21259.442999999999</v>
      </c>
    </row>
    <row r="68" spans="1:17" ht="17.100000000000001" customHeight="1" x14ac:dyDescent="0.25">
      <c r="A68" s="500"/>
      <c r="B68" s="503"/>
      <c r="C68" s="497">
        <f>C8+C14+C20+C26+C32+C38+C44+C50+C56+C62</f>
        <v>1586106.5197670001</v>
      </c>
      <c r="D68" s="112" t="s">
        <v>14</v>
      </c>
      <c r="E68" s="406">
        <f>E8+E14+E20+E26+E32+E38+E44+E50+E56+E62</f>
        <v>108729.45118</v>
      </c>
      <c r="F68" s="119">
        <f t="shared" ref="F68:P68" si="69">F8+F14+F20+F26+F32+F38+F44+F50+F56+F62</f>
        <v>73062.592071999999</v>
      </c>
      <c r="G68" s="119">
        <f t="shared" si="69"/>
        <v>55613.520692000006</v>
      </c>
      <c r="H68" s="119">
        <f t="shared" si="69"/>
        <v>617684.45500000007</v>
      </c>
      <c r="I68" s="119">
        <f t="shared" si="69"/>
        <v>551374.15700000001</v>
      </c>
      <c r="J68" s="406">
        <f t="shared" si="69"/>
        <v>12804.2552</v>
      </c>
      <c r="K68" s="119">
        <f t="shared" si="69"/>
        <v>6392.6080000000002</v>
      </c>
      <c r="L68" s="119">
        <f t="shared" si="69"/>
        <v>4079.2868000000003</v>
      </c>
      <c r="M68" s="119">
        <f t="shared" si="69"/>
        <v>24690.429999999997</v>
      </c>
      <c r="N68" s="119">
        <f t="shared" si="69"/>
        <v>24955.665000000001</v>
      </c>
      <c r="O68" s="119">
        <f t="shared" si="69"/>
        <v>59692.807492</v>
      </c>
      <c r="P68" s="119">
        <f t="shared" si="69"/>
        <v>576329.82199999993</v>
      </c>
    </row>
    <row r="69" spans="1:17" ht="17.100000000000001" customHeight="1" x14ac:dyDescent="0.25">
      <c r="A69" s="501"/>
      <c r="B69" s="504"/>
      <c r="C69" s="498"/>
      <c r="D69" s="109" t="s">
        <v>22</v>
      </c>
      <c r="E69" s="404">
        <f t="shared" ref="E69:E73" si="70">E9+E15+E21+E27+E33+E39+E45+E51+E57+E63</f>
        <v>2307.7595000000001</v>
      </c>
      <c r="F69" s="110">
        <f t="shared" ref="F69:P69" si="71">F9+F15+F21+F27+F33+F39+F45+F51+F57+F63</f>
        <v>1910.7629999999999</v>
      </c>
      <c r="G69" s="110">
        <f t="shared" si="71"/>
        <v>1383.3937000000001</v>
      </c>
      <c r="H69" s="110">
        <f t="shared" si="71"/>
        <v>32002.020999999997</v>
      </c>
      <c r="I69" s="110">
        <f t="shared" si="71"/>
        <v>33722.216</v>
      </c>
      <c r="J69" s="404">
        <f t="shared" si="71"/>
        <v>45.533800000000006</v>
      </c>
      <c r="K69" s="110">
        <f t="shared" si="71"/>
        <v>18.400000000000002</v>
      </c>
      <c r="L69" s="110">
        <f t="shared" si="71"/>
        <v>24.29</v>
      </c>
      <c r="M69" s="110">
        <f t="shared" si="71"/>
        <v>495</v>
      </c>
      <c r="N69" s="110">
        <f t="shared" si="71"/>
        <v>398.6</v>
      </c>
      <c r="O69" s="110">
        <f t="shared" si="71"/>
        <v>1407.6837</v>
      </c>
      <c r="P69" s="110">
        <f t="shared" si="71"/>
        <v>34120.815999999999</v>
      </c>
    </row>
    <row r="70" spans="1:17" ht="17.100000000000001" customHeight="1" x14ac:dyDescent="0.25">
      <c r="A70" s="501"/>
      <c r="B70" s="504"/>
      <c r="C70" s="498"/>
      <c r="D70" s="109" t="s">
        <v>15</v>
      </c>
      <c r="E70" s="404">
        <f t="shared" si="70"/>
        <v>41268.455632000005</v>
      </c>
      <c r="F70" s="110">
        <f t="shared" ref="F70:P70" si="72">F10+F16+F22+F28+F34+F40+F46+F52+F58+F64</f>
        <v>27452.558231999999</v>
      </c>
      <c r="G70" s="110">
        <f t="shared" si="72"/>
        <v>13072.984531999999</v>
      </c>
      <c r="H70" s="110">
        <f t="shared" si="72"/>
        <v>74885.862999999983</v>
      </c>
      <c r="I70" s="110">
        <f t="shared" si="72"/>
        <v>65725.472999999998</v>
      </c>
      <c r="J70" s="404">
        <f t="shared" si="72"/>
        <v>32336.618899999998</v>
      </c>
      <c r="K70" s="110">
        <f t="shared" si="72"/>
        <v>13637.749999999998</v>
      </c>
      <c r="L70" s="110">
        <f t="shared" si="72"/>
        <v>8656.8050000000003</v>
      </c>
      <c r="M70" s="110">
        <f t="shared" si="72"/>
        <v>22909.773000000001</v>
      </c>
      <c r="N70" s="110">
        <f t="shared" si="72"/>
        <v>28649.816000000003</v>
      </c>
      <c r="O70" s="110">
        <f t="shared" si="72"/>
        <v>21729.789531999999</v>
      </c>
      <c r="P70" s="110">
        <f t="shared" si="72"/>
        <v>94375.289000000004</v>
      </c>
    </row>
    <row r="71" spans="1:17" ht="17.100000000000001" customHeight="1" x14ac:dyDescent="0.25">
      <c r="A71" s="501"/>
      <c r="B71" s="504"/>
      <c r="C71" s="498"/>
      <c r="D71" s="109" t="s">
        <v>16</v>
      </c>
      <c r="E71" s="404">
        <f t="shared" si="70"/>
        <v>572834.65946800006</v>
      </c>
      <c r="F71" s="110">
        <f t="shared" ref="F71:P71" si="73">F11+F17+F23+F29+F35+F41+F47+F53+F59+F65</f>
        <v>335846.726608</v>
      </c>
      <c r="G71" s="110">
        <f t="shared" si="73"/>
        <v>104281.507358</v>
      </c>
      <c r="H71" s="110">
        <f t="shared" si="73"/>
        <v>195349.46399999998</v>
      </c>
      <c r="I71" s="110">
        <f t="shared" si="73"/>
        <v>190692.16099999996</v>
      </c>
      <c r="J71" s="404">
        <f t="shared" si="73"/>
        <v>443092.21590000001</v>
      </c>
      <c r="K71" s="110">
        <f t="shared" si="73"/>
        <v>223882.40679999997</v>
      </c>
      <c r="L71" s="110">
        <f t="shared" si="73"/>
        <v>112824.39399999999</v>
      </c>
      <c r="M71" s="110">
        <f t="shared" si="73"/>
        <v>148153.92300000001</v>
      </c>
      <c r="N71" s="110">
        <f t="shared" si="73"/>
        <v>152144.24999999997</v>
      </c>
      <c r="O71" s="110">
        <f t="shared" si="73"/>
        <v>217105.90135799997</v>
      </c>
      <c r="P71" s="110">
        <f t="shared" si="73"/>
        <v>342836.41099999996</v>
      </c>
    </row>
    <row r="72" spans="1:17" ht="17.100000000000001" customHeight="1" thickBot="1" x14ac:dyDescent="0.3">
      <c r="A72" s="501"/>
      <c r="B72" s="505"/>
      <c r="C72" s="499"/>
      <c r="D72" s="115" t="s">
        <v>17</v>
      </c>
      <c r="E72" s="407">
        <f t="shared" si="70"/>
        <v>239496.37498699999</v>
      </c>
      <c r="F72" s="120">
        <f t="shared" ref="F72:O72" si="74">F12+F18+F24+F30+F36+F42+F48+F54+F60+F66</f>
        <v>259193.92218699999</v>
      </c>
      <c r="G72" s="120">
        <f t="shared" si="74"/>
        <v>16265.074186999998</v>
      </c>
      <c r="H72" s="120">
        <f t="shared" si="74"/>
        <v>87001.561000000002</v>
      </c>
      <c r="I72" s="120">
        <f t="shared" si="74"/>
        <v>74271.104000000007</v>
      </c>
      <c r="J72" s="407">
        <f t="shared" si="74"/>
        <v>133191.19520000002</v>
      </c>
      <c r="K72" s="120">
        <f t="shared" si="74"/>
        <v>51295.344799999999</v>
      </c>
      <c r="L72" s="120">
        <f t="shared" si="74"/>
        <v>6616.7348000000002</v>
      </c>
      <c r="M72" s="120">
        <f t="shared" si="74"/>
        <v>4506.87</v>
      </c>
      <c r="N72" s="120">
        <f t="shared" si="74"/>
        <v>10847.069999999998</v>
      </c>
      <c r="O72" s="120">
        <f t="shared" si="74"/>
        <v>22881.808986999997</v>
      </c>
      <c r="P72" s="120">
        <f>P12+P18+P24+P30+P36+P42+P48+P54+P60+P66</f>
        <v>85118.173999999999</v>
      </c>
    </row>
    <row r="73" spans="1:17" ht="17.100000000000001" customHeight="1" thickBot="1" x14ac:dyDescent="0.3">
      <c r="A73" s="502"/>
      <c r="B73" s="506" t="s">
        <v>18</v>
      </c>
      <c r="C73" s="507"/>
      <c r="D73" s="508"/>
      <c r="E73" s="440">
        <f t="shared" si="70"/>
        <v>964636.70076699997</v>
      </c>
      <c r="F73" s="440">
        <f t="shared" ref="F73:P73" si="75">F13+F19+F25+F31+F37+F43+F49+F55+F61+F67</f>
        <v>697466.56209899997</v>
      </c>
      <c r="G73" s="440">
        <f t="shared" si="75"/>
        <v>190616.48046899997</v>
      </c>
      <c r="H73" s="440">
        <f t="shared" si="75"/>
        <v>1006923.3640000001</v>
      </c>
      <c r="I73" s="440">
        <f t="shared" si="75"/>
        <v>915785.11099999992</v>
      </c>
      <c r="J73" s="440">
        <f t="shared" si="75"/>
        <v>621469.81900000002</v>
      </c>
      <c r="K73" s="440">
        <f t="shared" si="75"/>
        <v>295226.50960000005</v>
      </c>
      <c r="L73" s="440">
        <f t="shared" si="75"/>
        <v>132201.51060000001</v>
      </c>
      <c r="M73" s="440">
        <f t="shared" si="75"/>
        <v>200755.99600000001</v>
      </c>
      <c r="N73" s="440">
        <f t="shared" si="75"/>
        <v>216995.40100000001</v>
      </c>
      <c r="O73" s="440">
        <f t="shared" si="75"/>
        <v>322817.99106899998</v>
      </c>
      <c r="P73" s="441">
        <f t="shared" si="75"/>
        <v>1132780.5119999999</v>
      </c>
    </row>
    <row r="76" spans="1:17" x14ac:dyDescent="0.25">
      <c r="C76" s="191"/>
    </row>
    <row r="77" spans="1:17" x14ac:dyDescent="0.25">
      <c r="C77" s="191"/>
      <c r="E77" s="191"/>
      <c r="F77" s="191"/>
      <c r="O77" s="191"/>
      <c r="P77" s="191"/>
    </row>
    <row r="78" spans="1:17" x14ac:dyDescent="0.25">
      <c r="E78" s="191"/>
      <c r="F78" s="191"/>
      <c r="G78" s="191"/>
      <c r="H78" s="191"/>
      <c r="I78" s="191"/>
      <c r="J78" s="191"/>
      <c r="K78" s="191"/>
      <c r="L78" s="191"/>
      <c r="M78" s="191"/>
      <c r="N78" s="191"/>
      <c r="O78" s="191"/>
      <c r="P78" s="191"/>
    </row>
    <row r="79" spans="1:17" x14ac:dyDescent="0.25">
      <c r="O79" s="191"/>
      <c r="P79" s="191"/>
      <c r="Q79" s="191"/>
    </row>
    <row r="81" spans="5:6" x14ac:dyDescent="0.25">
      <c r="E81" s="191"/>
      <c r="F81" s="191"/>
    </row>
  </sheetData>
  <mergeCells count="62">
    <mergeCell ref="B1:P1"/>
    <mergeCell ref="B2:P2"/>
    <mergeCell ref="B3:P3"/>
    <mergeCell ref="B4:B6"/>
    <mergeCell ref="C4:C6"/>
    <mergeCell ref="D4:D6"/>
    <mergeCell ref="E4:I4"/>
    <mergeCell ref="J4:N4"/>
    <mergeCell ref="O4:P4"/>
    <mergeCell ref="A8:A13"/>
    <mergeCell ref="A14:A19"/>
    <mergeCell ref="O5:O6"/>
    <mergeCell ref="P5:P6"/>
    <mergeCell ref="A4:A6"/>
    <mergeCell ref="C8:C12"/>
    <mergeCell ref="B8:B12"/>
    <mergeCell ref="E5:E6"/>
    <mergeCell ref="F5:G5"/>
    <mergeCell ref="H5:I5"/>
    <mergeCell ref="J5:J6"/>
    <mergeCell ref="K5:L5"/>
    <mergeCell ref="M5:N5"/>
    <mergeCell ref="B13:D13"/>
    <mergeCell ref="B19:D19"/>
    <mergeCell ref="B14:B18"/>
    <mergeCell ref="A20:A25"/>
    <mergeCell ref="B20:B24"/>
    <mergeCell ref="C20:C24"/>
    <mergeCell ref="A26:A31"/>
    <mergeCell ref="B26:B30"/>
    <mergeCell ref="C26:C30"/>
    <mergeCell ref="B25:D25"/>
    <mergeCell ref="B31:D31"/>
    <mergeCell ref="A32:A37"/>
    <mergeCell ref="B32:B36"/>
    <mergeCell ref="C32:C36"/>
    <mergeCell ref="A38:A43"/>
    <mergeCell ref="B38:B42"/>
    <mergeCell ref="C38:C42"/>
    <mergeCell ref="B43:D43"/>
    <mergeCell ref="B37:D37"/>
    <mergeCell ref="C50:C54"/>
    <mergeCell ref="B55:D55"/>
    <mergeCell ref="B49:D49"/>
    <mergeCell ref="A44:A49"/>
    <mergeCell ref="B44:B48"/>
    <mergeCell ref="C14:C18"/>
    <mergeCell ref="A68:A73"/>
    <mergeCell ref="B68:B72"/>
    <mergeCell ref="C68:C72"/>
    <mergeCell ref="B73:D73"/>
    <mergeCell ref="A56:A61"/>
    <mergeCell ref="B56:B60"/>
    <mergeCell ref="C56:C60"/>
    <mergeCell ref="A62:A67"/>
    <mergeCell ref="B62:B66"/>
    <mergeCell ref="C62:C66"/>
    <mergeCell ref="B61:D61"/>
    <mergeCell ref="B67:D67"/>
    <mergeCell ref="C44:C48"/>
    <mergeCell ref="A50:A55"/>
    <mergeCell ref="B50:B54"/>
  </mergeCells>
  <pageMargins left="0" right="0" top="0.25" bottom="0.25" header="0.25" footer="0.5"/>
  <pageSetup paperSize="9" scale="80" orientation="landscape" r:id="rId1"/>
  <ignoredErrors>
    <ignoredError sqref="O67:P67 O13:P13 O19:P31 O43:P43 O37:P37 O61:P61 O49:P49 O55:P55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E13743-823F-440D-98D8-92D6C20241DA}">
  <sheetPr>
    <tabColor rgb="FF00B0F0"/>
  </sheetPr>
  <dimension ref="A1:P62"/>
  <sheetViews>
    <sheetView topLeftCell="A49" zoomScale="93" zoomScaleNormal="93" workbookViewId="0">
      <selection activeCell="H68" sqref="H68"/>
    </sheetView>
  </sheetViews>
  <sheetFormatPr defaultRowHeight="13.5" x14ac:dyDescent="0.25"/>
  <cols>
    <col min="1" max="1" width="4.7109375" style="263" customWidth="1"/>
    <col min="2" max="2" width="18.5703125" style="263" customWidth="1"/>
    <col min="3" max="3" width="14.85546875" style="263" customWidth="1"/>
    <col min="4" max="4" width="14.140625" style="263" customWidth="1"/>
    <col min="5" max="5" width="16.42578125" style="263" customWidth="1"/>
    <col min="6" max="6" width="9.7109375" style="263" customWidth="1"/>
    <col min="7" max="7" width="10.5703125" style="263" customWidth="1"/>
    <col min="8" max="8" width="12.7109375" style="263" customWidth="1"/>
    <col min="9" max="9" width="13.28515625" style="263" customWidth="1"/>
    <col min="10" max="10" width="14.7109375" style="263" customWidth="1"/>
    <col min="11" max="12" width="9.7109375" style="263" customWidth="1"/>
    <col min="13" max="13" width="12.42578125" style="263" customWidth="1"/>
    <col min="14" max="14" width="11.85546875" style="263" customWidth="1"/>
    <col min="15" max="15" width="12.42578125" style="263" customWidth="1"/>
    <col min="16" max="16" width="15.28515625" style="263" customWidth="1"/>
    <col min="17" max="16384" width="9.140625" style="263"/>
  </cols>
  <sheetData>
    <row r="1" spans="1:16" s="258" customFormat="1" ht="15.75" customHeight="1" x14ac:dyDescent="0.25">
      <c r="A1" s="247"/>
      <c r="B1" s="247"/>
      <c r="C1" s="247"/>
      <c r="D1" s="247"/>
      <c r="E1" s="247"/>
      <c r="F1" s="247"/>
      <c r="G1" s="247"/>
      <c r="H1" s="247"/>
      <c r="I1" s="247"/>
      <c r="J1" s="247"/>
      <c r="K1" s="247"/>
      <c r="L1" s="247"/>
      <c r="M1" s="247"/>
      <c r="N1" s="247"/>
      <c r="O1" s="247"/>
      <c r="P1" s="247" t="s">
        <v>67</v>
      </c>
    </row>
    <row r="2" spans="1:16" s="259" customFormat="1" ht="18" customHeight="1" x14ac:dyDescent="0.4">
      <c r="A2" s="249"/>
      <c r="B2" s="530" t="s">
        <v>0</v>
      </c>
      <c r="C2" s="530"/>
      <c r="D2" s="530"/>
      <c r="E2" s="530"/>
      <c r="F2" s="530"/>
      <c r="G2" s="530"/>
      <c r="H2" s="530"/>
      <c r="I2" s="530"/>
      <c r="J2" s="530"/>
      <c r="K2" s="530"/>
      <c r="L2" s="530"/>
      <c r="M2" s="530"/>
      <c r="N2" s="530"/>
      <c r="O2" s="530"/>
      <c r="P2" s="530"/>
    </row>
    <row r="3" spans="1:16" s="260" customFormat="1" ht="42" customHeight="1" x14ac:dyDescent="0.35">
      <c r="A3" s="250"/>
      <c r="B3" s="531" t="s">
        <v>68</v>
      </c>
      <c r="C3" s="531"/>
      <c r="D3" s="531"/>
      <c r="E3" s="531"/>
      <c r="F3" s="531"/>
      <c r="G3" s="531"/>
      <c r="H3" s="531"/>
      <c r="I3" s="531"/>
      <c r="J3" s="531"/>
      <c r="K3" s="531"/>
      <c r="L3" s="531"/>
      <c r="M3" s="531"/>
      <c r="N3" s="531"/>
      <c r="O3" s="531"/>
      <c r="P3" s="531"/>
    </row>
    <row r="4" spans="1:16" s="258" customFormat="1" ht="22.5" customHeight="1" thickBot="1" x14ac:dyDescent="0.4">
      <c r="A4" s="247"/>
      <c r="B4" s="532" t="s">
        <v>156</v>
      </c>
      <c r="C4" s="532"/>
      <c r="D4" s="532"/>
      <c r="E4" s="532"/>
      <c r="F4" s="532"/>
      <c r="G4" s="532"/>
      <c r="H4" s="532"/>
      <c r="I4" s="532"/>
      <c r="J4" s="532"/>
      <c r="K4" s="532"/>
      <c r="L4" s="532"/>
      <c r="M4" s="532"/>
      <c r="N4" s="532"/>
      <c r="O4" s="532"/>
      <c r="P4" s="532"/>
    </row>
    <row r="5" spans="1:16" s="261" customFormat="1" ht="39" customHeight="1" thickBot="1" x14ac:dyDescent="0.3">
      <c r="A5" s="533" t="s">
        <v>1</v>
      </c>
      <c r="B5" s="536" t="s">
        <v>69</v>
      </c>
      <c r="C5" s="521" t="s">
        <v>61</v>
      </c>
      <c r="D5" s="523" t="s">
        <v>2</v>
      </c>
      <c r="E5" s="538" t="s">
        <v>3</v>
      </c>
      <c r="F5" s="539"/>
      <c r="G5" s="539"/>
      <c r="H5" s="539"/>
      <c r="I5" s="540"/>
      <c r="J5" s="538" t="s">
        <v>4</v>
      </c>
      <c r="K5" s="539"/>
      <c r="L5" s="539"/>
      <c r="M5" s="539"/>
      <c r="N5" s="540"/>
      <c r="O5" s="528" t="s">
        <v>5</v>
      </c>
      <c r="P5" s="529"/>
    </row>
    <row r="6" spans="1:16" s="261" customFormat="1" ht="46.5" customHeight="1" x14ac:dyDescent="0.25">
      <c r="A6" s="534"/>
      <c r="B6" s="537"/>
      <c r="C6" s="522"/>
      <c r="D6" s="524"/>
      <c r="E6" s="541" t="s">
        <v>59</v>
      </c>
      <c r="F6" s="514" t="s">
        <v>6</v>
      </c>
      <c r="G6" s="514"/>
      <c r="H6" s="514" t="s">
        <v>7</v>
      </c>
      <c r="I6" s="515"/>
      <c r="J6" s="541" t="s">
        <v>60</v>
      </c>
      <c r="K6" s="514" t="s">
        <v>8</v>
      </c>
      <c r="L6" s="514"/>
      <c r="M6" s="514" t="s">
        <v>9</v>
      </c>
      <c r="N6" s="514"/>
      <c r="O6" s="509" t="s">
        <v>10</v>
      </c>
      <c r="P6" s="511" t="s">
        <v>11</v>
      </c>
    </row>
    <row r="7" spans="1:16" s="261" customFormat="1" ht="48" customHeight="1" thickBot="1" x14ac:dyDescent="0.3">
      <c r="A7" s="535"/>
      <c r="B7" s="537"/>
      <c r="C7" s="522"/>
      <c r="D7" s="524"/>
      <c r="E7" s="541"/>
      <c r="F7" s="111" t="s">
        <v>12</v>
      </c>
      <c r="G7" s="111" t="s">
        <v>13</v>
      </c>
      <c r="H7" s="111" t="s">
        <v>12</v>
      </c>
      <c r="I7" s="111" t="s">
        <v>13</v>
      </c>
      <c r="J7" s="541"/>
      <c r="K7" s="111" t="s">
        <v>12</v>
      </c>
      <c r="L7" s="111" t="s">
        <v>13</v>
      </c>
      <c r="M7" s="111" t="s">
        <v>12</v>
      </c>
      <c r="N7" s="111" t="s">
        <v>13</v>
      </c>
      <c r="O7" s="510"/>
      <c r="P7" s="512"/>
    </row>
    <row r="8" spans="1:16" s="262" customFormat="1" ht="15.75" customHeight="1" thickBot="1" x14ac:dyDescent="0.3">
      <c r="A8" s="252">
        <v>1</v>
      </c>
      <c r="B8" s="253">
        <v>2</v>
      </c>
      <c r="C8" s="254">
        <v>3</v>
      </c>
      <c r="D8" s="254">
        <v>4</v>
      </c>
      <c r="E8" s="254">
        <v>5</v>
      </c>
      <c r="F8" s="254">
        <v>6</v>
      </c>
      <c r="G8" s="254">
        <v>7</v>
      </c>
      <c r="H8" s="254">
        <v>8</v>
      </c>
      <c r="I8" s="254">
        <v>9</v>
      </c>
      <c r="J8" s="254">
        <v>10</v>
      </c>
      <c r="K8" s="254">
        <v>11</v>
      </c>
      <c r="L8" s="254">
        <v>12</v>
      </c>
      <c r="M8" s="254">
        <v>13</v>
      </c>
      <c r="N8" s="254">
        <v>14</v>
      </c>
      <c r="O8" s="254">
        <v>15</v>
      </c>
      <c r="P8" s="255">
        <v>16</v>
      </c>
    </row>
    <row r="9" spans="1:16" ht="24.95" customHeight="1" x14ac:dyDescent="0.25">
      <c r="A9" s="542">
        <v>1</v>
      </c>
      <c r="B9" s="545" t="s">
        <v>74</v>
      </c>
      <c r="C9" s="548">
        <f>E14+J14</f>
        <v>7394.06</v>
      </c>
      <c r="D9" s="124" t="s">
        <v>14</v>
      </c>
      <c r="E9" s="124">
        <v>815.92</v>
      </c>
      <c r="F9" s="123">
        <v>815.92</v>
      </c>
      <c r="G9" s="123">
        <v>785.00226999999995</v>
      </c>
      <c r="H9" s="123">
        <v>8217.7009999999991</v>
      </c>
      <c r="I9" s="123">
        <v>6457.5889999999999</v>
      </c>
      <c r="J9" s="123">
        <v>0</v>
      </c>
      <c r="K9" s="123">
        <v>0</v>
      </c>
      <c r="L9" s="123">
        <v>0</v>
      </c>
      <c r="M9" s="123">
        <v>0</v>
      </c>
      <c r="N9" s="123">
        <v>0</v>
      </c>
      <c r="O9" s="125">
        <f>G9+L9</f>
        <v>785.00226999999995</v>
      </c>
      <c r="P9" s="126">
        <f>I9+N9</f>
        <v>6457.5889999999999</v>
      </c>
    </row>
    <row r="10" spans="1:16" ht="24.95" customHeight="1" x14ac:dyDescent="0.25">
      <c r="A10" s="543"/>
      <c r="B10" s="546"/>
      <c r="C10" s="549"/>
      <c r="D10" s="128" t="s">
        <v>75</v>
      </c>
      <c r="E10" s="128">
        <v>0</v>
      </c>
      <c r="F10" s="127">
        <v>0</v>
      </c>
      <c r="G10" s="127">
        <v>0</v>
      </c>
      <c r="H10" s="127">
        <v>0</v>
      </c>
      <c r="I10" s="127">
        <v>0</v>
      </c>
      <c r="J10" s="127">
        <v>0</v>
      </c>
      <c r="K10" s="127">
        <v>0</v>
      </c>
      <c r="L10" s="127">
        <v>0</v>
      </c>
      <c r="M10" s="127">
        <v>0</v>
      </c>
      <c r="N10" s="127">
        <v>0</v>
      </c>
      <c r="O10" s="125">
        <f>G10+L10</f>
        <v>0</v>
      </c>
      <c r="P10" s="126">
        <f>I10+N10</f>
        <v>0</v>
      </c>
    </row>
    <row r="11" spans="1:16" ht="24.95" customHeight="1" x14ac:dyDescent="0.25">
      <c r="A11" s="543"/>
      <c r="B11" s="546"/>
      <c r="C11" s="549"/>
      <c r="D11" s="128" t="s">
        <v>15</v>
      </c>
      <c r="E11" s="128">
        <v>125.97</v>
      </c>
      <c r="F11" s="127">
        <v>125.97</v>
      </c>
      <c r="G11" s="127">
        <v>79.993799999999993</v>
      </c>
      <c r="H11" s="127">
        <v>625.26</v>
      </c>
      <c r="I11" s="127">
        <v>630.53800000000001</v>
      </c>
      <c r="J11" s="127">
        <v>0</v>
      </c>
      <c r="K11" s="127">
        <v>0</v>
      </c>
      <c r="L11" s="127">
        <v>0</v>
      </c>
      <c r="M11" s="127">
        <v>0</v>
      </c>
      <c r="N11" s="127">
        <v>0</v>
      </c>
      <c r="O11" s="125">
        <f>G11+L11</f>
        <v>79.993799999999993</v>
      </c>
      <c r="P11" s="126">
        <f>I11+N11</f>
        <v>630.53800000000001</v>
      </c>
    </row>
    <row r="12" spans="1:16" ht="24.95" customHeight="1" x14ac:dyDescent="0.25">
      <c r="A12" s="543"/>
      <c r="B12" s="546"/>
      <c r="C12" s="549"/>
      <c r="D12" s="128" t="s">
        <v>16</v>
      </c>
      <c r="E12" s="128">
        <v>5971.37</v>
      </c>
      <c r="F12" s="127">
        <v>5971.37</v>
      </c>
      <c r="G12" s="127">
        <v>54.909700000000001</v>
      </c>
      <c r="H12" s="127">
        <v>152.941</v>
      </c>
      <c r="I12" s="127">
        <v>153.619</v>
      </c>
      <c r="J12" s="127">
        <v>0</v>
      </c>
      <c r="K12" s="127">
        <v>0</v>
      </c>
      <c r="L12" s="127">
        <v>0</v>
      </c>
      <c r="M12" s="127">
        <v>0</v>
      </c>
      <c r="N12" s="127">
        <v>0</v>
      </c>
      <c r="O12" s="125">
        <f>G12+L12</f>
        <v>54.909700000000001</v>
      </c>
      <c r="P12" s="126">
        <f>I12+N12</f>
        <v>153.619</v>
      </c>
    </row>
    <row r="13" spans="1:16" ht="24.95" customHeight="1" thickBot="1" x14ac:dyDescent="0.3">
      <c r="A13" s="543"/>
      <c r="B13" s="547"/>
      <c r="C13" s="550"/>
      <c r="D13" s="130" t="s">
        <v>17</v>
      </c>
      <c r="E13" s="130">
        <v>480.8</v>
      </c>
      <c r="F13" s="129">
        <v>480.8</v>
      </c>
      <c r="G13" s="129">
        <v>1.7432000000000001</v>
      </c>
      <c r="H13" s="129">
        <v>17.5</v>
      </c>
      <c r="I13" s="129">
        <v>17.5</v>
      </c>
      <c r="J13" s="129">
        <v>0</v>
      </c>
      <c r="K13" s="129">
        <v>0</v>
      </c>
      <c r="L13" s="129">
        <v>0</v>
      </c>
      <c r="M13" s="129">
        <v>0</v>
      </c>
      <c r="N13" s="129">
        <v>0</v>
      </c>
      <c r="O13" s="125">
        <f>G13+L13</f>
        <v>1.7432000000000001</v>
      </c>
      <c r="P13" s="126">
        <f>I13+N13</f>
        <v>17.5</v>
      </c>
    </row>
    <row r="14" spans="1:16" ht="24.95" customHeight="1" thickBot="1" x14ac:dyDescent="0.3">
      <c r="A14" s="544"/>
      <c r="B14" s="551" t="s">
        <v>18</v>
      </c>
      <c r="C14" s="552"/>
      <c r="D14" s="552"/>
      <c r="E14" s="131">
        <f>E9+E10+E11+E12+E13</f>
        <v>7394.06</v>
      </c>
      <c r="F14" s="131">
        <f t="shared" ref="F14:P14" si="0">F9+F10+F11+F12+F13</f>
        <v>7394.06</v>
      </c>
      <c r="G14" s="131">
        <f t="shared" si="0"/>
        <v>921.64896999999996</v>
      </c>
      <c r="H14" s="131">
        <f t="shared" si="0"/>
        <v>9013.402</v>
      </c>
      <c r="I14" s="131">
        <f t="shared" si="0"/>
        <v>7259.2460000000001</v>
      </c>
      <c r="J14" s="131">
        <f t="shared" si="0"/>
        <v>0</v>
      </c>
      <c r="K14" s="131">
        <f t="shared" si="0"/>
        <v>0</v>
      </c>
      <c r="L14" s="131">
        <f t="shared" si="0"/>
        <v>0</v>
      </c>
      <c r="M14" s="131">
        <f t="shared" si="0"/>
        <v>0</v>
      </c>
      <c r="N14" s="131">
        <f t="shared" si="0"/>
        <v>0</v>
      </c>
      <c r="O14" s="131">
        <f t="shared" si="0"/>
        <v>921.64896999999996</v>
      </c>
      <c r="P14" s="122">
        <f t="shared" si="0"/>
        <v>7259.2460000000001</v>
      </c>
    </row>
    <row r="15" spans="1:16" ht="24.95" customHeight="1" x14ac:dyDescent="0.25">
      <c r="A15" s="542">
        <v>2</v>
      </c>
      <c r="B15" s="545" t="s">
        <v>76</v>
      </c>
      <c r="C15" s="548">
        <f>E20+J20</f>
        <v>36352.687299999998</v>
      </c>
      <c r="D15" s="124" t="s">
        <v>14</v>
      </c>
      <c r="E15" s="124">
        <v>1547.5924</v>
      </c>
      <c r="F15" s="123">
        <v>50</v>
      </c>
      <c r="G15" s="123" t="s">
        <v>157</v>
      </c>
      <c r="H15" s="123">
        <v>600</v>
      </c>
      <c r="I15" s="123" t="s">
        <v>158</v>
      </c>
      <c r="J15" s="123">
        <v>205.35</v>
      </c>
      <c r="K15" s="123">
        <v>0</v>
      </c>
      <c r="L15" s="123">
        <v>0</v>
      </c>
      <c r="M15" s="123">
        <v>0</v>
      </c>
      <c r="N15" s="123">
        <v>0</v>
      </c>
      <c r="O15" s="125">
        <f>G15+L15</f>
        <v>568.21</v>
      </c>
      <c r="P15" s="126">
        <f>I15+N15</f>
        <v>8509.49</v>
      </c>
    </row>
    <row r="16" spans="1:16" ht="24.95" customHeight="1" x14ac:dyDescent="0.25">
      <c r="A16" s="543"/>
      <c r="B16" s="546"/>
      <c r="C16" s="549"/>
      <c r="D16" s="128" t="s">
        <v>75</v>
      </c>
      <c r="E16" s="128">
        <v>0</v>
      </c>
      <c r="F16" s="127">
        <v>0</v>
      </c>
      <c r="G16" s="127">
        <v>0</v>
      </c>
      <c r="H16" s="127">
        <v>0</v>
      </c>
      <c r="I16" s="127">
        <v>0</v>
      </c>
      <c r="J16" s="127">
        <v>0</v>
      </c>
      <c r="K16" s="127">
        <v>0</v>
      </c>
      <c r="L16" s="127">
        <v>0</v>
      </c>
      <c r="M16" s="127">
        <v>0</v>
      </c>
      <c r="N16" s="127">
        <v>0</v>
      </c>
      <c r="O16" s="125">
        <f>G16+L16</f>
        <v>0</v>
      </c>
      <c r="P16" s="126">
        <f>I16+N16</f>
        <v>0</v>
      </c>
    </row>
    <row r="17" spans="1:16" ht="24.95" customHeight="1" x14ac:dyDescent="0.25">
      <c r="A17" s="543"/>
      <c r="B17" s="546"/>
      <c r="C17" s="549"/>
      <c r="D17" s="128" t="s">
        <v>15</v>
      </c>
      <c r="E17" s="128">
        <v>215.29740000000001</v>
      </c>
      <c r="F17" s="127">
        <v>200</v>
      </c>
      <c r="G17" s="127">
        <v>17.100000000000001</v>
      </c>
      <c r="H17" s="127">
        <v>260</v>
      </c>
      <c r="I17" s="127" t="s">
        <v>159</v>
      </c>
      <c r="J17" s="127">
        <v>517.1400000000001</v>
      </c>
      <c r="K17" s="127">
        <v>0</v>
      </c>
      <c r="L17" s="127" t="s">
        <v>160</v>
      </c>
      <c r="M17" s="127">
        <v>61</v>
      </c>
      <c r="N17" s="127" t="s">
        <v>161</v>
      </c>
      <c r="O17" s="125">
        <f>G17+L17</f>
        <v>21.290000000000003</v>
      </c>
      <c r="P17" s="126">
        <f>I17+N17</f>
        <v>328.45</v>
      </c>
    </row>
    <row r="18" spans="1:16" ht="24.95" customHeight="1" x14ac:dyDescent="0.25">
      <c r="A18" s="543"/>
      <c r="B18" s="546"/>
      <c r="C18" s="549"/>
      <c r="D18" s="128" t="s">
        <v>16</v>
      </c>
      <c r="E18" s="128">
        <v>15038.877500000001</v>
      </c>
      <c r="F18" s="127">
        <v>50</v>
      </c>
      <c r="G18" s="127" t="s">
        <v>162</v>
      </c>
      <c r="H18" s="127">
        <v>200</v>
      </c>
      <c r="I18" s="127" t="s">
        <v>163</v>
      </c>
      <c r="J18" s="127">
        <v>10622.3925</v>
      </c>
      <c r="K18" s="127">
        <v>5000</v>
      </c>
      <c r="L18" s="127" t="s">
        <v>164</v>
      </c>
      <c r="M18" s="127" t="s">
        <v>165</v>
      </c>
      <c r="N18" s="127" t="s">
        <v>166</v>
      </c>
      <c r="O18" s="125">
        <f>G18+L18</f>
        <v>5315.72</v>
      </c>
      <c r="P18" s="126">
        <f>I18+N18</f>
        <v>13036.8</v>
      </c>
    </row>
    <row r="19" spans="1:16" ht="24.95" customHeight="1" thickBot="1" x14ac:dyDescent="0.3">
      <c r="A19" s="543"/>
      <c r="B19" s="547"/>
      <c r="C19" s="550"/>
      <c r="D19" s="130" t="s">
        <v>17</v>
      </c>
      <c r="E19" s="130">
        <v>1763.5074999999999</v>
      </c>
      <c r="F19" s="129">
        <v>100</v>
      </c>
      <c r="G19" s="129" t="s">
        <v>167</v>
      </c>
      <c r="H19" s="129">
        <v>961</v>
      </c>
      <c r="I19" s="129" t="s">
        <v>168</v>
      </c>
      <c r="J19" s="129">
        <v>6442.53</v>
      </c>
      <c r="K19" s="129">
        <v>0</v>
      </c>
      <c r="L19" s="129" t="s">
        <v>169</v>
      </c>
      <c r="M19" s="129">
        <v>0</v>
      </c>
      <c r="N19" s="129" t="s">
        <v>170</v>
      </c>
      <c r="O19" s="125">
        <f>G19+L19</f>
        <v>9.99</v>
      </c>
      <c r="P19" s="126">
        <f>I19+N19</f>
        <v>1044</v>
      </c>
    </row>
    <row r="20" spans="1:16" ht="24.95" customHeight="1" thickBot="1" x14ac:dyDescent="0.3">
      <c r="A20" s="544"/>
      <c r="B20" s="551" t="s">
        <v>18</v>
      </c>
      <c r="C20" s="552"/>
      <c r="D20" s="552"/>
      <c r="E20" s="131">
        <f>E15+E16+E17+E18+E19</f>
        <v>18565.274799999999</v>
      </c>
      <c r="F20" s="131">
        <f t="shared" ref="F20:P20" si="1">F15+F16+F17+F18+F19</f>
        <v>400</v>
      </c>
      <c r="G20" s="131">
        <f t="shared" si="1"/>
        <v>995.33</v>
      </c>
      <c r="H20" s="131">
        <f t="shared" si="1"/>
        <v>2021</v>
      </c>
      <c r="I20" s="131">
        <f t="shared" si="1"/>
        <v>14234.84</v>
      </c>
      <c r="J20" s="131">
        <f t="shared" si="1"/>
        <v>17787.412499999999</v>
      </c>
      <c r="K20" s="131">
        <f t="shared" si="1"/>
        <v>5000</v>
      </c>
      <c r="L20" s="131">
        <f t="shared" si="1"/>
        <v>4919.8799999999992</v>
      </c>
      <c r="M20" s="131">
        <f t="shared" si="1"/>
        <v>5235.6000000000004</v>
      </c>
      <c r="N20" s="131">
        <f t="shared" si="1"/>
        <v>8683.9</v>
      </c>
      <c r="O20" s="131">
        <f t="shared" si="1"/>
        <v>5915.21</v>
      </c>
      <c r="P20" s="122">
        <f t="shared" si="1"/>
        <v>22918.739999999998</v>
      </c>
    </row>
    <row r="21" spans="1:16" ht="24.95" customHeight="1" x14ac:dyDescent="0.25">
      <c r="A21" s="542">
        <v>3</v>
      </c>
      <c r="B21" s="545" t="s">
        <v>77</v>
      </c>
      <c r="C21" s="548">
        <f>E26+J26</f>
        <v>7305.2222000000002</v>
      </c>
      <c r="D21" s="124" t="s">
        <v>14</v>
      </c>
      <c r="E21" s="124">
        <v>481.59649999999999</v>
      </c>
      <c r="F21" s="123">
        <v>200</v>
      </c>
      <c r="G21" s="123">
        <v>0</v>
      </c>
      <c r="H21" s="123">
        <v>0</v>
      </c>
      <c r="I21" s="123">
        <v>0</v>
      </c>
      <c r="J21" s="123">
        <v>0</v>
      </c>
      <c r="K21" s="123">
        <v>0</v>
      </c>
      <c r="L21" s="123">
        <v>0</v>
      </c>
      <c r="M21" s="123">
        <v>0</v>
      </c>
      <c r="N21" s="123">
        <v>0</v>
      </c>
      <c r="O21" s="125">
        <f>G21+L21</f>
        <v>0</v>
      </c>
      <c r="P21" s="126">
        <f>I21+N21</f>
        <v>0</v>
      </c>
    </row>
    <row r="22" spans="1:16" ht="24.95" customHeight="1" x14ac:dyDescent="0.25">
      <c r="A22" s="543"/>
      <c r="B22" s="546"/>
      <c r="C22" s="549"/>
      <c r="D22" s="128" t="s">
        <v>75</v>
      </c>
      <c r="E22" s="128">
        <v>0</v>
      </c>
      <c r="F22" s="127">
        <v>0</v>
      </c>
      <c r="G22" s="127">
        <v>0</v>
      </c>
      <c r="H22" s="127">
        <v>0</v>
      </c>
      <c r="I22" s="127">
        <v>0</v>
      </c>
      <c r="J22" s="127">
        <v>0</v>
      </c>
      <c r="K22" s="127">
        <v>0</v>
      </c>
      <c r="L22" s="127">
        <v>0</v>
      </c>
      <c r="M22" s="127">
        <v>0</v>
      </c>
      <c r="N22" s="127">
        <v>0</v>
      </c>
      <c r="O22" s="125">
        <f>G22+L22</f>
        <v>0</v>
      </c>
      <c r="P22" s="126">
        <f>I22+N22</f>
        <v>0</v>
      </c>
    </row>
    <row r="23" spans="1:16" ht="24.95" customHeight="1" x14ac:dyDescent="0.25">
      <c r="A23" s="543"/>
      <c r="B23" s="546"/>
      <c r="C23" s="549"/>
      <c r="D23" s="128" t="s">
        <v>15</v>
      </c>
      <c r="E23" s="128">
        <v>25.13</v>
      </c>
      <c r="F23" s="127">
        <v>25</v>
      </c>
      <c r="G23" s="127">
        <v>0</v>
      </c>
      <c r="H23" s="127">
        <v>0</v>
      </c>
      <c r="I23" s="127">
        <v>0</v>
      </c>
      <c r="J23" s="127">
        <v>0</v>
      </c>
      <c r="K23" s="127">
        <v>0</v>
      </c>
      <c r="L23" s="127">
        <v>0</v>
      </c>
      <c r="M23" s="127">
        <v>0</v>
      </c>
      <c r="N23" s="127">
        <v>0</v>
      </c>
      <c r="O23" s="125">
        <f>G23+L23</f>
        <v>0</v>
      </c>
      <c r="P23" s="126">
        <f>I23+N23</f>
        <v>0</v>
      </c>
    </row>
    <row r="24" spans="1:16" ht="24.95" customHeight="1" x14ac:dyDescent="0.25">
      <c r="A24" s="543"/>
      <c r="B24" s="546"/>
      <c r="C24" s="549"/>
      <c r="D24" s="128" t="s">
        <v>16</v>
      </c>
      <c r="E24" s="128">
        <v>6439.6057000000001</v>
      </c>
      <c r="F24" s="127">
        <v>2232</v>
      </c>
      <c r="G24" s="127">
        <v>1695</v>
      </c>
      <c r="H24" s="127">
        <v>1695</v>
      </c>
      <c r="I24" s="127">
        <v>1789.4</v>
      </c>
      <c r="J24" s="127">
        <v>100.03</v>
      </c>
      <c r="K24" s="127">
        <v>100</v>
      </c>
      <c r="L24" s="127">
        <v>0</v>
      </c>
      <c r="M24" s="127">
        <v>0</v>
      </c>
      <c r="N24" s="127">
        <v>0</v>
      </c>
      <c r="O24" s="125">
        <f>G24+L24</f>
        <v>1695</v>
      </c>
      <c r="P24" s="126">
        <f>I24+N24</f>
        <v>1789.4</v>
      </c>
    </row>
    <row r="25" spans="1:16" ht="24.95" customHeight="1" thickBot="1" x14ac:dyDescent="0.3">
      <c r="A25" s="543"/>
      <c r="B25" s="547"/>
      <c r="C25" s="550"/>
      <c r="D25" s="130" t="s">
        <v>17</v>
      </c>
      <c r="E25" s="130">
        <v>252.62</v>
      </c>
      <c r="F25" s="129">
        <v>30.34</v>
      </c>
      <c r="G25" s="129">
        <v>30.34</v>
      </c>
      <c r="H25" s="129">
        <v>514.6</v>
      </c>
      <c r="I25" s="129">
        <v>514.6</v>
      </c>
      <c r="J25" s="129">
        <v>6.24</v>
      </c>
      <c r="K25" s="129">
        <v>0</v>
      </c>
      <c r="L25" s="129">
        <v>0</v>
      </c>
      <c r="M25" s="129">
        <v>0</v>
      </c>
      <c r="N25" s="129">
        <v>0</v>
      </c>
      <c r="O25" s="125">
        <f>G25+L25</f>
        <v>30.34</v>
      </c>
      <c r="P25" s="126">
        <f>I25+N25</f>
        <v>514.6</v>
      </c>
    </row>
    <row r="26" spans="1:16" ht="24.95" customHeight="1" thickBot="1" x14ac:dyDescent="0.3">
      <c r="A26" s="544"/>
      <c r="B26" s="551" t="s">
        <v>18</v>
      </c>
      <c r="C26" s="552"/>
      <c r="D26" s="552"/>
      <c r="E26" s="131">
        <f>E21+E22+E23+E24+E25</f>
        <v>7198.9521999999997</v>
      </c>
      <c r="F26" s="131">
        <f t="shared" ref="F26:P26" si="2">F21+F22+F23+F24+F25</f>
        <v>2487.34</v>
      </c>
      <c r="G26" s="131">
        <f t="shared" si="2"/>
        <v>1725.34</v>
      </c>
      <c r="H26" s="131">
        <f t="shared" si="2"/>
        <v>2209.6</v>
      </c>
      <c r="I26" s="131">
        <f t="shared" si="2"/>
        <v>2304</v>
      </c>
      <c r="J26" s="131">
        <f t="shared" si="2"/>
        <v>106.27</v>
      </c>
      <c r="K26" s="131">
        <f t="shared" si="2"/>
        <v>100</v>
      </c>
      <c r="L26" s="131">
        <f t="shared" si="2"/>
        <v>0</v>
      </c>
      <c r="M26" s="131">
        <f t="shared" si="2"/>
        <v>0</v>
      </c>
      <c r="N26" s="131">
        <f t="shared" si="2"/>
        <v>0</v>
      </c>
      <c r="O26" s="131">
        <f t="shared" si="2"/>
        <v>1725.34</v>
      </c>
      <c r="P26" s="122">
        <f t="shared" si="2"/>
        <v>2304</v>
      </c>
    </row>
    <row r="27" spans="1:16" ht="24.95" customHeight="1" x14ac:dyDescent="0.25">
      <c r="A27" s="542">
        <v>4</v>
      </c>
      <c r="B27" s="545" t="s">
        <v>78</v>
      </c>
      <c r="C27" s="548">
        <f>E32+J32</f>
        <v>9205.5087000000003</v>
      </c>
      <c r="D27" s="124" t="s">
        <v>14</v>
      </c>
      <c r="E27" s="124">
        <v>1082.56</v>
      </c>
      <c r="F27" s="123">
        <v>1080</v>
      </c>
      <c r="G27" s="123">
        <v>1044.6099999999999</v>
      </c>
      <c r="H27" s="123">
        <v>7000</v>
      </c>
      <c r="I27" s="123">
        <v>8772.1</v>
      </c>
      <c r="J27" s="123">
        <v>26.68</v>
      </c>
      <c r="K27" s="123">
        <v>0</v>
      </c>
      <c r="L27" s="123">
        <v>0</v>
      </c>
      <c r="M27" s="123">
        <v>0</v>
      </c>
      <c r="N27" s="123">
        <v>0</v>
      </c>
      <c r="O27" s="125">
        <f>G27+L27</f>
        <v>1044.6099999999999</v>
      </c>
      <c r="P27" s="126">
        <f>I27+N27</f>
        <v>8772.1</v>
      </c>
    </row>
    <row r="28" spans="1:16" ht="24.95" customHeight="1" x14ac:dyDescent="0.25">
      <c r="A28" s="543"/>
      <c r="B28" s="546"/>
      <c r="C28" s="549"/>
      <c r="D28" s="128" t="s">
        <v>75</v>
      </c>
      <c r="E28" s="128">
        <v>0</v>
      </c>
      <c r="F28" s="127">
        <v>0</v>
      </c>
      <c r="G28" s="127">
        <v>0</v>
      </c>
      <c r="H28" s="127">
        <v>0</v>
      </c>
      <c r="I28" s="127">
        <v>0</v>
      </c>
      <c r="J28" s="127">
        <v>0</v>
      </c>
      <c r="K28" s="127">
        <v>0</v>
      </c>
      <c r="L28" s="127">
        <v>0</v>
      </c>
      <c r="M28" s="127">
        <v>0</v>
      </c>
      <c r="N28" s="127">
        <v>0</v>
      </c>
      <c r="O28" s="125">
        <f>G28+L28</f>
        <v>0</v>
      </c>
      <c r="P28" s="126">
        <f>I28+N28</f>
        <v>0</v>
      </c>
    </row>
    <row r="29" spans="1:16" ht="24.95" customHeight="1" x14ac:dyDescent="0.25">
      <c r="A29" s="543"/>
      <c r="B29" s="546"/>
      <c r="C29" s="549"/>
      <c r="D29" s="128" t="s">
        <v>15</v>
      </c>
      <c r="E29" s="128">
        <v>147.79000000000002</v>
      </c>
      <c r="F29" s="127">
        <v>147.79</v>
      </c>
      <c r="G29" s="127">
        <v>0</v>
      </c>
      <c r="H29" s="127">
        <v>0</v>
      </c>
      <c r="I29" s="127">
        <v>0</v>
      </c>
      <c r="J29" s="127">
        <v>0</v>
      </c>
      <c r="K29" s="127">
        <v>0</v>
      </c>
      <c r="L29" s="127">
        <v>0</v>
      </c>
      <c r="M29" s="127">
        <v>0</v>
      </c>
      <c r="N29" s="127">
        <v>0</v>
      </c>
      <c r="O29" s="125">
        <f>G29+L29</f>
        <v>0</v>
      </c>
      <c r="P29" s="126">
        <f>I29+N29</f>
        <v>0</v>
      </c>
    </row>
    <row r="30" spans="1:16" ht="24.95" customHeight="1" x14ac:dyDescent="0.25">
      <c r="A30" s="543"/>
      <c r="B30" s="546"/>
      <c r="C30" s="549"/>
      <c r="D30" s="128" t="s">
        <v>16</v>
      </c>
      <c r="E30" s="128">
        <v>4304.1916999999994</v>
      </c>
      <c r="F30" s="127">
        <v>6264.65</v>
      </c>
      <c r="G30" s="127">
        <v>0</v>
      </c>
      <c r="H30" s="127">
        <v>0</v>
      </c>
      <c r="I30" s="127">
        <v>0</v>
      </c>
      <c r="J30" s="127">
        <v>1958.2</v>
      </c>
      <c r="K30" s="127">
        <v>300</v>
      </c>
      <c r="L30" s="127">
        <v>0</v>
      </c>
      <c r="M30" s="127">
        <v>0</v>
      </c>
      <c r="N30" s="127">
        <v>0</v>
      </c>
      <c r="O30" s="125">
        <f>G30+L30</f>
        <v>0</v>
      </c>
      <c r="P30" s="126">
        <f>I30+N30</f>
        <v>0</v>
      </c>
    </row>
    <row r="31" spans="1:16" ht="24.95" customHeight="1" thickBot="1" x14ac:dyDescent="0.3">
      <c r="A31" s="543"/>
      <c r="B31" s="547"/>
      <c r="C31" s="550"/>
      <c r="D31" s="130" t="s">
        <v>17</v>
      </c>
      <c r="E31" s="130">
        <v>1566.617</v>
      </c>
      <c r="F31" s="129">
        <v>1567.94</v>
      </c>
      <c r="G31" s="129"/>
      <c r="H31" s="129">
        <v>0</v>
      </c>
      <c r="I31" s="129">
        <v>0</v>
      </c>
      <c r="J31" s="129">
        <v>119.47</v>
      </c>
      <c r="K31" s="129">
        <v>0</v>
      </c>
      <c r="L31" s="129">
        <v>0</v>
      </c>
      <c r="M31" s="129">
        <v>0</v>
      </c>
      <c r="N31" s="129">
        <v>0</v>
      </c>
      <c r="O31" s="125">
        <f>G31+L31</f>
        <v>0</v>
      </c>
      <c r="P31" s="126">
        <f>I31+N31</f>
        <v>0</v>
      </c>
    </row>
    <row r="32" spans="1:16" ht="24.95" customHeight="1" thickBot="1" x14ac:dyDescent="0.3">
      <c r="A32" s="544"/>
      <c r="B32" s="551" t="s">
        <v>18</v>
      </c>
      <c r="C32" s="552"/>
      <c r="D32" s="552"/>
      <c r="E32" s="131">
        <f>E27+E28+E29+E30+E31</f>
        <v>7101.1587</v>
      </c>
      <c r="F32" s="131">
        <f t="shared" ref="F32:P32" si="3">F27+F28+F29+F30+F31</f>
        <v>9060.3799999999992</v>
      </c>
      <c r="G32" s="131">
        <f t="shared" si="3"/>
        <v>1044.6099999999999</v>
      </c>
      <c r="H32" s="131">
        <f t="shared" si="3"/>
        <v>7000</v>
      </c>
      <c r="I32" s="131">
        <f t="shared" si="3"/>
        <v>8772.1</v>
      </c>
      <c r="J32" s="131">
        <f t="shared" si="3"/>
        <v>2104.35</v>
      </c>
      <c r="K32" s="131">
        <f t="shared" si="3"/>
        <v>300</v>
      </c>
      <c r="L32" s="131">
        <f t="shared" si="3"/>
        <v>0</v>
      </c>
      <c r="M32" s="131">
        <f t="shared" si="3"/>
        <v>0</v>
      </c>
      <c r="N32" s="131">
        <f t="shared" si="3"/>
        <v>0</v>
      </c>
      <c r="O32" s="131">
        <f t="shared" si="3"/>
        <v>1044.6099999999999</v>
      </c>
      <c r="P32" s="122">
        <f t="shared" si="3"/>
        <v>8772.1</v>
      </c>
    </row>
    <row r="33" spans="1:16" ht="24.95" customHeight="1" x14ac:dyDescent="0.25">
      <c r="A33" s="542">
        <v>5</v>
      </c>
      <c r="B33" s="545" t="s">
        <v>79</v>
      </c>
      <c r="C33" s="548">
        <f>E38+J38</f>
        <v>1964.02</v>
      </c>
      <c r="D33" s="124" t="s">
        <v>14</v>
      </c>
      <c r="E33" s="124">
        <v>6.56</v>
      </c>
      <c r="F33" s="123">
        <v>6</v>
      </c>
      <c r="G33" s="123">
        <v>0</v>
      </c>
      <c r="H33" s="123">
        <v>0</v>
      </c>
      <c r="I33" s="123">
        <v>0</v>
      </c>
      <c r="J33" s="123">
        <v>0</v>
      </c>
      <c r="K33" s="123">
        <v>0</v>
      </c>
      <c r="L33" s="123">
        <v>0</v>
      </c>
      <c r="M33" s="123">
        <v>0</v>
      </c>
      <c r="N33" s="123">
        <v>0</v>
      </c>
      <c r="O33" s="125">
        <f>G33+L33</f>
        <v>0</v>
      </c>
      <c r="P33" s="126">
        <f>I33+N33</f>
        <v>0</v>
      </c>
    </row>
    <row r="34" spans="1:16" ht="24.95" customHeight="1" x14ac:dyDescent="0.25">
      <c r="A34" s="543"/>
      <c r="B34" s="546"/>
      <c r="C34" s="549"/>
      <c r="D34" s="128" t="s">
        <v>75</v>
      </c>
      <c r="E34" s="128">
        <v>0</v>
      </c>
      <c r="F34" s="127">
        <v>0</v>
      </c>
      <c r="G34" s="127">
        <v>0</v>
      </c>
      <c r="H34" s="127">
        <v>0</v>
      </c>
      <c r="I34" s="127">
        <v>0</v>
      </c>
      <c r="J34" s="127">
        <v>0</v>
      </c>
      <c r="K34" s="127">
        <v>0</v>
      </c>
      <c r="L34" s="127">
        <v>0</v>
      </c>
      <c r="M34" s="127">
        <v>0</v>
      </c>
      <c r="N34" s="127">
        <v>0</v>
      </c>
      <c r="O34" s="125">
        <f>G34+L34</f>
        <v>0</v>
      </c>
      <c r="P34" s="126">
        <f>I34+N34</f>
        <v>0</v>
      </c>
    </row>
    <row r="35" spans="1:16" ht="24.95" customHeight="1" x14ac:dyDescent="0.25">
      <c r="A35" s="543"/>
      <c r="B35" s="546"/>
      <c r="C35" s="549"/>
      <c r="D35" s="128" t="s">
        <v>15</v>
      </c>
      <c r="E35" s="128">
        <v>11.21</v>
      </c>
      <c r="F35" s="127">
        <v>0</v>
      </c>
      <c r="G35" s="127">
        <v>0</v>
      </c>
      <c r="H35" s="127">
        <v>0</v>
      </c>
      <c r="I35" s="127">
        <v>0</v>
      </c>
      <c r="J35" s="127">
        <v>17.25</v>
      </c>
      <c r="K35" s="127">
        <v>0</v>
      </c>
      <c r="L35" s="127">
        <v>0</v>
      </c>
      <c r="M35" s="127">
        <v>0</v>
      </c>
      <c r="N35" s="127">
        <v>0</v>
      </c>
      <c r="O35" s="125">
        <f>G35+L35</f>
        <v>0</v>
      </c>
      <c r="P35" s="126">
        <f>I35+N35</f>
        <v>0</v>
      </c>
    </row>
    <row r="36" spans="1:16" ht="24.95" customHeight="1" x14ac:dyDescent="0.25">
      <c r="A36" s="543"/>
      <c r="B36" s="546"/>
      <c r="C36" s="549"/>
      <c r="D36" s="128" t="s">
        <v>16</v>
      </c>
      <c r="E36" s="128">
        <v>753.12</v>
      </c>
      <c r="F36" s="127">
        <v>500</v>
      </c>
      <c r="G36" s="127">
        <v>269</v>
      </c>
      <c r="H36" s="127">
        <v>977</v>
      </c>
      <c r="I36" s="127">
        <v>735</v>
      </c>
      <c r="J36" s="127">
        <v>947</v>
      </c>
      <c r="K36" s="127">
        <v>947</v>
      </c>
      <c r="L36" s="127">
        <v>947</v>
      </c>
      <c r="M36" s="127">
        <v>1894</v>
      </c>
      <c r="N36" s="127">
        <v>1848</v>
      </c>
      <c r="O36" s="125">
        <f>G36+L36</f>
        <v>1216</v>
      </c>
      <c r="P36" s="126">
        <f>I36+N36</f>
        <v>2583</v>
      </c>
    </row>
    <row r="37" spans="1:16" ht="24.95" customHeight="1" thickBot="1" x14ac:dyDescent="0.3">
      <c r="A37" s="543"/>
      <c r="B37" s="547"/>
      <c r="C37" s="550"/>
      <c r="D37" s="130" t="s">
        <v>17</v>
      </c>
      <c r="E37" s="130">
        <v>83.09</v>
      </c>
      <c r="F37" s="129">
        <v>0</v>
      </c>
      <c r="G37" s="129">
        <v>0</v>
      </c>
      <c r="H37" s="129">
        <v>0</v>
      </c>
      <c r="I37" s="129">
        <v>0</v>
      </c>
      <c r="J37" s="129">
        <v>145.79</v>
      </c>
      <c r="K37" s="129">
        <v>3</v>
      </c>
      <c r="L37" s="129">
        <v>3</v>
      </c>
      <c r="M37" s="129">
        <v>6</v>
      </c>
      <c r="N37" s="129">
        <v>6</v>
      </c>
      <c r="O37" s="125">
        <f>G37+L37</f>
        <v>3</v>
      </c>
      <c r="P37" s="126">
        <f>I37+N37</f>
        <v>6</v>
      </c>
    </row>
    <row r="38" spans="1:16" ht="24.95" customHeight="1" thickBot="1" x14ac:dyDescent="0.3">
      <c r="A38" s="544"/>
      <c r="B38" s="551" t="s">
        <v>18</v>
      </c>
      <c r="C38" s="552"/>
      <c r="D38" s="552"/>
      <c r="E38" s="131">
        <f>E33+E34+E35+E36+E37</f>
        <v>853.98</v>
      </c>
      <c r="F38" s="131">
        <f t="shared" ref="F38:P38" si="4">F33+F34+F35+F36+F37</f>
        <v>506</v>
      </c>
      <c r="G38" s="131">
        <f t="shared" si="4"/>
        <v>269</v>
      </c>
      <c r="H38" s="131">
        <f t="shared" si="4"/>
        <v>977</v>
      </c>
      <c r="I38" s="131">
        <f t="shared" si="4"/>
        <v>735</v>
      </c>
      <c r="J38" s="131">
        <f t="shared" si="4"/>
        <v>1110.04</v>
      </c>
      <c r="K38" s="131">
        <f t="shared" si="4"/>
        <v>950</v>
      </c>
      <c r="L38" s="131">
        <f t="shared" si="4"/>
        <v>950</v>
      </c>
      <c r="M38" s="131">
        <f t="shared" si="4"/>
        <v>1900</v>
      </c>
      <c r="N38" s="131">
        <f t="shared" si="4"/>
        <v>1854</v>
      </c>
      <c r="O38" s="131">
        <f t="shared" si="4"/>
        <v>1219</v>
      </c>
      <c r="P38" s="122">
        <f t="shared" si="4"/>
        <v>2589</v>
      </c>
    </row>
    <row r="39" spans="1:16" ht="24.95" customHeight="1" x14ac:dyDescent="0.25">
      <c r="A39" s="542">
        <v>6</v>
      </c>
      <c r="B39" s="545" t="s">
        <v>80</v>
      </c>
      <c r="C39" s="548">
        <f>E44+J44</f>
        <v>1386.9506999999999</v>
      </c>
      <c r="D39" s="124" t="s">
        <v>14</v>
      </c>
      <c r="E39" s="124">
        <v>196.37</v>
      </c>
      <c r="F39" s="123">
        <v>150</v>
      </c>
      <c r="G39" s="123">
        <v>28.5</v>
      </c>
      <c r="H39" s="123">
        <v>270.2</v>
      </c>
      <c r="I39" s="123">
        <v>270.2</v>
      </c>
      <c r="J39" s="123">
        <v>0</v>
      </c>
      <c r="K39" s="123">
        <v>0</v>
      </c>
      <c r="L39" s="123">
        <v>0</v>
      </c>
      <c r="M39" s="123">
        <v>0</v>
      </c>
      <c r="N39" s="123">
        <v>0</v>
      </c>
      <c r="O39" s="125">
        <f>G39+L39</f>
        <v>28.5</v>
      </c>
      <c r="P39" s="126">
        <f>I39+N39</f>
        <v>270.2</v>
      </c>
    </row>
    <row r="40" spans="1:16" ht="24.95" customHeight="1" x14ac:dyDescent="0.25">
      <c r="A40" s="543"/>
      <c r="B40" s="546"/>
      <c r="C40" s="549"/>
      <c r="D40" s="128" t="s">
        <v>75</v>
      </c>
      <c r="E40" s="128">
        <v>0</v>
      </c>
      <c r="F40" s="127">
        <v>0</v>
      </c>
      <c r="G40" s="127">
        <v>0</v>
      </c>
      <c r="H40" s="127">
        <v>0</v>
      </c>
      <c r="I40" s="127">
        <v>0</v>
      </c>
      <c r="J40" s="127">
        <v>0</v>
      </c>
      <c r="K40" s="127">
        <v>0</v>
      </c>
      <c r="L40" s="127">
        <v>0</v>
      </c>
      <c r="M40" s="127">
        <v>0</v>
      </c>
      <c r="N40" s="127">
        <v>0</v>
      </c>
      <c r="O40" s="125">
        <f>G40+L40</f>
        <v>0</v>
      </c>
      <c r="P40" s="126">
        <f>I40+N40</f>
        <v>0</v>
      </c>
    </row>
    <row r="41" spans="1:16" ht="24.95" customHeight="1" x14ac:dyDescent="0.25">
      <c r="A41" s="543"/>
      <c r="B41" s="546"/>
      <c r="C41" s="549"/>
      <c r="D41" s="128" t="s">
        <v>15</v>
      </c>
      <c r="E41" s="128">
        <v>0</v>
      </c>
      <c r="F41" s="127">
        <v>0</v>
      </c>
      <c r="G41" s="127">
        <v>0</v>
      </c>
      <c r="H41" s="127">
        <v>0</v>
      </c>
      <c r="I41" s="127">
        <v>0</v>
      </c>
      <c r="J41" s="127">
        <v>0</v>
      </c>
      <c r="K41" s="127">
        <v>0</v>
      </c>
      <c r="L41" s="127">
        <v>0</v>
      </c>
      <c r="M41" s="127">
        <v>0</v>
      </c>
      <c r="N41" s="127">
        <v>0</v>
      </c>
      <c r="O41" s="125">
        <f>G41+L41</f>
        <v>0</v>
      </c>
      <c r="P41" s="126">
        <f>I41+N41</f>
        <v>0</v>
      </c>
    </row>
    <row r="42" spans="1:16" ht="24.95" customHeight="1" x14ac:dyDescent="0.25">
      <c r="A42" s="543"/>
      <c r="B42" s="546"/>
      <c r="C42" s="549"/>
      <c r="D42" s="128" t="s">
        <v>16</v>
      </c>
      <c r="E42" s="128">
        <v>1079.1252999999999</v>
      </c>
      <c r="F42" s="127">
        <v>0</v>
      </c>
      <c r="G42" s="127">
        <v>0</v>
      </c>
      <c r="H42" s="127">
        <v>0</v>
      </c>
      <c r="I42" s="127">
        <v>0</v>
      </c>
      <c r="J42" s="127">
        <v>2.5499999999999998</v>
      </c>
      <c r="K42" s="127">
        <v>0</v>
      </c>
      <c r="L42" s="127">
        <v>0</v>
      </c>
      <c r="M42" s="127">
        <v>0</v>
      </c>
      <c r="N42" s="127">
        <v>0</v>
      </c>
      <c r="O42" s="125">
        <f>G42+L42</f>
        <v>0</v>
      </c>
      <c r="P42" s="126">
        <f>I42+N42</f>
        <v>0</v>
      </c>
    </row>
    <row r="43" spans="1:16" ht="24.95" customHeight="1" thickBot="1" x14ac:dyDescent="0.3">
      <c r="A43" s="543"/>
      <c r="B43" s="547"/>
      <c r="C43" s="550"/>
      <c r="D43" s="130" t="s">
        <v>17</v>
      </c>
      <c r="E43" s="130">
        <v>101.86539999999999</v>
      </c>
      <c r="F43" s="129">
        <v>0</v>
      </c>
      <c r="G43" s="129">
        <v>0</v>
      </c>
      <c r="H43" s="129">
        <v>0</v>
      </c>
      <c r="I43" s="129">
        <v>0</v>
      </c>
      <c r="J43" s="129">
        <v>7.04</v>
      </c>
      <c r="K43" s="129">
        <v>0</v>
      </c>
      <c r="L43" s="129">
        <v>0</v>
      </c>
      <c r="M43" s="129">
        <v>0</v>
      </c>
      <c r="N43" s="129">
        <v>0</v>
      </c>
      <c r="O43" s="125">
        <f>G43+L43</f>
        <v>0</v>
      </c>
      <c r="P43" s="126">
        <f>I43+N43</f>
        <v>0</v>
      </c>
    </row>
    <row r="44" spans="1:16" ht="24.95" customHeight="1" thickBot="1" x14ac:dyDescent="0.3">
      <c r="A44" s="544"/>
      <c r="B44" s="551" t="s">
        <v>18</v>
      </c>
      <c r="C44" s="552"/>
      <c r="D44" s="552"/>
      <c r="E44" s="131">
        <f>E39+E40+E41+E42+E43</f>
        <v>1377.3607</v>
      </c>
      <c r="F44" s="131">
        <f t="shared" ref="F44:P44" si="5">F39+F40+F41+F42+F43</f>
        <v>150</v>
      </c>
      <c r="G44" s="131">
        <f t="shared" si="5"/>
        <v>28.5</v>
      </c>
      <c r="H44" s="131">
        <f t="shared" si="5"/>
        <v>270.2</v>
      </c>
      <c r="I44" s="131">
        <f t="shared" si="5"/>
        <v>270.2</v>
      </c>
      <c r="J44" s="131">
        <f t="shared" si="5"/>
        <v>9.59</v>
      </c>
      <c r="K44" s="131">
        <f t="shared" si="5"/>
        <v>0</v>
      </c>
      <c r="L44" s="131">
        <f t="shared" si="5"/>
        <v>0</v>
      </c>
      <c r="M44" s="131">
        <f t="shared" si="5"/>
        <v>0</v>
      </c>
      <c r="N44" s="131">
        <f t="shared" si="5"/>
        <v>0</v>
      </c>
      <c r="O44" s="131">
        <f t="shared" si="5"/>
        <v>28.5</v>
      </c>
      <c r="P44" s="122">
        <f t="shared" si="5"/>
        <v>270.2</v>
      </c>
    </row>
    <row r="45" spans="1:16" ht="24.95" customHeight="1" x14ac:dyDescent="0.25">
      <c r="A45" s="542">
        <v>7</v>
      </c>
      <c r="B45" s="545" t="s">
        <v>81</v>
      </c>
      <c r="C45" s="548">
        <f>E50+J50</f>
        <v>55050.951299999993</v>
      </c>
      <c r="D45" s="124" t="s">
        <v>14</v>
      </c>
      <c r="E45" s="124">
        <v>3326.9306999999999</v>
      </c>
      <c r="F45" s="123">
        <v>2000</v>
      </c>
      <c r="G45" s="123">
        <v>18.059999999999999</v>
      </c>
      <c r="H45" s="123">
        <v>120.892</v>
      </c>
      <c r="I45" s="123">
        <v>154.5</v>
      </c>
      <c r="J45" s="123">
        <v>158.08590000000001</v>
      </c>
      <c r="K45" s="123">
        <v>150</v>
      </c>
      <c r="L45" s="123">
        <v>0</v>
      </c>
      <c r="M45" s="123">
        <v>0</v>
      </c>
      <c r="N45" s="123">
        <v>0</v>
      </c>
      <c r="O45" s="125">
        <f>G45+L45</f>
        <v>18.059999999999999</v>
      </c>
      <c r="P45" s="126">
        <f>I45+N45</f>
        <v>154.5</v>
      </c>
    </row>
    <row r="46" spans="1:16" ht="24.95" customHeight="1" x14ac:dyDescent="0.25">
      <c r="A46" s="543"/>
      <c r="B46" s="546"/>
      <c r="C46" s="549"/>
      <c r="D46" s="128" t="s">
        <v>75</v>
      </c>
      <c r="E46" s="128">
        <v>97.39500000000001</v>
      </c>
      <c r="F46" s="127">
        <v>95</v>
      </c>
      <c r="G46" s="127">
        <v>0</v>
      </c>
      <c r="H46" s="127">
        <v>0</v>
      </c>
      <c r="I46" s="127">
        <v>0</v>
      </c>
      <c r="J46" s="127">
        <v>0</v>
      </c>
      <c r="K46" s="127">
        <v>0</v>
      </c>
      <c r="L46" s="127">
        <v>0</v>
      </c>
      <c r="M46" s="127">
        <v>0</v>
      </c>
      <c r="N46" s="127">
        <v>0</v>
      </c>
      <c r="O46" s="125">
        <f>G46+L46</f>
        <v>0</v>
      </c>
      <c r="P46" s="126">
        <f>I46+N46</f>
        <v>0</v>
      </c>
    </row>
    <row r="47" spans="1:16" ht="24.95" customHeight="1" x14ac:dyDescent="0.25">
      <c r="A47" s="543"/>
      <c r="B47" s="546"/>
      <c r="C47" s="549"/>
      <c r="D47" s="128" t="s">
        <v>15</v>
      </c>
      <c r="E47" s="128">
        <v>56.088000000000001</v>
      </c>
      <c r="F47" s="127">
        <v>56</v>
      </c>
      <c r="G47" s="127">
        <v>0</v>
      </c>
      <c r="H47" s="127">
        <v>0</v>
      </c>
      <c r="I47" s="127">
        <v>0</v>
      </c>
      <c r="J47" s="127">
        <v>78.62</v>
      </c>
      <c r="K47" s="127">
        <v>70</v>
      </c>
      <c r="L47" s="127">
        <v>0</v>
      </c>
      <c r="M47" s="127">
        <v>0</v>
      </c>
      <c r="N47" s="127">
        <v>0</v>
      </c>
      <c r="O47" s="125">
        <f>G47+L47</f>
        <v>0</v>
      </c>
      <c r="P47" s="126">
        <f>I47+N47</f>
        <v>0</v>
      </c>
    </row>
    <row r="48" spans="1:16" ht="24.95" customHeight="1" x14ac:dyDescent="0.25">
      <c r="A48" s="543"/>
      <c r="B48" s="546"/>
      <c r="C48" s="549"/>
      <c r="D48" s="128" t="s">
        <v>16</v>
      </c>
      <c r="E48" s="128">
        <v>37042.584199999998</v>
      </c>
      <c r="F48" s="127">
        <v>3000</v>
      </c>
      <c r="G48" s="127">
        <v>304.68</v>
      </c>
      <c r="H48" s="127">
        <v>5245.8</v>
      </c>
      <c r="I48" s="127">
        <v>5201.7</v>
      </c>
      <c r="J48" s="127">
        <v>9290.3515000000007</v>
      </c>
      <c r="K48" s="127">
        <v>5000</v>
      </c>
      <c r="L48" s="127">
        <v>4439</v>
      </c>
      <c r="M48" s="127">
        <v>7454</v>
      </c>
      <c r="N48" s="127">
        <v>7454</v>
      </c>
      <c r="O48" s="125">
        <f>G48+L48</f>
        <v>4743.68</v>
      </c>
      <c r="P48" s="126">
        <f>I48+N48</f>
        <v>12655.7</v>
      </c>
    </row>
    <row r="49" spans="1:16" ht="24.95" customHeight="1" thickBot="1" x14ac:dyDescent="0.3">
      <c r="A49" s="543"/>
      <c r="B49" s="547"/>
      <c r="C49" s="550"/>
      <c r="D49" s="130" t="s">
        <v>17</v>
      </c>
      <c r="E49" s="130">
        <v>3788.8770999999997</v>
      </c>
      <c r="F49" s="129">
        <v>200</v>
      </c>
      <c r="G49" s="129">
        <v>2.4500000000000002</v>
      </c>
      <c r="H49" s="129">
        <v>9231.1</v>
      </c>
      <c r="I49" s="129">
        <v>535.4</v>
      </c>
      <c r="J49" s="129">
        <v>1212.0189</v>
      </c>
      <c r="K49" s="129">
        <v>0</v>
      </c>
      <c r="L49" s="129">
        <v>0</v>
      </c>
      <c r="M49" s="129">
        <v>0</v>
      </c>
      <c r="N49" s="129">
        <v>0</v>
      </c>
      <c r="O49" s="125">
        <f>G49+L49</f>
        <v>2.4500000000000002</v>
      </c>
      <c r="P49" s="126">
        <f>I49+N49</f>
        <v>535.4</v>
      </c>
    </row>
    <row r="50" spans="1:16" ht="24.95" customHeight="1" thickBot="1" x14ac:dyDescent="0.3">
      <c r="A50" s="544"/>
      <c r="B50" s="551" t="s">
        <v>18</v>
      </c>
      <c r="C50" s="552"/>
      <c r="D50" s="552"/>
      <c r="E50" s="131">
        <f>E45+E46+E47+E48+E49</f>
        <v>44311.874999999993</v>
      </c>
      <c r="F50" s="131">
        <f t="shared" ref="F50:P50" si="6">F45+F46+F47+F48+F49</f>
        <v>5351</v>
      </c>
      <c r="G50" s="131">
        <f t="shared" si="6"/>
        <v>325.19</v>
      </c>
      <c r="H50" s="131">
        <f t="shared" si="6"/>
        <v>14597.792000000001</v>
      </c>
      <c r="I50" s="131">
        <f t="shared" si="6"/>
        <v>5891.5999999999995</v>
      </c>
      <c r="J50" s="131">
        <f t="shared" si="6"/>
        <v>10739.076300000001</v>
      </c>
      <c r="K50" s="131">
        <f t="shared" si="6"/>
        <v>5220</v>
      </c>
      <c r="L50" s="131">
        <f t="shared" si="6"/>
        <v>4439</v>
      </c>
      <c r="M50" s="131">
        <f t="shared" si="6"/>
        <v>7454</v>
      </c>
      <c r="N50" s="131">
        <f t="shared" si="6"/>
        <v>7454</v>
      </c>
      <c r="O50" s="131">
        <f t="shared" si="6"/>
        <v>4764.1900000000005</v>
      </c>
      <c r="P50" s="122">
        <f t="shared" si="6"/>
        <v>13345.6</v>
      </c>
    </row>
    <row r="51" spans="1:16" ht="24.95" customHeight="1" x14ac:dyDescent="0.25">
      <c r="A51" s="542">
        <v>8</v>
      </c>
      <c r="B51" s="545" t="s">
        <v>82</v>
      </c>
      <c r="C51" s="548">
        <f>E56+J56</f>
        <v>39798.11</v>
      </c>
      <c r="D51" s="124" t="s">
        <v>14</v>
      </c>
      <c r="E51" s="124">
        <v>2142.17</v>
      </c>
      <c r="F51" s="123">
        <v>749.26099999999997</v>
      </c>
      <c r="G51" s="123">
        <v>624.46100000000001</v>
      </c>
      <c r="H51" s="123">
        <v>10306.700000000001</v>
      </c>
      <c r="I51" s="123">
        <v>9786.5</v>
      </c>
      <c r="J51" s="123">
        <v>320.20999999999998</v>
      </c>
      <c r="K51" s="123">
        <v>9.44</v>
      </c>
      <c r="L51" s="123">
        <v>9.44</v>
      </c>
      <c r="M51" s="123">
        <v>73.8</v>
      </c>
      <c r="N51" s="123">
        <v>73.8</v>
      </c>
      <c r="O51" s="125">
        <f>G51+L51</f>
        <v>633.90100000000007</v>
      </c>
      <c r="P51" s="126">
        <f>I51+N51</f>
        <v>9860.2999999999993</v>
      </c>
    </row>
    <row r="52" spans="1:16" ht="24.95" customHeight="1" x14ac:dyDescent="0.25">
      <c r="A52" s="543"/>
      <c r="B52" s="546"/>
      <c r="C52" s="549"/>
      <c r="D52" s="128" t="s">
        <v>75</v>
      </c>
      <c r="E52" s="128">
        <v>32.33</v>
      </c>
      <c r="F52" s="127">
        <v>8.7200000000000006</v>
      </c>
      <c r="G52" s="127">
        <v>0.57130000000000003</v>
      </c>
      <c r="H52" s="127">
        <v>48.32</v>
      </c>
      <c r="I52" s="127">
        <v>48.32</v>
      </c>
      <c r="J52" s="127">
        <v>10.1</v>
      </c>
      <c r="K52" s="127">
        <v>0</v>
      </c>
      <c r="L52" s="127">
        <v>0</v>
      </c>
      <c r="M52" s="127">
        <v>0</v>
      </c>
      <c r="N52" s="127">
        <v>0</v>
      </c>
      <c r="O52" s="125">
        <f>G52+L52</f>
        <v>0.57130000000000003</v>
      </c>
      <c r="P52" s="126">
        <f>I52+N52</f>
        <v>48.32</v>
      </c>
    </row>
    <row r="53" spans="1:16" ht="24.95" customHeight="1" x14ac:dyDescent="0.25">
      <c r="A53" s="543"/>
      <c r="B53" s="546"/>
      <c r="C53" s="549"/>
      <c r="D53" s="128" t="s">
        <v>15</v>
      </c>
      <c r="E53" s="128">
        <v>135.44999999999999</v>
      </c>
      <c r="F53" s="127">
        <v>4.7699999999999996</v>
      </c>
      <c r="G53" s="127">
        <v>2.0499999999999998</v>
      </c>
      <c r="H53" s="127">
        <v>24.98</v>
      </c>
      <c r="I53" s="127">
        <v>24.98</v>
      </c>
      <c r="J53" s="127">
        <v>176.61</v>
      </c>
      <c r="K53" s="127">
        <v>0</v>
      </c>
      <c r="L53" s="127">
        <v>0</v>
      </c>
      <c r="M53" s="127">
        <v>0</v>
      </c>
      <c r="N53" s="127">
        <v>0</v>
      </c>
      <c r="O53" s="125">
        <f>G53+L53</f>
        <v>2.0499999999999998</v>
      </c>
      <c r="P53" s="126">
        <f>I53+N53</f>
        <v>24.98</v>
      </c>
    </row>
    <row r="54" spans="1:16" ht="24.95" customHeight="1" x14ac:dyDescent="0.25">
      <c r="A54" s="543"/>
      <c r="B54" s="546"/>
      <c r="C54" s="549"/>
      <c r="D54" s="128" t="s">
        <v>16</v>
      </c>
      <c r="E54" s="128">
        <v>16195.91</v>
      </c>
      <c r="F54" s="127">
        <v>6974.7860000000001</v>
      </c>
      <c r="G54" s="127">
        <v>2362.962</v>
      </c>
      <c r="H54" s="127">
        <v>12929.4</v>
      </c>
      <c r="I54" s="127">
        <v>5809.64</v>
      </c>
      <c r="J54" s="127">
        <v>13772.91</v>
      </c>
      <c r="K54" s="127">
        <v>739.64</v>
      </c>
      <c r="L54" s="127">
        <v>1029.6400000000001</v>
      </c>
      <c r="M54" s="127">
        <v>13173.27</v>
      </c>
      <c r="N54" s="127">
        <v>11767.77</v>
      </c>
      <c r="O54" s="125">
        <f>G54+L54</f>
        <v>3392.6019999999999</v>
      </c>
      <c r="P54" s="126">
        <f>I54+N54</f>
        <v>17577.41</v>
      </c>
    </row>
    <row r="55" spans="1:16" ht="24.95" customHeight="1" thickBot="1" x14ac:dyDescent="0.3">
      <c r="A55" s="543"/>
      <c r="B55" s="547"/>
      <c r="C55" s="550"/>
      <c r="D55" s="130" t="s">
        <v>17</v>
      </c>
      <c r="E55" s="130">
        <v>4354.95</v>
      </c>
      <c r="F55" s="129">
        <v>513.79700000000003</v>
      </c>
      <c r="G55" s="129">
        <v>148.99</v>
      </c>
      <c r="H55" s="129">
        <v>128.23500000000001</v>
      </c>
      <c r="I55" s="129">
        <v>91.278000000000006</v>
      </c>
      <c r="J55" s="129">
        <v>2657.47</v>
      </c>
      <c r="K55" s="129">
        <v>7.1239999999999997</v>
      </c>
      <c r="L55" s="129">
        <v>7.1239999999999997</v>
      </c>
      <c r="M55" s="129">
        <v>105.81</v>
      </c>
      <c r="N55" s="129">
        <v>105.81</v>
      </c>
      <c r="O55" s="125">
        <f>G55+L55</f>
        <v>156.114</v>
      </c>
      <c r="P55" s="126">
        <f>I55+N55</f>
        <v>197.08800000000002</v>
      </c>
    </row>
    <row r="56" spans="1:16" ht="24.95" customHeight="1" thickBot="1" x14ac:dyDescent="0.3">
      <c r="A56" s="544"/>
      <c r="B56" s="551" t="s">
        <v>18</v>
      </c>
      <c r="C56" s="552"/>
      <c r="D56" s="552"/>
      <c r="E56" s="131">
        <f>E51+E52+E53+E54+E55</f>
        <v>22860.81</v>
      </c>
      <c r="F56" s="131">
        <f t="shared" ref="F56:P56" si="7">F51+F52+F53+F54+F55</f>
        <v>8251.3340000000007</v>
      </c>
      <c r="G56" s="131">
        <f t="shared" si="7"/>
        <v>3139.0343000000003</v>
      </c>
      <c r="H56" s="131">
        <f t="shared" si="7"/>
        <v>23437.635000000002</v>
      </c>
      <c r="I56" s="131">
        <f t="shared" si="7"/>
        <v>15760.717999999999</v>
      </c>
      <c r="J56" s="131">
        <f t="shared" si="7"/>
        <v>16937.3</v>
      </c>
      <c r="K56" s="131">
        <f t="shared" si="7"/>
        <v>756.20400000000006</v>
      </c>
      <c r="L56" s="131">
        <f t="shared" si="7"/>
        <v>1046.2040000000002</v>
      </c>
      <c r="M56" s="131">
        <f t="shared" si="7"/>
        <v>13352.88</v>
      </c>
      <c r="N56" s="131">
        <f t="shared" si="7"/>
        <v>11947.38</v>
      </c>
      <c r="O56" s="131">
        <f t="shared" si="7"/>
        <v>4185.2383</v>
      </c>
      <c r="P56" s="122">
        <f t="shared" si="7"/>
        <v>27708.097999999998</v>
      </c>
    </row>
    <row r="57" spans="1:16" ht="24.95" customHeight="1" x14ac:dyDescent="0.25">
      <c r="A57" s="553" t="s">
        <v>83</v>
      </c>
      <c r="B57" s="554"/>
      <c r="C57" s="557">
        <f>C9+C15+C21+C27+C33+C39+C45+C51</f>
        <v>158457.51019999996</v>
      </c>
      <c r="D57" s="187" t="s">
        <v>14</v>
      </c>
      <c r="E57" s="187">
        <f>E9+E15+E21+E27+E33+E39+E45+E51</f>
        <v>9599.6995999999999</v>
      </c>
      <c r="F57" s="187">
        <f t="shared" ref="F57:P57" si="8">F9+F15+F21+F27+F33+F39+F45+F51</f>
        <v>5051.1810000000005</v>
      </c>
      <c r="G57" s="187">
        <f t="shared" si="8"/>
        <v>3068.8432699999994</v>
      </c>
      <c r="H57" s="187">
        <f t="shared" si="8"/>
        <v>26515.493000000002</v>
      </c>
      <c r="I57" s="187">
        <f t="shared" si="8"/>
        <v>33950.379000000001</v>
      </c>
      <c r="J57" s="187">
        <f t="shared" si="8"/>
        <v>710.32590000000005</v>
      </c>
      <c r="K57" s="187">
        <f t="shared" si="8"/>
        <v>159.44</v>
      </c>
      <c r="L57" s="187">
        <f t="shared" si="8"/>
        <v>9.44</v>
      </c>
      <c r="M57" s="187">
        <f t="shared" si="8"/>
        <v>73.8</v>
      </c>
      <c r="N57" s="187">
        <f t="shared" si="8"/>
        <v>73.8</v>
      </c>
      <c r="O57" s="187">
        <f t="shared" si="8"/>
        <v>3078.2832699999999</v>
      </c>
      <c r="P57" s="188">
        <f t="shared" si="8"/>
        <v>34024.179000000004</v>
      </c>
    </row>
    <row r="58" spans="1:16" ht="24.95" customHeight="1" x14ac:dyDescent="0.25">
      <c r="A58" s="555"/>
      <c r="B58" s="556"/>
      <c r="C58" s="558"/>
      <c r="D58" s="185" t="s">
        <v>75</v>
      </c>
      <c r="E58" s="185">
        <f t="shared" ref="E58:P61" si="9">E10+E16+E22+E28+E34+E40+E46+E52</f>
        <v>129.72500000000002</v>
      </c>
      <c r="F58" s="185">
        <f t="shared" si="9"/>
        <v>103.72</v>
      </c>
      <c r="G58" s="185">
        <f t="shared" si="9"/>
        <v>0.57130000000000003</v>
      </c>
      <c r="H58" s="185">
        <f t="shared" si="9"/>
        <v>48.32</v>
      </c>
      <c r="I58" s="185">
        <f t="shared" si="9"/>
        <v>48.32</v>
      </c>
      <c r="J58" s="185">
        <f t="shared" si="9"/>
        <v>10.1</v>
      </c>
      <c r="K58" s="185">
        <f t="shared" si="9"/>
        <v>0</v>
      </c>
      <c r="L58" s="185">
        <f t="shared" si="9"/>
        <v>0</v>
      </c>
      <c r="M58" s="185">
        <f t="shared" si="9"/>
        <v>0</v>
      </c>
      <c r="N58" s="185">
        <f t="shared" si="9"/>
        <v>0</v>
      </c>
      <c r="O58" s="187">
        <f t="shared" si="9"/>
        <v>0.57130000000000003</v>
      </c>
      <c r="P58" s="188">
        <f t="shared" si="9"/>
        <v>48.32</v>
      </c>
    </row>
    <row r="59" spans="1:16" ht="24.95" customHeight="1" x14ac:dyDescent="0.25">
      <c r="A59" s="555"/>
      <c r="B59" s="556"/>
      <c r="C59" s="558"/>
      <c r="D59" s="185" t="s">
        <v>15</v>
      </c>
      <c r="E59" s="185">
        <f t="shared" si="9"/>
        <v>716.93540000000007</v>
      </c>
      <c r="F59" s="185">
        <f t="shared" si="9"/>
        <v>559.53</v>
      </c>
      <c r="G59" s="185">
        <f t="shared" si="9"/>
        <v>99.143799999999985</v>
      </c>
      <c r="H59" s="185">
        <f t="shared" si="9"/>
        <v>910.24</v>
      </c>
      <c r="I59" s="185">
        <f t="shared" si="9"/>
        <v>922.96800000000007</v>
      </c>
      <c r="J59" s="185">
        <f t="shared" si="9"/>
        <v>789.62000000000012</v>
      </c>
      <c r="K59" s="185">
        <f t="shared" si="9"/>
        <v>70</v>
      </c>
      <c r="L59" s="185">
        <f t="shared" si="9"/>
        <v>4.1900000000000004</v>
      </c>
      <c r="M59" s="185">
        <f t="shared" si="9"/>
        <v>61</v>
      </c>
      <c r="N59" s="185">
        <f t="shared" si="9"/>
        <v>61</v>
      </c>
      <c r="O59" s="187">
        <f>G59+L59</f>
        <v>103.33379999999998</v>
      </c>
      <c r="P59" s="188">
        <f>I59+N59</f>
        <v>983.96800000000007</v>
      </c>
    </row>
    <row r="60" spans="1:16" ht="24.95" customHeight="1" x14ac:dyDescent="0.25">
      <c r="A60" s="555"/>
      <c r="B60" s="556"/>
      <c r="C60" s="558"/>
      <c r="D60" s="185" t="s">
        <v>16</v>
      </c>
      <c r="E60" s="185">
        <f t="shared" si="9"/>
        <v>86824.784400000004</v>
      </c>
      <c r="F60" s="185">
        <f t="shared" si="9"/>
        <v>24992.805999999997</v>
      </c>
      <c r="G60" s="185">
        <f t="shared" si="9"/>
        <v>5091.2716999999993</v>
      </c>
      <c r="H60" s="185">
        <f t="shared" si="9"/>
        <v>21200.141</v>
      </c>
      <c r="I60" s="185">
        <f t="shared" si="9"/>
        <v>18186.258999999998</v>
      </c>
      <c r="J60" s="185">
        <f t="shared" si="9"/>
        <v>36693.434000000001</v>
      </c>
      <c r="K60" s="185">
        <f t="shared" si="9"/>
        <v>12086.64</v>
      </c>
      <c r="L60" s="185">
        <f t="shared" si="9"/>
        <v>11326.64</v>
      </c>
      <c r="M60" s="185">
        <f t="shared" si="9"/>
        <v>27695.870000000003</v>
      </c>
      <c r="N60" s="185">
        <f t="shared" si="9"/>
        <v>29609.670000000002</v>
      </c>
      <c r="O60" s="187">
        <f>G60+L60</f>
        <v>16417.911699999997</v>
      </c>
      <c r="P60" s="188">
        <f>I60+N60</f>
        <v>47795.929000000004</v>
      </c>
    </row>
    <row r="61" spans="1:16" ht="24.95" customHeight="1" thickBot="1" x14ac:dyDescent="0.3">
      <c r="A61" s="555"/>
      <c r="B61" s="556"/>
      <c r="C61" s="559"/>
      <c r="D61" s="186" t="s">
        <v>17</v>
      </c>
      <c r="E61" s="186">
        <f t="shared" si="9"/>
        <v>12392.326999999999</v>
      </c>
      <c r="F61" s="186">
        <f t="shared" si="9"/>
        <v>2892.877</v>
      </c>
      <c r="G61" s="186">
        <f t="shared" si="9"/>
        <v>188.82320000000001</v>
      </c>
      <c r="H61" s="186">
        <f t="shared" si="9"/>
        <v>10852.435000000001</v>
      </c>
      <c r="I61" s="186">
        <f t="shared" si="9"/>
        <v>2119.7779999999998</v>
      </c>
      <c r="J61" s="186">
        <f t="shared" si="9"/>
        <v>10590.5589</v>
      </c>
      <c r="K61" s="186">
        <f t="shared" si="9"/>
        <v>10.123999999999999</v>
      </c>
      <c r="L61" s="186">
        <f t="shared" si="9"/>
        <v>14.814</v>
      </c>
      <c r="M61" s="186">
        <f t="shared" si="9"/>
        <v>111.81</v>
      </c>
      <c r="N61" s="186">
        <f t="shared" si="9"/>
        <v>194.81</v>
      </c>
      <c r="O61" s="187">
        <f>G61+L61</f>
        <v>203.63720000000001</v>
      </c>
      <c r="P61" s="188">
        <f>I61+N61</f>
        <v>2314.5879999999997</v>
      </c>
    </row>
    <row r="62" spans="1:16" s="264" customFormat="1" ht="39.75" customHeight="1" thickBot="1" x14ac:dyDescent="0.3">
      <c r="A62" s="265"/>
      <c r="B62" s="551"/>
      <c r="C62" s="552"/>
      <c r="D62" s="552"/>
      <c r="E62" s="131">
        <f t="shared" ref="E62:P62" si="10">E57+E58+E59+E60+E61</f>
        <v>109663.47140000001</v>
      </c>
      <c r="F62" s="131">
        <f t="shared" si="10"/>
        <v>33600.113999999994</v>
      </c>
      <c r="G62" s="131">
        <f t="shared" si="10"/>
        <v>8448.6532699999989</v>
      </c>
      <c r="H62" s="131">
        <f t="shared" si="10"/>
        <v>59526.629000000001</v>
      </c>
      <c r="I62" s="131">
        <f t="shared" si="10"/>
        <v>55227.703999999998</v>
      </c>
      <c r="J62" s="131">
        <f t="shared" si="10"/>
        <v>48794.038799999995</v>
      </c>
      <c r="K62" s="131">
        <f t="shared" si="10"/>
        <v>12326.204</v>
      </c>
      <c r="L62" s="131">
        <f t="shared" si="10"/>
        <v>11355.083999999999</v>
      </c>
      <c r="M62" s="131">
        <f t="shared" si="10"/>
        <v>27942.480000000003</v>
      </c>
      <c r="N62" s="131">
        <f t="shared" si="10"/>
        <v>29939.280000000002</v>
      </c>
      <c r="O62" s="131">
        <f t="shared" si="10"/>
        <v>19803.737269999998</v>
      </c>
      <c r="P62" s="122">
        <f t="shared" si="10"/>
        <v>85166.984000000011</v>
      </c>
    </row>
  </sheetData>
  <mergeCells count="53">
    <mergeCell ref="A45:A50"/>
    <mergeCell ref="B45:B49"/>
    <mergeCell ref="C45:C49"/>
    <mergeCell ref="B50:D50"/>
    <mergeCell ref="B62:D62"/>
    <mergeCell ref="A51:A56"/>
    <mergeCell ref="B51:B55"/>
    <mergeCell ref="C51:C55"/>
    <mergeCell ref="B56:D56"/>
    <mergeCell ref="A57:B61"/>
    <mergeCell ref="C57:C61"/>
    <mergeCell ref="A33:A38"/>
    <mergeCell ref="B33:B37"/>
    <mergeCell ref="C33:C37"/>
    <mergeCell ref="B38:D38"/>
    <mergeCell ref="A39:A44"/>
    <mergeCell ref="B39:B43"/>
    <mergeCell ref="C39:C43"/>
    <mergeCell ref="B44:D44"/>
    <mergeCell ref="A21:A26"/>
    <mergeCell ref="B21:B25"/>
    <mergeCell ref="C21:C25"/>
    <mergeCell ref="B26:D26"/>
    <mergeCell ref="A27:A32"/>
    <mergeCell ref="B27:B31"/>
    <mergeCell ref="C27:C31"/>
    <mergeCell ref="B32:D32"/>
    <mergeCell ref="M6:N6"/>
    <mergeCell ref="A15:A20"/>
    <mergeCell ref="B15:B19"/>
    <mergeCell ref="C15:C19"/>
    <mergeCell ref="B20:D20"/>
    <mergeCell ref="A9:A14"/>
    <mergeCell ref="B9:B13"/>
    <mergeCell ref="C9:C13"/>
    <mergeCell ref="B14:D14"/>
    <mergeCell ref="E6:E7"/>
    <mergeCell ref="B2:P2"/>
    <mergeCell ref="B3:P3"/>
    <mergeCell ref="B4:P4"/>
    <mergeCell ref="A5:A7"/>
    <mergeCell ref="B5:B7"/>
    <mergeCell ref="C5:C7"/>
    <mergeCell ref="D5:D7"/>
    <mergeCell ref="E5:I5"/>
    <mergeCell ref="J5:N5"/>
    <mergeCell ref="O5:P5"/>
    <mergeCell ref="O6:O7"/>
    <mergeCell ref="P6:P7"/>
    <mergeCell ref="F6:G6"/>
    <mergeCell ref="H6:I6"/>
    <mergeCell ref="J6:J7"/>
    <mergeCell ref="K6:L6"/>
  </mergeCells>
  <printOptions horizontalCentered="1"/>
  <pageMargins left="0" right="0" top="0.5" bottom="0.3" header="0.25" footer="0.25"/>
  <pageSetup paperSize="9" scale="75" orientation="landscape" r:id="rId1"/>
  <headerFooter alignWithMargins="0"/>
  <ignoredErrors>
    <ignoredError sqref="O14:P14 O26:P62" formula="1"/>
    <ignoredError sqref="L17:P19 G15:I19 L21:P21 L20:N20" numberStoredAsText="1"/>
    <ignoredError sqref="O20:P20" numberStoredAsText="1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934A0A-868E-4D57-8C4D-448F68B7E638}">
  <sheetPr>
    <tabColor rgb="FFFFFF00"/>
  </sheetPr>
  <dimension ref="A1:P44"/>
  <sheetViews>
    <sheetView topLeftCell="A34" zoomScale="93" zoomScaleNormal="93" workbookViewId="0">
      <selection activeCell="B38" sqref="B38:D38"/>
    </sheetView>
  </sheetViews>
  <sheetFormatPr defaultRowHeight="13.5" x14ac:dyDescent="0.25"/>
  <cols>
    <col min="1" max="1" width="4.7109375" style="248" customWidth="1"/>
    <col min="2" max="2" width="16.85546875" style="248" customWidth="1"/>
    <col min="3" max="3" width="14.85546875" style="248" customWidth="1"/>
    <col min="4" max="4" width="14.140625" style="248" customWidth="1"/>
    <col min="5" max="5" width="16.42578125" style="248" customWidth="1"/>
    <col min="6" max="6" width="10.85546875" style="248" customWidth="1"/>
    <col min="7" max="7" width="11.7109375" style="248" customWidth="1"/>
    <col min="8" max="8" width="11.42578125" style="248" customWidth="1"/>
    <col min="9" max="9" width="13.28515625" style="248" customWidth="1"/>
    <col min="10" max="10" width="14.7109375" style="248" customWidth="1"/>
    <col min="11" max="11" width="11.7109375" style="248" customWidth="1"/>
    <col min="12" max="12" width="12" style="248" customWidth="1"/>
    <col min="13" max="13" width="12.42578125" style="248" customWidth="1"/>
    <col min="14" max="14" width="11.85546875" style="248" customWidth="1"/>
    <col min="15" max="15" width="11.140625" style="248" customWidth="1"/>
    <col min="16" max="16" width="15.28515625" style="248" customWidth="1"/>
    <col min="17" max="19" width="9.140625" style="248"/>
    <col min="20" max="20" width="11" style="248" customWidth="1"/>
    <col min="21" max="16384" width="9.140625" style="248"/>
  </cols>
  <sheetData>
    <row r="1" spans="1:16" s="247" customFormat="1" ht="15.75" customHeight="1" x14ac:dyDescent="0.25">
      <c r="P1" s="247" t="s">
        <v>67</v>
      </c>
    </row>
    <row r="2" spans="1:16" s="249" customFormat="1" ht="18" customHeight="1" x14ac:dyDescent="0.4">
      <c r="B2" s="530" t="s">
        <v>0</v>
      </c>
      <c r="C2" s="530"/>
      <c r="D2" s="530"/>
      <c r="E2" s="530"/>
      <c r="F2" s="530"/>
      <c r="G2" s="530"/>
      <c r="H2" s="530"/>
      <c r="I2" s="530"/>
      <c r="J2" s="530"/>
      <c r="K2" s="530"/>
      <c r="L2" s="530"/>
      <c r="M2" s="530"/>
      <c r="N2" s="530"/>
      <c r="O2" s="530"/>
      <c r="P2" s="530"/>
    </row>
    <row r="3" spans="1:16" s="250" customFormat="1" ht="42" customHeight="1" x14ac:dyDescent="0.35">
      <c r="B3" s="531" t="s">
        <v>84</v>
      </c>
      <c r="C3" s="531"/>
      <c r="D3" s="531"/>
      <c r="E3" s="531"/>
      <c r="F3" s="531"/>
      <c r="G3" s="531"/>
      <c r="H3" s="531"/>
      <c r="I3" s="531"/>
      <c r="J3" s="531"/>
      <c r="K3" s="531"/>
      <c r="L3" s="531"/>
      <c r="M3" s="531"/>
      <c r="N3" s="531"/>
      <c r="O3" s="531"/>
      <c r="P3" s="531"/>
    </row>
    <row r="4" spans="1:16" s="247" customFormat="1" ht="22.5" customHeight="1" thickBot="1" x14ac:dyDescent="0.4">
      <c r="B4" s="532" t="s">
        <v>156</v>
      </c>
      <c r="C4" s="532"/>
      <c r="D4" s="532"/>
      <c r="E4" s="532"/>
      <c r="F4" s="532"/>
      <c r="G4" s="532"/>
      <c r="H4" s="532"/>
      <c r="I4" s="532"/>
      <c r="J4" s="532"/>
      <c r="K4" s="532"/>
      <c r="L4" s="532"/>
      <c r="M4" s="532"/>
      <c r="N4" s="532"/>
      <c r="O4" s="532"/>
      <c r="P4" s="532"/>
    </row>
    <row r="5" spans="1:16" s="251" customFormat="1" ht="39" customHeight="1" thickBot="1" x14ac:dyDescent="0.3">
      <c r="A5" s="533" t="s">
        <v>1</v>
      </c>
      <c r="B5" s="536" t="s">
        <v>69</v>
      </c>
      <c r="C5" s="560" t="s">
        <v>70</v>
      </c>
      <c r="D5" s="562" t="s">
        <v>2</v>
      </c>
      <c r="E5" s="538" t="s">
        <v>3</v>
      </c>
      <c r="F5" s="539"/>
      <c r="G5" s="539"/>
      <c r="H5" s="539"/>
      <c r="I5" s="540"/>
      <c r="J5" s="538" t="s">
        <v>4</v>
      </c>
      <c r="K5" s="539"/>
      <c r="L5" s="539"/>
      <c r="M5" s="539"/>
      <c r="N5" s="540"/>
      <c r="O5" s="564" t="s">
        <v>5</v>
      </c>
      <c r="P5" s="565"/>
    </row>
    <row r="6" spans="1:16" s="251" customFormat="1" ht="46.5" customHeight="1" x14ac:dyDescent="0.25">
      <c r="A6" s="534"/>
      <c r="B6" s="537"/>
      <c r="C6" s="561"/>
      <c r="D6" s="563"/>
      <c r="E6" s="572" t="s">
        <v>71</v>
      </c>
      <c r="F6" s="570" t="s">
        <v>6</v>
      </c>
      <c r="G6" s="570"/>
      <c r="H6" s="570" t="s">
        <v>7</v>
      </c>
      <c r="I6" s="571"/>
      <c r="J6" s="572" t="s">
        <v>72</v>
      </c>
      <c r="K6" s="570" t="s">
        <v>73</v>
      </c>
      <c r="L6" s="570"/>
      <c r="M6" s="570" t="s">
        <v>9</v>
      </c>
      <c r="N6" s="570"/>
      <c r="O6" s="566" t="s">
        <v>10</v>
      </c>
      <c r="P6" s="568" t="s">
        <v>11</v>
      </c>
    </row>
    <row r="7" spans="1:16" s="251" customFormat="1" ht="48" customHeight="1" thickBot="1" x14ac:dyDescent="0.3">
      <c r="A7" s="535"/>
      <c r="B7" s="537"/>
      <c r="C7" s="561"/>
      <c r="D7" s="563"/>
      <c r="E7" s="572"/>
      <c r="F7" s="266" t="s">
        <v>12</v>
      </c>
      <c r="G7" s="266" t="s">
        <v>13</v>
      </c>
      <c r="H7" s="266" t="s">
        <v>12</v>
      </c>
      <c r="I7" s="266" t="s">
        <v>13</v>
      </c>
      <c r="J7" s="572"/>
      <c r="K7" s="266" t="s">
        <v>12</v>
      </c>
      <c r="L7" s="266" t="s">
        <v>13</v>
      </c>
      <c r="M7" s="266" t="s">
        <v>12</v>
      </c>
      <c r="N7" s="266" t="s">
        <v>13</v>
      </c>
      <c r="O7" s="567"/>
      <c r="P7" s="569"/>
    </row>
    <row r="8" spans="1:16" s="256" customFormat="1" ht="15.75" customHeight="1" thickBot="1" x14ac:dyDescent="0.3">
      <c r="A8" s="282">
        <v>1</v>
      </c>
      <c r="B8" s="253">
        <v>2</v>
      </c>
      <c r="C8" s="254">
        <v>3</v>
      </c>
      <c r="D8" s="254">
        <v>4</v>
      </c>
      <c r="E8" s="254">
        <v>5</v>
      </c>
      <c r="F8" s="254">
        <v>6</v>
      </c>
      <c r="G8" s="254">
        <v>7</v>
      </c>
      <c r="H8" s="254">
        <v>8</v>
      </c>
      <c r="I8" s="254">
        <v>9</v>
      </c>
      <c r="J8" s="254">
        <v>10</v>
      </c>
      <c r="K8" s="254">
        <v>11</v>
      </c>
      <c r="L8" s="254">
        <v>12</v>
      </c>
      <c r="M8" s="254">
        <v>13</v>
      </c>
      <c r="N8" s="254">
        <v>14</v>
      </c>
      <c r="O8" s="254">
        <v>15</v>
      </c>
      <c r="P8" s="255">
        <v>16</v>
      </c>
    </row>
    <row r="9" spans="1:16" ht="24.95" customHeight="1" x14ac:dyDescent="0.25">
      <c r="A9" s="573">
        <v>1</v>
      </c>
      <c r="B9" s="545" t="s">
        <v>85</v>
      </c>
      <c r="C9" s="576">
        <f>E14+J14</f>
        <v>38179.6486</v>
      </c>
      <c r="D9" s="165" t="s">
        <v>14</v>
      </c>
      <c r="E9" s="280">
        <v>1216.9056</v>
      </c>
      <c r="F9" s="164">
        <v>810</v>
      </c>
      <c r="G9" s="280">
        <v>814.13</v>
      </c>
      <c r="H9" s="164">
        <v>15003</v>
      </c>
      <c r="I9" s="281">
        <v>14320</v>
      </c>
      <c r="J9" s="280">
        <v>136.47120000000001</v>
      </c>
      <c r="K9" s="164">
        <v>115</v>
      </c>
      <c r="L9" s="280">
        <v>115.4</v>
      </c>
      <c r="M9" s="164">
        <v>780</v>
      </c>
      <c r="N9" s="177">
        <v>795</v>
      </c>
      <c r="O9" s="169">
        <f>G9+L9</f>
        <v>929.53</v>
      </c>
      <c r="P9" s="170">
        <f>I9+N9</f>
        <v>15115</v>
      </c>
    </row>
    <row r="10" spans="1:16" ht="24.95" customHeight="1" x14ac:dyDescent="0.25">
      <c r="A10" s="574"/>
      <c r="B10" s="546"/>
      <c r="C10" s="577"/>
      <c r="D10" s="172" t="s">
        <v>75</v>
      </c>
      <c r="E10" s="166">
        <v>97.847400000000007</v>
      </c>
      <c r="F10" s="171">
        <v>95</v>
      </c>
      <c r="G10" s="166">
        <v>97.847400000000007</v>
      </c>
      <c r="H10" s="171">
        <v>2450</v>
      </c>
      <c r="I10" s="173">
        <v>2720</v>
      </c>
      <c r="J10" s="166">
        <v>8</v>
      </c>
      <c r="K10" s="171">
        <v>8</v>
      </c>
      <c r="L10" s="166">
        <v>8</v>
      </c>
      <c r="M10" s="171">
        <v>100</v>
      </c>
      <c r="N10" s="173">
        <v>100</v>
      </c>
      <c r="O10" s="169">
        <f>G10+L10</f>
        <v>105.84740000000001</v>
      </c>
      <c r="P10" s="170">
        <f>I10+N10</f>
        <v>2820</v>
      </c>
    </row>
    <row r="11" spans="1:16" ht="24.95" customHeight="1" x14ac:dyDescent="0.25">
      <c r="A11" s="574"/>
      <c r="B11" s="546"/>
      <c r="C11" s="577"/>
      <c r="D11" s="172" t="s">
        <v>15</v>
      </c>
      <c r="E11" s="166">
        <v>140.41</v>
      </c>
      <c r="F11" s="171">
        <v>18</v>
      </c>
      <c r="G11" s="166">
        <v>18.989999999999998</v>
      </c>
      <c r="H11" s="171">
        <v>42.6</v>
      </c>
      <c r="I11" s="168">
        <v>42.6</v>
      </c>
      <c r="J11" s="166">
        <v>496.07920000000001</v>
      </c>
      <c r="K11" s="171">
        <v>112</v>
      </c>
      <c r="L11" s="166">
        <v>115</v>
      </c>
      <c r="M11" s="171">
        <v>430</v>
      </c>
      <c r="N11" s="168">
        <v>454</v>
      </c>
      <c r="O11" s="169">
        <f>G11+L11</f>
        <v>133.99</v>
      </c>
      <c r="P11" s="170">
        <f>I11+N11</f>
        <v>496.6</v>
      </c>
    </row>
    <row r="12" spans="1:16" ht="24.95" customHeight="1" x14ac:dyDescent="0.25">
      <c r="A12" s="574"/>
      <c r="B12" s="546"/>
      <c r="C12" s="577"/>
      <c r="D12" s="172" t="s">
        <v>16</v>
      </c>
      <c r="E12" s="166">
        <v>2036.0745999999999</v>
      </c>
      <c r="F12" s="171">
        <v>625</v>
      </c>
      <c r="G12" s="166">
        <v>630.35320000000002</v>
      </c>
      <c r="H12" s="171">
        <v>650</v>
      </c>
      <c r="I12" s="168">
        <v>780</v>
      </c>
      <c r="J12" s="166">
        <v>18828.3812</v>
      </c>
      <c r="K12" s="171">
        <v>15000</v>
      </c>
      <c r="L12" s="166">
        <v>15768.638999999999</v>
      </c>
      <c r="M12" s="171">
        <v>11600.7</v>
      </c>
      <c r="N12" s="168">
        <v>11830</v>
      </c>
      <c r="O12" s="169">
        <f>G12+L12</f>
        <v>16398.992200000001</v>
      </c>
      <c r="P12" s="170">
        <f>I12+N12</f>
        <v>12610</v>
      </c>
    </row>
    <row r="13" spans="1:16" ht="24.95" customHeight="1" thickBot="1" x14ac:dyDescent="0.3">
      <c r="A13" s="574"/>
      <c r="B13" s="547"/>
      <c r="C13" s="578"/>
      <c r="D13" s="175" t="s">
        <v>17</v>
      </c>
      <c r="E13" s="179">
        <v>3948.4052000000001</v>
      </c>
      <c r="F13" s="174">
        <v>215</v>
      </c>
      <c r="G13" s="179">
        <v>218.13310000000001</v>
      </c>
      <c r="H13" s="174">
        <v>1580</v>
      </c>
      <c r="I13" s="174">
        <v>1820</v>
      </c>
      <c r="J13" s="179">
        <v>11271.074200000001</v>
      </c>
      <c r="K13" s="174">
        <v>150</v>
      </c>
      <c r="L13" s="179">
        <v>156.63999999999999</v>
      </c>
      <c r="M13" s="174">
        <v>520</v>
      </c>
      <c r="N13" s="174">
        <v>580</v>
      </c>
      <c r="O13" s="178">
        <f>G13+L13</f>
        <v>374.7731</v>
      </c>
      <c r="P13" s="180">
        <f>I13+N13</f>
        <v>2400</v>
      </c>
    </row>
    <row r="14" spans="1:16" ht="24.95" customHeight="1" thickBot="1" x14ac:dyDescent="0.3">
      <c r="A14" s="575"/>
      <c r="B14" s="579" t="s">
        <v>18</v>
      </c>
      <c r="C14" s="580"/>
      <c r="D14" s="581"/>
      <c r="E14" s="176">
        <f>E9+E10+E11+E12+E13</f>
        <v>7439.6428000000005</v>
      </c>
      <c r="F14" s="176">
        <f t="shared" ref="F14:P14" si="0">F9+F10+F11+F12+F13</f>
        <v>1763</v>
      </c>
      <c r="G14" s="176">
        <f t="shared" si="0"/>
        <v>1779.4537</v>
      </c>
      <c r="H14" s="176">
        <f t="shared" si="0"/>
        <v>19725.599999999999</v>
      </c>
      <c r="I14" s="176">
        <f t="shared" si="0"/>
        <v>19682.599999999999</v>
      </c>
      <c r="J14" s="176">
        <f t="shared" si="0"/>
        <v>30740.005799999999</v>
      </c>
      <c r="K14" s="176">
        <f t="shared" si="0"/>
        <v>15385</v>
      </c>
      <c r="L14" s="176">
        <f t="shared" si="0"/>
        <v>16163.678999999998</v>
      </c>
      <c r="M14" s="176">
        <f t="shared" si="0"/>
        <v>13430.7</v>
      </c>
      <c r="N14" s="176">
        <f t="shared" si="0"/>
        <v>13759</v>
      </c>
      <c r="O14" s="176">
        <f t="shared" si="0"/>
        <v>17943.132699999998</v>
      </c>
      <c r="P14" s="181">
        <f t="shared" si="0"/>
        <v>33441.599999999999</v>
      </c>
    </row>
    <row r="15" spans="1:16" ht="24.95" customHeight="1" x14ac:dyDescent="0.25">
      <c r="A15" s="573">
        <v>2</v>
      </c>
      <c r="B15" s="545" t="s">
        <v>86</v>
      </c>
      <c r="C15" s="576">
        <f>E20+J20</f>
        <v>30950.109100000001</v>
      </c>
      <c r="D15" s="165" t="s">
        <v>14</v>
      </c>
      <c r="E15" s="166">
        <v>1464.9438</v>
      </c>
      <c r="F15" s="164">
        <v>960</v>
      </c>
      <c r="G15" s="166">
        <v>967.89</v>
      </c>
      <c r="H15" s="164">
        <v>4000</v>
      </c>
      <c r="I15" s="167">
        <v>4165.2</v>
      </c>
      <c r="J15" s="166">
        <v>148.56</v>
      </c>
      <c r="K15" s="164">
        <v>117</v>
      </c>
      <c r="L15" s="166">
        <v>117.2</v>
      </c>
      <c r="M15" s="164">
        <v>190</v>
      </c>
      <c r="N15" s="168">
        <v>195</v>
      </c>
      <c r="O15" s="169">
        <f>G15+L15</f>
        <v>1085.0899999999999</v>
      </c>
      <c r="P15" s="170">
        <f>I15+N15</f>
        <v>4360.2</v>
      </c>
    </row>
    <row r="16" spans="1:16" ht="24.95" customHeight="1" x14ac:dyDescent="0.25">
      <c r="A16" s="574"/>
      <c r="B16" s="546"/>
      <c r="C16" s="577"/>
      <c r="D16" s="172" t="s">
        <v>75</v>
      </c>
      <c r="E16" s="166">
        <v>219.1524</v>
      </c>
      <c r="F16" s="171">
        <v>210</v>
      </c>
      <c r="G16" s="166">
        <v>219.1524</v>
      </c>
      <c r="H16" s="171">
        <v>1250</v>
      </c>
      <c r="I16" s="173">
        <v>1435.33</v>
      </c>
      <c r="J16" s="166">
        <v>0</v>
      </c>
      <c r="K16" s="171">
        <v>0</v>
      </c>
      <c r="L16" s="166">
        <v>0</v>
      </c>
      <c r="M16" s="171">
        <v>0</v>
      </c>
      <c r="N16" s="173">
        <v>0</v>
      </c>
      <c r="O16" s="169">
        <f>G16+L16</f>
        <v>219.1524</v>
      </c>
      <c r="P16" s="170">
        <f>I16+N16</f>
        <v>1435.33</v>
      </c>
    </row>
    <row r="17" spans="1:16" ht="24.95" customHeight="1" x14ac:dyDescent="0.25">
      <c r="A17" s="574"/>
      <c r="B17" s="546"/>
      <c r="C17" s="577"/>
      <c r="D17" s="172" t="s">
        <v>15</v>
      </c>
      <c r="E17" s="166">
        <v>444.83229999999998</v>
      </c>
      <c r="F17" s="171">
        <v>300</v>
      </c>
      <c r="G17" s="166">
        <v>303.73</v>
      </c>
      <c r="H17" s="171">
        <v>1000</v>
      </c>
      <c r="I17" s="168">
        <v>1035.2</v>
      </c>
      <c r="J17" s="166">
        <v>0</v>
      </c>
      <c r="K17" s="171">
        <v>0</v>
      </c>
      <c r="L17" s="166">
        <v>0</v>
      </c>
      <c r="M17" s="171">
        <v>0</v>
      </c>
      <c r="N17" s="168">
        <v>0</v>
      </c>
      <c r="O17" s="169">
        <f>G17+L17</f>
        <v>303.73</v>
      </c>
      <c r="P17" s="170">
        <f>I17+N17</f>
        <v>1035.2</v>
      </c>
    </row>
    <row r="18" spans="1:16" ht="24.95" customHeight="1" x14ac:dyDescent="0.25">
      <c r="A18" s="574"/>
      <c r="B18" s="546"/>
      <c r="C18" s="577"/>
      <c r="D18" s="172" t="s">
        <v>16</v>
      </c>
      <c r="E18" s="166">
        <v>10094.2189</v>
      </c>
      <c r="F18" s="171">
        <v>2630</v>
      </c>
      <c r="G18" s="166">
        <v>2656.84</v>
      </c>
      <c r="H18" s="171">
        <v>5700</v>
      </c>
      <c r="I18" s="168">
        <v>5736.22</v>
      </c>
      <c r="J18" s="166">
        <v>9819.0301999999992</v>
      </c>
      <c r="K18" s="171">
        <v>7600</v>
      </c>
      <c r="L18" s="166">
        <v>7718.1</v>
      </c>
      <c r="M18" s="171">
        <v>5830</v>
      </c>
      <c r="N18" s="168">
        <v>5944.8</v>
      </c>
      <c r="O18" s="169">
        <f>G18+L18</f>
        <v>10374.94</v>
      </c>
      <c r="P18" s="170">
        <f>I18+N18</f>
        <v>11681.02</v>
      </c>
    </row>
    <row r="19" spans="1:16" ht="24.95" customHeight="1" thickBot="1" x14ac:dyDescent="0.3">
      <c r="A19" s="574"/>
      <c r="B19" s="547"/>
      <c r="C19" s="578"/>
      <c r="D19" s="175" t="s">
        <v>17</v>
      </c>
      <c r="E19" s="179">
        <v>2426.0214999999998</v>
      </c>
      <c r="F19" s="174">
        <v>410</v>
      </c>
      <c r="G19" s="179">
        <v>414.47</v>
      </c>
      <c r="H19" s="174">
        <v>1850</v>
      </c>
      <c r="I19" s="174">
        <v>1864.31</v>
      </c>
      <c r="J19" s="179">
        <v>6333.35</v>
      </c>
      <c r="K19" s="174">
        <v>2235</v>
      </c>
      <c r="L19" s="179">
        <v>2251.3000000000002</v>
      </c>
      <c r="M19" s="174">
        <v>1185</v>
      </c>
      <c r="N19" s="174">
        <v>1249.3</v>
      </c>
      <c r="O19" s="178">
        <f>G19+L19</f>
        <v>2665.7700000000004</v>
      </c>
      <c r="P19" s="180">
        <f>I19+N19</f>
        <v>3113.6099999999997</v>
      </c>
    </row>
    <row r="20" spans="1:16" ht="24.95" customHeight="1" thickBot="1" x14ac:dyDescent="0.3">
      <c r="A20" s="575"/>
      <c r="B20" s="579" t="s">
        <v>18</v>
      </c>
      <c r="C20" s="580"/>
      <c r="D20" s="581"/>
      <c r="E20" s="176">
        <f>E15+E16+E17+E18+E19</f>
        <v>14649.168900000001</v>
      </c>
      <c r="F20" s="176">
        <f t="shared" ref="F20:P20" si="1">F15+F16+F17+F18+F19</f>
        <v>4510</v>
      </c>
      <c r="G20" s="176">
        <f t="shared" si="1"/>
        <v>4562.0824000000002</v>
      </c>
      <c r="H20" s="176">
        <f t="shared" si="1"/>
        <v>13800</v>
      </c>
      <c r="I20" s="176">
        <f t="shared" si="1"/>
        <v>14236.26</v>
      </c>
      <c r="J20" s="176">
        <f t="shared" si="1"/>
        <v>16300.940199999999</v>
      </c>
      <c r="K20" s="176">
        <f t="shared" si="1"/>
        <v>9952</v>
      </c>
      <c r="L20" s="176">
        <f t="shared" si="1"/>
        <v>10086.6</v>
      </c>
      <c r="M20" s="176">
        <f t="shared" si="1"/>
        <v>7205</v>
      </c>
      <c r="N20" s="176">
        <f t="shared" si="1"/>
        <v>7389.1</v>
      </c>
      <c r="O20" s="176">
        <f t="shared" si="1"/>
        <v>14648.682400000002</v>
      </c>
      <c r="P20" s="181">
        <f t="shared" si="1"/>
        <v>21625.360000000001</v>
      </c>
    </row>
    <row r="21" spans="1:16" ht="24.95" customHeight="1" x14ac:dyDescent="0.25">
      <c r="A21" s="573">
        <v>3</v>
      </c>
      <c r="B21" s="545" t="s">
        <v>87</v>
      </c>
      <c r="C21" s="576">
        <f>E26+J26</f>
        <v>41987.995899999994</v>
      </c>
      <c r="D21" s="165" t="s">
        <v>14</v>
      </c>
      <c r="E21" s="166">
        <v>1260.3833999999999</v>
      </c>
      <c r="F21" s="164">
        <v>810</v>
      </c>
      <c r="G21" s="166">
        <v>814.84</v>
      </c>
      <c r="H21" s="164">
        <v>14600</v>
      </c>
      <c r="I21" s="167">
        <v>14750</v>
      </c>
      <c r="J21" s="166">
        <v>176.89850000000001</v>
      </c>
      <c r="K21" s="164">
        <v>139</v>
      </c>
      <c r="L21" s="166">
        <v>139.5737</v>
      </c>
      <c r="M21" s="164">
        <v>640</v>
      </c>
      <c r="N21" s="168">
        <v>642</v>
      </c>
      <c r="O21" s="169">
        <f>G21+L21</f>
        <v>954.41370000000006</v>
      </c>
      <c r="P21" s="170">
        <f>I21+N21</f>
        <v>15392</v>
      </c>
    </row>
    <row r="22" spans="1:16" ht="24.95" customHeight="1" x14ac:dyDescent="0.25">
      <c r="A22" s="574"/>
      <c r="B22" s="546"/>
      <c r="C22" s="577"/>
      <c r="D22" s="172" t="s">
        <v>75</v>
      </c>
      <c r="E22" s="166">
        <v>16.522600000000001</v>
      </c>
      <c r="F22" s="171">
        <v>16.55</v>
      </c>
      <c r="G22" s="166">
        <v>16.552599999999998</v>
      </c>
      <c r="H22" s="171">
        <v>662</v>
      </c>
      <c r="I22" s="173">
        <v>662</v>
      </c>
      <c r="J22" s="166">
        <v>6</v>
      </c>
      <c r="K22" s="171">
        <v>6</v>
      </c>
      <c r="L22" s="166">
        <v>6</v>
      </c>
      <c r="M22" s="171">
        <v>60</v>
      </c>
      <c r="N22" s="173">
        <v>60</v>
      </c>
      <c r="O22" s="169">
        <f>G22+L22</f>
        <v>22.552599999999998</v>
      </c>
      <c r="P22" s="170">
        <f>I22+N22</f>
        <v>722</v>
      </c>
    </row>
    <row r="23" spans="1:16" ht="24.95" customHeight="1" x14ac:dyDescent="0.25">
      <c r="A23" s="574"/>
      <c r="B23" s="546"/>
      <c r="C23" s="577"/>
      <c r="D23" s="172" t="s">
        <v>15</v>
      </c>
      <c r="E23" s="166">
        <v>86.582700000000003</v>
      </c>
      <c r="F23" s="171">
        <v>14</v>
      </c>
      <c r="G23" s="166">
        <v>14</v>
      </c>
      <c r="H23" s="171">
        <v>16</v>
      </c>
      <c r="I23" s="168">
        <v>16</v>
      </c>
      <c r="J23" s="166">
        <v>165.86</v>
      </c>
      <c r="K23" s="171">
        <v>30</v>
      </c>
      <c r="L23" s="166">
        <v>30</v>
      </c>
      <c r="M23" s="171">
        <v>50</v>
      </c>
      <c r="N23" s="168">
        <v>50</v>
      </c>
      <c r="O23" s="169">
        <f>G23+L23</f>
        <v>44</v>
      </c>
      <c r="P23" s="170">
        <f>I23+N23</f>
        <v>66</v>
      </c>
    </row>
    <row r="24" spans="1:16" ht="24.95" customHeight="1" x14ac:dyDescent="0.25">
      <c r="A24" s="574"/>
      <c r="B24" s="546"/>
      <c r="C24" s="577"/>
      <c r="D24" s="172" t="s">
        <v>16</v>
      </c>
      <c r="E24" s="166">
        <v>14922.044699999999</v>
      </c>
      <c r="F24" s="171">
        <v>3360</v>
      </c>
      <c r="G24" s="166">
        <v>3369.86</v>
      </c>
      <c r="H24" s="171">
        <v>3783</v>
      </c>
      <c r="I24" s="168">
        <v>3869</v>
      </c>
      <c r="J24" s="166">
        <v>14211.600399999999</v>
      </c>
      <c r="K24" s="171">
        <v>7250</v>
      </c>
      <c r="L24" s="166">
        <v>7271.4</v>
      </c>
      <c r="M24" s="171">
        <v>7174</v>
      </c>
      <c r="N24" s="168">
        <v>7272</v>
      </c>
      <c r="O24" s="169">
        <f>G24+L24</f>
        <v>10641.26</v>
      </c>
      <c r="P24" s="170">
        <f>I24+N24</f>
        <v>11141</v>
      </c>
    </row>
    <row r="25" spans="1:16" ht="24.95" customHeight="1" thickBot="1" x14ac:dyDescent="0.3">
      <c r="A25" s="574"/>
      <c r="B25" s="547"/>
      <c r="C25" s="578"/>
      <c r="D25" s="175" t="s">
        <v>17</v>
      </c>
      <c r="E25" s="179">
        <v>3139.4454999999998</v>
      </c>
      <c r="F25" s="174">
        <v>2040</v>
      </c>
      <c r="G25" s="179">
        <v>2044.2</v>
      </c>
      <c r="H25" s="174">
        <v>4585</v>
      </c>
      <c r="I25" s="174">
        <v>4620</v>
      </c>
      <c r="J25" s="179">
        <v>8002.6580999999996</v>
      </c>
      <c r="K25" s="174">
        <v>30</v>
      </c>
      <c r="L25" s="179">
        <v>33.71</v>
      </c>
      <c r="M25" s="174">
        <v>0</v>
      </c>
      <c r="N25" s="174">
        <v>0</v>
      </c>
      <c r="O25" s="178">
        <f>G25+L25</f>
        <v>2077.91</v>
      </c>
      <c r="P25" s="180">
        <f>I25+N25</f>
        <v>4620</v>
      </c>
    </row>
    <row r="26" spans="1:16" ht="24.95" customHeight="1" thickBot="1" x14ac:dyDescent="0.3">
      <c r="A26" s="575"/>
      <c r="B26" s="579" t="s">
        <v>18</v>
      </c>
      <c r="C26" s="580"/>
      <c r="D26" s="581"/>
      <c r="E26" s="176">
        <f>E21+E22+E23+E24+E25</f>
        <v>19424.978899999998</v>
      </c>
      <c r="F26" s="176">
        <f t="shared" ref="F26:P26" si="2">F21+F22+F23+F24+F25</f>
        <v>6240.55</v>
      </c>
      <c r="G26" s="176">
        <f t="shared" si="2"/>
        <v>6259.4525999999996</v>
      </c>
      <c r="H26" s="176">
        <f t="shared" si="2"/>
        <v>23646</v>
      </c>
      <c r="I26" s="176">
        <f t="shared" si="2"/>
        <v>23917</v>
      </c>
      <c r="J26" s="176">
        <f t="shared" si="2"/>
        <v>22563.017</v>
      </c>
      <c r="K26" s="176">
        <f t="shared" si="2"/>
        <v>7455</v>
      </c>
      <c r="L26" s="176">
        <f t="shared" si="2"/>
        <v>7480.6836999999996</v>
      </c>
      <c r="M26" s="176">
        <f t="shared" si="2"/>
        <v>7924</v>
      </c>
      <c r="N26" s="176">
        <f t="shared" si="2"/>
        <v>8024</v>
      </c>
      <c r="O26" s="176">
        <f t="shared" si="2"/>
        <v>13740.1363</v>
      </c>
      <c r="P26" s="181">
        <f t="shared" si="2"/>
        <v>31941</v>
      </c>
    </row>
    <row r="27" spans="1:16" ht="24.95" customHeight="1" x14ac:dyDescent="0.25">
      <c r="A27" s="573">
        <v>4</v>
      </c>
      <c r="B27" s="545" t="s">
        <v>88</v>
      </c>
      <c r="C27" s="576">
        <f>E32+J32</f>
        <v>3835.5764000000004</v>
      </c>
      <c r="D27" s="165" t="s">
        <v>14</v>
      </c>
      <c r="E27" s="166">
        <v>1238.5922</v>
      </c>
      <c r="F27" s="164">
        <v>1120</v>
      </c>
      <c r="G27" s="166">
        <v>1127.556</v>
      </c>
      <c r="H27" s="164">
        <v>15530</v>
      </c>
      <c r="I27" s="167">
        <v>15758.089</v>
      </c>
      <c r="J27" s="166">
        <v>52.624499999999998</v>
      </c>
      <c r="K27" s="164">
        <v>23</v>
      </c>
      <c r="L27" s="166">
        <v>23.1631</v>
      </c>
      <c r="M27" s="164">
        <v>250</v>
      </c>
      <c r="N27" s="168">
        <v>272.96499999999997</v>
      </c>
      <c r="O27" s="169">
        <f>G27+L27</f>
        <v>1150.7191</v>
      </c>
      <c r="P27" s="170">
        <f>I27+N27</f>
        <v>16031.054</v>
      </c>
    </row>
    <row r="28" spans="1:16" ht="24.95" customHeight="1" x14ac:dyDescent="0.25">
      <c r="A28" s="574"/>
      <c r="B28" s="546"/>
      <c r="C28" s="577"/>
      <c r="D28" s="172" t="s">
        <v>75</v>
      </c>
      <c r="E28" s="166">
        <v>13.66</v>
      </c>
      <c r="F28" s="171">
        <v>10</v>
      </c>
      <c r="G28" s="166">
        <v>13.66</v>
      </c>
      <c r="H28" s="171">
        <v>145</v>
      </c>
      <c r="I28" s="173">
        <v>150.26</v>
      </c>
      <c r="J28" s="166">
        <v>0</v>
      </c>
      <c r="K28" s="171">
        <v>0</v>
      </c>
      <c r="L28" s="166">
        <v>0</v>
      </c>
      <c r="M28" s="171">
        <v>0</v>
      </c>
      <c r="N28" s="173">
        <v>0</v>
      </c>
      <c r="O28" s="169">
        <f>G28+L28</f>
        <v>13.66</v>
      </c>
      <c r="P28" s="170">
        <f>I28+N28</f>
        <v>150.26</v>
      </c>
    </row>
    <row r="29" spans="1:16" ht="24.95" customHeight="1" x14ac:dyDescent="0.25">
      <c r="A29" s="574"/>
      <c r="B29" s="546"/>
      <c r="C29" s="577"/>
      <c r="D29" s="172" t="s">
        <v>15</v>
      </c>
      <c r="E29" s="166">
        <v>211.74870000000001</v>
      </c>
      <c r="F29" s="171">
        <v>170</v>
      </c>
      <c r="G29" s="166">
        <v>179.13050000000001</v>
      </c>
      <c r="H29" s="171">
        <v>150</v>
      </c>
      <c r="I29" s="168">
        <v>155.94</v>
      </c>
      <c r="J29" s="166">
        <v>0</v>
      </c>
      <c r="K29" s="171">
        <v>0</v>
      </c>
      <c r="L29" s="166">
        <v>0</v>
      </c>
      <c r="M29" s="171">
        <v>0</v>
      </c>
      <c r="N29" s="168">
        <v>0</v>
      </c>
      <c r="O29" s="169">
        <f>G29+L29</f>
        <v>179.13050000000001</v>
      </c>
      <c r="P29" s="170">
        <f>I29+N29</f>
        <v>155.94</v>
      </c>
    </row>
    <row r="30" spans="1:16" ht="24.95" customHeight="1" x14ac:dyDescent="0.25">
      <c r="A30" s="574"/>
      <c r="B30" s="546"/>
      <c r="C30" s="577"/>
      <c r="D30" s="172" t="s">
        <v>16</v>
      </c>
      <c r="E30" s="166">
        <v>688.79480000000001</v>
      </c>
      <c r="F30" s="171">
        <v>470</v>
      </c>
      <c r="G30" s="166">
        <v>475.53899999999999</v>
      </c>
      <c r="H30" s="171">
        <v>290</v>
      </c>
      <c r="I30" s="168">
        <v>295.99299999999999</v>
      </c>
      <c r="J30" s="166">
        <v>0</v>
      </c>
      <c r="K30" s="171">
        <v>0</v>
      </c>
      <c r="L30" s="166">
        <v>0</v>
      </c>
      <c r="M30" s="171">
        <v>0</v>
      </c>
      <c r="N30" s="168">
        <v>0</v>
      </c>
      <c r="O30" s="169">
        <f>G30+L30</f>
        <v>475.53899999999999</v>
      </c>
      <c r="P30" s="170">
        <f>I30+N30</f>
        <v>295.99299999999999</v>
      </c>
    </row>
    <row r="31" spans="1:16" ht="24.95" customHeight="1" thickBot="1" x14ac:dyDescent="0.3">
      <c r="A31" s="574"/>
      <c r="B31" s="547"/>
      <c r="C31" s="578"/>
      <c r="D31" s="175" t="s">
        <v>17</v>
      </c>
      <c r="E31" s="179">
        <v>1627.9962</v>
      </c>
      <c r="F31" s="174">
        <v>350</v>
      </c>
      <c r="G31" s="179">
        <v>356.4889</v>
      </c>
      <c r="H31" s="174">
        <v>195</v>
      </c>
      <c r="I31" s="174">
        <v>205.42</v>
      </c>
      <c r="J31" s="179">
        <v>2.16</v>
      </c>
      <c r="K31" s="174">
        <v>0</v>
      </c>
      <c r="L31" s="179">
        <v>0</v>
      </c>
      <c r="M31" s="174">
        <v>0</v>
      </c>
      <c r="N31" s="174">
        <v>0</v>
      </c>
      <c r="O31" s="178">
        <f>G31+L31</f>
        <v>356.4889</v>
      </c>
      <c r="P31" s="180">
        <f>I31+N31</f>
        <v>205.42</v>
      </c>
    </row>
    <row r="32" spans="1:16" ht="24.95" customHeight="1" thickBot="1" x14ac:dyDescent="0.3">
      <c r="A32" s="575"/>
      <c r="B32" s="579" t="s">
        <v>18</v>
      </c>
      <c r="C32" s="580"/>
      <c r="D32" s="581"/>
      <c r="E32" s="176">
        <f>E27+E28+E29+E30+E31</f>
        <v>3780.7919000000002</v>
      </c>
      <c r="F32" s="176">
        <f t="shared" ref="F32:P32" si="3">F27+F28+F29+F30+F31</f>
        <v>2120</v>
      </c>
      <c r="G32" s="176">
        <f t="shared" si="3"/>
        <v>2152.3744000000002</v>
      </c>
      <c r="H32" s="176">
        <f t="shared" si="3"/>
        <v>16310</v>
      </c>
      <c r="I32" s="176">
        <f t="shared" si="3"/>
        <v>16565.702000000001</v>
      </c>
      <c r="J32" s="176">
        <f t="shared" si="3"/>
        <v>54.784499999999994</v>
      </c>
      <c r="K32" s="176">
        <f t="shared" si="3"/>
        <v>23</v>
      </c>
      <c r="L32" s="176">
        <f t="shared" si="3"/>
        <v>23.1631</v>
      </c>
      <c r="M32" s="176">
        <f t="shared" si="3"/>
        <v>250</v>
      </c>
      <c r="N32" s="176">
        <f t="shared" si="3"/>
        <v>272.96499999999997</v>
      </c>
      <c r="O32" s="176">
        <f t="shared" si="3"/>
        <v>2175.5374999999999</v>
      </c>
      <c r="P32" s="181">
        <f t="shared" si="3"/>
        <v>16838.666999999998</v>
      </c>
    </row>
    <row r="33" spans="1:16" ht="24.95" customHeight="1" x14ac:dyDescent="0.25">
      <c r="A33" s="573">
        <v>5</v>
      </c>
      <c r="B33" s="545" t="s">
        <v>89</v>
      </c>
      <c r="C33" s="576">
        <f>E38+J38</f>
        <v>6034.4752000000008</v>
      </c>
      <c r="D33" s="165" t="s">
        <v>14</v>
      </c>
      <c r="E33" s="166">
        <v>48.190000000000005</v>
      </c>
      <c r="F33" s="164">
        <v>20</v>
      </c>
      <c r="G33" s="166">
        <v>20.059999999999999</v>
      </c>
      <c r="H33" s="164">
        <v>470</v>
      </c>
      <c r="I33" s="167">
        <v>470</v>
      </c>
      <c r="J33" s="166">
        <v>78.58</v>
      </c>
      <c r="K33" s="164">
        <v>0</v>
      </c>
      <c r="L33" s="166">
        <v>0</v>
      </c>
      <c r="M33" s="164">
        <v>0</v>
      </c>
      <c r="N33" s="168">
        <v>0</v>
      </c>
      <c r="O33" s="169">
        <f>G33+L33</f>
        <v>20.059999999999999</v>
      </c>
      <c r="P33" s="170">
        <f>I33+N33</f>
        <v>470</v>
      </c>
    </row>
    <row r="34" spans="1:16" ht="24.95" customHeight="1" x14ac:dyDescent="0.25">
      <c r="A34" s="574"/>
      <c r="B34" s="546"/>
      <c r="C34" s="577"/>
      <c r="D34" s="172" t="s">
        <v>75</v>
      </c>
      <c r="E34" s="166">
        <v>0</v>
      </c>
      <c r="F34" s="171">
        <v>0</v>
      </c>
      <c r="G34" s="166">
        <v>0</v>
      </c>
      <c r="H34" s="171">
        <v>0</v>
      </c>
      <c r="I34" s="173">
        <v>0</v>
      </c>
      <c r="J34" s="166">
        <v>0</v>
      </c>
      <c r="K34" s="171">
        <v>0</v>
      </c>
      <c r="L34" s="166">
        <v>0</v>
      </c>
      <c r="M34" s="171">
        <v>0</v>
      </c>
      <c r="N34" s="173">
        <v>0</v>
      </c>
      <c r="O34" s="169">
        <f>G34+L34</f>
        <v>0</v>
      </c>
      <c r="P34" s="170">
        <f>I34+N34</f>
        <v>0</v>
      </c>
    </row>
    <row r="35" spans="1:16" ht="24.95" customHeight="1" x14ac:dyDescent="0.25">
      <c r="A35" s="574"/>
      <c r="B35" s="546"/>
      <c r="C35" s="577"/>
      <c r="D35" s="172" t="s">
        <v>15</v>
      </c>
      <c r="E35" s="166">
        <v>0</v>
      </c>
      <c r="F35" s="171">
        <v>0</v>
      </c>
      <c r="G35" s="166">
        <v>0</v>
      </c>
      <c r="H35" s="171">
        <v>0</v>
      </c>
      <c r="I35" s="168">
        <v>0</v>
      </c>
      <c r="J35" s="166">
        <v>122.78</v>
      </c>
      <c r="K35" s="171">
        <v>100</v>
      </c>
      <c r="L35" s="166">
        <v>100</v>
      </c>
      <c r="M35" s="171">
        <v>195</v>
      </c>
      <c r="N35" s="168">
        <v>195</v>
      </c>
      <c r="O35" s="169">
        <f>G35+L35</f>
        <v>100</v>
      </c>
      <c r="P35" s="170">
        <f>I35+N35</f>
        <v>195</v>
      </c>
    </row>
    <row r="36" spans="1:16" ht="24.95" customHeight="1" x14ac:dyDescent="0.25">
      <c r="A36" s="574"/>
      <c r="B36" s="546"/>
      <c r="C36" s="577"/>
      <c r="D36" s="172" t="s">
        <v>16</v>
      </c>
      <c r="E36" s="166">
        <v>126.91</v>
      </c>
      <c r="F36" s="171">
        <v>66</v>
      </c>
      <c r="G36" s="166">
        <v>66</v>
      </c>
      <c r="H36" s="171">
        <v>61</v>
      </c>
      <c r="I36" s="168">
        <v>61</v>
      </c>
      <c r="J36" s="166">
        <v>3896.6</v>
      </c>
      <c r="K36" s="171">
        <v>2750</v>
      </c>
      <c r="L36" s="166">
        <v>2800</v>
      </c>
      <c r="M36" s="171">
        <v>2180</v>
      </c>
      <c r="N36" s="168">
        <v>2204.1999999999998</v>
      </c>
      <c r="O36" s="169">
        <f>G36+L36</f>
        <v>2866</v>
      </c>
      <c r="P36" s="170">
        <f>I36+N36</f>
        <v>2265.1999999999998</v>
      </c>
    </row>
    <row r="37" spans="1:16" ht="24.95" customHeight="1" thickBot="1" x14ac:dyDescent="0.3">
      <c r="A37" s="574"/>
      <c r="B37" s="547"/>
      <c r="C37" s="578"/>
      <c r="D37" s="175" t="s">
        <v>17</v>
      </c>
      <c r="E37" s="179">
        <v>65.105199999999996</v>
      </c>
      <c r="F37" s="174">
        <v>0</v>
      </c>
      <c r="G37" s="179">
        <v>0</v>
      </c>
      <c r="H37" s="174">
        <v>0</v>
      </c>
      <c r="I37" s="174">
        <v>0</v>
      </c>
      <c r="J37" s="179">
        <v>1696.31</v>
      </c>
      <c r="K37" s="174">
        <v>0</v>
      </c>
      <c r="L37" s="179">
        <v>0</v>
      </c>
      <c r="M37" s="174">
        <v>0</v>
      </c>
      <c r="N37" s="174">
        <v>0</v>
      </c>
      <c r="O37" s="178">
        <f>G37+L37</f>
        <v>0</v>
      </c>
      <c r="P37" s="180">
        <f>I37+N37</f>
        <v>0</v>
      </c>
    </row>
    <row r="38" spans="1:16" ht="24.95" customHeight="1" thickBot="1" x14ac:dyDescent="0.3">
      <c r="A38" s="575"/>
      <c r="B38" s="579" t="s">
        <v>18</v>
      </c>
      <c r="C38" s="580"/>
      <c r="D38" s="581"/>
      <c r="E38" s="176">
        <f>E33+E34+E35+E36+E37</f>
        <v>240.20519999999999</v>
      </c>
      <c r="F38" s="176">
        <f t="shared" ref="F38:P38" si="4">F33+F34+F35+F36+F37</f>
        <v>86</v>
      </c>
      <c r="G38" s="176">
        <f t="shared" si="4"/>
        <v>86.06</v>
      </c>
      <c r="H38" s="176">
        <f t="shared" si="4"/>
        <v>531</v>
      </c>
      <c r="I38" s="176">
        <f t="shared" si="4"/>
        <v>531</v>
      </c>
      <c r="J38" s="176">
        <f t="shared" si="4"/>
        <v>5794.27</v>
      </c>
      <c r="K38" s="176">
        <f t="shared" si="4"/>
        <v>2850</v>
      </c>
      <c r="L38" s="176">
        <f t="shared" si="4"/>
        <v>2900</v>
      </c>
      <c r="M38" s="176">
        <f t="shared" si="4"/>
        <v>2375</v>
      </c>
      <c r="N38" s="176">
        <f t="shared" si="4"/>
        <v>2399.1999999999998</v>
      </c>
      <c r="O38" s="176">
        <f t="shared" si="4"/>
        <v>2986.06</v>
      </c>
      <c r="P38" s="181">
        <f t="shared" si="4"/>
        <v>2930.2</v>
      </c>
    </row>
    <row r="39" spans="1:16" ht="24.95" customHeight="1" x14ac:dyDescent="0.25">
      <c r="A39" s="553" t="s">
        <v>83</v>
      </c>
      <c r="B39" s="554"/>
      <c r="C39" s="557">
        <f>C33+C27+C21+C15+C9</f>
        <v>120987.80519999999</v>
      </c>
      <c r="D39" s="187" t="s">
        <v>14</v>
      </c>
      <c r="E39" s="187">
        <f t="shared" ref="E39:N44" si="5">E33+E27+E21+E15+E9</f>
        <v>5229.0150000000003</v>
      </c>
      <c r="F39" s="187">
        <f t="shared" si="5"/>
        <v>3720</v>
      </c>
      <c r="G39" s="187">
        <f t="shared" si="5"/>
        <v>3744.4760000000001</v>
      </c>
      <c r="H39" s="187">
        <f t="shared" si="5"/>
        <v>49603</v>
      </c>
      <c r="I39" s="187">
        <f t="shared" si="5"/>
        <v>49463.288999999997</v>
      </c>
      <c r="J39" s="187">
        <f t="shared" si="5"/>
        <v>593.13419999999996</v>
      </c>
      <c r="K39" s="187">
        <f t="shared" si="5"/>
        <v>394</v>
      </c>
      <c r="L39" s="187">
        <f t="shared" si="5"/>
        <v>395.33680000000004</v>
      </c>
      <c r="M39" s="187">
        <f t="shared" si="5"/>
        <v>1860</v>
      </c>
      <c r="N39" s="187">
        <f t="shared" si="5"/>
        <v>1904.9649999999999</v>
      </c>
      <c r="O39" s="187">
        <f>G39+L39</f>
        <v>4139.8127999999997</v>
      </c>
      <c r="P39" s="188">
        <f>I39+N39</f>
        <v>51368.253999999994</v>
      </c>
    </row>
    <row r="40" spans="1:16" ht="24.95" customHeight="1" x14ac:dyDescent="0.25">
      <c r="A40" s="555"/>
      <c r="B40" s="556"/>
      <c r="C40" s="558"/>
      <c r="D40" s="185" t="s">
        <v>75</v>
      </c>
      <c r="E40" s="185">
        <f t="shared" si="5"/>
        <v>347.18240000000003</v>
      </c>
      <c r="F40" s="185">
        <f t="shared" si="5"/>
        <v>331.55</v>
      </c>
      <c r="G40" s="185">
        <f t="shared" si="5"/>
        <v>347.2124</v>
      </c>
      <c r="H40" s="185">
        <f t="shared" si="5"/>
        <v>4507</v>
      </c>
      <c r="I40" s="185">
        <f t="shared" si="5"/>
        <v>4967.59</v>
      </c>
      <c r="J40" s="185">
        <f t="shared" si="5"/>
        <v>14</v>
      </c>
      <c r="K40" s="185">
        <f t="shared" si="5"/>
        <v>14</v>
      </c>
      <c r="L40" s="185">
        <f t="shared" si="5"/>
        <v>14</v>
      </c>
      <c r="M40" s="185">
        <f t="shared" si="5"/>
        <v>160</v>
      </c>
      <c r="N40" s="185">
        <f t="shared" si="5"/>
        <v>160</v>
      </c>
      <c r="O40" s="187">
        <f>G40+L40</f>
        <v>361.2124</v>
      </c>
      <c r="P40" s="188">
        <f>I40+N40</f>
        <v>5127.59</v>
      </c>
    </row>
    <row r="41" spans="1:16" ht="24.95" customHeight="1" x14ac:dyDescent="0.25">
      <c r="A41" s="555"/>
      <c r="B41" s="556"/>
      <c r="C41" s="558"/>
      <c r="D41" s="185" t="s">
        <v>15</v>
      </c>
      <c r="E41" s="185">
        <f t="shared" si="5"/>
        <v>883.57370000000003</v>
      </c>
      <c r="F41" s="185">
        <f t="shared" si="5"/>
        <v>502</v>
      </c>
      <c r="G41" s="185">
        <f t="shared" si="5"/>
        <v>515.85050000000001</v>
      </c>
      <c r="H41" s="185">
        <f t="shared" si="5"/>
        <v>1208.5999999999999</v>
      </c>
      <c r="I41" s="185">
        <f t="shared" si="5"/>
        <v>1249.74</v>
      </c>
      <c r="J41" s="185">
        <f t="shared" si="5"/>
        <v>784.7192</v>
      </c>
      <c r="K41" s="185">
        <f t="shared" si="5"/>
        <v>242</v>
      </c>
      <c r="L41" s="185">
        <f t="shared" si="5"/>
        <v>245</v>
      </c>
      <c r="M41" s="185">
        <f t="shared" si="5"/>
        <v>675</v>
      </c>
      <c r="N41" s="185">
        <f t="shared" si="5"/>
        <v>699</v>
      </c>
      <c r="O41" s="187">
        <f>G41+L41</f>
        <v>760.85050000000001</v>
      </c>
      <c r="P41" s="188">
        <f>I41+N41</f>
        <v>1948.74</v>
      </c>
    </row>
    <row r="42" spans="1:16" ht="24.95" customHeight="1" x14ac:dyDescent="0.25">
      <c r="A42" s="555"/>
      <c r="B42" s="556"/>
      <c r="C42" s="558"/>
      <c r="D42" s="185" t="s">
        <v>16</v>
      </c>
      <c r="E42" s="185">
        <f t="shared" si="5"/>
        <v>27868.042999999998</v>
      </c>
      <c r="F42" s="185">
        <f t="shared" si="5"/>
        <v>7151</v>
      </c>
      <c r="G42" s="185">
        <f t="shared" si="5"/>
        <v>7198.592200000001</v>
      </c>
      <c r="H42" s="185">
        <f t="shared" si="5"/>
        <v>10484</v>
      </c>
      <c r="I42" s="185">
        <f t="shared" si="5"/>
        <v>10742.213</v>
      </c>
      <c r="J42" s="185">
        <f t="shared" si="5"/>
        <v>46755.611799999999</v>
      </c>
      <c r="K42" s="185">
        <f t="shared" si="5"/>
        <v>32600</v>
      </c>
      <c r="L42" s="185">
        <f t="shared" si="5"/>
        <v>33558.138999999996</v>
      </c>
      <c r="M42" s="185">
        <f t="shared" si="5"/>
        <v>26784.7</v>
      </c>
      <c r="N42" s="185">
        <f t="shared" si="5"/>
        <v>27251</v>
      </c>
      <c r="O42" s="187">
        <f>G42+L42</f>
        <v>40756.731199999995</v>
      </c>
      <c r="P42" s="188">
        <f>I42+N42</f>
        <v>37993.213000000003</v>
      </c>
    </row>
    <row r="43" spans="1:16" ht="24.95" customHeight="1" thickBot="1" x14ac:dyDescent="0.3">
      <c r="A43" s="555"/>
      <c r="B43" s="556"/>
      <c r="C43" s="559"/>
      <c r="D43" s="186" t="s">
        <v>17</v>
      </c>
      <c r="E43" s="186">
        <f t="shared" si="5"/>
        <v>11206.973599999999</v>
      </c>
      <c r="F43" s="186">
        <f t="shared" ref="F43:P43" si="6">F37+F31+F25+F19+F13</f>
        <v>3015</v>
      </c>
      <c r="G43" s="186">
        <f t="shared" si="6"/>
        <v>3033.2920000000004</v>
      </c>
      <c r="H43" s="186">
        <f t="shared" si="6"/>
        <v>8210</v>
      </c>
      <c r="I43" s="186">
        <f t="shared" si="6"/>
        <v>8509.73</v>
      </c>
      <c r="J43" s="186">
        <f t="shared" si="6"/>
        <v>27305.552300000003</v>
      </c>
      <c r="K43" s="186">
        <f t="shared" si="6"/>
        <v>2415</v>
      </c>
      <c r="L43" s="186">
        <f t="shared" si="6"/>
        <v>2441.65</v>
      </c>
      <c r="M43" s="186">
        <f t="shared" si="6"/>
        <v>1705</v>
      </c>
      <c r="N43" s="186">
        <f t="shared" si="6"/>
        <v>1829.3</v>
      </c>
      <c r="O43" s="186">
        <f t="shared" si="6"/>
        <v>5474.9420000000009</v>
      </c>
      <c r="P43" s="186">
        <f t="shared" si="6"/>
        <v>10339.029999999999</v>
      </c>
    </row>
    <row r="44" spans="1:16" s="257" customFormat="1" ht="24.95" customHeight="1" thickBot="1" x14ac:dyDescent="0.3">
      <c r="A44" s="582" t="s">
        <v>20</v>
      </c>
      <c r="B44" s="583"/>
      <c r="C44" s="583"/>
      <c r="D44" s="583"/>
      <c r="E44" s="131">
        <f t="shared" si="5"/>
        <v>45534.787700000001</v>
      </c>
      <c r="F44" s="131">
        <f t="shared" ref="F44:P44" si="7">F38+F32+F26+F20+F14</f>
        <v>14719.55</v>
      </c>
      <c r="G44" s="131">
        <f t="shared" si="7"/>
        <v>14839.423099999998</v>
      </c>
      <c r="H44" s="131">
        <f t="shared" si="7"/>
        <v>74012.600000000006</v>
      </c>
      <c r="I44" s="131">
        <f t="shared" si="7"/>
        <v>74932.562000000005</v>
      </c>
      <c r="J44" s="131">
        <f t="shared" si="7"/>
        <v>75453.017499999987</v>
      </c>
      <c r="K44" s="131">
        <f t="shared" si="7"/>
        <v>35665</v>
      </c>
      <c r="L44" s="131">
        <f t="shared" si="7"/>
        <v>36654.125799999994</v>
      </c>
      <c r="M44" s="131">
        <f t="shared" si="7"/>
        <v>31184.7</v>
      </c>
      <c r="N44" s="131">
        <f t="shared" si="7"/>
        <v>31844.264999999999</v>
      </c>
      <c r="O44" s="131">
        <f t="shared" si="7"/>
        <v>51493.548900000009</v>
      </c>
      <c r="P44" s="132">
        <f t="shared" si="7"/>
        <v>106776.82699999999</v>
      </c>
    </row>
  </sheetData>
  <mergeCells count="41">
    <mergeCell ref="A44:D44"/>
    <mergeCell ref="A27:A32"/>
    <mergeCell ref="B27:B31"/>
    <mergeCell ref="C27:C31"/>
    <mergeCell ref="B32:D32"/>
    <mergeCell ref="A33:A38"/>
    <mergeCell ref="B33:B37"/>
    <mergeCell ref="C33:C37"/>
    <mergeCell ref="B38:D38"/>
    <mergeCell ref="A21:A26"/>
    <mergeCell ref="B21:B25"/>
    <mergeCell ref="C21:C25"/>
    <mergeCell ref="B26:D26"/>
    <mergeCell ref="A39:B43"/>
    <mergeCell ref="C39:C43"/>
    <mergeCell ref="M6:N6"/>
    <mergeCell ref="A15:A20"/>
    <mergeCell ref="B15:B19"/>
    <mergeCell ref="C15:C19"/>
    <mergeCell ref="B20:D20"/>
    <mergeCell ref="A9:A14"/>
    <mergeCell ref="B9:B13"/>
    <mergeCell ref="C9:C13"/>
    <mergeCell ref="B14:D14"/>
    <mergeCell ref="E6:E7"/>
    <mergeCell ref="B2:P2"/>
    <mergeCell ref="B3:P3"/>
    <mergeCell ref="B4:P4"/>
    <mergeCell ref="A5:A7"/>
    <mergeCell ref="B5:B7"/>
    <mergeCell ref="C5:C7"/>
    <mergeCell ref="D5:D7"/>
    <mergeCell ref="E5:I5"/>
    <mergeCell ref="J5:N5"/>
    <mergeCell ref="O5:P5"/>
    <mergeCell ref="O6:O7"/>
    <mergeCell ref="P6:P7"/>
    <mergeCell ref="F6:G6"/>
    <mergeCell ref="H6:I6"/>
    <mergeCell ref="J6:J7"/>
    <mergeCell ref="K6:L6"/>
  </mergeCells>
  <printOptions horizontalCentered="1"/>
  <pageMargins left="0" right="0" top="0.5" bottom="0.3" header="0.25" footer="0.25"/>
  <pageSetup paperSize="9" scale="75" orientation="landscape" r:id="rId1"/>
  <headerFooter alignWithMargins="0"/>
  <ignoredErrors>
    <ignoredError sqref="O14:P42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CDC6A2-52D4-4ACE-AA00-9256C1B79263}">
  <sheetPr>
    <tabColor rgb="FF00B0F0"/>
  </sheetPr>
  <dimension ref="A1:T67"/>
  <sheetViews>
    <sheetView topLeftCell="A46" workbookViewId="0">
      <selection activeCell="A9" sqref="A9:P14"/>
    </sheetView>
  </sheetViews>
  <sheetFormatPr defaultRowHeight="12.75" x14ac:dyDescent="0.2"/>
  <cols>
    <col min="1" max="1" width="3" style="271" customWidth="1"/>
    <col min="2" max="2" width="13.42578125" style="271" customWidth="1"/>
    <col min="3" max="3" width="15.140625" style="271" customWidth="1"/>
    <col min="4" max="4" width="14.28515625" style="271" customWidth="1"/>
    <col min="5" max="5" width="15.140625" style="271" customWidth="1"/>
    <col min="6" max="6" width="10.140625" style="271" bestFit="1" customWidth="1"/>
    <col min="7" max="7" width="9.7109375" style="271" bestFit="1" customWidth="1"/>
    <col min="8" max="8" width="12.140625" style="271" customWidth="1"/>
    <col min="9" max="9" width="11.140625" style="271" bestFit="1" customWidth="1"/>
    <col min="10" max="16" width="10.85546875" style="271" customWidth="1"/>
    <col min="17" max="16384" width="9.140625" style="271"/>
  </cols>
  <sheetData>
    <row r="1" spans="1:20" s="259" customFormat="1" ht="29.25" customHeight="1" x14ac:dyDescent="0.4">
      <c r="B1" s="586" t="s">
        <v>0</v>
      </c>
      <c r="C1" s="586"/>
      <c r="D1" s="586"/>
      <c r="E1" s="586"/>
      <c r="F1" s="586"/>
      <c r="G1" s="586"/>
      <c r="H1" s="586"/>
      <c r="I1" s="586"/>
      <c r="J1" s="586"/>
      <c r="K1" s="586"/>
      <c r="L1" s="586"/>
      <c r="M1" s="586"/>
      <c r="N1" s="586"/>
      <c r="O1" s="586"/>
      <c r="P1" s="586"/>
    </row>
    <row r="2" spans="1:20" s="260" customFormat="1" ht="48.75" customHeight="1" x14ac:dyDescent="0.35">
      <c r="A2" s="259"/>
      <c r="B2" s="587" t="s">
        <v>90</v>
      </c>
      <c r="C2" s="587"/>
      <c r="D2" s="587"/>
      <c r="E2" s="587"/>
      <c r="F2" s="587"/>
      <c r="G2" s="587"/>
      <c r="H2" s="587"/>
      <c r="I2" s="587"/>
      <c r="J2" s="587"/>
      <c r="K2" s="587"/>
      <c r="L2" s="587"/>
      <c r="M2" s="587"/>
      <c r="N2" s="587"/>
      <c r="O2" s="587"/>
      <c r="P2" s="587"/>
    </row>
    <row r="3" spans="1:20" s="260" customFormat="1" ht="48.75" customHeight="1" x14ac:dyDescent="0.35">
      <c r="A3" s="259"/>
      <c r="B3" s="267"/>
      <c r="C3" s="267"/>
      <c r="D3" s="267"/>
      <c r="E3" s="267"/>
      <c r="F3" s="267"/>
      <c r="G3" s="267"/>
      <c r="H3" s="267"/>
      <c r="I3" s="267"/>
      <c r="J3" s="267"/>
      <c r="K3" s="267"/>
      <c r="L3" s="267"/>
      <c r="M3" s="267"/>
      <c r="N3" s="267"/>
      <c r="O3" s="267"/>
      <c r="P3" s="267"/>
    </row>
    <row r="4" spans="1:20" s="258" customFormat="1" ht="33" customHeight="1" thickBot="1" x14ac:dyDescent="0.4">
      <c r="B4" s="588" t="s">
        <v>156</v>
      </c>
      <c r="C4" s="588"/>
      <c r="D4" s="588"/>
      <c r="E4" s="588"/>
      <c r="F4" s="588"/>
      <c r="G4" s="588"/>
      <c r="H4" s="588"/>
      <c r="I4" s="588"/>
      <c r="J4" s="588"/>
      <c r="K4" s="588"/>
      <c r="L4" s="588"/>
      <c r="M4" s="588"/>
      <c r="N4" s="588"/>
      <c r="O4" s="588"/>
      <c r="P4" s="588"/>
    </row>
    <row r="5" spans="1:20" s="261" customFormat="1" ht="36.75" customHeight="1" thickBot="1" x14ac:dyDescent="0.3">
      <c r="A5" s="605" t="s">
        <v>1</v>
      </c>
      <c r="B5" s="589" t="s">
        <v>69</v>
      </c>
      <c r="C5" s="591" t="s">
        <v>70</v>
      </c>
      <c r="D5" s="593" t="s">
        <v>2</v>
      </c>
      <c r="E5" s="595" t="s">
        <v>3</v>
      </c>
      <c r="F5" s="596"/>
      <c r="G5" s="596"/>
      <c r="H5" s="596"/>
      <c r="I5" s="597"/>
      <c r="J5" s="595" t="s">
        <v>4</v>
      </c>
      <c r="K5" s="596"/>
      <c r="L5" s="596"/>
      <c r="M5" s="596"/>
      <c r="N5" s="597"/>
      <c r="O5" s="616" t="s">
        <v>5</v>
      </c>
      <c r="P5" s="617"/>
    </row>
    <row r="6" spans="1:20" s="261" customFormat="1" ht="50.25" customHeight="1" x14ac:dyDescent="0.25">
      <c r="A6" s="606"/>
      <c r="B6" s="590"/>
      <c r="C6" s="592"/>
      <c r="D6" s="594"/>
      <c r="E6" s="604" t="s">
        <v>142</v>
      </c>
      <c r="F6" s="584" t="s">
        <v>91</v>
      </c>
      <c r="G6" s="584"/>
      <c r="H6" s="584" t="s">
        <v>7</v>
      </c>
      <c r="I6" s="585"/>
      <c r="J6" s="618" t="s">
        <v>143</v>
      </c>
      <c r="K6" s="584" t="s">
        <v>92</v>
      </c>
      <c r="L6" s="584"/>
      <c r="M6" s="584" t="s">
        <v>9</v>
      </c>
      <c r="N6" s="584"/>
      <c r="O6" s="619" t="s">
        <v>10</v>
      </c>
      <c r="P6" s="621" t="s">
        <v>11</v>
      </c>
    </row>
    <row r="7" spans="1:20" s="261" customFormat="1" ht="53.25" customHeight="1" thickBot="1" x14ac:dyDescent="0.3">
      <c r="A7" s="606"/>
      <c r="B7" s="590"/>
      <c r="C7" s="592"/>
      <c r="D7" s="594"/>
      <c r="E7" s="604"/>
      <c r="F7" s="279" t="s">
        <v>12</v>
      </c>
      <c r="G7" s="279" t="s">
        <v>13</v>
      </c>
      <c r="H7" s="279" t="s">
        <v>12</v>
      </c>
      <c r="I7" s="279" t="s">
        <v>13</v>
      </c>
      <c r="J7" s="618"/>
      <c r="K7" s="279" t="s">
        <v>12</v>
      </c>
      <c r="L7" s="279" t="s">
        <v>13</v>
      </c>
      <c r="M7" s="279" t="s">
        <v>12</v>
      </c>
      <c r="N7" s="279" t="s">
        <v>13</v>
      </c>
      <c r="O7" s="620"/>
      <c r="P7" s="622"/>
    </row>
    <row r="8" spans="1:20" s="261" customFormat="1" ht="18.75" customHeight="1" thickBot="1" x14ac:dyDescent="0.3">
      <c r="A8" s="283">
        <v>1</v>
      </c>
      <c r="B8" s="284">
        <v>2</v>
      </c>
      <c r="C8" s="284">
        <v>3</v>
      </c>
      <c r="D8" s="284">
        <v>4</v>
      </c>
      <c r="E8" s="284">
        <v>5</v>
      </c>
      <c r="F8" s="284">
        <v>6</v>
      </c>
      <c r="G8" s="284">
        <v>7</v>
      </c>
      <c r="H8" s="284">
        <v>8</v>
      </c>
      <c r="I8" s="284">
        <v>9</v>
      </c>
      <c r="J8" s="284">
        <v>10</v>
      </c>
      <c r="K8" s="284">
        <v>11</v>
      </c>
      <c r="L8" s="284">
        <v>12</v>
      </c>
      <c r="M8" s="284">
        <v>13</v>
      </c>
      <c r="N8" s="284">
        <v>14</v>
      </c>
      <c r="O8" s="284">
        <v>15</v>
      </c>
      <c r="P8" s="285">
        <v>16</v>
      </c>
    </row>
    <row r="9" spans="1:20" s="263" customFormat="1" ht="24.95" customHeight="1" x14ac:dyDescent="0.25">
      <c r="A9" s="598">
        <v>1</v>
      </c>
      <c r="B9" s="601" t="s">
        <v>93</v>
      </c>
      <c r="C9" s="613">
        <f>E14+J14</f>
        <v>3076.44</v>
      </c>
      <c r="D9" s="280" t="s">
        <v>14</v>
      </c>
      <c r="E9" s="164">
        <v>507.7</v>
      </c>
      <c r="F9" s="177">
        <v>507.7</v>
      </c>
      <c r="G9" s="164">
        <v>309.60000000000002</v>
      </c>
      <c r="H9" s="287">
        <v>4999.5</v>
      </c>
      <c r="I9" s="177">
        <v>4896.8</v>
      </c>
      <c r="J9" s="164">
        <v>0</v>
      </c>
      <c r="K9" s="177">
        <v>0</v>
      </c>
      <c r="L9" s="164">
        <v>0</v>
      </c>
      <c r="M9" s="177">
        <v>0</v>
      </c>
      <c r="N9" s="164">
        <v>0</v>
      </c>
      <c r="O9" s="164">
        <f>G9+L9</f>
        <v>309.60000000000002</v>
      </c>
      <c r="P9" s="286">
        <f>I9+N9</f>
        <v>4896.8</v>
      </c>
    </row>
    <row r="10" spans="1:20" s="263" customFormat="1" ht="24.95" customHeight="1" x14ac:dyDescent="0.25">
      <c r="A10" s="599"/>
      <c r="B10" s="602"/>
      <c r="C10" s="614"/>
      <c r="D10" s="166" t="s">
        <v>75</v>
      </c>
      <c r="E10" s="171">
        <v>104.8</v>
      </c>
      <c r="F10" s="168">
        <v>104.8</v>
      </c>
      <c r="G10" s="171">
        <v>104.8</v>
      </c>
      <c r="H10" s="168">
        <v>4612.2</v>
      </c>
      <c r="I10" s="168">
        <v>4693.1000000000004</v>
      </c>
      <c r="J10" s="171">
        <v>0</v>
      </c>
      <c r="K10" s="168">
        <v>0</v>
      </c>
      <c r="L10" s="171">
        <v>0</v>
      </c>
      <c r="M10" s="168">
        <v>0</v>
      </c>
      <c r="N10" s="171">
        <v>0</v>
      </c>
      <c r="O10" s="164">
        <f t="shared" ref="O10:O62" si="0">G10+L10</f>
        <v>104.8</v>
      </c>
      <c r="P10" s="286">
        <f t="shared" ref="P10:P62" si="1">I10+N10</f>
        <v>4693.1000000000004</v>
      </c>
    </row>
    <row r="11" spans="1:20" s="263" customFormat="1" ht="24.95" customHeight="1" x14ac:dyDescent="0.25">
      <c r="A11" s="599"/>
      <c r="B11" s="602"/>
      <c r="C11" s="614"/>
      <c r="D11" s="166" t="s">
        <v>15</v>
      </c>
      <c r="E11" s="171">
        <v>0</v>
      </c>
      <c r="F11" s="168">
        <v>0</v>
      </c>
      <c r="G11" s="171">
        <v>0</v>
      </c>
      <c r="H11" s="168">
        <v>0</v>
      </c>
      <c r="I11" s="168">
        <v>0</v>
      </c>
      <c r="J11" s="171">
        <v>0</v>
      </c>
      <c r="K11" s="168">
        <v>0</v>
      </c>
      <c r="L11" s="171">
        <v>0</v>
      </c>
      <c r="M11" s="168">
        <v>0</v>
      </c>
      <c r="N11" s="171">
        <v>0</v>
      </c>
      <c r="O11" s="164">
        <f t="shared" si="0"/>
        <v>0</v>
      </c>
      <c r="P11" s="286">
        <f t="shared" si="1"/>
        <v>0</v>
      </c>
    </row>
    <row r="12" spans="1:20" s="263" customFormat="1" ht="24.95" customHeight="1" x14ac:dyDescent="0.25">
      <c r="A12" s="599"/>
      <c r="B12" s="602"/>
      <c r="C12" s="614"/>
      <c r="D12" s="166" t="s">
        <v>16</v>
      </c>
      <c r="E12" s="171">
        <v>208.88</v>
      </c>
      <c r="F12" s="168">
        <v>208.88</v>
      </c>
      <c r="G12" s="171">
        <v>18.649999999999999</v>
      </c>
      <c r="H12" s="168">
        <v>122.1</v>
      </c>
      <c r="I12" s="168">
        <v>122.1</v>
      </c>
      <c r="J12" s="171">
        <v>186.41</v>
      </c>
      <c r="K12" s="168">
        <v>186.41</v>
      </c>
      <c r="L12" s="171">
        <v>0</v>
      </c>
      <c r="M12" s="168">
        <v>0</v>
      </c>
      <c r="N12" s="171">
        <v>0</v>
      </c>
      <c r="O12" s="164">
        <f t="shared" si="0"/>
        <v>18.649999999999999</v>
      </c>
      <c r="P12" s="286">
        <f t="shared" si="1"/>
        <v>122.1</v>
      </c>
    </row>
    <row r="13" spans="1:20" s="263" customFormat="1" ht="24.95" customHeight="1" thickBot="1" x14ac:dyDescent="0.3">
      <c r="A13" s="600"/>
      <c r="B13" s="603"/>
      <c r="C13" s="615"/>
      <c r="D13" s="179" t="s">
        <v>17</v>
      </c>
      <c r="E13" s="174">
        <v>1696.29</v>
      </c>
      <c r="F13" s="189">
        <v>1696.29</v>
      </c>
      <c r="G13" s="174">
        <v>4.1500000000000004</v>
      </c>
      <c r="H13" s="189">
        <v>5</v>
      </c>
      <c r="I13" s="189">
        <v>5</v>
      </c>
      <c r="J13" s="174">
        <v>372.36</v>
      </c>
      <c r="K13" s="189">
        <v>372.36</v>
      </c>
      <c r="L13" s="174">
        <v>0</v>
      </c>
      <c r="M13" s="174">
        <v>0</v>
      </c>
      <c r="N13" s="174">
        <v>0</v>
      </c>
      <c r="O13" s="288">
        <f t="shared" si="0"/>
        <v>4.1500000000000004</v>
      </c>
      <c r="P13" s="289">
        <f t="shared" si="1"/>
        <v>5</v>
      </c>
    </row>
    <row r="14" spans="1:20" s="274" customFormat="1" ht="24.95" customHeight="1" thickBot="1" x14ac:dyDescent="0.3">
      <c r="A14" s="607" t="s">
        <v>94</v>
      </c>
      <c r="B14" s="608"/>
      <c r="C14" s="608"/>
      <c r="D14" s="176"/>
      <c r="E14" s="176">
        <f>SUM(E9:E13)</f>
        <v>2517.67</v>
      </c>
      <c r="F14" s="176">
        <f>SUM(F9:F13)</f>
        <v>2517.67</v>
      </c>
      <c r="G14" s="176">
        <f t="shared" ref="G14:I14" si="2">SUM(G9:G13)</f>
        <v>437.2</v>
      </c>
      <c r="H14" s="176">
        <f t="shared" si="2"/>
        <v>9738.8000000000011</v>
      </c>
      <c r="I14" s="190">
        <f t="shared" si="2"/>
        <v>9717.0000000000018</v>
      </c>
      <c r="J14" s="176">
        <f>SUM(J9:J13)</f>
        <v>558.77</v>
      </c>
      <c r="K14" s="190">
        <f t="shared" ref="K14:N14" si="3">SUM(K9:K13)</f>
        <v>558.77</v>
      </c>
      <c r="L14" s="190">
        <f t="shared" si="3"/>
        <v>0</v>
      </c>
      <c r="M14" s="190">
        <f t="shared" si="3"/>
        <v>0</v>
      </c>
      <c r="N14" s="190">
        <f t="shared" si="3"/>
        <v>0</v>
      </c>
      <c r="O14" s="176">
        <f t="shared" si="0"/>
        <v>437.2</v>
      </c>
      <c r="P14" s="290">
        <f t="shared" si="1"/>
        <v>9717.0000000000018</v>
      </c>
      <c r="T14" s="275"/>
    </row>
    <row r="15" spans="1:20" ht="24.95" customHeight="1" x14ac:dyDescent="0.2">
      <c r="A15" s="598">
        <v>2</v>
      </c>
      <c r="B15" s="601" t="s">
        <v>95</v>
      </c>
      <c r="C15" s="613">
        <f>E20+J20</f>
        <v>6939.22</v>
      </c>
      <c r="D15" s="280" t="s">
        <v>14</v>
      </c>
      <c r="E15" s="164">
        <v>2164.91</v>
      </c>
      <c r="F15" s="177">
        <v>2164.91</v>
      </c>
      <c r="G15" s="164">
        <v>1630.3</v>
      </c>
      <c r="H15" s="287">
        <v>42227.360000000001</v>
      </c>
      <c r="I15" s="177">
        <v>33392.259999999995</v>
      </c>
      <c r="J15" s="164">
        <v>408.04</v>
      </c>
      <c r="K15" s="177">
        <v>408.04</v>
      </c>
      <c r="L15" s="164">
        <v>341.1</v>
      </c>
      <c r="M15" s="177">
        <v>0</v>
      </c>
      <c r="N15" s="164">
        <v>0</v>
      </c>
      <c r="O15" s="164">
        <f t="shared" si="0"/>
        <v>1971.4</v>
      </c>
      <c r="P15" s="286">
        <f t="shared" si="1"/>
        <v>33392.259999999995</v>
      </c>
      <c r="Q15" s="263"/>
      <c r="R15" s="263"/>
      <c r="S15" s="263"/>
      <c r="T15" s="263"/>
    </row>
    <row r="16" spans="1:20" ht="24.95" customHeight="1" x14ac:dyDescent="0.2">
      <c r="A16" s="599"/>
      <c r="B16" s="602"/>
      <c r="C16" s="614"/>
      <c r="D16" s="166" t="s">
        <v>75</v>
      </c>
      <c r="E16" s="171">
        <v>88.29</v>
      </c>
      <c r="F16" s="168">
        <v>88.29</v>
      </c>
      <c r="G16" s="171">
        <v>16.97</v>
      </c>
      <c r="H16" s="168">
        <v>505.8</v>
      </c>
      <c r="I16" s="168">
        <v>505.8</v>
      </c>
      <c r="J16" s="171">
        <v>0</v>
      </c>
      <c r="K16" s="168">
        <v>0</v>
      </c>
      <c r="L16" s="171">
        <v>0</v>
      </c>
      <c r="M16" s="168">
        <v>0</v>
      </c>
      <c r="N16" s="171">
        <v>0</v>
      </c>
      <c r="O16" s="164">
        <f t="shared" si="0"/>
        <v>16.97</v>
      </c>
      <c r="P16" s="286">
        <f t="shared" si="1"/>
        <v>505.8</v>
      </c>
      <c r="Q16" s="263"/>
      <c r="R16" s="263"/>
      <c r="S16" s="263"/>
      <c r="T16" s="263"/>
    </row>
    <row r="17" spans="1:20" ht="24.95" customHeight="1" x14ac:dyDescent="0.2">
      <c r="A17" s="599"/>
      <c r="B17" s="602"/>
      <c r="C17" s="614"/>
      <c r="D17" s="166" t="s">
        <v>15</v>
      </c>
      <c r="E17" s="171">
        <v>0</v>
      </c>
      <c r="F17" s="168">
        <v>0</v>
      </c>
      <c r="G17" s="171">
        <v>0</v>
      </c>
      <c r="H17" s="168">
        <v>0</v>
      </c>
      <c r="I17" s="168">
        <v>0</v>
      </c>
      <c r="J17" s="171">
        <v>126.03</v>
      </c>
      <c r="K17" s="168">
        <v>126.03</v>
      </c>
      <c r="L17" s="171">
        <v>126.03</v>
      </c>
      <c r="M17" s="168">
        <v>0</v>
      </c>
      <c r="N17" s="171">
        <v>0</v>
      </c>
      <c r="O17" s="164">
        <f t="shared" si="0"/>
        <v>126.03</v>
      </c>
      <c r="P17" s="286">
        <f t="shared" si="1"/>
        <v>0</v>
      </c>
      <c r="Q17" s="263"/>
      <c r="R17" s="263"/>
      <c r="S17" s="263"/>
      <c r="T17" s="263"/>
    </row>
    <row r="18" spans="1:20" ht="24.95" customHeight="1" x14ac:dyDescent="0.2">
      <c r="A18" s="599"/>
      <c r="B18" s="602"/>
      <c r="C18" s="614"/>
      <c r="D18" s="166" t="s">
        <v>16</v>
      </c>
      <c r="E18" s="171">
        <v>508.47</v>
      </c>
      <c r="F18" s="168">
        <v>508.47</v>
      </c>
      <c r="G18" s="171">
        <v>38</v>
      </c>
      <c r="H18" s="168">
        <v>57.7</v>
      </c>
      <c r="I18" s="168">
        <v>57.7</v>
      </c>
      <c r="J18" s="171">
        <v>165.6</v>
      </c>
      <c r="K18" s="168">
        <v>165.6</v>
      </c>
      <c r="L18" s="171">
        <v>0</v>
      </c>
      <c r="M18" s="168">
        <v>0</v>
      </c>
      <c r="N18" s="171">
        <v>0</v>
      </c>
      <c r="O18" s="164">
        <f t="shared" si="0"/>
        <v>38</v>
      </c>
      <c r="P18" s="286">
        <f t="shared" si="1"/>
        <v>57.7</v>
      </c>
      <c r="Q18" s="263"/>
      <c r="R18" s="263"/>
      <c r="S18" s="263"/>
      <c r="T18" s="263"/>
    </row>
    <row r="19" spans="1:20" ht="24.95" customHeight="1" thickBot="1" x14ac:dyDescent="0.25">
      <c r="A19" s="600"/>
      <c r="B19" s="603"/>
      <c r="C19" s="615"/>
      <c r="D19" s="179" t="s">
        <v>17</v>
      </c>
      <c r="E19" s="174">
        <v>2970.7</v>
      </c>
      <c r="F19" s="189">
        <v>2970.7</v>
      </c>
      <c r="G19" s="174">
        <v>231.15</v>
      </c>
      <c r="H19" s="189">
        <v>29775.140000000003</v>
      </c>
      <c r="I19" s="189">
        <v>29086.640000000003</v>
      </c>
      <c r="J19" s="174">
        <v>507.18</v>
      </c>
      <c r="K19" s="189">
        <v>507.18</v>
      </c>
      <c r="L19" s="174">
        <v>22.2</v>
      </c>
      <c r="M19" s="174">
        <v>1145</v>
      </c>
      <c r="N19" s="174">
        <v>1145</v>
      </c>
      <c r="O19" s="288">
        <f t="shared" si="0"/>
        <v>253.35</v>
      </c>
      <c r="P19" s="289">
        <f t="shared" si="1"/>
        <v>30231.640000000003</v>
      </c>
      <c r="Q19" s="263"/>
      <c r="R19" s="263"/>
      <c r="S19" s="263"/>
      <c r="T19" s="263"/>
    </row>
    <row r="20" spans="1:20" ht="24.95" customHeight="1" thickBot="1" x14ac:dyDescent="0.25">
      <c r="A20" s="607" t="s">
        <v>94</v>
      </c>
      <c r="B20" s="608"/>
      <c r="C20" s="608"/>
      <c r="D20" s="176"/>
      <c r="E20" s="176">
        <f>SUM(E15:E19)</f>
        <v>5732.37</v>
      </c>
      <c r="F20" s="176">
        <f>SUM(F15:F19)</f>
        <v>5732.37</v>
      </c>
      <c r="G20" s="176">
        <f t="shared" ref="G20:I20" si="4">SUM(G15:G19)</f>
        <v>1916.42</v>
      </c>
      <c r="H20" s="176">
        <f t="shared" si="4"/>
        <v>72566</v>
      </c>
      <c r="I20" s="190">
        <f t="shared" si="4"/>
        <v>63042.399999999994</v>
      </c>
      <c r="J20" s="176">
        <f t="shared" ref="J20:N20" si="5">SUM(J15:J19)</f>
        <v>1206.8500000000001</v>
      </c>
      <c r="K20" s="190">
        <f t="shared" si="5"/>
        <v>1206.8500000000001</v>
      </c>
      <c r="L20" s="190">
        <f t="shared" si="5"/>
        <v>489.33</v>
      </c>
      <c r="M20" s="190">
        <f t="shared" si="5"/>
        <v>1145</v>
      </c>
      <c r="N20" s="190">
        <f t="shared" si="5"/>
        <v>1145</v>
      </c>
      <c r="O20" s="176">
        <f t="shared" si="0"/>
        <v>2405.75</v>
      </c>
      <c r="P20" s="290">
        <f t="shared" si="1"/>
        <v>64187.399999999994</v>
      </c>
      <c r="Q20" s="274"/>
      <c r="R20" s="274"/>
      <c r="S20" s="274"/>
      <c r="T20" s="275"/>
    </row>
    <row r="21" spans="1:20" s="263" customFormat="1" ht="24.95" customHeight="1" x14ac:dyDescent="0.25">
      <c r="A21" s="598">
        <v>3</v>
      </c>
      <c r="B21" s="601" t="s">
        <v>96</v>
      </c>
      <c r="C21" s="613">
        <f>E26+J26</f>
        <v>781.09999999999991</v>
      </c>
      <c r="D21" s="280" t="s">
        <v>14</v>
      </c>
      <c r="E21" s="164">
        <v>114.69</v>
      </c>
      <c r="F21" s="177">
        <v>114.69</v>
      </c>
      <c r="G21" s="164">
        <v>84.94</v>
      </c>
      <c r="H21" s="287">
        <v>1366.5</v>
      </c>
      <c r="I21" s="177">
        <v>1366.5</v>
      </c>
      <c r="J21" s="164">
        <v>183.95</v>
      </c>
      <c r="K21" s="177">
        <v>183.95</v>
      </c>
      <c r="L21" s="164">
        <v>0</v>
      </c>
      <c r="M21" s="177">
        <v>0</v>
      </c>
      <c r="N21" s="164">
        <v>0</v>
      </c>
      <c r="O21" s="164">
        <f t="shared" si="0"/>
        <v>84.94</v>
      </c>
      <c r="P21" s="286">
        <f t="shared" si="1"/>
        <v>1366.5</v>
      </c>
    </row>
    <row r="22" spans="1:20" s="263" customFormat="1" ht="24.95" customHeight="1" x14ac:dyDescent="0.25">
      <c r="A22" s="599"/>
      <c r="B22" s="602"/>
      <c r="C22" s="614"/>
      <c r="D22" s="166" t="s">
        <v>75</v>
      </c>
      <c r="E22" s="171">
        <v>0.67</v>
      </c>
      <c r="F22" s="168">
        <f t="shared" ref="F22:F24" si="6">E22-G22</f>
        <v>0.67</v>
      </c>
      <c r="G22" s="171">
        <v>0</v>
      </c>
      <c r="H22" s="168">
        <v>0</v>
      </c>
      <c r="I22" s="168">
        <v>0</v>
      </c>
      <c r="J22" s="171">
        <v>0</v>
      </c>
      <c r="K22" s="168">
        <v>0</v>
      </c>
      <c r="L22" s="171">
        <v>0</v>
      </c>
      <c r="M22" s="168">
        <v>0</v>
      </c>
      <c r="N22" s="171">
        <v>0</v>
      </c>
      <c r="O22" s="164">
        <f t="shared" si="0"/>
        <v>0</v>
      </c>
      <c r="P22" s="286">
        <f t="shared" si="1"/>
        <v>0</v>
      </c>
    </row>
    <row r="23" spans="1:20" s="263" customFormat="1" ht="24.95" customHeight="1" x14ac:dyDescent="0.25">
      <c r="A23" s="599"/>
      <c r="B23" s="602"/>
      <c r="C23" s="614"/>
      <c r="D23" s="166" t="s">
        <v>15</v>
      </c>
      <c r="E23" s="171">
        <v>0</v>
      </c>
      <c r="F23" s="168">
        <f t="shared" si="6"/>
        <v>0</v>
      </c>
      <c r="G23" s="171">
        <v>0</v>
      </c>
      <c r="H23" s="168">
        <v>0</v>
      </c>
      <c r="I23" s="168">
        <v>0</v>
      </c>
      <c r="J23" s="171">
        <v>0</v>
      </c>
      <c r="K23" s="168">
        <v>0</v>
      </c>
      <c r="L23" s="171">
        <v>0</v>
      </c>
      <c r="M23" s="168">
        <v>0</v>
      </c>
      <c r="N23" s="171">
        <v>0</v>
      </c>
      <c r="O23" s="164">
        <f t="shared" si="0"/>
        <v>0</v>
      </c>
      <c r="P23" s="286">
        <f t="shared" si="1"/>
        <v>0</v>
      </c>
    </row>
    <row r="24" spans="1:20" s="263" customFormat="1" ht="24.95" customHeight="1" x14ac:dyDescent="0.25">
      <c r="A24" s="599"/>
      <c r="B24" s="602"/>
      <c r="C24" s="614"/>
      <c r="D24" s="166" t="s">
        <v>16</v>
      </c>
      <c r="E24" s="171">
        <v>37.089999999999996</v>
      </c>
      <c r="F24" s="168">
        <f t="shared" si="6"/>
        <v>37.089999999999996</v>
      </c>
      <c r="G24" s="171">
        <v>0</v>
      </c>
      <c r="H24" s="168">
        <v>0</v>
      </c>
      <c r="I24" s="168">
        <v>0</v>
      </c>
      <c r="J24" s="171">
        <v>0</v>
      </c>
      <c r="K24" s="168">
        <v>0</v>
      </c>
      <c r="L24" s="171">
        <v>0</v>
      </c>
      <c r="M24" s="168">
        <v>0</v>
      </c>
      <c r="N24" s="171">
        <v>0</v>
      </c>
      <c r="O24" s="164">
        <f t="shared" si="0"/>
        <v>0</v>
      </c>
      <c r="P24" s="286">
        <f t="shared" si="1"/>
        <v>0</v>
      </c>
    </row>
    <row r="25" spans="1:20" s="263" customFormat="1" ht="24.95" customHeight="1" thickBot="1" x14ac:dyDescent="0.3">
      <c r="A25" s="600"/>
      <c r="B25" s="603"/>
      <c r="C25" s="615"/>
      <c r="D25" s="179" t="s">
        <v>17</v>
      </c>
      <c r="E25" s="174">
        <v>444.7</v>
      </c>
      <c r="F25" s="189">
        <v>444.7</v>
      </c>
      <c r="G25" s="174">
        <v>0.74</v>
      </c>
      <c r="H25" s="189">
        <v>15</v>
      </c>
      <c r="I25" s="189">
        <v>15</v>
      </c>
      <c r="J25" s="174">
        <v>0</v>
      </c>
      <c r="K25" s="189">
        <v>0</v>
      </c>
      <c r="L25" s="174">
        <v>0</v>
      </c>
      <c r="M25" s="174">
        <v>0</v>
      </c>
      <c r="N25" s="174">
        <v>0</v>
      </c>
      <c r="O25" s="288">
        <f t="shared" si="0"/>
        <v>0.74</v>
      </c>
      <c r="P25" s="289">
        <f t="shared" si="1"/>
        <v>15</v>
      </c>
    </row>
    <row r="26" spans="1:20" s="274" customFormat="1" ht="24.95" customHeight="1" thickBot="1" x14ac:dyDescent="0.3">
      <c r="A26" s="607" t="s">
        <v>94</v>
      </c>
      <c r="B26" s="608"/>
      <c r="C26" s="608"/>
      <c r="D26" s="176"/>
      <c r="E26" s="176">
        <f>SUM(E21:E25)</f>
        <v>597.15</v>
      </c>
      <c r="F26" s="176">
        <f>SUM(F21:F25)</f>
        <v>597.15</v>
      </c>
      <c r="G26" s="176">
        <f t="shared" ref="G26:I26" si="7">SUM(G21:G25)</f>
        <v>85.679999999999993</v>
      </c>
      <c r="H26" s="176">
        <f t="shared" si="7"/>
        <v>1381.5</v>
      </c>
      <c r="I26" s="190">
        <f t="shared" si="7"/>
        <v>1381.5</v>
      </c>
      <c r="J26" s="176">
        <f t="shared" ref="J26:N26" si="8">SUM(J21:J25)</f>
        <v>183.95</v>
      </c>
      <c r="K26" s="190">
        <f t="shared" si="8"/>
        <v>183.95</v>
      </c>
      <c r="L26" s="190">
        <f t="shared" si="8"/>
        <v>0</v>
      </c>
      <c r="M26" s="190">
        <f t="shared" si="8"/>
        <v>0</v>
      </c>
      <c r="N26" s="190">
        <f t="shared" si="8"/>
        <v>0</v>
      </c>
      <c r="O26" s="176">
        <f t="shared" si="0"/>
        <v>85.679999999999993</v>
      </c>
      <c r="P26" s="290">
        <f t="shared" si="1"/>
        <v>1381.5</v>
      </c>
      <c r="T26" s="275"/>
    </row>
    <row r="27" spans="1:20" s="263" customFormat="1" ht="24.95" customHeight="1" x14ac:dyDescent="0.25">
      <c r="A27" s="598">
        <v>4</v>
      </c>
      <c r="B27" s="601" t="s">
        <v>97</v>
      </c>
      <c r="C27" s="613">
        <f>E32+J32</f>
        <v>9145.2800000000007</v>
      </c>
      <c r="D27" s="280" t="s">
        <v>14</v>
      </c>
      <c r="E27" s="164">
        <v>1802.29</v>
      </c>
      <c r="F27" s="177">
        <v>1802.29</v>
      </c>
      <c r="G27" s="164">
        <v>595</v>
      </c>
      <c r="H27" s="287">
        <v>7476</v>
      </c>
      <c r="I27" s="177">
        <v>6815.8</v>
      </c>
      <c r="J27" s="164">
        <v>0</v>
      </c>
      <c r="K27" s="177">
        <v>0</v>
      </c>
      <c r="L27" s="164">
        <v>0</v>
      </c>
      <c r="M27" s="177">
        <v>0</v>
      </c>
      <c r="N27" s="164">
        <v>0</v>
      </c>
      <c r="O27" s="164">
        <f t="shared" si="0"/>
        <v>595</v>
      </c>
      <c r="P27" s="286">
        <f t="shared" si="1"/>
        <v>6815.8</v>
      </c>
    </row>
    <row r="28" spans="1:20" s="263" customFormat="1" ht="24.95" customHeight="1" x14ac:dyDescent="0.25">
      <c r="A28" s="599"/>
      <c r="B28" s="602"/>
      <c r="C28" s="614"/>
      <c r="D28" s="166" t="s">
        <v>75</v>
      </c>
      <c r="E28" s="171">
        <v>137.59</v>
      </c>
      <c r="F28" s="168">
        <v>137.59</v>
      </c>
      <c r="G28" s="171">
        <v>127.1</v>
      </c>
      <c r="H28" s="168">
        <v>596.20000000000005</v>
      </c>
      <c r="I28" s="168">
        <v>593.52</v>
      </c>
      <c r="J28" s="171">
        <v>0</v>
      </c>
      <c r="K28" s="168">
        <v>0</v>
      </c>
      <c r="L28" s="171">
        <v>0</v>
      </c>
      <c r="M28" s="168">
        <v>0</v>
      </c>
      <c r="N28" s="171">
        <v>0</v>
      </c>
      <c r="O28" s="164">
        <f t="shared" si="0"/>
        <v>127.1</v>
      </c>
      <c r="P28" s="286">
        <f t="shared" si="1"/>
        <v>593.52</v>
      </c>
    </row>
    <row r="29" spans="1:20" s="263" customFormat="1" ht="24.95" customHeight="1" x14ac:dyDescent="0.25">
      <c r="A29" s="599"/>
      <c r="B29" s="602"/>
      <c r="C29" s="614"/>
      <c r="D29" s="166" t="s">
        <v>15</v>
      </c>
      <c r="E29" s="171">
        <v>21.39</v>
      </c>
      <c r="F29" s="168">
        <v>21.39</v>
      </c>
      <c r="G29" s="171">
        <v>0</v>
      </c>
      <c r="H29" s="168">
        <v>0</v>
      </c>
      <c r="I29" s="168">
        <v>0</v>
      </c>
      <c r="J29" s="171">
        <v>0</v>
      </c>
      <c r="K29" s="168">
        <v>0</v>
      </c>
      <c r="L29" s="171">
        <v>0</v>
      </c>
      <c r="M29" s="168">
        <v>0</v>
      </c>
      <c r="N29" s="171">
        <v>0</v>
      </c>
      <c r="O29" s="164">
        <f t="shared" si="0"/>
        <v>0</v>
      </c>
      <c r="P29" s="286">
        <f t="shared" si="1"/>
        <v>0</v>
      </c>
    </row>
    <row r="30" spans="1:20" s="263" customFormat="1" ht="24.95" customHeight="1" x14ac:dyDescent="0.25">
      <c r="A30" s="599"/>
      <c r="B30" s="602"/>
      <c r="C30" s="614"/>
      <c r="D30" s="166" t="s">
        <v>16</v>
      </c>
      <c r="E30" s="171">
        <v>3301.59</v>
      </c>
      <c r="F30" s="168">
        <v>3301.59</v>
      </c>
      <c r="G30" s="171">
        <v>700.7</v>
      </c>
      <c r="H30" s="168">
        <f>3174.2+612</f>
        <v>3786.2</v>
      </c>
      <c r="I30" s="168">
        <f>3174.2+612</f>
        <v>3786.2</v>
      </c>
      <c r="J30" s="171">
        <v>279.97000000000003</v>
      </c>
      <c r="K30" s="168">
        <v>279.97000000000003</v>
      </c>
      <c r="L30" s="171">
        <v>0</v>
      </c>
      <c r="M30" s="168">
        <v>0</v>
      </c>
      <c r="N30" s="171">
        <v>0</v>
      </c>
      <c r="O30" s="164">
        <f t="shared" si="0"/>
        <v>700.7</v>
      </c>
      <c r="P30" s="286">
        <f t="shared" si="1"/>
        <v>3786.2</v>
      </c>
    </row>
    <row r="31" spans="1:20" s="263" customFormat="1" ht="24.95" customHeight="1" thickBot="1" x14ac:dyDescent="0.3">
      <c r="A31" s="600"/>
      <c r="B31" s="603"/>
      <c r="C31" s="615"/>
      <c r="D31" s="179" t="s">
        <v>17</v>
      </c>
      <c r="E31" s="174">
        <v>3602.45</v>
      </c>
      <c r="F31" s="189">
        <v>3602.45</v>
      </c>
      <c r="G31" s="174">
        <v>306</v>
      </c>
      <c r="H31" s="189">
        <v>1414.3</v>
      </c>
      <c r="I31" s="189">
        <v>1410.7</v>
      </c>
      <c r="J31" s="174">
        <v>0</v>
      </c>
      <c r="K31" s="189">
        <v>0</v>
      </c>
      <c r="L31" s="174">
        <v>0</v>
      </c>
      <c r="M31" s="174">
        <v>0</v>
      </c>
      <c r="N31" s="174">
        <v>0</v>
      </c>
      <c r="O31" s="288">
        <f t="shared" si="0"/>
        <v>306</v>
      </c>
      <c r="P31" s="289">
        <f t="shared" si="1"/>
        <v>1410.7</v>
      </c>
    </row>
    <row r="32" spans="1:20" s="274" customFormat="1" ht="24.95" customHeight="1" thickBot="1" x14ac:dyDescent="0.3">
      <c r="A32" s="607" t="s">
        <v>98</v>
      </c>
      <c r="B32" s="608"/>
      <c r="C32" s="608"/>
      <c r="D32" s="176"/>
      <c r="E32" s="176">
        <f>SUM(E27:E31)</f>
        <v>8865.3100000000013</v>
      </c>
      <c r="F32" s="176">
        <f>SUM(F27:F31)</f>
        <v>8865.3100000000013</v>
      </c>
      <c r="G32" s="176">
        <f t="shared" ref="G32:I32" si="9">SUM(G27:G31)</f>
        <v>1728.8000000000002</v>
      </c>
      <c r="H32" s="176">
        <f t="shared" si="9"/>
        <v>13272.699999999999</v>
      </c>
      <c r="I32" s="190">
        <f t="shared" si="9"/>
        <v>12606.220000000001</v>
      </c>
      <c r="J32" s="176">
        <f t="shared" ref="J32:N32" si="10">SUM(J27:J31)</f>
        <v>279.97000000000003</v>
      </c>
      <c r="K32" s="190">
        <f t="shared" si="10"/>
        <v>279.97000000000003</v>
      </c>
      <c r="L32" s="190">
        <f t="shared" si="10"/>
        <v>0</v>
      </c>
      <c r="M32" s="190">
        <f t="shared" si="10"/>
        <v>0</v>
      </c>
      <c r="N32" s="190">
        <f t="shared" si="10"/>
        <v>0</v>
      </c>
      <c r="O32" s="176">
        <f t="shared" si="0"/>
        <v>1728.8000000000002</v>
      </c>
      <c r="P32" s="290">
        <f t="shared" si="1"/>
        <v>12606.220000000001</v>
      </c>
      <c r="T32" s="275"/>
    </row>
    <row r="33" spans="1:20" s="263" customFormat="1" ht="24.95" customHeight="1" x14ac:dyDescent="0.25">
      <c r="A33" s="598">
        <v>5</v>
      </c>
      <c r="B33" s="601" t="s">
        <v>99</v>
      </c>
      <c r="C33" s="613">
        <f>E38+J38</f>
        <v>1781.46</v>
      </c>
      <c r="D33" s="280" t="s">
        <v>14</v>
      </c>
      <c r="E33" s="164">
        <v>626.69000000000005</v>
      </c>
      <c r="F33" s="177">
        <v>626.69000000000005</v>
      </c>
      <c r="G33" s="164">
        <v>240.6</v>
      </c>
      <c r="H33" s="287">
        <v>8208</v>
      </c>
      <c r="I33" s="177">
        <f>6553.7+862</f>
        <v>7415.7</v>
      </c>
      <c r="J33" s="164">
        <v>0</v>
      </c>
      <c r="K33" s="177">
        <v>0</v>
      </c>
      <c r="L33" s="164">
        <v>0</v>
      </c>
      <c r="M33" s="293">
        <v>0</v>
      </c>
      <c r="N33" s="164">
        <v>0</v>
      </c>
      <c r="O33" s="164">
        <f t="shared" si="0"/>
        <v>240.6</v>
      </c>
      <c r="P33" s="286">
        <f t="shared" si="1"/>
        <v>7415.7</v>
      </c>
    </row>
    <row r="34" spans="1:20" s="263" customFormat="1" ht="24.95" customHeight="1" x14ac:dyDescent="0.25">
      <c r="A34" s="599"/>
      <c r="B34" s="602"/>
      <c r="C34" s="614"/>
      <c r="D34" s="166" t="s">
        <v>75</v>
      </c>
      <c r="E34" s="171">
        <v>0.56999999999999995</v>
      </c>
      <c r="F34" s="168">
        <v>0.56999999999999995</v>
      </c>
      <c r="G34" s="171">
        <v>0</v>
      </c>
      <c r="H34" s="168">
        <v>0</v>
      </c>
      <c r="I34" s="168">
        <v>0</v>
      </c>
      <c r="J34" s="171">
        <v>0</v>
      </c>
      <c r="K34" s="168">
        <v>0</v>
      </c>
      <c r="L34" s="171">
        <v>0</v>
      </c>
      <c r="M34" s="276">
        <v>0</v>
      </c>
      <c r="N34" s="171">
        <v>0</v>
      </c>
      <c r="O34" s="164">
        <f t="shared" si="0"/>
        <v>0</v>
      </c>
      <c r="P34" s="286">
        <f t="shared" si="1"/>
        <v>0</v>
      </c>
    </row>
    <row r="35" spans="1:20" s="263" customFormat="1" ht="24.95" customHeight="1" x14ac:dyDescent="0.25">
      <c r="A35" s="599"/>
      <c r="B35" s="602"/>
      <c r="C35" s="614"/>
      <c r="D35" s="166" t="s">
        <v>15</v>
      </c>
      <c r="E35" s="171">
        <v>0</v>
      </c>
      <c r="F35" s="168">
        <v>0</v>
      </c>
      <c r="G35" s="171">
        <v>0</v>
      </c>
      <c r="H35" s="168">
        <v>0</v>
      </c>
      <c r="I35" s="168">
        <v>0</v>
      </c>
      <c r="J35" s="171">
        <v>0</v>
      </c>
      <c r="K35" s="168">
        <v>0</v>
      </c>
      <c r="L35" s="171">
        <v>0</v>
      </c>
      <c r="M35" s="276">
        <v>0</v>
      </c>
      <c r="N35" s="171">
        <v>0</v>
      </c>
      <c r="O35" s="164">
        <f t="shared" si="0"/>
        <v>0</v>
      </c>
      <c r="P35" s="286">
        <f t="shared" si="1"/>
        <v>0</v>
      </c>
    </row>
    <row r="36" spans="1:20" s="263" customFormat="1" ht="24.95" customHeight="1" x14ac:dyDescent="0.25">
      <c r="A36" s="599"/>
      <c r="B36" s="602"/>
      <c r="C36" s="614"/>
      <c r="D36" s="166" t="s">
        <v>16</v>
      </c>
      <c r="E36" s="171">
        <v>67.849999999999994</v>
      </c>
      <c r="F36" s="168">
        <v>67.849999999999994</v>
      </c>
      <c r="G36" s="171">
        <v>0</v>
      </c>
      <c r="H36" s="168">
        <v>0</v>
      </c>
      <c r="I36" s="168">
        <v>0</v>
      </c>
      <c r="J36" s="171">
        <v>0</v>
      </c>
      <c r="K36" s="168">
        <v>0</v>
      </c>
      <c r="L36" s="171">
        <v>0</v>
      </c>
      <c r="M36" s="276">
        <v>0</v>
      </c>
      <c r="N36" s="171">
        <v>0</v>
      </c>
      <c r="O36" s="164">
        <f t="shared" si="0"/>
        <v>0</v>
      </c>
      <c r="P36" s="286">
        <f t="shared" si="1"/>
        <v>0</v>
      </c>
    </row>
    <row r="37" spans="1:20" s="263" customFormat="1" ht="24.95" customHeight="1" thickBot="1" x14ac:dyDescent="0.3">
      <c r="A37" s="600"/>
      <c r="B37" s="603"/>
      <c r="C37" s="615"/>
      <c r="D37" s="179" t="s">
        <v>17</v>
      </c>
      <c r="E37" s="174">
        <v>1058.25</v>
      </c>
      <c r="F37" s="189">
        <v>1058.25</v>
      </c>
      <c r="G37" s="174">
        <v>53.18</v>
      </c>
      <c r="H37" s="189">
        <v>380</v>
      </c>
      <c r="I37" s="189">
        <v>365.49999999999994</v>
      </c>
      <c r="J37" s="174">
        <v>28.1</v>
      </c>
      <c r="K37" s="189">
        <v>28.1</v>
      </c>
      <c r="L37" s="174">
        <v>0</v>
      </c>
      <c r="M37" s="174">
        <v>0</v>
      </c>
      <c r="N37" s="174">
        <v>0</v>
      </c>
      <c r="O37" s="288">
        <f t="shared" si="0"/>
        <v>53.18</v>
      </c>
      <c r="P37" s="289">
        <f t="shared" si="1"/>
        <v>365.49999999999994</v>
      </c>
    </row>
    <row r="38" spans="1:20" s="274" customFormat="1" ht="24.95" customHeight="1" thickBot="1" x14ac:dyDescent="0.3">
      <c r="A38" s="607" t="s">
        <v>98</v>
      </c>
      <c r="B38" s="608"/>
      <c r="C38" s="608"/>
      <c r="D38" s="176"/>
      <c r="E38" s="176">
        <f>SUM(E33:E37)</f>
        <v>1753.3600000000001</v>
      </c>
      <c r="F38" s="176">
        <f>SUM(F33:F37)</f>
        <v>1753.3600000000001</v>
      </c>
      <c r="G38" s="176">
        <f t="shared" ref="G38:I38" si="11">SUM(G33:G37)</f>
        <v>293.77999999999997</v>
      </c>
      <c r="H38" s="176">
        <f t="shared" si="11"/>
        <v>8588</v>
      </c>
      <c r="I38" s="190">
        <f t="shared" si="11"/>
        <v>7781.2</v>
      </c>
      <c r="J38" s="176">
        <f t="shared" ref="J38:N38" si="12">SUM(J33:J37)</f>
        <v>28.1</v>
      </c>
      <c r="K38" s="190">
        <f t="shared" si="12"/>
        <v>28.1</v>
      </c>
      <c r="L38" s="190">
        <f t="shared" si="12"/>
        <v>0</v>
      </c>
      <c r="M38" s="190">
        <f t="shared" si="12"/>
        <v>0</v>
      </c>
      <c r="N38" s="190">
        <f t="shared" si="12"/>
        <v>0</v>
      </c>
      <c r="O38" s="176">
        <f t="shared" si="0"/>
        <v>293.77999999999997</v>
      </c>
      <c r="P38" s="290">
        <f t="shared" si="1"/>
        <v>7781.2</v>
      </c>
      <c r="T38" s="275"/>
    </row>
    <row r="39" spans="1:20" s="263" customFormat="1" ht="24.95" customHeight="1" x14ac:dyDescent="0.25">
      <c r="A39" s="598">
        <v>6</v>
      </c>
      <c r="B39" s="601" t="s">
        <v>100</v>
      </c>
      <c r="C39" s="613">
        <f>E44+J44</f>
        <v>2460.2900000000004</v>
      </c>
      <c r="D39" s="280" t="s">
        <v>14</v>
      </c>
      <c r="E39" s="164">
        <v>579.46</v>
      </c>
      <c r="F39" s="177">
        <v>579.46</v>
      </c>
      <c r="G39" s="164">
        <v>450.39</v>
      </c>
      <c r="H39" s="287">
        <v>8010</v>
      </c>
      <c r="I39" s="177">
        <v>5080</v>
      </c>
      <c r="J39" s="164">
        <v>0</v>
      </c>
      <c r="K39" s="177">
        <v>0</v>
      </c>
      <c r="L39" s="164">
        <v>0</v>
      </c>
      <c r="M39" s="177">
        <v>0</v>
      </c>
      <c r="N39" s="164">
        <v>0</v>
      </c>
      <c r="O39" s="164">
        <f t="shared" si="0"/>
        <v>450.39</v>
      </c>
      <c r="P39" s="286">
        <f t="shared" si="1"/>
        <v>5080</v>
      </c>
    </row>
    <row r="40" spans="1:20" s="263" customFormat="1" ht="24.95" customHeight="1" x14ac:dyDescent="0.25">
      <c r="A40" s="599"/>
      <c r="B40" s="602"/>
      <c r="C40" s="614"/>
      <c r="D40" s="166" t="s">
        <v>75</v>
      </c>
      <c r="E40" s="171">
        <v>17.59</v>
      </c>
      <c r="F40" s="168">
        <v>17.59</v>
      </c>
      <c r="G40" s="171">
        <v>8.92</v>
      </c>
      <c r="H40" s="168">
        <v>300</v>
      </c>
      <c r="I40" s="168">
        <v>300</v>
      </c>
      <c r="J40" s="171">
        <v>0</v>
      </c>
      <c r="K40" s="168">
        <v>0</v>
      </c>
      <c r="L40" s="171">
        <v>0</v>
      </c>
      <c r="M40" s="168">
        <v>0</v>
      </c>
      <c r="N40" s="171">
        <v>0</v>
      </c>
      <c r="O40" s="164">
        <f t="shared" si="0"/>
        <v>8.92</v>
      </c>
      <c r="P40" s="286">
        <f t="shared" si="1"/>
        <v>300</v>
      </c>
    </row>
    <row r="41" spans="1:20" s="263" customFormat="1" ht="24.95" customHeight="1" x14ac:dyDescent="0.25">
      <c r="A41" s="599"/>
      <c r="B41" s="602"/>
      <c r="C41" s="614"/>
      <c r="D41" s="166" t="s">
        <v>15</v>
      </c>
      <c r="E41" s="171">
        <v>0</v>
      </c>
      <c r="F41" s="168">
        <v>0</v>
      </c>
      <c r="G41" s="171">
        <v>0</v>
      </c>
      <c r="H41" s="168">
        <v>0</v>
      </c>
      <c r="I41" s="168">
        <v>0</v>
      </c>
      <c r="J41" s="171">
        <v>0</v>
      </c>
      <c r="K41" s="168">
        <v>0</v>
      </c>
      <c r="L41" s="171">
        <v>0</v>
      </c>
      <c r="M41" s="168">
        <v>0</v>
      </c>
      <c r="N41" s="171">
        <v>0</v>
      </c>
      <c r="O41" s="164">
        <f t="shared" si="0"/>
        <v>0</v>
      </c>
      <c r="P41" s="286">
        <f t="shared" si="1"/>
        <v>0</v>
      </c>
    </row>
    <row r="42" spans="1:20" s="263" customFormat="1" ht="24.95" customHeight="1" x14ac:dyDescent="0.25">
      <c r="A42" s="599"/>
      <c r="B42" s="602"/>
      <c r="C42" s="614"/>
      <c r="D42" s="166" t="s">
        <v>16</v>
      </c>
      <c r="E42" s="171">
        <v>798.71</v>
      </c>
      <c r="F42" s="168">
        <v>798.71</v>
      </c>
      <c r="G42" s="171">
        <v>23.65</v>
      </c>
      <c r="H42" s="168">
        <v>0</v>
      </c>
      <c r="I42" s="168">
        <v>0</v>
      </c>
      <c r="J42" s="171">
        <v>45.56</v>
      </c>
      <c r="K42" s="168">
        <v>45.56</v>
      </c>
      <c r="L42" s="171">
        <v>0</v>
      </c>
      <c r="M42" s="168">
        <v>0</v>
      </c>
      <c r="N42" s="171">
        <v>0</v>
      </c>
      <c r="O42" s="164">
        <f t="shared" si="0"/>
        <v>23.65</v>
      </c>
      <c r="P42" s="286">
        <f t="shared" si="1"/>
        <v>0</v>
      </c>
    </row>
    <row r="43" spans="1:20" s="263" customFormat="1" ht="24.95" customHeight="1" thickBot="1" x14ac:dyDescent="0.3">
      <c r="A43" s="600"/>
      <c r="B43" s="603"/>
      <c r="C43" s="615"/>
      <c r="D43" s="179" t="s">
        <v>17</v>
      </c>
      <c r="E43" s="174">
        <v>968.3</v>
      </c>
      <c r="F43" s="189">
        <v>968.3</v>
      </c>
      <c r="G43" s="174">
        <v>114.75</v>
      </c>
      <c r="H43" s="189">
        <v>0</v>
      </c>
      <c r="I43" s="189">
        <v>0</v>
      </c>
      <c r="J43" s="174">
        <v>50.67</v>
      </c>
      <c r="K43" s="189">
        <v>50.67</v>
      </c>
      <c r="L43" s="174">
        <v>0</v>
      </c>
      <c r="M43" s="174">
        <v>0</v>
      </c>
      <c r="N43" s="174">
        <v>0</v>
      </c>
      <c r="O43" s="288">
        <f t="shared" si="0"/>
        <v>114.75</v>
      </c>
      <c r="P43" s="289">
        <f t="shared" si="1"/>
        <v>0</v>
      </c>
    </row>
    <row r="44" spans="1:20" s="274" customFormat="1" ht="24.95" customHeight="1" thickBot="1" x14ac:dyDescent="0.3">
      <c r="A44" s="607" t="s">
        <v>98</v>
      </c>
      <c r="B44" s="608"/>
      <c r="C44" s="608"/>
      <c r="D44" s="176"/>
      <c r="E44" s="176">
        <f>SUM(E39:E43)</f>
        <v>2364.0600000000004</v>
      </c>
      <c r="F44" s="176">
        <f>SUM(F39:F43)</f>
        <v>2364.0600000000004</v>
      </c>
      <c r="G44" s="176">
        <f t="shared" ref="G44:I44" si="13">SUM(G39:G43)</f>
        <v>597.71</v>
      </c>
      <c r="H44" s="176">
        <f t="shared" si="13"/>
        <v>8310</v>
      </c>
      <c r="I44" s="190">
        <f t="shared" si="13"/>
        <v>5380</v>
      </c>
      <c r="J44" s="176">
        <f t="shared" ref="J44:N44" si="14">SUM(J39:J43)</f>
        <v>96.23</v>
      </c>
      <c r="K44" s="190">
        <f t="shared" si="14"/>
        <v>96.23</v>
      </c>
      <c r="L44" s="190">
        <f t="shared" si="14"/>
        <v>0</v>
      </c>
      <c r="M44" s="190">
        <f t="shared" si="14"/>
        <v>0</v>
      </c>
      <c r="N44" s="190">
        <f t="shared" si="14"/>
        <v>0</v>
      </c>
      <c r="O44" s="176">
        <f t="shared" si="0"/>
        <v>597.71</v>
      </c>
      <c r="P44" s="290">
        <f t="shared" si="1"/>
        <v>5380</v>
      </c>
      <c r="T44" s="275"/>
    </row>
    <row r="45" spans="1:20" s="263" customFormat="1" ht="24.95" customHeight="1" x14ac:dyDescent="0.25">
      <c r="A45" s="598">
        <v>7</v>
      </c>
      <c r="B45" s="601" t="s">
        <v>171</v>
      </c>
      <c r="C45" s="613">
        <f>E50+J50</f>
        <v>1289.3800000000001</v>
      </c>
      <c r="D45" s="280" t="s">
        <v>14</v>
      </c>
      <c r="E45" s="164">
        <v>436.97</v>
      </c>
      <c r="F45" s="177">
        <v>436.97</v>
      </c>
      <c r="G45" s="164">
        <v>164.28</v>
      </c>
      <c r="H45" s="287">
        <v>2729.1</v>
      </c>
      <c r="I45" s="177">
        <v>1885.3999999999999</v>
      </c>
      <c r="J45" s="164">
        <v>4.3099999999999996</v>
      </c>
      <c r="K45" s="177">
        <v>4.3099999999999996</v>
      </c>
      <c r="L45" s="293">
        <v>0</v>
      </c>
      <c r="M45" s="293">
        <v>0</v>
      </c>
      <c r="N45" s="293">
        <v>0</v>
      </c>
      <c r="O45" s="164">
        <f t="shared" si="0"/>
        <v>164.28</v>
      </c>
      <c r="P45" s="286">
        <f t="shared" si="1"/>
        <v>1885.3999999999999</v>
      </c>
    </row>
    <row r="46" spans="1:20" s="263" customFormat="1" ht="24.95" customHeight="1" x14ac:dyDescent="0.25">
      <c r="A46" s="599"/>
      <c r="B46" s="602"/>
      <c r="C46" s="614"/>
      <c r="D46" s="166" t="s">
        <v>75</v>
      </c>
      <c r="E46" s="171">
        <v>111.97</v>
      </c>
      <c r="F46" s="168">
        <v>111.97000000000001</v>
      </c>
      <c r="G46" s="171">
        <v>106.7</v>
      </c>
      <c r="H46" s="168">
        <v>1959</v>
      </c>
      <c r="I46" s="168">
        <v>1959</v>
      </c>
      <c r="J46" s="171">
        <v>0</v>
      </c>
      <c r="K46" s="168">
        <v>0</v>
      </c>
      <c r="L46" s="276">
        <v>0</v>
      </c>
      <c r="M46" s="276">
        <v>0</v>
      </c>
      <c r="N46" s="276">
        <v>0</v>
      </c>
      <c r="O46" s="164">
        <f t="shared" si="0"/>
        <v>106.7</v>
      </c>
      <c r="P46" s="286">
        <f t="shared" si="1"/>
        <v>1959</v>
      </c>
    </row>
    <row r="47" spans="1:20" s="263" customFormat="1" ht="24.95" customHeight="1" x14ac:dyDescent="0.25">
      <c r="A47" s="599"/>
      <c r="B47" s="602"/>
      <c r="C47" s="614"/>
      <c r="D47" s="166" t="s">
        <v>15</v>
      </c>
      <c r="E47" s="171">
        <v>0</v>
      </c>
      <c r="F47" s="168">
        <v>0</v>
      </c>
      <c r="G47" s="171">
        <v>0</v>
      </c>
      <c r="H47" s="168">
        <v>0</v>
      </c>
      <c r="I47" s="168">
        <v>0</v>
      </c>
      <c r="J47" s="171">
        <v>0</v>
      </c>
      <c r="K47" s="168">
        <v>0</v>
      </c>
      <c r="L47" s="276">
        <v>0</v>
      </c>
      <c r="M47" s="276">
        <v>0</v>
      </c>
      <c r="N47" s="276">
        <v>0</v>
      </c>
      <c r="O47" s="164">
        <f t="shared" si="0"/>
        <v>0</v>
      </c>
      <c r="P47" s="286">
        <f t="shared" si="1"/>
        <v>0</v>
      </c>
    </row>
    <row r="48" spans="1:20" s="263" customFormat="1" ht="24.95" customHeight="1" x14ac:dyDescent="0.25">
      <c r="A48" s="599"/>
      <c r="B48" s="602"/>
      <c r="C48" s="614"/>
      <c r="D48" s="166" t="s">
        <v>16</v>
      </c>
      <c r="E48" s="171">
        <v>243.37</v>
      </c>
      <c r="F48" s="168">
        <v>243.37</v>
      </c>
      <c r="G48" s="171"/>
      <c r="H48" s="168">
        <v>0</v>
      </c>
      <c r="I48" s="168">
        <v>0</v>
      </c>
      <c r="J48" s="171">
        <v>0</v>
      </c>
      <c r="K48" s="168">
        <v>0</v>
      </c>
      <c r="L48" s="276">
        <v>0</v>
      </c>
      <c r="M48" s="276">
        <v>0</v>
      </c>
      <c r="N48" s="276">
        <v>0</v>
      </c>
      <c r="O48" s="164">
        <f t="shared" si="0"/>
        <v>0</v>
      </c>
      <c r="P48" s="286">
        <f t="shared" si="1"/>
        <v>0</v>
      </c>
    </row>
    <row r="49" spans="1:20" s="263" customFormat="1" ht="24.95" customHeight="1" thickBot="1" x14ac:dyDescent="0.3">
      <c r="A49" s="600"/>
      <c r="B49" s="603"/>
      <c r="C49" s="615"/>
      <c r="D49" s="179" t="s">
        <v>17</v>
      </c>
      <c r="E49" s="174">
        <v>492.76</v>
      </c>
      <c r="F49" s="189">
        <v>492.76</v>
      </c>
      <c r="G49" s="174">
        <v>69.02</v>
      </c>
      <c r="H49" s="189">
        <v>204.1</v>
      </c>
      <c r="I49" s="189">
        <v>97.4</v>
      </c>
      <c r="J49" s="174"/>
      <c r="K49" s="189">
        <v>0</v>
      </c>
      <c r="L49" s="277">
        <v>0</v>
      </c>
      <c r="M49" s="277">
        <v>0</v>
      </c>
      <c r="N49" s="277">
        <v>0</v>
      </c>
      <c r="O49" s="288">
        <f t="shared" si="0"/>
        <v>69.02</v>
      </c>
      <c r="P49" s="289">
        <f t="shared" si="1"/>
        <v>97.4</v>
      </c>
    </row>
    <row r="50" spans="1:20" s="274" customFormat="1" ht="24.95" customHeight="1" thickBot="1" x14ac:dyDescent="0.3">
      <c r="A50" s="607" t="s">
        <v>18</v>
      </c>
      <c r="B50" s="608"/>
      <c r="C50" s="608"/>
      <c r="D50" s="176"/>
      <c r="E50" s="176">
        <f>SUM(E45:E49)</f>
        <v>1285.0700000000002</v>
      </c>
      <c r="F50" s="176">
        <f>SUM(F45:F49)</f>
        <v>1285.0700000000002</v>
      </c>
      <c r="G50" s="176">
        <f t="shared" ref="G50:I50" si="15">SUM(G45:G49)</f>
        <v>340</v>
      </c>
      <c r="H50" s="176">
        <f t="shared" si="15"/>
        <v>4892.2000000000007</v>
      </c>
      <c r="I50" s="190">
        <f t="shared" si="15"/>
        <v>3941.7999999999997</v>
      </c>
      <c r="J50" s="176">
        <f t="shared" ref="J50:N50" si="16">SUM(J45:J49)</f>
        <v>4.3099999999999996</v>
      </c>
      <c r="K50" s="190">
        <f t="shared" si="16"/>
        <v>4.3099999999999996</v>
      </c>
      <c r="L50" s="278">
        <f t="shared" si="16"/>
        <v>0</v>
      </c>
      <c r="M50" s="278">
        <f t="shared" si="16"/>
        <v>0</v>
      </c>
      <c r="N50" s="278">
        <f t="shared" si="16"/>
        <v>0</v>
      </c>
      <c r="O50" s="176">
        <f t="shared" si="0"/>
        <v>340</v>
      </c>
      <c r="P50" s="290">
        <f t="shared" si="1"/>
        <v>3941.7999999999997</v>
      </c>
      <c r="T50" s="275"/>
    </row>
    <row r="51" spans="1:20" s="263" customFormat="1" ht="24.95" customHeight="1" x14ac:dyDescent="0.25">
      <c r="A51" s="598">
        <v>8</v>
      </c>
      <c r="B51" s="601" t="s">
        <v>101</v>
      </c>
      <c r="C51" s="613">
        <f>E56+I56</f>
        <v>318.8</v>
      </c>
      <c r="D51" s="280" t="s">
        <v>14</v>
      </c>
      <c r="E51" s="164">
        <v>17.600000000000001</v>
      </c>
      <c r="F51" s="177">
        <f>E51</f>
        <v>17.600000000000001</v>
      </c>
      <c r="G51" s="164">
        <v>17.600000000000001</v>
      </c>
      <c r="H51" s="287">
        <v>176</v>
      </c>
      <c r="I51" s="177">
        <v>176</v>
      </c>
      <c r="J51" s="164">
        <v>0</v>
      </c>
      <c r="K51" s="164">
        <v>0</v>
      </c>
      <c r="L51" s="293">
        <v>0</v>
      </c>
      <c r="M51" s="293">
        <v>0</v>
      </c>
      <c r="N51" s="293">
        <v>0</v>
      </c>
      <c r="O51" s="164">
        <f t="shared" si="0"/>
        <v>17.600000000000001</v>
      </c>
      <c r="P51" s="286">
        <f t="shared" si="1"/>
        <v>176</v>
      </c>
    </row>
    <row r="52" spans="1:20" s="263" customFormat="1" ht="24.95" customHeight="1" x14ac:dyDescent="0.25">
      <c r="A52" s="599"/>
      <c r="B52" s="602"/>
      <c r="C52" s="614"/>
      <c r="D52" s="166" t="s">
        <v>75</v>
      </c>
      <c r="E52" s="171"/>
      <c r="F52" s="168">
        <v>0</v>
      </c>
      <c r="G52" s="168">
        <v>0</v>
      </c>
      <c r="H52" s="168">
        <v>0</v>
      </c>
      <c r="I52" s="168">
        <v>0</v>
      </c>
      <c r="J52" s="164">
        <v>0</v>
      </c>
      <c r="K52" s="164">
        <v>0</v>
      </c>
      <c r="L52" s="293">
        <v>0</v>
      </c>
      <c r="M52" s="293">
        <v>0</v>
      </c>
      <c r="N52" s="293">
        <v>0</v>
      </c>
      <c r="O52" s="164">
        <f t="shared" si="0"/>
        <v>0</v>
      </c>
      <c r="P52" s="286">
        <f t="shared" si="1"/>
        <v>0</v>
      </c>
    </row>
    <row r="53" spans="1:20" s="263" customFormat="1" ht="24.95" customHeight="1" x14ac:dyDescent="0.25">
      <c r="A53" s="599"/>
      <c r="B53" s="602"/>
      <c r="C53" s="614"/>
      <c r="D53" s="166" t="s">
        <v>15</v>
      </c>
      <c r="E53" s="171"/>
      <c r="F53" s="168">
        <v>0</v>
      </c>
      <c r="G53" s="168">
        <v>0</v>
      </c>
      <c r="H53" s="168">
        <v>0</v>
      </c>
      <c r="I53" s="168">
        <v>0</v>
      </c>
      <c r="J53" s="164">
        <v>0</v>
      </c>
      <c r="K53" s="164">
        <v>0</v>
      </c>
      <c r="L53" s="293">
        <v>0</v>
      </c>
      <c r="M53" s="293">
        <v>0</v>
      </c>
      <c r="N53" s="293">
        <v>0</v>
      </c>
      <c r="O53" s="164">
        <f t="shared" si="0"/>
        <v>0</v>
      </c>
      <c r="P53" s="286">
        <f t="shared" si="1"/>
        <v>0</v>
      </c>
    </row>
    <row r="54" spans="1:20" s="263" customFormat="1" ht="24.95" customHeight="1" x14ac:dyDescent="0.25">
      <c r="A54" s="599"/>
      <c r="B54" s="602"/>
      <c r="C54" s="614"/>
      <c r="D54" s="166" t="s">
        <v>16</v>
      </c>
      <c r="E54" s="171">
        <v>27.7</v>
      </c>
      <c r="F54" s="168">
        <v>27.7</v>
      </c>
      <c r="G54" s="171">
        <v>8.5</v>
      </c>
      <c r="H54" s="168">
        <v>80</v>
      </c>
      <c r="I54" s="168">
        <v>80</v>
      </c>
      <c r="J54" s="164">
        <v>0</v>
      </c>
      <c r="K54" s="164">
        <v>0</v>
      </c>
      <c r="L54" s="293">
        <v>0</v>
      </c>
      <c r="M54" s="293">
        <v>0</v>
      </c>
      <c r="N54" s="293">
        <v>0</v>
      </c>
      <c r="O54" s="164">
        <f t="shared" si="0"/>
        <v>8.5</v>
      </c>
      <c r="P54" s="286">
        <f t="shared" si="1"/>
        <v>80</v>
      </c>
    </row>
    <row r="55" spans="1:20" s="263" customFormat="1" ht="24.95" customHeight="1" thickBot="1" x14ac:dyDescent="0.3">
      <c r="A55" s="600"/>
      <c r="B55" s="603"/>
      <c r="C55" s="615"/>
      <c r="D55" s="179" t="s">
        <v>17</v>
      </c>
      <c r="E55" s="174">
        <v>17.5</v>
      </c>
      <c r="F55" s="189">
        <v>17.5</v>
      </c>
      <c r="G55" s="189">
        <v>0</v>
      </c>
      <c r="H55" s="189">
        <v>0</v>
      </c>
      <c r="I55" s="189">
        <v>0</v>
      </c>
      <c r="J55" s="164">
        <v>0</v>
      </c>
      <c r="K55" s="164">
        <v>0</v>
      </c>
      <c r="L55" s="293">
        <v>0</v>
      </c>
      <c r="M55" s="293">
        <v>0</v>
      </c>
      <c r="N55" s="293">
        <v>0</v>
      </c>
      <c r="O55" s="288">
        <f t="shared" si="0"/>
        <v>0</v>
      </c>
      <c r="P55" s="289">
        <f t="shared" si="1"/>
        <v>0</v>
      </c>
    </row>
    <row r="56" spans="1:20" s="263" customFormat="1" ht="24.95" customHeight="1" thickBot="1" x14ac:dyDescent="0.3">
      <c r="A56" s="607"/>
      <c r="B56" s="608" t="s">
        <v>18</v>
      </c>
      <c r="C56" s="608"/>
      <c r="D56" s="176"/>
      <c r="E56" s="176">
        <f>SUM(E51:E55)</f>
        <v>62.8</v>
      </c>
      <c r="F56" s="176">
        <f>SUM(F51:F55)</f>
        <v>62.8</v>
      </c>
      <c r="G56" s="176">
        <f>SUM(G51:G55)</f>
        <v>26.1</v>
      </c>
      <c r="H56" s="176">
        <f>SUM(H51:H55)</f>
        <v>256</v>
      </c>
      <c r="I56" s="190">
        <f>SUM(I51:I55)</f>
        <v>256</v>
      </c>
      <c r="J56" s="176">
        <f t="shared" ref="J56:N56" si="17">SUM(J51:J55)</f>
        <v>0</v>
      </c>
      <c r="K56" s="190">
        <f t="shared" si="17"/>
        <v>0</v>
      </c>
      <c r="L56" s="278">
        <f t="shared" si="17"/>
        <v>0</v>
      </c>
      <c r="M56" s="278">
        <f t="shared" si="17"/>
        <v>0</v>
      </c>
      <c r="N56" s="278">
        <f t="shared" si="17"/>
        <v>0</v>
      </c>
      <c r="O56" s="176">
        <f t="shared" si="0"/>
        <v>26.1</v>
      </c>
      <c r="P56" s="290">
        <f t="shared" si="1"/>
        <v>256</v>
      </c>
      <c r="Q56" s="274"/>
      <c r="R56" s="274"/>
      <c r="S56" s="274"/>
      <c r="T56" s="275"/>
    </row>
    <row r="57" spans="1:20" s="263" customFormat="1" ht="24.95" customHeight="1" x14ac:dyDescent="0.25">
      <c r="A57" s="609" t="s">
        <v>174</v>
      </c>
      <c r="B57" s="610"/>
      <c r="C57" s="623">
        <f>E62+J62</f>
        <v>25535.97</v>
      </c>
      <c r="D57" s="297" t="s">
        <v>14</v>
      </c>
      <c r="E57" s="297">
        <f>E51+E45+E39+E33+E27+E21+E15+E9</f>
        <v>6250.31</v>
      </c>
      <c r="F57" s="297">
        <f t="shared" ref="F57:I58" si="18">F51+F45+F39+F33+F27+F21+F15+F9</f>
        <v>6250.31</v>
      </c>
      <c r="G57" s="297">
        <f t="shared" si="18"/>
        <v>3492.7099999999996</v>
      </c>
      <c r="H57" s="297">
        <f t="shared" si="18"/>
        <v>75192.459999999992</v>
      </c>
      <c r="I57" s="297">
        <f t="shared" si="18"/>
        <v>61028.459999999992</v>
      </c>
      <c r="J57" s="297">
        <f t="shared" ref="J57:N57" si="19">J51+J45+J39+J33+J27+J21+J15+J9</f>
        <v>596.29999999999995</v>
      </c>
      <c r="K57" s="297">
        <f t="shared" si="19"/>
        <v>596.29999999999995</v>
      </c>
      <c r="L57" s="297">
        <f t="shared" si="19"/>
        <v>341.1</v>
      </c>
      <c r="M57" s="297">
        <f t="shared" si="19"/>
        <v>0</v>
      </c>
      <c r="N57" s="297">
        <f t="shared" si="19"/>
        <v>0</v>
      </c>
      <c r="O57" s="297">
        <f t="shared" si="0"/>
        <v>3833.8099999999995</v>
      </c>
      <c r="P57" s="298">
        <f t="shared" si="1"/>
        <v>61028.459999999992</v>
      </c>
    </row>
    <row r="58" spans="1:20" s="263" customFormat="1" ht="24.95" customHeight="1" x14ac:dyDescent="0.25">
      <c r="A58" s="611"/>
      <c r="B58" s="612"/>
      <c r="C58" s="624"/>
      <c r="D58" s="299" t="s">
        <v>75</v>
      </c>
      <c r="E58" s="299">
        <f t="shared" ref="E58:I62" si="20">E52+E46+E40+E34+E28+E22+E16+E10</f>
        <v>461.48000000000008</v>
      </c>
      <c r="F58" s="299">
        <f t="shared" si="18"/>
        <v>461.48000000000008</v>
      </c>
      <c r="G58" s="299">
        <f t="shared" si="20"/>
        <v>364.49</v>
      </c>
      <c r="H58" s="299">
        <f t="shared" si="20"/>
        <v>7973.2</v>
      </c>
      <c r="I58" s="299">
        <f t="shared" si="20"/>
        <v>8051.42</v>
      </c>
      <c r="J58" s="299">
        <f t="shared" ref="J58:N58" si="21">J52+J46+J40+J34+J28+J22+J16+J10</f>
        <v>0</v>
      </c>
      <c r="K58" s="299">
        <f t="shared" si="21"/>
        <v>0</v>
      </c>
      <c r="L58" s="299">
        <f t="shared" si="21"/>
        <v>0</v>
      </c>
      <c r="M58" s="299">
        <f t="shared" si="21"/>
        <v>0</v>
      </c>
      <c r="N58" s="299">
        <f t="shared" si="21"/>
        <v>0</v>
      </c>
      <c r="O58" s="297">
        <f t="shared" si="0"/>
        <v>364.49</v>
      </c>
      <c r="P58" s="298">
        <f t="shared" si="1"/>
        <v>8051.42</v>
      </c>
    </row>
    <row r="59" spans="1:20" s="263" customFormat="1" ht="24.95" customHeight="1" x14ac:dyDescent="0.25">
      <c r="A59" s="611"/>
      <c r="B59" s="612"/>
      <c r="C59" s="624"/>
      <c r="D59" s="299" t="s">
        <v>15</v>
      </c>
      <c r="E59" s="299">
        <f t="shared" si="20"/>
        <v>21.39</v>
      </c>
      <c r="F59" s="299">
        <f t="shared" si="20"/>
        <v>21.39</v>
      </c>
      <c r="G59" s="299">
        <f t="shared" si="20"/>
        <v>0</v>
      </c>
      <c r="H59" s="299">
        <f t="shared" si="20"/>
        <v>0</v>
      </c>
      <c r="I59" s="299">
        <f t="shared" si="20"/>
        <v>0</v>
      </c>
      <c r="J59" s="299">
        <f t="shared" ref="J59:N59" si="22">J53+J47+J41+J35+J29+J23+J17+J11</f>
        <v>126.03</v>
      </c>
      <c r="K59" s="299">
        <f t="shared" si="22"/>
        <v>126.03</v>
      </c>
      <c r="L59" s="299">
        <f t="shared" si="22"/>
        <v>126.03</v>
      </c>
      <c r="M59" s="299">
        <f t="shared" si="22"/>
        <v>0</v>
      </c>
      <c r="N59" s="299">
        <f t="shared" si="22"/>
        <v>0</v>
      </c>
      <c r="O59" s="297">
        <f t="shared" si="0"/>
        <v>126.03</v>
      </c>
      <c r="P59" s="298">
        <f t="shared" si="1"/>
        <v>0</v>
      </c>
    </row>
    <row r="60" spans="1:20" s="263" customFormat="1" ht="24.95" customHeight="1" x14ac:dyDescent="0.25">
      <c r="A60" s="611"/>
      <c r="B60" s="612"/>
      <c r="C60" s="624"/>
      <c r="D60" s="299" t="s">
        <v>16</v>
      </c>
      <c r="E60" s="299">
        <f t="shared" si="20"/>
        <v>5193.6600000000008</v>
      </c>
      <c r="F60" s="299">
        <f t="shared" si="20"/>
        <v>5193.6600000000008</v>
      </c>
      <c r="G60" s="299">
        <f t="shared" si="20"/>
        <v>789.5</v>
      </c>
      <c r="H60" s="299">
        <f t="shared" si="20"/>
        <v>4045.9999999999995</v>
      </c>
      <c r="I60" s="299">
        <f t="shared" si="20"/>
        <v>4045.9999999999995</v>
      </c>
      <c r="J60" s="299">
        <f t="shared" ref="J60:N60" si="23">J54+J48+J42+J36+J30+J24+J18+J12</f>
        <v>677.54</v>
      </c>
      <c r="K60" s="299">
        <f t="shared" si="23"/>
        <v>677.54</v>
      </c>
      <c r="L60" s="299">
        <f t="shared" si="23"/>
        <v>0</v>
      </c>
      <c r="M60" s="299">
        <f t="shared" si="23"/>
        <v>0</v>
      </c>
      <c r="N60" s="299">
        <f t="shared" si="23"/>
        <v>0</v>
      </c>
      <c r="O60" s="297">
        <f t="shared" si="0"/>
        <v>789.5</v>
      </c>
      <c r="P60" s="298">
        <f t="shared" si="1"/>
        <v>4045.9999999999995</v>
      </c>
    </row>
    <row r="61" spans="1:20" s="263" customFormat="1" ht="24.95" customHeight="1" thickBot="1" x14ac:dyDescent="0.3">
      <c r="A61" s="611"/>
      <c r="B61" s="612"/>
      <c r="C61" s="625"/>
      <c r="D61" s="300" t="s">
        <v>17</v>
      </c>
      <c r="E61" s="300">
        <f t="shared" si="20"/>
        <v>11250.95</v>
      </c>
      <c r="F61" s="300">
        <f t="shared" ref="F61:I61" si="24">F55+F49+F43+F37+F31+F25+F19+F13</f>
        <v>11250.95</v>
      </c>
      <c r="G61" s="300">
        <f t="shared" si="24"/>
        <v>778.99</v>
      </c>
      <c r="H61" s="300">
        <f t="shared" si="24"/>
        <v>31793.540000000005</v>
      </c>
      <c r="I61" s="300">
        <f t="shared" si="24"/>
        <v>30980.240000000002</v>
      </c>
      <c r="J61" s="300">
        <f t="shared" ref="J61:N61" si="25">J55+J49+J43+J37+J31+J25+J19+J13</f>
        <v>958.31000000000006</v>
      </c>
      <c r="K61" s="300">
        <f t="shared" si="25"/>
        <v>958.31000000000006</v>
      </c>
      <c r="L61" s="300">
        <f t="shared" si="25"/>
        <v>22.2</v>
      </c>
      <c r="M61" s="300">
        <f t="shared" si="25"/>
        <v>1145</v>
      </c>
      <c r="N61" s="300">
        <f t="shared" si="25"/>
        <v>1145</v>
      </c>
      <c r="O61" s="297">
        <f t="shared" si="0"/>
        <v>801.19</v>
      </c>
      <c r="P61" s="298">
        <f t="shared" si="1"/>
        <v>32125.24</v>
      </c>
    </row>
    <row r="62" spans="1:20" s="274" customFormat="1" ht="24.95" customHeight="1" thickBot="1" x14ac:dyDescent="0.3">
      <c r="A62" s="607" t="s">
        <v>20</v>
      </c>
      <c r="B62" s="608"/>
      <c r="C62" s="608"/>
      <c r="D62" s="176"/>
      <c r="E62" s="190">
        <f t="shared" si="20"/>
        <v>23177.79</v>
      </c>
      <c r="F62" s="190">
        <f t="shared" ref="F62:I62" si="26">F56+F50+F44+F38+F32+F26+F20+F14</f>
        <v>23177.79</v>
      </c>
      <c r="G62" s="190">
        <f t="shared" si="26"/>
        <v>5425.69</v>
      </c>
      <c r="H62" s="190">
        <f t="shared" si="26"/>
        <v>119005.2</v>
      </c>
      <c r="I62" s="190">
        <f t="shared" si="26"/>
        <v>104106.12</v>
      </c>
      <c r="J62" s="190">
        <f t="shared" ref="J62:N62" si="27">J56+J50+J44+J38+J32+J26+J20+J14</f>
        <v>2358.1800000000003</v>
      </c>
      <c r="K62" s="190">
        <f t="shared" si="27"/>
        <v>2358.1800000000003</v>
      </c>
      <c r="L62" s="190">
        <f t="shared" si="27"/>
        <v>489.33</v>
      </c>
      <c r="M62" s="190">
        <f t="shared" si="27"/>
        <v>1145</v>
      </c>
      <c r="N62" s="190">
        <f t="shared" si="27"/>
        <v>1145</v>
      </c>
      <c r="O62" s="190">
        <f t="shared" si="0"/>
        <v>5915.0199999999995</v>
      </c>
      <c r="P62" s="290">
        <f t="shared" si="1"/>
        <v>105251.12</v>
      </c>
      <c r="T62" s="275"/>
    </row>
    <row r="63" spans="1:20" ht="24.95" customHeight="1" x14ac:dyDescent="0.2"/>
    <row r="64" spans="1:20" x14ac:dyDescent="0.2">
      <c r="Q64" s="273"/>
    </row>
    <row r="66" spans="3:16" x14ac:dyDescent="0.2">
      <c r="C66" s="273"/>
      <c r="E66" s="273"/>
      <c r="F66" s="273"/>
      <c r="G66" s="273"/>
      <c r="H66" s="273"/>
      <c r="I66" s="273"/>
      <c r="J66" s="273"/>
      <c r="K66" s="273"/>
      <c r="L66" s="273"/>
      <c r="M66" s="273"/>
      <c r="N66" s="273"/>
      <c r="O66" s="273"/>
      <c r="P66" s="273"/>
    </row>
    <row r="67" spans="3:16" x14ac:dyDescent="0.2">
      <c r="E67" s="273"/>
    </row>
  </sheetData>
  <mergeCells count="53">
    <mergeCell ref="A62:C62"/>
    <mergeCell ref="J5:N5"/>
    <mergeCell ref="O5:P5"/>
    <mergeCell ref="J6:J7"/>
    <mergeCell ref="K6:L6"/>
    <mergeCell ref="M6:N6"/>
    <mergeCell ref="O6:O7"/>
    <mergeCell ref="P6:P7"/>
    <mergeCell ref="C57:C61"/>
    <mergeCell ref="A20:C20"/>
    <mergeCell ref="A26:C26"/>
    <mergeCell ref="A32:C32"/>
    <mergeCell ref="A38:C38"/>
    <mergeCell ref="A44:C44"/>
    <mergeCell ref="A50:C50"/>
    <mergeCell ref="A51:A55"/>
    <mergeCell ref="A56:C56"/>
    <mergeCell ref="A57:B61"/>
    <mergeCell ref="A14:C14"/>
    <mergeCell ref="C9:C13"/>
    <mergeCell ref="C15:C19"/>
    <mergeCell ref="C21:C25"/>
    <mergeCell ref="C33:C37"/>
    <mergeCell ref="C27:C31"/>
    <mergeCell ref="C39:C43"/>
    <mergeCell ref="A45:A49"/>
    <mergeCell ref="B45:B49"/>
    <mergeCell ref="B51:B55"/>
    <mergeCell ref="C45:C49"/>
    <mergeCell ref="C51:C55"/>
    <mergeCell ref="A33:A37"/>
    <mergeCell ref="B33:B37"/>
    <mergeCell ref="A39:A43"/>
    <mergeCell ref="B39:B43"/>
    <mergeCell ref="A21:A25"/>
    <mergeCell ref="B21:B25"/>
    <mergeCell ref="A27:A31"/>
    <mergeCell ref="B27:B31"/>
    <mergeCell ref="A9:A13"/>
    <mergeCell ref="B9:B13"/>
    <mergeCell ref="A15:A19"/>
    <mergeCell ref="B15:B19"/>
    <mergeCell ref="E6:E7"/>
    <mergeCell ref="A5:A7"/>
    <mergeCell ref="F6:G6"/>
    <mergeCell ref="H6:I6"/>
    <mergeCell ref="B1:P1"/>
    <mergeCell ref="B2:P2"/>
    <mergeCell ref="B4:P4"/>
    <mergeCell ref="B5:B7"/>
    <mergeCell ref="C5:C7"/>
    <mergeCell ref="D5:D7"/>
    <mergeCell ref="E5:I5"/>
  </mergeCells>
  <pageMargins left="0.23" right="0.2" top="0.2" bottom="0.28000000000000003" header="0.2" footer="0.3"/>
  <pageSetup paperSize="9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DCD4E1-32BF-4A56-9D12-E574B5DC0E1D}">
  <sheetPr>
    <tabColor rgb="FFFFFF00"/>
  </sheetPr>
  <dimension ref="A1:P51"/>
  <sheetViews>
    <sheetView topLeftCell="A28" zoomScaleNormal="100" zoomScaleSheetLayoutView="100" workbookViewId="0">
      <selection activeCell="C39" sqref="C39:C43"/>
    </sheetView>
  </sheetViews>
  <sheetFormatPr defaultRowHeight="13.5" x14ac:dyDescent="0.25"/>
  <cols>
    <col min="1" max="1" width="4.7109375" style="263" customWidth="1"/>
    <col min="2" max="2" width="16.85546875" style="263" customWidth="1"/>
    <col min="3" max="3" width="14.85546875" style="263" customWidth="1"/>
    <col min="4" max="4" width="14.140625" style="263" customWidth="1"/>
    <col min="5" max="5" width="18" style="263" customWidth="1"/>
    <col min="6" max="6" width="15.42578125" style="263" customWidth="1"/>
    <col min="7" max="7" width="14.85546875" style="263" customWidth="1"/>
    <col min="8" max="8" width="16.28515625" style="263" customWidth="1"/>
    <col min="9" max="10" width="14.7109375" style="263" customWidth="1"/>
    <col min="11" max="11" width="13.85546875" style="263" customWidth="1"/>
    <col min="12" max="12" width="12.28515625" style="263" customWidth="1"/>
    <col min="13" max="13" width="13.28515625" style="263" customWidth="1"/>
    <col min="14" max="14" width="13.42578125" style="263" customWidth="1"/>
    <col min="15" max="15" width="13.85546875" style="263" customWidth="1"/>
    <col min="16" max="16" width="15.28515625" style="263" customWidth="1"/>
    <col min="17" max="17" width="9.140625" style="263"/>
    <col min="18" max="18" width="11.5703125" style="263" customWidth="1"/>
    <col min="19" max="19" width="9.140625" style="263"/>
    <col min="20" max="20" width="11" style="263" customWidth="1"/>
    <col min="21" max="256" width="9.140625" style="263"/>
    <col min="257" max="257" width="4.7109375" style="263" customWidth="1"/>
    <col min="258" max="258" width="16.85546875" style="263" customWidth="1"/>
    <col min="259" max="259" width="14.85546875" style="263" customWidth="1"/>
    <col min="260" max="260" width="14.140625" style="263" customWidth="1"/>
    <col min="261" max="261" width="18" style="263" customWidth="1"/>
    <col min="262" max="262" width="15.42578125" style="263" customWidth="1"/>
    <col min="263" max="263" width="14.85546875" style="263" customWidth="1"/>
    <col min="264" max="264" width="16.28515625" style="263" customWidth="1"/>
    <col min="265" max="266" width="14.7109375" style="263" customWidth="1"/>
    <col min="267" max="267" width="13.85546875" style="263" customWidth="1"/>
    <col min="268" max="268" width="12.28515625" style="263" customWidth="1"/>
    <col min="269" max="269" width="13.28515625" style="263" customWidth="1"/>
    <col min="270" max="270" width="13.42578125" style="263" customWidth="1"/>
    <col min="271" max="271" width="13.85546875" style="263" customWidth="1"/>
    <col min="272" max="272" width="15.28515625" style="263" customWidth="1"/>
    <col min="273" max="273" width="9.140625" style="263"/>
    <col min="274" max="274" width="11.5703125" style="263" customWidth="1"/>
    <col min="275" max="275" width="9.140625" style="263"/>
    <col min="276" max="276" width="11" style="263" customWidth="1"/>
    <col min="277" max="512" width="9.140625" style="263"/>
    <col min="513" max="513" width="4.7109375" style="263" customWidth="1"/>
    <col min="514" max="514" width="16.85546875" style="263" customWidth="1"/>
    <col min="515" max="515" width="14.85546875" style="263" customWidth="1"/>
    <col min="516" max="516" width="14.140625" style="263" customWidth="1"/>
    <col min="517" max="517" width="18" style="263" customWidth="1"/>
    <col min="518" max="518" width="15.42578125" style="263" customWidth="1"/>
    <col min="519" max="519" width="14.85546875" style="263" customWidth="1"/>
    <col min="520" max="520" width="16.28515625" style="263" customWidth="1"/>
    <col min="521" max="522" width="14.7109375" style="263" customWidth="1"/>
    <col min="523" max="523" width="13.85546875" style="263" customWidth="1"/>
    <col min="524" max="524" width="12.28515625" style="263" customWidth="1"/>
    <col min="525" max="525" width="13.28515625" style="263" customWidth="1"/>
    <col min="526" max="526" width="13.42578125" style="263" customWidth="1"/>
    <col min="527" max="527" width="13.85546875" style="263" customWidth="1"/>
    <col min="528" max="528" width="15.28515625" style="263" customWidth="1"/>
    <col min="529" max="529" width="9.140625" style="263"/>
    <col min="530" max="530" width="11.5703125" style="263" customWidth="1"/>
    <col min="531" max="531" width="9.140625" style="263"/>
    <col min="532" max="532" width="11" style="263" customWidth="1"/>
    <col min="533" max="768" width="9.140625" style="263"/>
    <col min="769" max="769" width="4.7109375" style="263" customWidth="1"/>
    <col min="770" max="770" width="16.85546875" style="263" customWidth="1"/>
    <col min="771" max="771" width="14.85546875" style="263" customWidth="1"/>
    <col min="772" max="772" width="14.140625" style="263" customWidth="1"/>
    <col min="773" max="773" width="18" style="263" customWidth="1"/>
    <col min="774" max="774" width="15.42578125" style="263" customWidth="1"/>
    <col min="775" max="775" width="14.85546875" style="263" customWidth="1"/>
    <col min="776" max="776" width="16.28515625" style="263" customWidth="1"/>
    <col min="777" max="778" width="14.7109375" style="263" customWidth="1"/>
    <col min="779" max="779" width="13.85546875" style="263" customWidth="1"/>
    <col min="780" max="780" width="12.28515625" style="263" customWidth="1"/>
    <col min="781" max="781" width="13.28515625" style="263" customWidth="1"/>
    <col min="782" max="782" width="13.42578125" style="263" customWidth="1"/>
    <col min="783" max="783" width="13.85546875" style="263" customWidth="1"/>
    <col min="784" max="784" width="15.28515625" style="263" customWidth="1"/>
    <col min="785" max="785" width="9.140625" style="263"/>
    <col min="786" max="786" width="11.5703125" style="263" customWidth="1"/>
    <col min="787" max="787" width="9.140625" style="263"/>
    <col min="788" max="788" width="11" style="263" customWidth="1"/>
    <col min="789" max="1024" width="9.140625" style="263"/>
    <col min="1025" max="1025" width="4.7109375" style="263" customWidth="1"/>
    <col min="1026" max="1026" width="16.85546875" style="263" customWidth="1"/>
    <col min="1027" max="1027" width="14.85546875" style="263" customWidth="1"/>
    <col min="1028" max="1028" width="14.140625" style="263" customWidth="1"/>
    <col min="1029" max="1029" width="18" style="263" customWidth="1"/>
    <col min="1030" max="1030" width="15.42578125" style="263" customWidth="1"/>
    <col min="1031" max="1031" width="14.85546875" style="263" customWidth="1"/>
    <col min="1032" max="1032" width="16.28515625" style="263" customWidth="1"/>
    <col min="1033" max="1034" width="14.7109375" style="263" customWidth="1"/>
    <col min="1035" max="1035" width="13.85546875" style="263" customWidth="1"/>
    <col min="1036" max="1036" width="12.28515625" style="263" customWidth="1"/>
    <col min="1037" max="1037" width="13.28515625" style="263" customWidth="1"/>
    <col min="1038" max="1038" width="13.42578125" style="263" customWidth="1"/>
    <col min="1039" max="1039" width="13.85546875" style="263" customWidth="1"/>
    <col min="1040" max="1040" width="15.28515625" style="263" customWidth="1"/>
    <col min="1041" max="1041" width="9.140625" style="263"/>
    <col min="1042" max="1042" width="11.5703125" style="263" customWidth="1"/>
    <col min="1043" max="1043" width="9.140625" style="263"/>
    <col min="1044" max="1044" width="11" style="263" customWidth="1"/>
    <col min="1045" max="1280" width="9.140625" style="263"/>
    <col min="1281" max="1281" width="4.7109375" style="263" customWidth="1"/>
    <col min="1282" max="1282" width="16.85546875" style="263" customWidth="1"/>
    <col min="1283" max="1283" width="14.85546875" style="263" customWidth="1"/>
    <col min="1284" max="1284" width="14.140625" style="263" customWidth="1"/>
    <col min="1285" max="1285" width="18" style="263" customWidth="1"/>
    <col min="1286" max="1286" width="15.42578125" style="263" customWidth="1"/>
    <col min="1287" max="1287" width="14.85546875" style="263" customWidth="1"/>
    <col min="1288" max="1288" width="16.28515625" style="263" customWidth="1"/>
    <col min="1289" max="1290" width="14.7109375" style="263" customWidth="1"/>
    <col min="1291" max="1291" width="13.85546875" style="263" customWidth="1"/>
    <col min="1292" max="1292" width="12.28515625" style="263" customWidth="1"/>
    <col min="1293" max="1293" width="13.28515625" style="263" customWidth="1"/>
    <col min="1294" max="1294" width="13.42578125" style="263" customWidth="1"/>
    <col min="1295" max="1295" width="13.85546875" style="263" customWidth="1"/>
    <col min="1296" max="1296" width="15.28515625" style="263" customWidth="1"/>
    <col min="1297" max="1297" width="9.140625" style="263"/>
    <col min="1298" max="1298" width="11.5703125" style="263" customWidth="1"/>
    <col min="1299" max="1299" width="9.140625" style="263"/>
    <col min="1300" max="1300" width="11" style="263" customWidth="1"/>
    <col min="1301" max="1536" width="9.140625" style="263"/>
    <col min="1537" max="1537" width="4.7109375" style="263" customWidth="1"/>
    <col min="1538" max="1538" width="16.85546875" style="263" customWidth="1"/>
    <col min="1539" max="1539" width="14.85546875" style="263" customWidth="1"/>
    <col min="1540" max="1540" width="14.140625" style="263" customWidth="1"/>
    <col min="1541" max="1541" width="18" style="263" customWidth="1"/>
    <col min="1542" max="1542" width="15.42578125" style="263" customWidth="1"/>
    <col min="1543" max="1543" width="14.85546875" style="263" customWidth="1"/>
    <col min="1544" max="1544" width="16.28515625" style="263" customWidth="1"/>
    <col min="1545" max="1546" width="14.7109375" style="263" customWidth="1"/>
    <col min="1547" max="1547" width="13.85546875" style="263" customWidth="1"/>
    <col min="1548" max="1548" width="12.28515625" style="263" customWidth="1"/>
    <col min="1549" max="1549" width="13.28515625" style="263" customWidth="1"/>
    <col min="1550" max="1550" width="13.42578125" style="263" customWidth="1"/>
    <col min="1551" max="1551" width="13.85546875" style="263" customWidth="1"/>
    <col min="1552" max="1552" width="15.28515625" style="263" customWidth="1"/>
    <col min="1553" max="1553" width="9.140625" style="263"/>
    <col min="1554" max="1554" width="11.5703125" style="263" customWidth="1"/>
    <col min="1555" max="1555" width="9.140625" style="263"/>
    <col min="1556" max="1556" width="11" style="263" customWidth="1"/>
    <col min="1557" max="1792" width="9.140625" style="263"/>
    <col min="1793" max="1793" width="4.7109375" style="263" customWidth="1"/>
    <col min="1794" max="1794" width="16.85546875" style="263" customWidth="1"/>
    <col min="1795" max="1795" width="14.85546875" style="263" customWidth="1"/>
    <col min="1796" max="1796" width="14.140625" style="263" customWidth="1"/>
    <col min="1797" max="1797" width="18" style="263" customWidth="1"/>
    <col min="1798" max="1798" width="15.42578125" style="263" customWidth="1"/>
    <col min="1799" max="1799" width="14.85546875" style="263" customWidth="1"/>
    <col min="1800" max="1800" width="16.28515625" style="263" customWidth="1"/>
    <col min="1801" max="1802" width="14.7109375" style="263" customWidth="1"/>
    <col min="1803" max="1803" width="13.85546875" style="263" customWidth="1"/>
    <col min="1804" max="1804" width="12.28515625" style="263" customWidth="1"/>
    <col min="1805" max="1805" width="13.28515625" style="263" customWidth="1"/>
    <col min="1806" max="1806" width="13.42578125" style="263" customWidth="1"/>
    <col min="1807" max="1807" width="13.85546875" style="263" customWidth="1"/>
    <col min="1808" max="1808" width="15.28515625" style="263" customWidth="1"/>
    <col min="1809" max="1809" width="9.140625" style="263"/>
    <col min="1810" max="1810" width="11.5703125" style="263" customWidth="1"/>
    <col min="1811" max="1811" width="9.140625" style="263"/>
    <col min="1812" max="1812" width="11" style="263" customWidth="1"/>
    <col min="1813" max="2048" width="9.140625" style="263"/>
    <col min="2049" max="2049" width="4.7109375" style="263" customWidth="1"/>
    <col min="2050" max="2050" width="16.85546875" style="263" customWidth="1"/>
    <col min="2051" max="2051" width="14.85546875" style="263" customWidth="1"/>
    <col min="2052" max="2052" width="14.140625" style="263" customWidth="1"/>
    <col min="2053" max="2053" width="18" style="263" customWidth="1"/>
    <col min="2054" max="2054" width="15.42578125" style="263" customWidth="1"/>
    <col min="2055" max="2055" width="14.85546875" style="263" customWidth="1"/>
    <col min="2056" max="2056" width="16.28515625" style="263" customWidth="1"/>
    <col min="2057" max="2058" width="14.7109375" style="263" customWidth="1"/>
    <col min="2059" max="2059" width="13.85546875" style="263" customWidth="1"/>
    <col min="2060" max="2060" width="12.28515625" style="263" customWidth="1"/>
    <col min="2061" max="2061" width="13.28515625" style="263" customWidth="1"/>
    <col min="2062" max="2062" width="13.42578125" style="263" customWidth="1"/>
    <col min="2063" max="2063" width="13.85546875" style="263" customWidth="1"/>
    <col min="2064" max="2064" width="15.28515625" style="263" customWidth="1"/>
    <col min="2065" max="2065" width="9.140625" style="263"/>
    <col min="2066" max="2066" width="11.5703125" style="263" customWidth="1"/>
    <col min="2067" max="2067" width="9.140625" style="263"/>
    <col min="2068" max="2068" width="11" style="263" customWidth="1"/>
    <col min="2069" max="2304" width="9.140625" style="263"/>
    <col min="2305" max="2305" width="4.7109375" style="263" customWidth="1"/>
    <col min="2306" max="2306" width="16.85546875" style="263" customWidth="1"/>
    <col min="2307" max="2307" width="14.85546875" style="263" customWidth="1"/>
    <col min="2308" max="2308" width="14.140625" style="263" customWidth="1"/>
    <col min="2309" max="2309" width="18" style="263" customWidth="1"/>
    <col min="2310" max="2310" width="15.42578125" style="263" customWidth="1"/>
    <col min="2311" max="2311" width="14.85546875" style="263" customWidth="1"/>
    <col min="2312" max="2312" width="16.28515625" style="263" customWidth="1"/>
    <col min="2313" max="2314" width="14.7109375" style="263" customWidth="1"/>
    <col min="2315" max="2315" width="13.85546875" style="263" customWidth="1"/>
    <col min="2316" max="2316" width="12.28515625" style="263" customWidth="1"/>
    <col min="2317" max="2317" width="13.28515625" style="263" customWidth="1"/>
    <col min="2318" max="2318" width="13.42578125" style="263" customWidth="1"/>
    <col min="2319" max="2319" width="13.85546875" style="263" customWidth="1"/>
    <col min="2320" max="2320" width="15.28515625" style="263" customWidth="1"/>
    <col min="2321" max="2321" width="9.140625" style="263"/>
    <col min="2322" max="2322" width="11.5703125" style="263" customWidth="1"/>
    <col min="2323" max="2323" width="9.140625" style="263"/>
    <col min="2324" max="2324" width="11" style="263" customWidth="1"/>
    <col min="2325" max="2560" width="9.140625" style="263"/>
    <col min="2561" max="2561" width="4.7109375" style="263" customWidth="1"/>
    <col min="2562" max="2562" width="16.85546875" style="263" customWidth="1"/>
    <col min="2563" max="2563" width="14.85546875" style="263" customWidth="1"/>
    <col min="2564" max="2564" width="14.140625" style="263" customWidth="1"/>
    <col min="2565" max="2565" width="18" style="263" customWidth="1"/>
    <col min="2566" max="2566" width="15.42578125" style="263" customWidth="1"/>
    <col min="2567" max="2567" width="14.85546875" style="263" customWidth="1"/>
    <col min="2568" max="2568" width="16.28515625" style="263" customWidth="1"/>
    <col min="2569" max="2570" width="14.7109375" style="263" customWidth="1"/>
    <col min="2571" max="2571" width="13.85546875" style="263" customWidth="1"/>
    <col min="2572" max="2572" width="12.28515625" style="263" customWidth="1"/>
    <col min="2573" max="2573" width="13.28515625" style="263" customWidth="1"/>
    <col min="2574" max="2574" width="13.42578125" style="263" customWidth="1"/>
    <col min="2575" max="2575" width="13.85546875" style="263" customWidth="1"/>
    <col min="2576" max="2576" width="15.28515625" style="263" customWidth="1"/>
    <col min="2577" max="2577" width="9.140625" style="263"/>
    <col min="2578" max="2578" width="11.5703125" style="263" customWidth="1"/>
    <col min="2579" max="2579" width="9.140625" style="263"/>
    <col min="2580" max="2580" width="11" style="263" customWidth="1"/>
    <col min="2581" max="2816" width="9.140625" style="263"/>
    <col min="2817" max="2817" width="4.7109375" style="263" customWidth="1"/>
    <col min="2818" max="2818" width="16.85546875" style="263" customWidth="1"/>
    <col min="2819" max="2819" width="14.85546875" style="263" customWidth="1"/>
    <col min="2820" max="2820" width="14.140625" style="263" customWidth="1"/>
    <col min="2821" max="2821" width="18" style="263" customWidth="1"/>
    <col min="2822" max="2822" width="15.42578125" style="263" customWidth="1"/>
    <col min="2823" max="2823" width="14.85546875" style="263" customWidth="1"/>
    <col min="2824" max="2824" width="16.28515625" style="263" customWidth="1"/>
    <col min="2825" max="2826" width="14.7109375" style="263" customWidth="1"/>
    <col min="2827" max="2827" width="13.85546875" style="263" customWidth="1"/>
    <col min="2828" max="2828" width="12.28515625" style="263" customWidth="1"/>
    <col min="2829" max="2829" width="13.28515625" style="263" customWidth="1"/>
    <col min="2830" max="2830" width="13.42578125" style="263" customWidth="1"/>
    <col min="2831" max="2831" width="13.85546875" style="263" customWidth="1"/>
    <col min="2832" max="2832" width="15.28515625" style="263" customWidth="1"/>
    <col min="2833" max="2833" width="9.140625" style="263"/>
    <col min="2834" max="2834" width="11.5703125" style="263" customWidth="1"/>
    <col min="2835" max="2835" width="9.140625" style="263"/>
    <col min="2836" max="2836" width="11" style="263" customWidth="1"/>
    <col min="2837" max="3072" width="9.140625" style="263"/>
    <col min="3073" max="3073" width="4.7109375" style="263" customWidth="1"/>
    <col min="3074" max="3074" width="16.85546875" style="263" customWidth="1"/>
    <col min="3075" max="3075" width="14.85546875" style="263" customWidth="1"/>
    <col min="3076" max="3076" width="14.140625" style="263" customWidth="1"/>
    <col min="3077" max="3077" width="18" style="263" customWidth="1"/>
    <col min="3078" max="3078" width="15.42578125" style="263" customWidth="1"/>
    <col min="3079" max="3079" width="14.85546875" style="263" customWidth="1"/>
    <col min="3080" max="3080" width="16.28515625" style="263" customWidth="1"/>
    <col min="3081" max="3082" width="14.7109375" style="263" customWidth="1"/>
    <col min="3083" max="3083" width="13.85546875" style="263" customWidth="1"/>
    <col min="3084" max="3084" width="12.28515625" style="263" customWidth="1"/>
    <col min="3085" max="3085" width="13.28515625" style="263" customWidth="1"/>
    <col min="3086" max="3086" width="13.42578125" style="263" customWidth="1"/>
    <col min="3087" max="3087" width="13.85546875" style="263" customWidth="1"/>
    <col min="3088" max="3088" width="15.28515625" style="263" customWidth="1"/>
    <col min="3089" max="3089" width="9.140625" style="263"/>
    <col min="3090" max="3090" width="11.5703125" style="263" customWidth="1"/>
    <col min="3091" max="3091" width="9.140625" style="263"/>
    <col min="3092" max="3092" width="11" style="263" customWidth="1"/>
    <col min="3093" max="3328" width="9.140625" style="263"/>
    <col min="3329" max="3329" width="4.7109375" style="263" customWidth="1"/>
    <col min="3330" max="3330" width="16.85546875" style="263" customWidth="1"/>
    <col min="3331" max="3331" width="14.85546875" style="263" customWidth="1"/>
    <col min="3332" max="3332" width="14.140625" style="263" customWidth="1"/>
    <col min="3333" max="3333" width="18" style="263" customWidth="1"/>
    <col min="3334" max="3334" width="15.42578125" style="263" customWidth="1"/>
    <col min="3335" max="3335" width="14.85546875" style="263" customWidth="1"/>
    <col min="3336" max="3336" width="16.28515625" style="263" customWidth="1"/>
    <col min="3337" max="3338" width="14.7109375" style="263" customWidth="1"/>
    <col min="3339" max="3339" width="13.85546875" style="263" customWidth="1"/>
    <col min="3340" max="3340" width="12.28515625" style="263" customWidth="1"/>
    <col min="3341" max="3341" width="13.28515625" style="263" customWidth="1"/>
    <col min="3342" max="3342" width="13.42578125" style="263" customWidth="1"/>
    <col min="3343" max="3343" width="13.85546875" style="263" customWidth="1"/>
    <col min="3344" max="3344" width="15.28515625" style="263" customWidth="1"/>
    <col min="3345" max="3345" width="9.140625" style="263"/>
    <col min="3346" max="3346" width="11.5703125" style="263" customWidth="1"/>
    <col min="3347" max="3347" width="9.140625" style="263"/>
    <col min="3348" max="3348" width="11" style="263" customWidth="1"/>
    <col min="3349" max="3584" width="9.140625" style="263"/>
    <col min="3585" max="3585" width="4.7109375" style="263" customWidth="1"/>
    <col min="3586" max="3586" width="16.85546875" style="263" customWidth="1"/>
    <col min="3587" max="3587" width="14.85546875" style="263" customWidth="1"/>
    <col min="3588" max="3588" width="14.140625" style="263" customWidth="1"/>
    <col min="3589" max="3589" width="18" style="263" customWidth="1"/>
    <col min="3590" max="3590" width="15.42578125" style="263" customWidth="1"/>
    <col min="3591" max="3591" width="14.85546875" style="263" customWidth="1"/>
    <col min="3592" max="3592" width="16.28515625" style="263" customWidth="1"/>
    <col min="3593" max="3594" width="14.7109375" style="263" customWidth="1"/>
    <col min="3595" max="3595" width="13.85546875" style="263" customWidth="1"/>
    <col min="3596" max="3596" width="12.28515625" style="263" customWidth="1"/>
    <col min="3597" max="3597" width="13.28515625" style="263" customWidth="1"/>
    <col min="3598" max="3598" width="13.42578125" style="263" customWidth="1"/>
    <col min="3599" max="3599" width="13.85546875" style="263" customWidth="1"/>
    <col min="3600" max="3600" width="15.28515625" style="263" customWidth="1"/>
    <col min="3601" max="3601" width="9.140625" style="263"/>
    <col min="3602" max="3602" width="11.5703125" style="263" customWidth="1"/>
    <col min="3603" max="3603" width="9.140625" style="263"/>
    <col min="3604" max="3604" width="11" style="263" customWidth="1"/>
    <col min="3605" max="3840" width="9.140625" style="263"/>
    <col min="3841" max="3841" width="4.7109375" style="263" customWidth="1"/>
    <col min="3842" max="3842" width="16.85546875" style="263" customWidth="1"/>
    <col min="3843" max="3843" width="14.85546875" style="263" customWidth="1"/>
    <col min="3844" max="3844" width="14.140625" style="263" customWidth="1"/>
    <col min="3845" max="3845" width="18" style="263" customWidth="1"/>
    <col min="3846" max="3846" width="15.42578125" style="263" customWidth="1"/>
    <col min="3847" max="3847" width="14.85546875" style="263" customWidth="1"/>
    <col min="3848" max="3848" width="16.28515625" style="263" customWidth="1"/>
    <col min="3849" max="3850" width="14.7109375" style="263" customWidth="1"/>
    <col min="3851" max="3851" width="13.85546875" style="263" customWidth="1"/>
    <col min="3852" max="3852" width="12.28515625" style="263" customWidth="1"/>
    <col min="3853" max="3853" width="13.28515625" style="263" customWidth="1"/>
    <col min="3854" max="3854" width="13.42578125" style="263" customWidth="1"/>
    <col min="3855" max="3855" width="13.85546875" style="263" customWidth="1"/>
    <col min="3856" max="3856" width="15.28515625" style="263" customWidth="1"/>
    <col min="3857" max="3857" width="9.140625" style="263"/>
    <col min="3858" max="3858" width="11.5703125" style="263" customWidth="1"/>
    <col min="3859" max="3859" width="9.140625" style="263"/>
    <col min="3860" max="3860" width="11" style="263" customWidth="1"/>
    <col min="3861" max="4096" width="9.140625" style="263"/>
    <col min="4097" max="4097" width="4.7109375" style="263" customWidth="1"/>
    <col min="4098" max="4098" width="16.85546875" style="263" customWidth="1"/>
    <col min="4099" max="4099" width="14.85546875" style="263" customWidth="1"/>
    <col min="4100" max="4100" width="14.140625" style="263" customWidth="1"/>
    <col min="4101" max="4101" width="18" style="263" customWidth="1"/>
    <col min="4102" max="4102" width="15.42578125" style="263" customWidth="1"/>
    <col min="4103" max="4103" width="14.85546875" style="263" customWidth="1"/>
    <col min="4104" max="4104" width="16.28515625" style="263" customWidth="1"/>
    <col min="4105" max="4106" width="14.7109375" style="263" customWidth="1"/>
    <col min="4107" max="4107" width="13.85546875" style="263" customWidth="1"/>
    <col min="4108" max="4108" width="12.28515625" style="263" customWidth="1"/>
    <col min="4109" max="4109" width="13.28515625" style="263" customWidth="1"/>
    <col min="4110" max="4110" width="13.42578125" style="263" customWidth="1"/>
    <col min="4111" max="4111" width="13.85546875" style="263" customWidth="1"/>
    <col min="4112" max="4112" width="15.28515625" style="263" customWidth="1"/>
    <col min="4113" max="4113" width="9.140625" style="263"/>
    <col min="4114" max="4114" width="11.5703125" style="263" customWidth="1"/>
    <col min="4115" max="4115" width="9.140625" style="263"/>
    <col min="4116" max="4116" width="11" style="263" customWidth="1"/>
    <col min="4117" max="4352" width="9.140625" style="263"/>
    <col min="4353" max="4353" width="4.7109375" style="263" customWidth="1"/>
    <col min="4354" max="4354" width="16.85546875" style="263" customWidth="1"/>
    <col min="4355" max="4355" width="14.85546875" style="263" customWidth="1"/>
    <col min="4356" max="4356" width="14.140625" style="263" customWidth="1"/>
    <col min="4357" max="4357" width="18" style="263" customWidth="1"/>
    <col min="4358" max="4358" width="15.42578125" style="263" customWidth="1"/>
    <col min="4359" max="4359" width="14.85546875" style="263" customWidth="1"/>
    <col min="4360" max="4360" width="16.28515625" style="263" customWidth="1"/>
    <col min="4361" max="4362" width="14.7109375" style="263" customWidth="1"/>
    <col min="4363" max="4363" width="13.85546875" style="263" customWidth="1"/>
    <col min="4364" max="4364" width="12.28515625" style="263" customWidth="1"/>
    <col min="4365" max="4365" width="13.28515625" style="263" customWidth="1"/>
    <col min="4366" max="4366" width="13.42578125" style="263" customWidth="1"/>
    <col min="4367" max="4367" width="13.85546875" style="263" customWidth="1"/>
    <col min="4368" max="4368" width="15.28515625" style="263" customWidth="1"/>
    <col min="4369" max="4369" width="9.140625" style="263"/>
    <col min="4370" max="4370" width="11.5703125" style="263" customWidth="1"/>
    <col min="4371" max="4371" width="9.140625" style="263"/>
    <col min="4372" max="4372" width="11" style="263" customWidth="1"/>
    <col min="4373" max="4608" width="9.140625" style="263"/>
    <col min="4609" max="4609" width="4.7109375" style="263" customWidth="1"/>
    <col min="4610" max="4610" width="16.85546875" style="263" customWidth="1"/>
    <col min="4611" max="4611" width="14.85546875" style="263" customWidth="1"/>
    <col min="4612" max="4612" width="14.140625" style="263" customWidth="1"/>
    <col min="4613" max="4613" width="18" style="263" customWidth="1"/>
    <col min="4614" max="4614" width="15.42578125" style="263" customWidth="1"/>
    <col min="4615" max="4615" width="14.85546875" style="263" customWidth="1"/>
    <col min="4616" max="4616" width="16.28515625" style="263" customWidth="1"/>
    <col min="4617" max="4618" width="14.7109375" style="263" customWidth="1"/>
    <col min="4619" max="4619" width="13.85546875" style="263" customWidth="1"/>
    <col min="4620" max="4620" width="12.28515625" style="263" customWidth="1"/>
    <col min="4621" max="4621" width="13.28515625" style="263" customWidth="1"/>
    <col min="4622" max="4622" width="13.42578125" style="263" customWidth="1"/>
    <col min="4623" max="4623" width="13.85546875" style="263" customWidth="1"/>
    <col min="4624" max="4624" width="15.28515625" style="263" customWidth="1"/>
    <col min="4625" max="4625" width="9.140625" style="263"/>
    <col min="4626" max="4626" width="11.5703125" style="263" customWidth="1"/>
    <col min="4627" max="4627" width="9.140625" style="263"/>
    <col min="4628" max="4628" width="11" style="263" customWidth="1"/>
    <col min="4629" max="4864" width="9.140625" style="263"/>
    <col min="4865" max="4865" width="4.7109375" style="263" customWidth="1"/>
    <col min="4866" max="4866" width="16.85546875" style="263" customWidth="1"/>
    <col min="4867" max="4867" width="14.85546875" style="263" customWidth="1"/>
    <col min="4868" max="4868" width="14.140625" style="263" customWidth="1"/>
    <col min="4869" max="4869" width="18" style="263" customWidth="1"/>
    <col min="4870" max="4870" width="15.42578125" style="263" customWidth="1"/>
    <col min="4871" max="4871" width="14.85546875" style="263" customWidth="1"/>
    <col min="4872" max="4872" width="16.28515625" style="263" customWidth="1"/>
    <col min="4873" max="4874" width="14.7109375" style="263" customWidth="1"/>
    <col min="4875" max="4875" width="13.85546875" style="263" customWidth="1"/>
    <col min="4876" max="4876" width="12.28515625" style="263" customWidth="1"/>
    <col min="4877" max="4877" width="13.28515625" style="263" customWidth="1"/>
    <col min="4878" max="4878" width="13.42578125" style="263" customWidth="1"/>
    <col min="4879" max="4879" width="13.85546875" style="263" customWidth="1"/>
    <col min="4880" max="4880" width="15.28515625" style="263" customWidth="1"/>
    <col min="4881" max="4881" width="9.140625" style="263"/>
    <col min="4882" max="4882" width="11.5703125" style="263" customWidth="1"/>
    <col min="4883" max="4883" width="9.140625" style="263"/>
    <col min="4884" max="4884" width="11" style="263" customWidth="1"/>
    <col min="4885" max="5120" width="9.140625" style="263"/>
    <col min="5121" max="5121" width="4.7109375" style="263" customWidth="1"/>
    <col min="5122" max="5122" width="16.85546875" style="263" customWidth="1"/>
    <col min="5123" max="5123" width="14.85546875" style="263" customWidth="1"/>
    <col min="5124" max="5124" width="14.140625" style="263" customWidth="1"/>
    <col min="5125" max="5125" width="18" style="263" customWidth="1"/>
    <col min="5126" max="5126" width="15.42578125" style="263" customWidth="1"/>
    <col min="5127" max="5127" width="14.85546875" style="263" customWidth="1"/>
    <col min="5128" max="5128" width="16.28515625" style="263" customWidth="1"/>
    <col min="5129" max="5130" width="14.7109375" style="263" customWidth="1"/>
    <col min="5131" max="5131" width="13.85546875" style="263" customWidth="1"/>
    <col min="5132" max="5132" width="12.28515625" style="263" customWidth="1"/>
    <col min="5133" max="5133" width="13.28515625" style="263" customWidth="1"/>
    <col min="5134" max="5134" width="13.42578125" style="263" customWidth="1"/>
    <col min="5135" max="5135" width="13.85546875" style="263" customWidth="1"/>
    <col min="5136" max="5136" width="15.28515625" style="263" customWidth="1"/>
    <col min="5137" max="5137" width="9.140625" style="263"/>
    <col min="5138" max="5138" width="11.5703125" style="263" customWidth="1"/>
    <col min="5139" max="5139" width="9.140625" style="263"/>
    <col min="5140" max="5140" width="11" style="263" customWidth="1"/>
    <col min="5141" max="5376" width="9.140625" style="263"/>
    <col min="5377" max="5377" width="4.7109375" style="263" customWidth="1"/>
    <col min="5378" max="5378" width="16.85546875" style="263" customWidth="1"/>
    <col min="5379" max="5379" width="14.85546875" style="263" customWidth="1"/>
    <col min="5380" max="5380" width="14.140625" style="263" customWidth="1"/>
    <col min="5381" max="5381" width="18" style="263" customWidth="1"/>
    <col min="5382" max="5382" width="15.42578125" style="263" customWidth="1"/>
    <col min="5383" max="5383" width="14.85546875" style="263" customWidth="1"/>
    <col min="5384" max="5384" width="16.28515625" style="263" customWidth="1"/>
    <col min="5385" max="5386" width="14.7109375" style="263" customWidth="1"/>
    <col min="5387" max="5387" width="13.85546875" style="263" customWidth="1"/>
    <col min="5388" max="5388" width="12.28515625" style="263" customWidth="1"/>
    <col min="5389" max="5389" width="13.28515625" style="263" customWidth="1"/>
    <col min="5390" max="5390" width="13.42578125" style="263" customWidth="1"/>
    <col min="5391" max="5391" width="13.85546875" style="263" customWidth="1"/>
    <col min="5392" max="5392" width="15.28515625" style="263" customWidth="1"/>
    <col min="5393" max="5393" width="9.140625" style="263"/>
    <col min="5394" max="5394" width="11.5703125" style="263" customWidth="1"/>
    <col min="5395" max="5395" width="9.140625" style="263"/>
    <col min="5396" max="5396" width="11" style="263" customWidth="1"/>
    <col min="5397" max="5632" width="9.140625" style="263"/>
    <col min="5633" max="5633" width="4.7109375" style="263" customWidth="1"/>
    <col min="5634" max="5634" width="16.85546875" style="263" customWidth="1"/>
    <col min="5635" max="5635" width="14.85546875" style="263" customWidth="1"/>
    <col min="5636" max="5636" width="14.140625" style="263" customWidth="1"/>
    <col min="5637" max="5637" width="18" style="263" customWidth="1"/>
    <col min="5638" max="5638" width="15.42578125" style="263" customWidth="1"/>
    <col min="5639" max="5639" width="14.85546875" style="263" customWidth="1"/>
    <col min="5640" max="5640" width="16.28515625" style="263" customWidth="1"/>
    <col min="5641" max="5642" width="14.7109375" style="263" customWidth="1"/>
    <col min="5643" max="5643" width="13.85546875" style="263" customWidth="1"/>
    <col min="5644" max="5644" width="12.28515625" style="263" customWidth="1"/>
    <col min="5645" max="5645" width="13.28515625" style="263" customWidth="1"/>
    <col min="5646" max="5646" width="13.42578125" style="263" customWidth="1"/>
    <col min="5647" max="5647" width="13.85546875" style="263" customWidth="1"/>
    <col min="5648" max="5648" width="15.28515625" style="263" customWidth="1"/>
    <col min="5649" max="5649" width="9.140625" style="263"/>
    <col min="5650" max="5650" width="11.5703125" style="263" customWidth="1"/>
    <col min="5651" max="5651" width="9.140625" style="263"/>
    <col min="5652" max="5652" width="11" style="263" customWidth="1"/>
    <col min="5653" max="5888" width="9.140625" style="263"/>
    <col min="5889" max="5889" width="4.7109375" style="263" customWidth="1"/>
    <col min="5890" max="5890" width="16.85546875" style="263" customWidth="1"/>
    <col min="5891" max="5891" width="14.85546875" style="263" customWidth="1"/>
    <col min="5892" max="5892" width="14.140625" style="263" customWidth="1"/>
    <col min="5893" max="5893" width="18" style="263" customWidth="1"/>
    <col min="5894" max="5894" width="15.42578125" style="263" customWidth="1"/>
    <col min="5895" max="5895" width="14.85546875" style="263" customWidth="1"/>
    <col min="5896" max="5896" width="16.28515625" style="263" customWidth="1"/>
    <col min="5897" max="5898" width="14.7109375" style="263" customWidth="1"/>
    <col min="5899" max="5899" width="13.85546875" style="263" customWidth="1"/>
    <col min="5900" max="5900" width="12.28515625" style="263" customWidth="1"/>
    <col min="5901" max="5901" width="13.28515625" style="263" customWidth="1"/>
    <col min="5902" max="5902" width="13.42578125" style="263" customWidth="1"/>
    <col min="5903" max="5903" width="13.85546875" style="263" customWidth="1"/>
    <col min="5904" max="5904" width="15.28515625" style="263" customWidth="1"/>
    <col min="5905" max="5905" width="9.140625" style="263"/>
    <col min="5906" max="5906" width="11.5703125" style="263" customWidth="1"/>
    <col min="5907" max="5907" width="9.140625" style="263"/>
    <col min="5908" max="5908" width="11" style="263" customWidth="1"/>
    <col min="5909" max="6144" width="9.140625" style="263"/>
    <col min="6145" max="6145" width="4.7109375" style="263" customWidth="1"/>
    <col min="6146" max="6146" width="16.85546875" style="263" customWidth="1"/>
    <col min="6147" max="6147" width="14.85546875" style="263" customWidth="1"/>
    <col min="6148" max="6148" width="14.140625" style="263" customWidth="1"/>
    <col min="6149" max="6149" width="18" style="263" customWidth="1"/>
    <col min="6150" max="6150" width="15.42578125" style="263" customWidth="1"/>
    <col min="6151" max="6151" width="14.85546875" style="263" customWidth="1"/>
    <col min="6152" max="6152" width="16.28515625" style="263" customWidth="1"/>
    <col min="6153" max="6154" width="14.7109375" style="263" customWidth="1"/>
    <col min="6155" max="6155" width="13.85546875" style="263" customWidth="1"/>
    <col min="6156" max="6156" width="12.28515625" style="263" customWidth="1"/>
    <col min="6157" max="6157" width="13.28515625" style="263" customWidth="1"/>
    <col min="6158" max="6158" width="13.42578125" style="263" customWidth="1"/>
    <col min="6159" max="6159" width="13.85546875" style="263" customWidth="1"/>
    <col min="6160" max="6160" width="15.28515625" style="263" customWidth="1"/>
    <col min="6161" max="6161" width="9.140625" style="263"/>
    <col min="6162" max="6162" width="11.5703125" style="263" customWidth="1"/>
    <col min="6163" max="6163" width="9.140625" style="263"/>
    <col min="6164" max="6164" width="11" style="263" customWidth="1"/>
    <col min="6165" max="6400" width="9.140625" style="263"/>
    <col min="6401" max="6401" width="4.7109375" style="263" customWidth="1"/>
    <col min="6402" max="6402" width="16.85546875" style="263" customWidth="1"/>
    <col min="6403" max="6403" width="14.85546875" style="263" customWidth="1"/>
    <col min="6404" max="6404" width="14.140625" style="263" customWidth="1"/>
    <col min="6405" max="6405" width="18" style="263" customWidth="1"/>
    <col min="6406" max="6406" width="15.42578125" style="263" customWidth="1"/>
    <col min="6407" max="6407" width="14.85546875" style="263" customWidth="1"/>
    <col min="6408" max="6408" width="16.28515625" style="263" customWidth="1"/>
    <col min="6409" max="6410" width="14.7109375" style="263" customWidth="1"/>
    <col min="6411" max="6411" width="13.85546875" style="263" customWidth="1"/>
    <col min="6412" max="6412" width="12.28515625" style="263" customWidth="1"/>
    <col min="6413" max="6413" width="13.28515625" style="263" customWidth="1"/>
    <col min="6414" max="6414" width="13.42578125" style="263" customWidth="1"/>
    <col min="6415" max="6415" width="13.85546875" style="263" customWidth="1"/>
    <col min="6416" max="6416" width="15.28515625" style="263" customWidth="1"/>
    <col min="6417" max="6417" width="9.140625" style="263"/>
    <col min="6418" max="6418" width="11.5703125" style="263" customWidth="1"/>
    <col min="6419" max="6419" width="9.140625" style="263"/>
    <col min="6420" max="6420" width="11" style="263" customWidth="1"/>
    <col min="6421" max="6656" width="9.140625" style="263"/>
    <col min="6657" max="6657" width="4.7109375" style="263" customWidth="1"/>
    <col min="6658" max="6658" width="16.85546875" style="263" customWidth="1"/>
    <col min="6659" max="6659" width="14.85546875" style="263" customWidth="1"/>
    <col min="6660" max="6660" width="14.140625" style="263" customWidth="1"/>
    <col min="6661" max="6661" width="18" style="263" customWidth="1"/>
    <col min="6662" max="6662" width="15.42578125" style="263" customWidth="1"/>
    <col min="6663" max="6663" width="14.85546875" style="263" customWidth="1"/>
    <col min="6664" max="6664" width="16.28515625" style="263" customWidth="1"/>
    <col min="6665" max="6666" width="14.7109375" style="263" customWidth="1"/>
    <col min="6667" max="6667" width="13.85546875" style="263" customWidth="1"/>
    <col min="6668" max="6668" width="12.28515625" style="263" customWidth="1"/>
    <col min="6669" max="6669" width="13.28515625" style="263" customWidth="1"/>
    <col min="6670" max="6670" width="13.42578125" style="263" customWidth="1"/>
    <col min="6671" max="6671" width="13.85546875" style="263" customWidth="1"/>
    <col min="6672" max="6672" width="15.28515625" style="263" customWidth="1"/>
    <col min="6673" max="6673" width="9.140625" style="263"/>
    <col min="6674" max="6674" width="11.5703125" style="263" customWidth="1"/>
    <col min="6675" max="6675" width="9.140625" style="263"/>
    <col min="6676" max="6676" width="11" style="263" customWidth="1"/>
    <col min="6677" max="6912" width="9.140625" style="263"/>
    <col min="6913" max="6913" width="4.7109375" style="263" customWidth="1"/>
    <col min="6914" max="6914" width="16.85546875" style="263" customWidth="1"/>
    <col min="6915" max="6915" width="14.85546875" style="263" customWidth="1"/>
    <col min="6916" max="6916" width="14.140625" style="263" customWidth="1"/>
    <col min="6917" max="6917" width="18" style="263" customWidth="1"/>
    <col min="6918" max="6918" width="15.42578125" style="263" customWidth="1"/>
    <col min="6919" max="6919" width="14.85546875" style="263" customWidth="1"/>
    <col min="6920" max="6920" width="16.28515625" style="263" customWidth="1"/>
    <col min="6921" max="6922" width="14.7109375" style="263" customWidth="1"/>
    <col min="6923" max="6923" width="13.85546875" style="263" customWidth="1"/>
    <col min="6924" max="6924" width="12.28515625" style="263" customWidth="1"/>
    <col min="6925" max="6925" width="13.28515625" style="263" customWidth="1"/>
    <col min="6926" max="6926" width="13.42578125" style="263" customWidth="1"/>
    <col min="6927" max="6927" width="13.85546875" style="263" customWidth="1"/>
    <col min="6928" max="6928" width="15.28515625" style="263" customWidth="1"/>
    <col min="6929" max="6929" width="9.140625" style="263"/>
    <col min="6930" max="6930" width="11.5703125" style="263" customWidth="1"/>
    <col min="6931" max="6931" width="9.140625" style="263"/>
    <col min="6932" max="6932" width="11" style="263" customWidth="1"/>
    <col min="6933" max="7168" width="9.140625" style="263"/>
    <col min="7169" max="7169" width="4.7109375" style="263" customWidth="1"/>
    <col min="7170" max="7170" width="16.85546875" style="263" customWidth="1"/>
    <col min="7171" max="7171" width="14.85546875" style="263" customWidth="1"/>
    <col min="7172" max="7172" width="14.140625" style="263" customWidth="1"/>
    <col min="7173" max="7173" width="18" style="263" customWidth="1"/>
    <col min="7174" max="7174" width="15.42578125" style="263" customWidth="1"/>
    <col min="7175" max="7175" width="14.85546875" style="263" customWidth="1"/>
    <col min="7176" max="7176" width="16.28515625" style="263" customWidth="1"/>
    <col min="7177" max="7178" width="14.7109375" style="263" customWidth="1"/>
    <col min="7179" max="7179" width="13.85546875" style="263" customWidth="1"/>
    <col min="7180" max="7180" width="12.28515625" style="263" customWidth="1"/>
    <col min="7181" max="7181" width="13.28515625" style="263" customWidth="1"/>
    <col min="7182" max="7182" width="13.42578125" style="263" customWidth="1"/>
    <col min="7183" max="7183" width="13.85546875" style="263" customWidth="1"/>
    <col min="7184" max="7184" width="15.28515625" style="263" customWidth="1"/>
    <col min="7185" max="7185" width="9.140625" style="263"/>
    <col min="7186" max="7186" width="11.5703125" style="263" customWidth="1"/>
    <col min="7187" max="7187" width="9.140625" style="263"/>
    <col min="7188" max="7188" width="11" style="263" customWidth="1"/>
    <col min="7189" max="7424" width="9.140625" style="263"/>
    <col min="7425" max="7425" width="4.7109375" style="263" customWidth="1"/>
    <col min="7426" max="7426" width="16.85546875" style="263" customWidth="1"/>
    <col min="7427" max="7427" width="14.85546875" style="263" customWidth="1"/>
    <col min="7428" max="7428" width="14.140625" style="263" customWidth="1"/>
    <col min="7429" max="7429" width="18" style="263" customWidth="1"/>
    <col min="7430" max="7430" width="15.42578125" style="263" customWidth="1"/>
    <col min="7431" max="7431" width="14.85546875" style="263" customWidth="1"/>
    <col min="7432" max="7432" width="16.28515625" style="263" customWidth="1"/>
    <col min="7433" max="7434" width="14.7109375" style="263" customWidth="1"/>
    <col min="7435" max="7435" width="13.85546875" style="263" customWidth="1"/>
    <col min="7436" max="7436" width="12.28515625" style="263" customWidth="1"/>
    <col min="7437" max="7437" width="13.28515625" style="263" customWidth="1"/>
    <col min="7438" max="7438" width="13.42578125" style="263" customWidth="1"/>
    <col min="7439" max="7439" width="13.85546875" style="263" customWidth="1"/>
    <col min="7440" max="7440" width="15.28515625" style="263" customWidth="1"/>
    <col min="7441" max="7441" width="9.140625" style="263"/>
    <col min="7442" max="7442" width="11.5703125" style="263" customWidth="1"/>
    <col min="7443" max="7443" width="9.140625" style="263"/>
    <col min="7444" max="7444" width="11" style="263" customWidth="1"/>
    <col min="7445" max="7680" width="9.140625" style="263"/>
    <col min="7681" max="7681" width="4.7109375" style="263" customWidth="1"/>
    <col min="7682" max="7682" width="16.85546875" style="263" customWidth="1"/>
    <col min="7683" max="7683" width="14.85546875" style="263" customWidth="1"/>
    <col min="7684" max="7684" width="14.140625" style="263" customWidth="1"/>
    <col min="7685" max="7685" width="18" style="263" customWidth="1"/>
    <col min="7686" max="7686" width="15.42578125" style="263" customWidth="1"/>
    <col min="7687" max="7687" width="14.85546875" style="263" customWidth="1"/>
    <col min="7688" max="7688" width="16.28515625" style="263" customWidth="1"/>
    <col min="7689" max="7690" width="14.7109375" style="263" customWidth="1"/>
    <col min="7691" max="7691" width="13.85546875" style="263" customWidth="1"/>
    <col min="7692" max="7692" width="12.28515625" style="263" customWidth="1"/>
    <col min="7693" max="7693" width="13.28515625" style="263" customWidth="1"/>
    <col min="7694" max="7694" width="13.42578125" style="263" customWidth="1"/>
    <col min="7695" max="7695" width="13.85546875" style="263" customWidth="1"/>
    <col min="7696" max="7696" width="15.28515625" style="263" customWidth="1"/>
    <col min="7697" max="7697" width="9.140625" style="263"/>
    <col min="7698" max="7698" width="11.5703125" style="263" customWidth="1"/>
    <col min="7699" max="7699" width="9.140625" style="263"/>
    <col min="7700" max="7700" width="11" style="263" customWidth="1"/>
    <col min="7701" max="7936" width="9.140625" style="263"/>
    <col min="7937" max="7937" width="4.7109375" style="263" customWidth="1"/>
    <col min="7938" max="7938" width="16.85546875" style="263" customWidth="1"/>
    <col min="7939" max="7939" width="14.85546875" style="263" customWidth="1"/>
    <col min="7940" max="7940" width="14.140625" style="263" customWidth="1"/>
    <col min="7941" max="7941" width="18" style="263" customWidth="1"/>
    <col min="7942" max="7942" width="15.42578125" style="263" customWidth="1"/>
    <col min="7943" max="7943" width="14.85546875" style="263" customWidth="1"/>
    <col min="7944" max="7944" width="16.28515625" style="263" customWidth="1"/>
    <col min="7945" max="7946" width="14.7109375" style="263" customWidth="1"/>
    <col min="7947" max="7947" width="13.85546875" style="263" customWidth="1"/>
    <col min="7948" max="7948" width="12.28515625" style="263" customWidth="1"/>
    <col min="7949" max="7949" width="13.28515625" style="263" customWidth="1"/>
    <col min="7950" max="7950" width="13.42578125" style="263" customWidth="1"/>
    <col min="7951" max="7951" width="13.85546875" style="263" customWidth="1"/>
    <col min="7952" max="7952" width="15.28515625" style="263" customWidth="1"/>
    <col min="7953" max="7953" width="9.140625" style="263"/>
    <col min="7954" max="7954" width="11.5703125" style="263" customWidth="1"/>
    <col min="7955" max="7955" width="9.140625" style="263"/>
    <col min="7956" max="7956" width="11" style="263" customWidth="1"/>
    <col min="7957" max="8192" width="9.140625" style="263"/>
    <col min="8193" max="8193" width="4.7109375" style="263" customWidth="1"/>
    <col min="8194" max="8194" width="16.85546875" style="263" customWidth="1"/>
    <col min="8195" max="8195" width="14.85546875" style="263" customWidth="1"/>
    <col min="8196" max="8196" width="14.140625" style="263" customWidth="1"/>
    <col min="8197" max="8197" width="18" style="263" customWidth="1"/>
    <col min="8198" max="8198" width="15.42578125" style="263" customWidth="1"/>
    <col min="8199" max="8199" width="14.85546875" style="263" customWidth="1"/>
    <col min="8200" max="8200" width="16.28515625" style="263" customWidth="1"/>
    <col min="8201" max="8202" width="14.7109375" style="263" customWidth="1"/>
    <col min="8203" max="8203" width="13.85546875" style="263" customWidth="1"/>
    <col min="8204" max="8204" width="12.28515625" style="263" customWidth="1"/>
    <col min="8205" max="8205" width="13.28515625" style="263" customWidth="1"/>
    <col min="8206" max="8206" width="13.42578125" style="263" customWidth="1"/>
    <col min="8207" max="8207" width="13.85546875" style="263" customWidth="1"/>
    <col min="8208" max="8208" width="15.28515625" style="263" customWidth="1"/>
    <col min="8209" max="8209" width="9.140625" style="263"/>
    <col min="8210" max="8210" width="11.5703125" style="263" customWidth="1"/>
    <col min="8211" max="8211" width="9.140625" style="263"/>
    <col min="8212" max="8212" width="11" style="263" customWidth="1"/>
    <col min="8213" max="8448" width="9.140625" style="263"/>
    <col min="8449" max="8449" width="4.7109375" style="263" customWidth="1"/>
    <col min="8450" max="8450" width="16.85546875" style="263" customWidth="1"/>
    <col min="8451" max="8451" width="14.85546875" style="263" customWidth="1"/>
    <col min="8452" max="8452" width="14.140625" style="263" customWidth="1"/>
    <col min="8453" max="8453" width="18" style="263" customWidth="1"/>
    <col min="8454" max="8454" width="15.42578125" style="263" customWidth="1"/>
    <col min="8455" max="8455" width="14.85546875" style="263" customWidth="1"/>
    <col min="8456" max="8456" width="16.28515625" style="263" customWidth="1"/>
    <col min="8457" max="8458" width="14.7109375" style="263" customWidth="1"/>
    <col min="8459" max="8459" width="13.85546875" style="263" customWidth="1"/>
    <col min="8460" max="8460" width="12.28515625" style="263" customWidth="1"/>
    <col min="8461" max="8461" width="13.28515625" style="263" customWidth="1"/>
    <col min="8462" max="8462" width="13.42578125" style="263" customWidth="1"/>
    <col min="8463" max="8463" width="13.85546875" style="263" customWidth="1"/>
    <col min="8464" max="8464" width="15.28515625" style="263" customWidth="1"/>
    <col min="8465" max="8465" width="9.140625" style="263"/>
    <col min="8466" max="8466" width="11.5703125" style="263" customWidth="1"/>
    <col min="8467" max="8467" width="9.140625" style="263"/>
    <col min="8468" max="8468" width="11" style="263" customWidth="1"/>
    <col min="8469" max="8704" width="9.140625" style="263"/>
    <col min="8705" max="8705" width="4.7109375" style="263" customWidth="1"/>
    <col min="8706" max="8706" width="16.85546875" style="263" customWidth="1"/>
    <col min="8707" max="8707" width="14.85546875" style="263" customWidth="1"/>
    <col min="8708" max="8708" width="14.140625" style="263" customWidth="1"/>
    <col min="8709" max="8709" width="18" style="263" customWidth="1"/>
    <col min="8710" max="8710" width="15.42578125" style="263" customWidth="1"/>
    <col min="8711" max="8711" width="14.85546875" style="263" customWidth="1"/>
    <col min="8712" max="8712" width="16.28515625" style="263" customWidth="1"/>
    <col min="8713" max="8714" width="14.7109375" style="263" customWidth="1"/>
    <col min="8715" max="8715" width="13.85546875" style="263" customWidth="1"/>
    <col min="8716" max="8716" width="12.28515625" style="263" customWidth="1"/>
    <col min="8717" max="8717" width="13.28515625" style="263" customWidth="1"/>
    <col min="8718" max="8718" width="13.42578125" style="263" customWidth="1"/>
    <col min="8719" max="8719" width="13.85546875" style="263" customWidth="1"/>
    <col min="8720" max="8720" width="15.28515625" style="263" customWidth="1"/>
    <col min="8721" max="8721" width="9.140625" style="263"/>
    <col min="8722" max="8722" width="11.5703125" style="263" customWidth="1"/>
    <col min="8723" max="8723" width="9.140625" style="263"/>
    <col min="8724" max="8724" width="11" style="263" customWidth="1"/>
    <col min="8725" max="8960" width="9.140625" style="263"/>
    <col min="8961" max="8961" width="4.7109375" style="263" customWidth="1"/>
    <col min="8962" max="8962" width="16.85546875" style="263" customWidth="1"/>
    <col min="8963" max="8963" width="14.85546875" style="263" customWidth="1"/>
    <col min="8964" max="8964" width="14.140625" style="263" customWidth="1"/>
    <col min="8965" max="8965" width="18" style="263" customWidth="1"/>
    <col min="8966" max="8966" width="15.42578125" style="263" customWidth="1"/>
    <col min="8967" max="8967" width="14.85546875" style="263" customWidth="1"/>
    <col min="8968" max="8968" width="16.28515625" style="263" customWidth="1"/>
    <col min="8969" max="8970" width="14.7109375" style="263" customWidth="1"/>
    <col min="8971" max="8971" width="13.85546875" style="263" customWidth="1"/>
    <col min="8972" max="8972" width="12.28515625" style="263" customWidth="1"/>
    <col min="8973" max="8973" width="13.28515625" style="263" customWidth="1"/>
    <col min="8974" max="8974" width="13.42578125" style="263" customWidth="1"/>
    <col min="8975" max="8975" width="13.85546875" style="263" customWidth="1"/>
    <col min="8976" max="8976" width="15.28515625" style="263" customWidth="1"/>
    <col min="8977" max="8977" width="9.140625" style="263"/>
    <col min="8978" max="8978" width="11.5703125" style="263" customWidth="1"/>
    <col min="8979" max="8979" width="9.140625" style="263"/>
    <col min="8980" max="8980" width="11" style="263" customWidth="1"/>
    <col min="8981" max="9216" width="9.140625" style="263"/>
    <col min="9217" max="9217" width="4.7109375" style="263" customWidth="1"/>
    <col min="9218" max="9218" width="16.85546875" style="263" customWidth="1"/>
    <col min="9219" max="9219" width="14.85546875" style="263" customWidth="1"/>
    <col min="9220" max="9220" width="14.140625" style="263" customWidth="1"/>
    <col min="9221" max="9221" width="18" style="263" customWidth="1"/>
    <col min="9222" max="9222" width="15.42578125" style="263" customWidth="1"/>
    <col min="9223" max="9223" width="14.85546875" style="263" customWidth="1"/>
    <col min="9224" max="9224" width="16.28515625" style="263" customWidth="1"/>
    <col min="9225" max="9226" width="14.7109375" style="263" customWidth="1"/>
    <col min="9227" max="9227" width="13.85546875" style="263" customWidth="1"/>
    <col min="9228" max="9228" width="12.28515625" style="263" customWidth="1"/>
    <col min="9229" max="9229" width="13.28515625" style="263" customWidth="1"/>
    <col min="9230" max="9230" width="13.42578125" style="263" customWidth="1"/>
    <col min="9231" max="9231" width="13.85546875" style="263" customWidth="1"/>
    <col min="9232" max="9232" width="15.28515625" style="263" customWidth="1"/>
    <col min="9233" max="9233" width="9.140625" style="263"/>
    <col min="9234" max="9234" width="11.5703125" style="263" customWidth="1"/>
    <col min="9235" max="9235" width="9.140625" style="263"/>
    <col min="9236" max="9236" width="11" style="263" customWidth="1"/>
    <col min="9237" max="9472" width="9.140625" style="263"/>
    <col min="9473" max="9473" width="4.7109375" style="263" customWidth="1"/>
    <col min="9474" max="9474" width="16.85546875" style="263" customWidth="1"/>
    <col min="9475" max="9475" width="14.85546875" style="263" customWidth="1"/>
    <col min="9476" max="9476" width="14.140625" style="263" customWidth="1"/>
    <col min="9477" max="9477" width="18" style="263" customWidth="1"/>
    <col min="9478" max="9478" width="15.42578125" style="263" customWidth="1"/>
    <col min="9479" max="9479" width="14.85546875" style="263" customWidth="1"/>
    <col min="9480" max="9480" width="16.28515625" style="263" customWidth="1"/>
    <col min="9481" max="9482" width="14.7109375" style="263" customWidth="1"/>
    <col min="9483" max="9483" width="13.85546875" style="263" customWidth="1"/>
    <col min="9484" max="9484" width="12.28515625" style="263" customWidth="1"/>
    <col min="9485" max="9485" width="13.28515625" style="263" customWidth="1"/>
    <col min="9486" max="9486" width="13.42578125" style="263" customWidth="1"/>
    <col min="9487" max="9487" width="13.85546875" style="263" customWidth="1"/>
    <col min="9488" max="9488" width="15.28515625" style="263" customWidth="1"/>
    <col min="9489" max="9489" width="9.140625" style="263"/>
    <col min="9490" max="9490" width="11.5703125" style="263" customWidth="1"/>
    <col min="9491" max="9491" width="9.140625" style="263"/>
    <col min="9492" max="9492" width="11" style="263" customWidth="1"/>
    <col min="9493" max="9728" width="9.140625" style="263"/>
    <col min="9729" max="9729" width="4.7109375" style="263" customWidth="1"/>
    <col min="9730" max="9730" width="16.85546875" style="263" customWidth="1"/>
    <col min="9731" max="9731" width="14.85546875" style="263" customWidth="1"/>
    <col min="9732" max="9732" width="14.140625" style="263" customWidth="1"/>
    <col min="9733" max="9733" width="18" style="263" customWidth="1"/>
    <col min="9734" max="9734" width="15.42578125" style="263" customWidth="1"/>
    <col min="9735" max="9735" width="14.85546875" style="263" customWidth="1"/>
    <col min="9736" max="9736" width="16.28515625" style="263" customWidth="1"/>
    <col min="9737" max="9738" width="14.7109375" style="263" customWidth="1"/>
    <col min="9739" max="9739" width="13.85546875" style="263" customWidth="1"/>
    <col min="9740" max="9740" width="12.28515625" style="263" customWidth="1"/>
    <col min="9741" max="9741" width="13.28515625" style="263" customWidth="1"/>
    <col min="9742" max="9742" width="13.42578125" style="263" customWidth="1"/>
    <col min="9743" max="9743" width="13.85546875" style="263" customWidth="1"/>
    <col min="9744" max="9744" width="15.28515625" style="263" customWidth="1"/>
    <col min="9745" max="9745" width="9.140625" style="263"/>
    <col min="9746" max="9746" width="11.5703125" style="263" customWidth="1"/>
    <col min="9747" max="9747" width="9.140625" style="263"/>
    <col min="9748" max="9748" width="11" style="263" customWidth="1"/>
    <col min="9749" max="9984" width="9.140625" style="263"/>
    <col min="9985" max="9985" width="4.7109375" style="263" customWidth="1"/>
    <col min="9986" max="9986" width="16.85546875" style="263" customWidth="1"/>
    <col min="9987" max="9987" width="14.85546875" style="263" customWidth="1"/>
    <col min="9988" max="9988" width="14.140625" style="263" customWidth="1"/>
    <col min="9989" max="9989" width="18" style="263" customWidth="1"/>
    <col min="9990" max="9990" width="15.42578125" style="263" customWidth="1"/>
    <col min="9991" max="9991" width="14.85546875" style="263" customWidth="1"/>
    <col min="9992" max="9992" width="16.28515625" style="263" customWidth="1"/>
    <col min="9993" max="9994" width="14.7109375" style="263" customWidth="1"/>
    <col min="9995" max="9995" width="13.85546875" style="263" customWidth="1"/>
    <col min="9996" max="9996" width="12.28515625" style="263" customWidth="1"/>
    <col min="9997" max="9997" width="13.28515625" style="263" customWidth="1"/>
    <col min="9998" max="9998" width="13.42578125" style="263" customWidth="1"/>
    <col min="9999" max="9999" width="13.85546875" style="263" customWidth="1"/>
    <col min="10000" max="10000" width="15.28515625" style="263" customWidth="1"/>
    <col min="10001" max="10001" width="9.140625" style="263"/>
    <col min="10002" max="10002" width="11.5703125" style="263" customWidth="1"/>
    <col min="10003" max="10003" width="9.140625" style="263"/>
    <col min="10004" max="10004" width="11" style="263" customWidth="1"/>
    <col min="10005" max="10240" width="9.140625" style="263"/>
    <col min="10241" max="10241" width="4.7109375" style="263" customWidth="1"/>
    <col min="10242" max="10242" width="16.85546875" style="263" customWidth="1"/>
    <col min="10243" max="10243" width="14.85546875" style="263" customWidth="1"/>
    <col min="10244" max="10244" width="14.140625" style="263" customWidth="1"/>
    <col min="10245" max="10245" width="18" style="263" customWidth="1"/>
    <col min="10246" max="10246" width="15.42578125" style="263" customWidth="1"/>
    <col min="10247" max="10247" width="14.85546875" style="263" customWidth="1"/>
    <col min="10248" max="10248" width="16.28515625" style="263" customWidth="1"/>
    <col min="10249" max="10250" width="14.7109375" style="263" customWidth="1"/>
    <col min="10251" max="10251" width="13.85546875" style="263" customWidth="1"/>
    <col min="10252" max="10252" width="12.28515625" style="263" customWidth="1"/>
    <col min="10253" max="10253" width="13.28515625" style="263" customWidth="1"/>
    <col min="10254" max="10254" width="13.42578125" style="263" customWidth="1"/>
    <col min="10255" max="10255" width="13.85546875" style="263" customWidth="1"/>
    <col min="10256" max="10256" width="15.28515625" style="263" customWidth="1"/>
    <col min="10257" max="10257" width="9.140625" style="263"/>
    <col min="10258" max="10258" width="11.5703125" style="263" customWidth="1"/>
    <col min="10259" max="10259" width="9.140625" style="263"/>
    <col min="10260" max="10260" width="11" style="263" customWidth="1"/>
    <col min="10261" max="10496" width="9.140625" style="263"/>
    <col min="10497" max="10497" width="4.7109375" style="263" customWidth="1"/>
    <col min="10498" max="10498" width="16.85546875" style="263" customWidth="1"/>
    <col min="10499" max="10499" width="14.85546875" style="263" customWidth="1"/>
    <col min="10500" max="10500" width="14.140625" style="263" customWidth="1"/>
    <col min="10501" max="10501" width="18" style="263" customWidth="1"/>
    <col min="10502" max="10502" width="15.42578125" style="263" customWidth="1"/>
    <col min="10503" max="10503" width="14.85546875" style="263" customWidth="1"/>
    <col min="10504" max="10504" width="16.28515625" style="263" customWidth="1"/>
    <col min="10505" max="10506" width="14.7109375" style="263" customWidth="1"/>
    <col min="10507" max="10507" width="13.85546875" style="263" customWidth="1"/>
    <col min="10508" max="10508" width="12.28515625" style="263" customWidth="1"/>
    <col min="10509" max="10509" width="13.28515625" style="263" customWidth="1"/>
    <col min="10510" max="10510" width="13.42578125" style="263" customWidth="1"/>
    <col min="10511" max="10511" width="13.85546875" style="263" customWidth="1"/>
    <col min="10512" max="10512" width="15.28515625" style="263" customWidth="1"/>
    <col min="10513" max="10513" width="9.140625" style="263"/>
    <col min="10514" max="10514" width="11.5703125" style="263" customWidth="1"/>
    <col min="10515" max="10515" width="9.140625" style="263"/>
    <col min="10516" max="10516" width="11" style="263" customWidth="1"/>
    <col min="10517" max="10752" width="9.140625" style="263"/>
    <col min="10753" max="10753" width="4.7109375" style="263" customWidth="1"/>
    <col min="10754" max="10754" width="16.85546875" style="263" customWidth="1"/>
    <col min="10755" max="10755" width="14.85546875" style="263" customWidth="1"/>
    <col min="10756" max="10756" width="14.140625" style="263" customWidth="1"/>
    <col min="10757" max="10757" width="18" style="263" customWidth="1"/>
    <col min="10758" max="10758" width="15.42578125" style="263" customWidth="1"/>
    <col min="10759" max="10759" width="14.85546875" style="263" customWidth="1"/>
    <col min="10760" max="10760" width="16.28515625" style="263" customWidth="1"/>
    <col min="10761" max="10762" width="14.7109375" style="263" customWidth="1"/>
    <col min="10763" max="10763" width="13.85546875" style="263" customWidth="1"/>
    <col min="10764" max="10764" width="12.28515625" style="263" customWidth="1"/>
    <col min="10765" max="10765" width="13.28515625" style="263" customWidth="1"/>
    <col min="10766" max="10766" width="13.42578125" style="263" customWidth="1"/>
    <col min="10767" max="10767" width="13.85546875" style="263" customWidth="1"/>
    <col min="10768" max="10768" width="15.28515625" style="263" customWidth="1"/>
    <col min="10769" max="10769" width="9.140625" style="263"/>
    <col min="10770" max="10770" width="11.5703125" style="263" customWidth="1"/>
    <col min="10771" max="10771" width="9.140625" style="263"/>
    <col min="10772" max="10772" width="11" style="263" customWidth="1"/>
    <col min="10773" max="11008" width="9.140625" style="263"/>
    <col min="11009" max="11009" width="4.7109375" style="263" customWidth="1"/>
    <col min="11010" max="11010" width="16.85546875" style="263" customWidth="1"/>
    <col min="11011" max="11011" width="14.85546875" style="263" customWidth="1"/>
    <col min="11012" max="11012" width="14.140625" style="263" customWidth="1"/>
    <col min="11013" max="11013" width="18" style="263" customWidth="1"/>
    <col min="11014" max="11014" width="15.42578125" style="263" customWidth="1"/>
    <col min="11015" max="11015" width="14.85546875" style="263" customWidth="1"/>
    <col min="11016" max="11016" width="16.28515625" style="263" customWidth="1"/>
    <col min="11017" max="11018" width="14.7109375" style="263" customWidth="1"/>
    <col min="11019" max="11019" width="13.85546875" style="263" customWidth="1"/>
    <col min="11020" max="11020" width="12.28515625" style="263" customWidth="1"/>
    <col min="11021" max="11021" width="13.28515625" style="263" customWidth="1"/>
    <col min="11022" max="11022" width="13.42578125" style="263" customWidth="1"/>
    <col min="11023" max="11023" width="13.85546875" style="263" customWidth="1"/>
    <col min="11024" max="11024" width="15.28515625" style="263" customWidth="1"/>
    <col min="11025" max="11025" width="9.140625" style="263"/>
    <col min="11026" max="11026" width="11.5703125" style="263" customWidth="1"/>
    <col min="11027" max="11027" width="9.140625" style="263"/>
    <col min="11028" max="11028" width="11" style="263" customWidth="1"/>
    <col min="11029" max="11264" width="9.140625" style="263"/>
    <col min="11265" max="11265" width="4.7109375" style="263" customWidth="1"/>
    <col min="11266" max="11266" width="16.85546875" style="263" customWidth="1"/>
    <col min="11267" max="11267" width="14.85546875" style="263" customWidth="1"/>
    <col min="11268" max="11268" width="14.140625" style="263" customWidth="1"/>
    <col min="11269" max="11269" width="18" style="263" customWidth="1"/>
    <col min="11270" max="11270" width="15.42578125" style="263" customWidth="1"/>
    <col min="11271" max="11271" width="14.85546875" style="263" customWidth="1"/>
    <col min="11272" max="11272" width="16.28515625" style="263" customWidth="1"/>
    <col min="11273" max="11274" width="14.7109375" style="263" customWidth="1"/>
    <col min="11275" max="11275" width="13.85546875" style="263" customWidth="1"/>
    <col min="11276" max="11276" width="12.28515625" style="263" customWidth="1"/>
    <col min="11277" max="11277" width="13.28515625" style="263" customWidth="1"/>
    <col min="11278" max="11278" width="13.42578125" style="263" customWidth="1"/>
    <col min="11279" max="11279" width="13.85546875" style="263" customWidth="1"/>
    <col min="11280" max="11280" width="15.28515625" style="263" customWidth="1"/>
    <col min="11281" max="11281" width="9.140625" style="263"/>
    <col min="11282" max="11282" width="11.5703125" style="263" customWidth="1"/>
    <col min="11283" max="11283" width="9.140625" style="263"/>
    <col min="11284" max="11284" width="11" style="263" customWidth="1"/>
    <col min="11285" max="11520" width="9.140625" style="263"/>
    <col min="11521" max="11521" width="4.7109375" style="263" customWidth="1"/>
    <col min="11522" max="11522" width="16.85546875" style="263" customWidth="1"/>
    <col min="11523" max="11523" width="14.85546875" style="263" customWidth="1"/>
    <col min="11524" max="11524" width="14.140625" style="263" customWidth="1"/>
    <col min="11525" max="11525" width="18" style="263" customWidth="1"/>
    <col min="11526" max="11526" width="15.42578125" style="263" customWidth="1"/>
    <col min="11527" max="11527" width="14.85546875" style="263" customWidth="1"/>
    <col min="11528" max="11528" width="16.28515625" style="263" customWidth="1"/>
    <col min="11529" max="11530" width="14.7109375" style="263" customWidth="1"/>
    <col min="11531" max="11531" width="13.85546875" style="263" customWidth="1"/>
    <col min="11532" max="11532" width="12.28515625" style="263" customWidth="1"/>
    <col min="11533" max="11533" width="13.28515625" style="263" customWidth="1"/>
    <col min="11534" max="11534" width="13.42578125" style="263" customWidth="1"/>
    <col min="11535" max="11535" width="13.85546875" style="263" customWidth="1"/>
    <col min="11536" max="11536" width="15.28515625" style="263" customWidth="1"/>
    <col min="11537" max="11537" width="9.140625" style="263"/>
    <col min="11538" max="11538" width="11.5703125" style="263" customWidth="1"/>
    <col min="11539" max="11539" width="9.140625" style="263"/>
    <col min="11540" max="11540" width="11" style="263" customWidth="1"/>
    <col min="11541" max="11776" width="9.140625" style="263"/>
    <col min="11777" max="11777" width="4.7109375" style="263" customWidth="1"/>
    <col min="11778" max="11778" width="16.85546875" style="263" customWidth="1"/>
    <col min="11779" max="11779" width="14.85546875" style="263" customWidth="1"/>
    <col min="11780" max="11780" width="14.140625" style="263" customWidth="1"/>
    <col min="11781" max="11781" width="18" style="263" customWidth="1"/>
    <col min="11782" max="11782" width="15.42578125" style="263" customWidth="1"/>
    <col min="11783" max="11783" width="14.85546875" style="263" customWidth="1"/>
    <col min="11784" max="11784" width="16.28515625" style="263" customWidth="1"/>
    <col min="11785" max="11786" width="14.7109375" style="263" customWidth="1"/>
    <col min="11787" max="11787" width="13.85546875" style="263" customWidth="1"/>
    <col min="11788" max="11788" width="12.28515625" style="263" customWidth="1"/>
    <col min="11789" max="11789" width="13.28515625" style="263" customWidth="1"/>
    <col min="11790" max="11790" width="13.42578125" style="263" customWidth="1"/>
    <col min="11791" max="11791" width="13.85546875" style="263" customWidth="1"/>
    <col min="11792" max="11792" width="15.28515625" style="263" customWidth="1"/>
    <col min="11793" max="11793" width="9.140625" style="263"/>
    <col min="11794" max="11794" width="11.5703125" style="263" customWidth="1"/>
    <col min="11795" max="11795" width="9.140625" style="263"/>
    <col min="11796" max="11796" width="11" style="263" customWidth="1"/>
    <col min="11797" max="12032" width="9.140625" style="263"/>
    <col min="12033" max="12033" width="4.7109375" style="263" customWidth="1"/>
    <col min="12034" max="12034" width="16.85546875" style="263" customWidth="1"/>
    <col min="12035" max="12035" width="14.85546875" style="263" customWidth="1"/>
    <col min="12036" max="12036" width="14.140625" style="263" customWidth="1"/>
    <col min="12037" max="12037" width="18" style="263" customWidth="1"/>
    <col min="12038" max="12038" width="15.42578125" style="263" customWidth="1"/>
    <col min="12039" max="12039" width="14.85546875" style="263" customWidth="1"/>
    <col min="12040" max="12040" width="16.28515625" style="263" customWidth="1"/>
    <col min="12041" max="12042" width="14.7109375" style="263" customWidth="1"/>
    <col min="12043" max="12043" width="13.85546875" style="263" customWidth="1"/>
    <col min="12044" max="12044" width="12.28515625" style="263" customWidth="1"/>
    <col min="12045" max="12045" width="13.28515625" style="263" customWidth="1"/>
    <col min="12046" max="12046" width="13.42578125" style="263" customWidth="1"/>
    <col min="12047" max="12047" width="13.85546875" style="263" customWidth="1"/>
    <col min="12048" max="12048" width="15.28515625" style="263" customWidth="1"/>
    <col min="12049" max="12049" width="9.140625" style="263"/>
    <col min="12050" max="12050" width="11.5703125" style="263" customWidth="1"/>
    <col min="12051" max="12051" width="9.140625" style="263"/>
    <col min="12052" max="12052" width="11" style="263" customWidth="1"/>
    <col min="12053" max="12288" width="9.140625" style="263"/>
    <col min="12289" max="12289" width="4.7109375" style="263" customWidth="1"/>
    <col min="12290" max="12290" width="16.85546875" style="263" customWidth="1"/>
    <col min="12291" max="12291" width="14.85546875" style="263" customWidth="1"/>
    <col min="12292" max="12292" width="14.140625" style="263" customWidth="1"/>
    <col min="12293" max="12293" width="18" style="263" customWidth="1"/>
    <col min="12294" max="12294" width="15.42578125" style="263" customWidth="1"/>
    <col min="12295" max="12295" width="14.85546875" style="263" customWidth="1"/>
    <col min="12296" max="12296" width="16.28515625" style="263" customWidth="1"/>
    <col min="12297" max="12298" width="14.7109375" style="263" customWidth="1"/>
    <col min="12299" max="12299" width="13.85546875" style="263" customWidth="1"/>
    <col min="12300" max="12300" width="12.28515625" style="263" customWidth="1"/>
    <col min="12301" max="12301" width="13.28515625" style="263" customWidth="1"/>
    <col min="12302" max="12302" width="13.42578125" style="263" customWidth="1"/>
    <col min="12303" max="12303" width="13.85546875" style="263" customWidth="1"/>
    <col min="12304" max="12304" width="15.28515625" style="263" customWidth="1"/>
    <col min="12305" max="12305" width="9.140625" style="263"/>
    <col min="12306" max="12306" width="11.5703125" style="263" customWidth="1"/>
    <col min="12307" max="12307" width="9.140625" style="263"/>
    <col min="12308" max="12308" width="11" style="263" customWidth="1"/>
    <col min="12309" max="12544" width="9.140625" style="263"/>
    <col min="12545" max="12545" width="4.7109375" style="263" customWidth="1"/>
    <col min="12546" max="12546" width="16.85546875" style="263" customWidth="1"/>
    <col min="12547" max="12547" width="14.85546875" style="263" customWidth="1"/>
    <col min="12548" max="12548" width="14.140625" style="263" customWidth="1"/>
    <col min="12549" max="12549" width="18" style="263" customWidth="1"/>
    <col min="12550" max="12550" width="15.42578125" style="263" customWidth="1"/>
    <col min="12551" max="12551" width="14.85546875" style="263" customWidth="1"/>
    <col min="12552" max="12552" width="16.28515625" style="263" customWidth="1"/>
    <col min="12553" max="12554" width="14.7109375" style="263" customWidth="1"/>
    <col min="12555" max="12555" width="13.85546875" style="263" customWidth="1"/>
    <col min="12556" max="12556" width="12.28515625" style="263" customWidth="1"/>
    <col min="12557" max="12557" width="13.28515625" style="263" customWidth="1"/>
    <col min="12558" max="12558" width="13.42578125" style="263" customWidth="1"/>
    <col min="12559" max="12559" width="13.85546875" style="263" customWidth="1"/>
    <col min="12560" max="12560" width="15.28515625" style="263" customWidth="1"/>
    <col min="12561" max="12561" width="9.140625" style="263"/>
    <col min="12562" max="12562" width="11.5703125" style="263" customWidth="1"/>
    <col min="12563" max="12563" width="9.140625" style="263"/>
    <col min="12564" max="12564" width="11" style="263" customWidth="1"/>
    <col min="12565" max="12800" width="9.140625" style="263"/>
    <col min="12801" max="12801" width="4.7109375" style="263" customWidth="1"/>
    <col min="12802" max="12802" width="16.85546875" style="263" customWidth="1"/>
    <col min="12803" max="12803" width="14.85546875" style="263" customWidth="1"/>
    <col min="12804" max="12804" width="14.140625" style="263" customWidth="1"/>
    <col min="12805" max="12805" width="18" style="263" customWidth="1"/>
    <col min="12806" max="12806" width="15.42578125" style="263" customWidth="1"/>
    <col min="12807" max="12807" width="14.85546875" style="263" customWidth="1"/>
    <col min="12808" max="12808" width="16.28515625" style="263" customWidth="1"/>
    <col min="12809" max="12810" width="14.7109375" style="263" customWidth="1"/>
    <col min="12811" max="12811" width="13.85546875" style="263" customWidth="1"/>
    <col min="12812" max="12812" width="12.28515625" style="263" customWidth="1"/>
    <col min="12813" max="12813" width="13.28515625" style="263" customWidth="1"/>
    <col min="12814" max="12814" width="13.42578125" style="263" customWidth="1"/>
    <col min="12815" max="12815" width="13.85546875" style="263" customWidth="1"/>
    <col min="12816" max="12816" width="15.28515625" style="263" customWidth="1"/>
    <col min="12817" max="12817" width="9.140625" style="263"/>
    <col min="12818" max="12818" width="11.5703125" style="263" customWidth="1"/>
    <col min="12819" max="12819" width="9.140625" style="263"/>
    <col min="12820" max="12820" width="11" style="263" customWidth="1"/>
    <col min="12821" max="13056" width="9.140625" style="263"/>
    <col min="13057" max="13057" width="4.7109375" style="263" customWidth="1"/>
    <col min="13058" max="13058" width="16.85546875" style="263" customWidth="1"/>
    <col min="13059" max="13059" width="14.85546875" style="263" customWidth="1"/>
    <col min="13060" max="13060" width="14.140625" style="263" customWidth="1"/>
    <col min="13061" max="13061" width="18" style="263" customWidth="1"/>
    <col min="13062" max="13062" width="15.42578125" style="263" customWidth="1"/>
    <col min="13063" max="13063" width="14.85546875" style="263" customWidth="1"/>
    <col min="13064" max="13064" width="16.28515625" style="263" customWidth="1"/>
    <col min="13065" max="13066" width="14.7109375" style="263" customWidth="1"/>
    <col min="13067" max="13067" width="13.85546875" style="263" customWidth="1"/>
    <col min="13068" max="13068" width="12.28515625" style="263" customWidth="1"/>
    <col min="13069" max="13069" width="13.28515625" style="263" customWidth="1"/>
    <col min="13070" max="13070" width="13.42578125" style="263" customWidth="1"/>
    <col min="13071" max="13071" width="13.85546875" style="263" customWidth="1"/>
    <col min="13072" max="13072" width="15.28515625" style="263" customWidth="1"/>
    <col min="13073" max="13073" width="9.140625" style="263"/>
    <col min="13074" max="13074" width="11.5703125" style="263" customWidth="1"/>
    <col min="13075" max="13075" width="9.140625" style="263"/>
    <col min="13076" max="13076" width="11" style="263" customWidth="1"/>
    <col min="13077" max="13312" width="9.140625" style="263"/>
    <col min="13313" max="13313" width="4.7109375" style="263" customWidth="1"/>
    <col min="13314" max="13314" width="16.85546875" style="263" customWidth="1"/>
    <col min="13315" max="13315" width="14.85546875" style="263" customWidth="1"/>
    <col min="13316" max="13316" width="14.140625" style="263" customWidth="1"/>
    <col min="13317" max="13317" width="18" style="263" customWidth="1"/>
    <col min="13318" max="13318" width="15.42578125" style="263" customWidth="1"/>
    <col min="13319" max="13319" width="14.85546875" style="263" customWidth="1"/>
    <col min="13320" max="13320" width="16.28515625" style="263" customWidth="1"/>
    <col min="13321" max="13322" width="14.7109375" style="263" customWidth="1"/>
    <col min="13323" max="13323" width="13.85546875" style="263" customWidth="1"/>
    <col min="13324" max="13324" width="12.28515625" style="263" customWidth="1"/>
    <col min="13325" max="13325" width="13.28515625" style="263" customWidth="1"/>
    <col min="13326" max="13326" width="13.42578125" style="263" customWidth="1"/>
    <col min="13327" max="13327" width="13.85546875" style="263" customWidth="1"/>
    <col min="13328" max="13328" width="15.28515625" style="263" customWidth="1"/>
    <col min="13329" max="13329" width="9.140625" style="263"/>
    <col min="13330" max="13330" width="11.5703125" style="263" customWidth="1"/>
    <col min="13331" max="13331" width="9.140625" style="263"/>
    <col min="13332" max="13332" width="11" style="263" customWidth="1"/>
    <col min="13333" max="13568" width="9.140625" style="263"/>
    <col min="13569" max="13569" width="4.7109375" style="263" customWidth="1"/>
    <col min="13570" max="13570" width="16.85546875" style="263" customWidth="1"/>
    <col min="13571" max="13571" width="14.85546875" style="263" customWidth="1"/>
    <col min="13572" max="13572" width="14.140625" style="263" customWidth="1"/>
    <col min="13573" max="13573" width="18" style="263" customWidth="1"/>
    <col min="13574" max="13574" width="15.42578125" style="263" customWidth="1"/>
    <col min="13575" max="13575" width="14.85546875" style="263" customWidth="1"/>
    <col min="13576" max="13576" width="16.28515625" style="263" customWidth="1"/>
    <col min="13577" max="13578" width="14.7109375" style="263" customWidth="1"/>
    <col min="13579" max="13579" width="13.85546875" style="263" customWidth="1"/>
    <col min="13580" max="13580" width="12.28515625" style="263" customWidth="1"/>
    <col min="13581" max="13581" width="13.28515625" style="263" customWidth="1"/>
    <col min="13582" max="13582" width="13.42578125" style="263" customWidth="1"/>
    <col min="13583" max="13583" width="13.85546875" style="263" customWidth="1"/>
    <col min="13584" max="13584" width="15.28515625" style="263" customWidth="1"/>
    <col min="13585" max="13585" width="9.140625" style="263"/>
    <col min="13586" max="13586" width="11.5703125" style="263" customWidth="1"/>
    <col min="13587" max="13587" width="9.140625" style="263"/>
    <col min="13588" max="13588" width="11" style="263" customWidth="1"/>
    <col min="13589" max="13824" width="9.140625" style="263"/>
    <col min="13825" max="13825" width="4.7109375" style="263" customWidth="1"/>
    <col min="13826" max="13826" width="16.85546875" style="263" customWidth="1"/>
    <col min="13827" max="13827" width="14.85546875" style="263" customWidth="1"/>
    <col min="13828" max="13828" width="14.140625" style="263" customWidth="1"/>
    <col min="13829" max="13829" width="18" style="263" customWidth="1"/>
    <col min="13830" max="13830" width="15.42578125" style="263" customWidth="1"/>
    <col min="13831" max="13831" width="14.85546875" style="263" customWidth="1"/>
    <col min="13832" max="13832" width="16.28515625" style="263" customWidth="1"/>
    <col min="13833" max="13834" width="14.7109375" style="263" customWidth="1"/>
    <col min="13835" max="13835" width="13.85546875" style="263" customWidth="1"/>
    <col min="13836" max="13836" width="12.28515625" style="263" customWidth="1"/>
    <col min="13837" max="13837" width="13.28515625" style="263" customWidth="1"/>
    <col min="13838" max="13838" width="13.42578125" style="263" customWidth="1"/>
    <col min="13839" max="13839" width="13.85546875" style="263" customWidth="1"/>
    <col min="13840" max="13840" width="15.28515625" style="263" customWidth="1"/>
    <col min="13841" max="13841" width="9.140625" style="263"/>
    <col min="13842" max="13842" width="11.5703125" style="263" customWidth="1"/>
    <col min="13843" max="13843" width="9.140625" style="263"/>
    <col min="13844" max="13844" width="11" style="263" customWidth="1"/>
    <col min="13845" max="14080" width="9.140625" style="263"/>
    <col min="14081" max="14081" width="4.7109375" style="263" customWidth="1"/>
    <col min="14082" max="14082" width="16.85546875" style="263" customWidth="1"/>
    <col min="14083" max="14083" width="14.85546875" style="263" customWidth="1"/>
    <col min="14084" max="14084" width="14.140625" style="263" customWidth="1"/>
    <col min="14085" max="14085" width="18" style="263" customWidth="1"/>
    <col min="14086" max="14086" width="15.42578125" style="263" customWidth="1"/>
    <col min="14087" max="14087" width="14.85546875" style="263" customWidth="1"/>
    <col min="14088" max="14088" width="16.28515625" style="263" customWidth="1"/>
    <col min="14089" max="14090" width="14.7109375" style="263" customWidth="1"/>
    <col min="14091" max="14091" width="13.85546875" style="263" customWidth="1"/>
    <col min="14092" max="14092" width="12.28515625" style="263" customWidth="1"/>
    <col min="14093" max="14093" width="13.28515625" style="263" customWidth="1"/>
    <col min="14094" max="14094" width="13.42578125" style="263" customWidth="1"/>
    <col min="14095" max="14095" width="13.85546875" style="263" customWidth="1"/>
    <col min="14096" max="14096" width="15.28515625" style="263" customWidth="1"/>
    <col min="14097" max="14097" width="9.140625" style="263"/>
    <col min="14098" max="14098" width="11.5703125" style="263" customWidth="1"/>
    <col min="14099" max="14099" width="9.140625" style="263"/>
    <col min="14100" max="14100" width="11" style="263" customWidth="1"/>
    <col min="14101" max="14336" width="9.140625" style="263"/>
    <col min="14337" max="14337" width="4.7109375" style="263" customWidth="1"/>
    <col min="14338" max="14338" width="16.85546875" style="263" customWidth="1"/>
    <col min="14339" max="14339" width="14.85546875" style="263" customWidth="1"/>
    <col min="14340" max="14340" width="14.140625" style="263" customWidth="1"/>
    <col min="14341" max="14341" width="18" style="263" customWidth="1"/>
    <col min="14342" max="14342" width="15.42578125" style="263" customWidth="1"/>
    <col min="14343" max="14343" width="14.85546875" style="263" customWidth="1"/>
    <col min="14344" max="14344" width="16.28515625" style="263" customWidth="1"/>
    <col min="14345" max="14346" width="14.7109375" style="263" customWidth="1"/>
    <col min="14347" max="14347" width="13.85546875" style="263" customWidth="1"/>
    <col min="14348" max="14348" width="12.28515625" style="263" customWidth="1"/>
    <col min="14349" max="14349" width="13.28515625" style="263" customWidth="1"/>
    <col min="14350" max="14350" width="13.42578125" style="263" customWidth="1"/>
    <col min="14351" max="14351" width="13.85546875" style="263" customWidth="1"/>
    <col min="14352" max="14352" width="15.28515625" style="263" customWidth="1"/>
    <col min="14353" max="14353" width="9.140625" style="263"/>
    <col min="14354" max="14354" width="11.5703125" style="263" customWidth="1"/>
    <col min="14355" max="14355" width="9.140625" style="263"/>
    <col min="14356" max="14356" width="11" style="263" customWidth="1"/>
    <col min="14357" max="14592" width="9.140625" style="263"/>
    <col min="14593" max="14593" width="4.7109375" style="263" customWidth="1"/>
    <col min="14594" max="14594" width="16.85546875" style="263" customWidth="1"/>
    <col min="14595" max="14595" width="14.85546875" style="263" customWidth="1"/>
    <col min="14596" max="14596" width="14.140625" style="263" customWidth="1"/>
    <col min="14597" max="14597" width="18" style="263" customWidth="1"/>
    <col min="14598" max="14598" width="15.42578125" style="263" customWidth="1"/>
    <col min="14599" max="14599" width="14.85546875" style="263" customWidth="1"/>
    <col min="14600" max="14600" width="16.28515625" style="263" customWidth="1"/>
    <col min="14601" max="14602" width="14.7109375" style="263" customWidth="1"/>
    <col min="14603" max="14603" width="13.85546875" style="263" customWidth="1"/>
    <col min="14604" max="14604" width="12.28515625" style="263" customWidth="1"/>
    <col min="14605" max="14605" width="13.28515625" style="263" customWidth="1"/>
    <col min="14606" max="14606" width="13.42578125" style="263" customWidth="1"/>
    <col min="14607" max="14607" width="13.85546875" style="263" customWidth="1"/>
    <col min="14608" max="14608" width="15.28515625" style="263" customWidth="1"/>
    <col min="14609" max="14609" width="9.140625" style="263"/>
    <col min="14610" max="14610" width="11.5703125" style="263" customWidth="1"/>
    <col min="14611" max="14611" width="9.140625" style="263"/>
    <col min="14612" max="14612" width="11" style="263" customWidth="1"/>
    <col min="14613" max="14848" width="9.140625" style="263"/>
    <col min="14849" max="14849" width="4.7109375" style="263" customWidth="1"/>
    <col min="14850" max="14850" width="16.85546875" style="263" customWidth="1"/>
    <col min="14851" max="14851" width="14.85546875" style="263" customWidth="1"/>
    <col min="14852" max="14852" width="14.140625" style="263" customWidth="1"/>
    <col min="14853" max="14853" width="18" style="263" customWidth="1"/>
    <col min="14854" max="14854" width="15.42578125" style="263" customWidth="1"/>
    <col min="14855" max="14855" width="14.85546875" style="263" customWidth="1"/>
    <col min="14856" max="14856" width="16.28515625" style="263" customWidth="1"/>
    <col min="14857" max="14858" width="14.7109375" style="263" customWidth="1"/>
    <col min="14859" max="14859" width="13.85546875" style="263" customWidth="1"/>
    <col min="14860" max="14860" width="12.28515625" style="263" customWidth="1"/>
    <col min="14861" max="14861" width="13.28515625" style="263" customWidth="1"/>
    <col min="14862" max="14862" width="13.42578125" style="263" customWidth="1"/>
    <col min="14863" max="14863" width="13.85546875" style="263" customWidth="1"/>
    <col min="14864" max="14864" width="15.28515625" style="263" customWidth="1"/>
    <col min="14865" max="14865" width="9.140625" style="263"/>
    <col min="14866" max="14866" width="11.5703125" style="263" customWidth="1"/>
    <col min="14867" max="14867" width="9.140625" style="263"/>
    <col min="14868" max="14868" width="11" style="263" customWidth="1"/>
    <col min="14869" max="15104" width="9.140625" style="263"/>
    <col min="15105" max="15105" width="4.7109375" style="263" customWidth="1"/>
    <col min="15106" max="15106" width="16.85546875" style="263" customWidth="1"/>
    <col min="15107" max="15107" width="14.85546875" style="263" customWidth="1"/>
    <col min="15108" max="15108" width="14.140625" style="263" customWidth="1"/>
    <col min="15109" max="15109" width="18" style="263" customWidth="1"/>
    <col min="15110" max="15110" width="15.42578125" style="263" customWidth="1"/>
    <col min="15111" max="15111" width="14.85546875" style="263" customWidth="1"/>
    <col min="15112" max="15112" width="16.28515625" style="263" customWidth="1"/>
    <col min="15113" max="15114" width="14.7109375" style="263" customWidth="1"/>
    <col min="15115" max="15115" width="13.85546875" style="263" customWidth="1"/>
    <col min="15116" max="15116" width="12.28515625" style="263" customWidth="1"/>
    <col min="15117" max="15117" width="13.28515625" style="263" customWidth="1"/>
    <col min="15118" max="15118" width="13.42578125" style="263" customWidth="1"/>
    <col min="15119" max="15119" width="13.85546875" style="263" customWidth="1"/>
    <col min="15120" max="15120" width="15.28515625" style="263" customWidth="1"/>
    <col min="15121" max="15121" width="9.140625" style="263"/>
    <col min="15122" max="15122" width="11.5703125" style="263" customWidth="1"/>
    <col min="15123" max="15123" width="9.140625" style="263"/>
    <col min="15124" max="15124" width="11" style="263" customWidth="1"/>
    <col min="15125" max="15360" width="9.140625" style="263"/>
    <col min="15361" max="15361" width="4.7109375" style="263" customWidth="1"/>
    <col min="15362" max="15362" width="16.85546875" style="263" customWidth="1"/>
    <col min="15363" max="15363" width="14.85546875" style="263" customWidth="1"/>
    <col min="15364" max="15364" width="14.140625" style="263" customWidth="1"/>
    <col min="15365" max="15365" width="18" style="263" customWidth="1"/>
    <col min="15366" max="15366" width="15.42578125" style="263" customWidth="1"/>
    <col min="15367" max="15367" width="14.85546875" style="263" customWidth="1"/>
    <col min="15368" max="15368" width="16.28515625" style="263" customWidth="1"/>
    <col min="15369" max="15370" width="14.7109375" style="263" customWidth="1"/>
    <col min="15371" max="15371" width="13.85546875" style="263" customWidth="1"/>
    <col min="15372" max="15372" width="12.28515625" style="263" customWidth="1"/>
    <col min="15373" max="15373" width="13.28515625" style="263" customWidth="1"/>
    <col min="15374" max="15374" width="13.42578125" style="263" customWidth="1"/>
    <col min="15375" max="15375" width="13.85546875" style="263" customWidth="1"/>
    <col min="15376" max="15376" width="15.28515625" style="263" customWidth="1"/>
    <col min="15377" max="15377" width="9.140625" style="263"/>
    <col min="15378" max="15378" width="11.5703125" style="263" customWidth="1"/>
    <col min="15379" max="15379" width="9.140625" style="263"/>
    <col min="15380" max="15380" width="11" style="263" customWidth="1"/>
    <col min="15381" max="15616" width="9.140625" style="263"/>
    <col min="15617" max="15617" width="4.7109375" style="263" customWidth="1"/>
    <col min="15618" max="15618" width="16.85546875" style="263" customWidth="1"/>
    <col min="15619" max="15619" width="14.85546875" style="263" customWidth="1"/>
    <col min="15620" max="15620" width="14.140625" style="263" customWidth="1"/>
    <col min="15621" max="15621" width="18" style="263" customWidth="1"/>
    <col min="15622" max="15622" width="15.42578125" style="263" customWidth="1"/>
    <col min="15623" max="15623" width="14.85546875" style="263" customWidth="1"/>
    <col min="15624" max="15624" width="16.28515625" style="263" customWidth="1"/>
    <col min="15625" max="15626" width="14.7109375" style="263" customWidth="1"/>
    <col min="15627" max="15627" width="13.85546875" style="263" customWidth="1"/>
    <col min="15628" max="15628" width="12.28515625" style="263" customWidth="1"/>
    <col min="15629" max="15629" width="13.28515625" style="263" customWidth="1"/>
    <col min="15630" max="15630" width="13.42578125" style="263" customWidth="1"/>
    <col min="15631" max="15631" width="13.85546875" style="263" customWidth="1"/>
    <col min="15632" max="15632" width="15.28515625" style="263" customWidth="1"/>
    <col min="15633" max="15633" width="9.140625" style="263"/>
    <col min="15634" max="15634" width="11.5703125" style="263" customWidth="1"/>
    <col min="15635" max="15635" width="9.140625" style="263"/>
    <col min="15636" max="15636" width="11" style="263" customWidth="1"/>
    <col min="15637" max="15872" width="9.140625" style="263"/>
    <col min="15873" max="15873" width="4.7109375" style="263" customWidth="1"/>
    <col min="15874" max="15874" width="16.85546875" style="263" customWidth="1"/>
    <col min="15875" max="15875" width="14.85546875" style="263" customWidth="1"/>
    <col min="15876" max="15876" width="14.140625" style="263" customWidth="1"/>
    <col min="15877" max="15877" width="18" style="263" customWidth="1"/>
    <col min="15878" max="15878" width="15.42578125" style="263" customWidth="1"/>
    <col min="15879" max="15879" width="14.85546875" style="263" customWidth="1"/>
    <col min="15880" max="15880" width="16.28515625" style="263" customWidth="1"/>
    <col min="15881" max="15882" width="14.7109375" style="263" customWidth="1"/>
    <col min="15883" max="15883" width="13.85546875" style="263" customWidth="1"/>
    <col min="15884" max="15884" width="12.28515625" style="263" customWidth="1"/>
    <col min="15885" max="15885" width="13.28515625" style="263" customWidth="1"/>
    <col min="15886" max="15886" width="13.42578125" style="263" customWidth="1"/>
    <col min="15887" max="15887" width="13.85546875" style="263" customWidth="1"/>
    <col min="15888" max="15888" width="15.28515625" style="263" customWidth="1"/>
    <col min="15889" max="15889" width="9.140625" style="263"/>
    <col min="15890" max="15890" width="11.5703125" style="263" customWidth="1"/>
    <col min="15891" max="15891" width="9.140625" style="263"/>
    <col min="15892" max="15892" width="11" style="263" customWidth="1"/>
    <col min="15893" max="16128" width="9.140625" style="263"/>
    <col min="16129" max="16129" width="4.7109375" style="263" customWidth="1"/>
    <col min="16130" max="16130" width="16.85546875" style="263" customWidth="1"/>
    <col min="16131" max="16131" width="14.85546875" style="263" customWidth="1"/>
    <col min="16132" max="16132" width="14.140625" style="263" customWidth="1"/>
    <col min="16133" max="16133" width="18" style="263" customWidth="1"/>
    <col min="16134" max="16134" width="15.42578125" style="263" customWidth="1"/>
    <col min="16135" max="16135" width="14.85546875" style="263" customWidth="1"/>
    <col min="16136" max="16136" width="16.28515625" style="263" customWidth="1"/>
    <col min="16137" max="16138" width="14.7109375" style="263" customWidth="1"/>
    <col min="16139" max="16139" width="13.85546875" style="263" customWidth="1"/>
    <col min="16140" max="16140" width="12.28515625" style="263" customWidth="1"/>
    <col min="16141" max="16141" width="13.28515625" style="263" customWidth="1"/>
    <col min="16142" max="16142" width="13.42578125" style="263" customWidth="1"/>
    <col min="16143" max="16143" width="13.85546875" style="263" customWidth="1"/>
    <col min="16144" max="16144" width="15.28515625" style="263" customWidth="1"/>
    <col min="16145" max="16145" width="9.140625" style="263"/>
    <col min="16146" max="16146" width="11.5703125" style="263" customWidth="1"/>
    <col min="16147" max="16147" width="9.140625" style="263"/>
    <col min="16148" max="16148" width="11" style="263" customWidth="1"/>
    <col min="16149" max="16384" width="9.140625" style="263"/>
  </cols>
  <sheetData>
    <row r="1" spans="1:16" s="258" customFormat="1" ht="15.75" customHeight="1" x14ac:dyDescent="0.25">
      <c r="P1" s="258" t="s">
        <v>67</v>
      </c>
    </row>
    <row r="2" spans="1:16" s="259" customFormat="1" ht="18" customHeight="1" x14ac:dyDescent="0.4">
      <c r="B2" s="586" t="s">
        <v>0</v>
      </c>
      <c r="C2" s="586"/>
      <c r="D2" s="586"/>
      <c r="E2" s="586"/>
      <c r="F2" s="586"/>
      <c r="G2" s="586"/>
      <c r="H2" s="586"/>
      <c r="I2" s="586"/>
      <c r="J2" s="586"/>
      <c r="K2" s="586"/>
      <c r="L2" s="586"/>
      <c r="M2" s="586"/>
      <c r="N2" s="586"/>
      <c r="O2" s="586"/>
      <c r="P2" s="586"/>
    </row>
    <row r="3" spans="1:16" s="260" customFormat="1" ht="42" customHeight="1" x14ac:dyDescent="0.35">
      <c r="B3" s="626" t="s">
        <v>102</v>
      </c>
      <c r="C3" s="626"/>
      <c r="D3" s="626"/>
      <c r="E3" s="626"/>
      <c r="F3" s="626"/>
      <c r="G3" s="626"/>
      <c r="H3" s="626"/>
      <c r="I3" s="626"/>
      <c r="J3" s="626"/>
      <c r="K3" s="626"/>
      <c r="L3" s="626"/>
      <c r="M3" s="626"/>
      <c r="N3" s="626"/>
      <c r="O3" s="626"/>
      <c r="P3" s="626"/>
    </row>
    <row r="4" spans="1:16" s="258" customFormat="1" ht="22.5" customHeight="1" thickBot="1" x14ac:dyDescent="0.4">
      <c r="B4" s="588" t="s">
        <v>172</v>
      </c>
      <c r="C4" s="588"/>
      <c r="D4" s="588"/>
      <c r="E4" s="588"/>
      <c r="F4" s="588"/>
      <c r="G4" s="588"/>
      <c r="H4" s="588"/>
      <c r="I4" s="588"/>
      <c r="J4" s="588"/>
      <c r="K4" s="588"/>
      <c r="L4" s="588"/>
      <c r="M4" s="588"/>
      <c r="N4" s="588"/>
      <c r="O4" s="588"/>
      <c r="P4" s="588"/>
    </row>
    <row r="5" spans="1:16" s="261" customFormat="1" ht="39" customHeight="1" thickBot="1" x14ac:dyDescent="0.3">
      <c r="A5" s="627" t="s">
        <v>1</v>
      </c>
      <c r="B5" s="589" t="s">
        <v>69</v>
      </c>
      <c r="C5" s="591" t="s">
        <v>173</v>
      </c>
      <c r="D5" s="593" t="s">
        <v>2</v>
      </c>
      <c r="E5" s="632" t="s">
        <v>3</v>
      </c>
      <c r="F5" s="633"/>
      <c r="G5" s="633"/>
      <c r="H5" s="633"/>
      <c r="I5" s="634"/>
      <c r="J5" s="632" t="s">
        <v>4</v>
      </c>
      <c r="K5" s="633"/>
      <c r="L5" s="633"/>
      <c r="M5" s="633"/>
      <c r="N5" s="634"/>
      <c r="O5" s="635" t="s">
        <v>5</v>
      </c>
      <c r="P5" s="636"/>
    </row>
    <row r="6" spans="1:16" s="261" customFormat="1" ht="60" customHeight="1" x14ac:dyDescent="0.25">
      <c r="A6" s="604"/>
      <c r="B6" s="590"/>
      <c r="C6" s="592"/>
      <c r="D6" s="594"/>
      <c r="E6" s="639" t="s">
        <v>175</v>
      </c>
      <c r="F6" s="584" t="s">
        <v>91</v>
      </c>
      <c r="G6" s="584"/>
      <c r="H6" s="584" t="s">
        <v>7</v>
      </c>
      <c r="I6" s="585"/>
      <c r="J6" s="639" t="s">
        <v>72</v>
      </c>
      <c r="K6" s="584" t="s">
        <v>92</v>
      </c>
      <c r="L6" s="584"/>
      <c r="M6" s="268" t="s">
        <v>9</v>
      </c>
      <c r="N6" s="268"/>
      <c r="O6" s="641" t="s">
        <v>10</v>
      </c>
      <c r="P6" s="637" t="s">
        <v>11</v>
      </c>
    </row>
    <row r="7" spans="1:16" s="261" customFormat="1" ht="48" customHeight="1" thickBot="1" x14ac:dyDescent="0.3">
      <c r="A7" s="628"/>
      <c r="B7" s="629"/>
      <c r="C7" s="630"/>
      <c r="D7" s="631"/>
      <c r="E7" s="640"/>
      <c r="F7" s="270" t="s">
        <v>12</v>
      </c>
      <c r="G7" s="270" t="s">
        <v>13</v>
      </c>
      <c r="H7" s="270" t="s">
        <v>12</v>
      </c>
      <c r="I7" s="270" t="s">
        <v>13</v>
      </c>
      <c r="J7" s="640"/>
      <c r="K7" s="270" t="s">
        <v>12</v>
      </c>
      <c r="L7" s="270" t="s">
        <v>13</v>
      </c>
      <c r="M7" s="270" t="s">
        <v>12</v>
      </c>
      <c r="N7" s="270" t="s">
        <v>13</v>
      </c>
      <c r="O7" s="642"/>
      <c r="P7" s="638"/>
    </row>
    <row r="8" spans="1:16" s="262" customFormat="1" ht="14.25" customHeight="1" thickBot="1" x14ac:dyDescent="0.3">
      <c r="A8" s="269">
        <v>1</v>
      </c>
      <c r="B8" s="291">
        <v>2</v>
      </c>
      <c r="C8" s="291">
        <v>3</v>
      </c>
      <c r="D8" s="294">
        <v>4</v>
      </c>
      <c r="E8" s="269"/>
      <c r="F8" s="291">
        <v>5</v>
      </c>
      <c r="G8" s="291">
        <v>6</v>
      </c>
      <c r="H8" s="291">
        <v>7</v>
      </c>
      <c r="I8" s="292">
        <v>8</v>
      </c>
      <c r="J8" s="295"/>
      <c r="K8" s="291">
        <v>9</v>
      </c>
      <c r="L8" s="291">
        <v>10</v>
      </c>
      <c r="M8" s="291">
        <v>11</v>
      </c>
      <c r="N8" s="291">
        <v>12</v>
      </c>
      <c r="O8" s="291">
        <v>13</v>
      </c>
      <c r="P8" s="292">
        <v>14</v>
      </c>
    </row>
    <row r="9" spans="1:16" ht="24.75" hidden="1" customHeight="1" x14ac:dyDescent="0.25">
      <c r="A9" s="598">
        <v>1</v>
      </c>
      <c r="B9" s="601" t="s">
        <v>103</v>
      </c>
      <c r="C9" s="613" t="s">
        <v>104</v>
      </c>
      <c r="D9" s="280" t="s">
        <v>14</v>
      </c>
      <c r="E9" s="164">
        <v>4036.8902000000003</v>
      </c>
      <c r="F9" s="177">
        <v>3400</v>
      </c>
      <c r="G9" s="164">
        <v>3320</v>
      </c>
      <c r="H9" s="287">
        <v>17520</v>
      </c>
      <c r="I9" s="177">
        <v>15540</v>
      </c>
      <c r="J9" s="164">
        <v>78.2</v>
      </c>
      <c r="K9" s="177">
        <v>61</v>
      </c>
      <c r="L9" s="164">
        <v>60.2</v>
      </c>
      <c r="M9" s="177">
        <v>50</v>
      </c>
      <c r="N9" s="164">
        <v>50</v>
      </c>
      <c r="O9" s="164">
        <f>G9+L9</f>
        <v>3380.2</v>
      </c>
      <c r="P9" s="286">
        <f>I9+N9</f>
        <v>15590</v>
      </c>
    </row>
    <row r="10" spans="1:16" ht="24.95" customHeight="1" x14ac:dyDescent="0.25">
      <c r="A10" s="599"/>
      <c r="B10" s="602"/>
      <c r="C10" s="614"/>
      <c r="D10" s="166" t="s">
        <v>75</v>
      </c>
      <c r="E10" s="168">
        <v>9.73</v>
      </c>
      <c r="F10" s="168">
        <v>0</v>
      </c>
      <c r="G10" s="168">
        <v>0</v>
      </c>
      <c r="H10" s="168">
        <v>0</v>
      </c>
      <c r="I10" s="168">
        <v>0</v>
      </c>
      <c r="J10" s="168">
        <v>0</v>
      </c>
      <c r="K10" s="168">
        <v>0</v>
      </c>
      <c r="L10" s="168">
        <v>0</v>
      </c>
      <c r="M10" s="168">
        <v>0</v>
      </c>
      <c r="N10" s="168">
        <v>0</v>
      </c>
      <c r="O10" s="177">
        <f>G10+L10</f>
        <v>0</v>
      </c>
      <c r="P10" s="286">
        <f>I10+N10</f>
        <v>0</v>
      </c>
    </row>
    <row r="11" spans="1:16" ht="24.95" customHeight="1" x14ac:dyDescent="0.25">
      <c r="A11" s="599"/>
      <c r="B11" s="602"/>
      <c r="C11" s="614"/>
      <c r="D11" s="166" t="s">
        <v>15</v>
      </c>
      <c r="E11" s="168">
        <v>1829.7415000000001</v>
      </c>
      <c r="F11" s="168">
        <v>1830</v>
      </c>
      <c r="G11" s="168">
        <v>1800</v>
      </c>
      <c r="H11" s="168">
        <v>6850</v>
      </c>
      <c r="I11" s="168">
        <v>5400</v>
      </c>
      <c r="J11" s="168">
        <v>904.62000000000012</v>
      </c>
      <c r="K11" s="168">
        <v>650</v>
      </c>
      <c r="L11" s="168">
        <v>650</v>
      </c>
      <c r="M11" s="168">
        <v>2050</v>
      </c>
      <c r="N11" s="168">
        <v>2000</v>
      </c>
      <c r="O11" s="177">
        <f>G11+L11</f>
        <v>2450</v>
      </c>
      <c r="P11" s="286">
        <f>I11+N11</f>
        <v>7400</v>
      </c>
    </row>
    <row r="12" spans="1:16" ht="24.95" customHeight="1" x14ac:dyDescent="0.25">
      <c r="A12" s="599"/>
      <c r="B12" s="602"/>
      <c r="C12" s="614"/>
      <c r="D12" s="166" t="s">
        <v>16</v>
      </c>
      <c r="E12" s="168">
        <v>12231.165000000001</v>
      </c>
      <c r="F12" s="168">
        <v>4350</v>
      </c>
      <c r="G12" s="168">
        <v>4500</v>
      </c>
      <c r="H12" s="168">
        <v>7190.4</v>
      </c>
      <c r="I12" s="168">
        <v>6361.4</v>
      </c>
      <c r="J12" s="168">
        <v>11811.683300000001</v>
      </c>
      <c r="K12" s="168">
        <v>4100</v>
      </c>
      <c r="L12" s="168">
        <v>4050</v>
      </c>
      <c r="M12" s="168">
        <v>5412.4</v>
      </c>
      <c r="N12" s="168">
        <v>4523.2</v>
      </c>
      <c r="O12" s="177">
        <f>G12+L12</f>
        <v>8550</v>
      </c>
      <c r="P12" s="286">
        <f>I12+N12</f>
        <v>10884.599999999999</v>
      </c>
    </row>
    <row r="13" spans="1:16" ht="24.95" customHeight="1" thickBot="1" x14ac:dyDescent="0.3">
      <c r="A13" s="600"/>
      <c r="B13" s="603"/>
      <c r="C13" s="615"/>
      <c r="D13" s="179" t="s">
        <v>17</v>
      </c>
      <c r="E13" s="189">
        <v>7794.9768000000004</v>
      </c>
      <c r="F13" s="189">
        <v>2.15</v>
      </c>
      <c r="G13" s="189">
        <v>2.15</v>
      </c>
      <c r="H13" s="189">
        <v>1.6</v>
      </c>
      <c r="I13" s="189">
        <v>1.6</v>
      </c>
      <c r="J13" s="189">
        <v>1682.8867</v>
      </c>
      <c r="K13" s="189">
        <v>30.3</v>
      </c>
      <c r="L13" s="189">
        <v>30.3</v>
      </c>
      <c r="M13" s="189">
        <v>31</v>
      </c>
      <c r="N13" s="189">
        <v>31</v>
      </c>
      <c r="O13" s="303">
        <f>G13+L13</f>
        <v>32.450000000000003</v>
      </c>
      <c r="P13" s="289">
        <f>I13+N13</f>
        <v>32.6</v>
      </c>
    </row>
    <row r="14" spans="1:16" ht="24.95" customHeight="1" thickBot="1" x14ac:dyDescent="0.3">
      <c r="A14" s="607" t="s">
        <v>18</v>
      </c>
      <c r="B14" s="608" t="s">
        <v>18</v>
      </c>
      <c r="C14" s="608"/>
      <c r="D14" s="176"/>
      <c r="E14" s="190">
        <f>SUM(E9:E13)</f>
        <v>25902.503500000003</v>
      </c>
      <c r="F14" s="190">
        <f t="shared" ref="F14:P14" si="0">SUM(F9:F13)</f>
        <v>9582.15</v>
      </c>
      <c r="G14" s="190">
        <f t="shared" si="0"/>
        <v>9622.15</v>
      </c>
      <c r="H14" s="190">
        <f t="shared" si="0"/>
        <v>31562</v>
      </c>
      <c r="I14" s="190">
        <f t="shared" si="0"/>
        <v>27303</v>
      </c>
      <c r="J14" s="190">
        <f t="shared" si="0"/>
        <v>14477.39</v>
      </c>
      <c r="K14" s="190">
        <f t="shared" si="0"/>
        <v>4841.3</v>
      </c>
      <c r="L14" s="190">
        <f t="shared" si="0"/>
        <v>4790.5</v>
      </c>
      <c r="M14" s="190">
        <f t="shared" si="0"/>
        <v>7543.4</v>
      </c>
      <c r="N14" s="190">
        <f t="shared" si="0"/>
        <v>6604.2</v>
      </c>
      <c r="O14" s="190">
        <f t="shared" si="0"/>
        <v>14412.650000000001</v>
      </c>
      <c r="P14" s="290">
        <f t="shared" si="0"/>
        <v>33907.199999999997</v>
      </c>
    </row>
    <row r="15" spans="1:16" ht="24.95" customHeight="1" x14ac:dyDescent="0.25">
      <c r="A15" s="598">
        <v>2</v>
      </c>
      <c r="B15" s="601" t="s">
        <v>105</v>
      </c>
      <c r="C15" s="613">
        <v>31623.954099999999</v>
      </c>
      <c r="D15" s="280" t="s">
        <v>14</v>
      </c>
      <c r="E15" s="164">
        <v>1138.7436</v>
      </c>
      <c r="F15" s="177">
        <v>500</v>
      </c>
      <c r="G15" s="164">
        <v>486.2</v>
      </c>
      <c r="H15" s="287">
        <v>3600</v>
      </c>
      <c r="I15" s="177">
        <v>4320</v>
      </c>
      <c r="J15" s="164">
        <v>95.47</v>
      </c>
      <c r="K15" s="177">
        <v>61.8</v>
      </c>
      <c r="L15" s="164">
        <v>61.8</v>
      </c>
      <c r="M15" s="177">
        <v>479.9</v>
      </c>
      <c r="N15" s="164">
        <v>479.9</v>
      </c>
      <c r="O15" s="164">
        <f>G15+L15</f>
        <v>548</v>
      </c>
      <c r="P15" s="286">
        <f>I15+N15</f>
        <v>4799.8999999999996</v>
      </c>
    </row>
    <row r="16" spans="1:16" ht="24.95" customHeight="1" x14ac:dyDescent="0.25">
      <c r="A16" s="599"/>
      <c r="B16" s="602"/>
      <c r="C16" s="614"/>
      <c r="D16" s="166" t="s">
        <v>75</v>
      </c>
      <c r="E16" s="171"/>
      <c r="F16" s="168"/>
      <c r="G16" s="171"/>
      <c r="H16" s="168"/>
      <c r="I16" s="168"/>
      <c r="J16" s="171"/>
      <c r="K16" s="168"/>
      <c r="L16" s="171"/>
      <c r="M16" s="168"/>
      <c r="N16" s="171"/>
      <c r="O16" s="164">
        <f>G16+L16</f>
        <v>0</v>
      </c>
      <c r="P16" s="286">
        <f>I16+N16</f>
        <v>0</v>
      </c>
    </row>
    <row r="17" spans="1:16" ht="24.95" customHeight="1" x14ac:dyDescent="0.25">
      <c r="A17" s="599"/>
      <c r="B17" s="602"/>
      <c r="C17" s="614"/>
      <c r="D17" s="166" t="s">
        <v>15</v>
      </c>
      <c r="E17" s="171">
        <v>1075.3842999999999</v>
      </c>
      <c r="F17" s="168">
        <v>400</v>
      </c>
      <c r="G17" s="171">
        <v>380</v>
      </c>
      <c r="H17" s="168">
        <v>1520</v>
      </c>
      <c r="I17" s="168">
        <v>2100</v>
      </c>
      <c r="J17" s="171">
        <v>458.42</v>
      </c>
      <c r="K17" s="168">
        <v>80</v>
      </c>
      <c r="L17" s="171">
        <v>65</v>
      </c>
      <c r="M17" s="168">
        <v>118</v>
      </c>
      <c r="N17" s="171">
        <v>118</v>
      </c>
      <c r="O17" s="164">
        <f>G17+L17</f>
        <v>445</v>
      </c>
      <c r="P17" s="286">
        <f>I17+N17</f>
        <v>2218</v>
      </c>
    </row>
    <row r="18" spans="1:16" ht="24.95" customHeight="1" x14ac:dyDescent="0.25">
      <c r="A18" s="599"/>
      <c r="B18" s="602"/>
      <c r="C18" s="614"/>
      <c r="D18" s="166" t="s">
        <v>16</v>
      </c>
      <c r="E18" s="171">
        <v>13332.338899999999</v>
      </c>
      <c r="F18" s="168">
        <v>4000</v>
      </c>
      <c r="G18" s="171">
        <v>3800</v>
      </c>
      <c r="H18" s="168">
        <v>4762.3</v>
      </c>
      <c r="I18" s="168">
        <v>6654.1</v>
      </c>
      <c r="J18" s="171">
        <v>1377.79</v>
      </c>
      <c r="K18" s="168">
        <v>450</v>
      </c>
      <c r="L18" s="171">
        <v>430</v>
      </c>
      <c r="M18" s="168">
        <v>596</v>
      </c>
      <c r="N18" s="171">
        <v>596</v>
      </c>
      <c r="O18" s="164">
        <f>G18+L18</f>
        <v>4230</v>
      </c>
      <c r="P18" s="286">
        <f>I18+N18</f>
        <v>7250.1</v>
      </c>
    </row>
    <row r="19" spans="1:16" ht="24.95" customHeight="1" thickBot="1" x14ac:dyDescent="0.3">
      <c r="A19" s="600"/>
      <c r="B19" s="603"/>
      <c r="C19" s="615"/>
      <c r="D19" s="179" t="s">
        <v>17</v>
      </c>
      <c r="E19" s="174">
        <v>3767.1891000000001</v>
      </c>
      <c r="F19" s="189">
        <v>42</v>
      </c>
      <c r="G19" s="174">
        <v>41.28</v>
      </c>
      <c r="H19" s="189">
        <v>123.8</v>
      </c>
      <c r="I19" s="189">
        <v>130</v>
      </c>
      <c r="J19" s="174">
        <v>272.95</v>
      </c>
      <c r="K19" s="189"/>
      <c r="L19" s="174"/>
      <c r="M19" s="174"/>
      <c r="N19" s="174"/>
      <c r="O19" s="288">
        <f>G19+L19</f>
        <v>41.28</v>
      </c>
      <c r="P19" s="289">
        <f>I19+N19</f>
        <v>130</v>
      </c>
    </row>
    <row r="20" spans="1:16" ht="24.95" customHeight="1" thickBot="1" x14ac:dyDescent="0.3">
      <c r="A20" s="607" t="s">
        <v>18</v>
      </c>
      <c r="B20" s="608" t="s">
        <v>18</v>
      </c>
      <c r="C20" s="608"/>
      <c r="D20" s="176"/>
      <c r="E20" s="190">
        <f>SUM(E15:E19)</f>
        <v>19313.655899999998</v>
      </c>
      <c r="F20" s="190">
        <f t="shared" ref="F20:N20" si="1">SUM(F15:F19)</f>
        <v>4942</v>
      </c>
      <c r="G20" s="190">
        <f t="shared" si="1"/>
        <v>4707.4799999999996</v>
      </c>
      <c r="H20" s="190">
        <f t="shared" si="1"/>
        <v>10006.099999999999</v>
      </c>
      <c r="I20" s="190">
        <f t="shared" si="1"/>
        <v>13204.1</v>
      </c>
      <c r="J20" s="190">
        <f t="shared" si="1"/>
        <v>2204.6299999999997</v>
      </c>
      <c r="K20" s="190">
        <f t="shared" si="1"/>
        <v>591.79999999999995</v>
      </c>
      <c r="L20" s="190">
        <f t="shared" si="1"/>
        <v>556.79999999999995</v>
      </c>
      <c r="M20" s="190">
        <f t="shared" si="1"/>
        <v>1193.9000000000001</v>
      </c>
      <c r="N20" s="190">
        <f t="shared" si="1"/>
        <v>1193.9000000000001</v>
      </c>
      <c r="O20" s="190">
        <f>SUM(O15:O19)</f>
        <v>5264.28</v>
      </c>
      <c r="P20" s="290">
        <f>SUM(P15:P19)</f>
        <v>14398</v>
      </c>
    </row>
    <row r="21" spans="1:16" ht="24.95" customHeight="1" x14ac:dyDescent="0.25">
      <c r="A21" s="598">
        <v>3</v>
      </c>
      <c r="B21" s="601" t="s">
        <v>106</v>
      </c>
      <c r="C21" s="613">
        <v>103431.74410000001</v>
      </c>
      <c r="D21" s="280" t="s">
        <v>14</v>
      </c>
      <c r="E21" s="164">
        <v>2486.7871</v>
      </c>
      <c r="F21" s="177">
        <v>750</v>
      </c>
      <c r="G21" s="164">
        <v>527.25</v>
      </c>
      <c r="H21" s="287">
        <v>7120</v>
      </c>
      <c r="I21" s="177">
        <v>9870</v>
      </c>
      <c r="J21" s="164">
        <v>516.23</v>
      </c>
      <c r="K21" s="177">
        <v>15</v>
      </c>
      <c r="L21" s="164">
        <v>12.4</v>
      </c>
      <c r="M21" s="177">
        <v>70</v>
      </c>
      <c r="N21" s="164">
        <v>80</v>
      </c>
      <c r="O21" s="164">
        <f>G21+L21</f>
        <v>539.65</v>
      </c>
      <c r="P21" s="286">
        <f>I21+N21</f>
        <v>9950</v>
      </c>
    </row>
    <row r="22" spans="1:16" ht="24.95" customHeight="1" x14ac:dyDescent="0.25">
      <c r="A22" s="599"/>
      <c r="B22" s="602"/>
      <c r="C22" s="614"/>
      <c r="D22" s="166" t="s">
        <v>75</v>
      </c>
      <c r="E22" s="171">
        <v>15.47</v>
      </c>
      <c r="F22" s="168"/>
      <c r="G22" s="171"/>
      <c r="H22" s="168"/>
      <c r="I22" s="168"/>
      <c r="J22" s="171"/>
      <c r="K22" s="168"/>
      <c r="L22" s="171"/>
      <c r="M22" s="168"/>
      <c r="N22" s="171"/>
      <c r="O22" s="164">
        <f>G22+L22</f>
        <v>0</v>
      </c>
      <c r="P22" s="286">
        <f>I22+N22</f>
        <v>0</v>
      </c>
    </row>
    <row r="23" spans="1:16" ht="24.95" customHeight="1" x14ac:dyDescent="0.25">
      <c r="A23" s="599"/>
      <c r="B23" s="602"/>
      <c r="C23" s="614"/>
      <c r="D23" s="166" t="s">
        <v>15</v>
      </c>
      <c r="E23" s="171">
        <v>193.04850000000002</v>
      </c>
      <c r="F23" s="168">
        <v>30</v>
      </c>
      <c r="G23" s="171">
        <v>25.8</v>
      </c>
      <c r="H23" s="168">
        <v>150</v>
      </c>
      <c r="I23" s="168">
        <v>150</v>
      </c>
      <c r="J23" s="171">
        <v>7047.32</v>
      </c>
      <c r="K23" s="168">
        <v>2300</v>
      </c>
      <c r="L23" s="171">
        <v>3015.2</v>
      </c>
      <c r="M23" s="168">
        <v>7200</v>
      </c>
      <c r="N23" s="171">
        <v>11982.2</v>
      </c>
      <c r="O23" s="164">
        <f>G23+L23</f>
        <v>3041</v>
      </c>
      <c r="P23" s="286">
        <f>I23+N23</f>
        <v>12132.2</v>
      </c>
    </row>
    <row r="24" spans="1:16" ht="24.95" customHeight="1" x14ac:dyDescent="0.25">
      <c r="A24" s="599"/>
      <c r="B24" s="602"/>
      <c r="C24" s="614"/>
      <c r="D24" s="166" t="s">
        <v>16</v>
      </c>
      <c r="E24" s="171">
        <v>18304.8819</v>
      </c>
      <c r="F24" s="168">
        <v>3500</v>
      </c>
      <c r="G24" s="171">
        <v>3160</v>
      </c>
      <c r="H24" s="168">
        <v>10450</v>
      </c>
      <c r="I24" s="168">
        <v>11040</v>
      </c>
      <c r="J24" s="171">
        <v>41598.57</v>
      </c>
      <c r="K24" s="168">
        <v>13500</v>
      </c>
      <c r="L24" s="171">
        <v>12751</v>
      </c>
      <c r="M24" s="168">
        <v>7925</v>
      </c>
      <c r="N24" s="171">
        <v>14540</v>
      </c>
      <c r="O24" s="164">
        <f>G24+L24</f>
        <v>15911</v>
      </c>
      <c r="P24" s="286">
        <f>I24+N24</f>
        <v>25580</v>
      </c>
    </row>
    <row r="25" spans="1:16" ht="24.95" customHeight="1" thickBot="1" x14ac:dyDescent="0.3">
      <c r="A25" s="600"/>
      <c r="B25" s="603"/>
      <c r="C25" s="615"/>
      <c r="D25" s="179" t="s">
        <v>17</v>
      </c>
      <c r="E25" s="174">
        <v>9399.644400000001</v>
      </c>
      <c r="F25" s="189">
        <v>10</v>
      </c>
      <c r="G25" s="174">
        <v>10.74</v>
      </c>
      <c r="H25" s="189">
        <v>10</v>
      </c>
      <c r="I25" s="189">
        <v>12</v>
      </c>
      <c r="J25" s="174">
        <v>5780.05</v>
      </c>
      <c r="K25" s="189">
        <v>60</v>
      </c>
      <c r="L25" s="174">
        <v>60</v>
      </c>
      <c r="M25" s="174">
        <v>80</v>
      </c>
      <c r="N25" s="174">
        <v>80</v>
      </c>
      <c r="O25" s="288">
        <f>G25+L25</f>
        <v>70.739999999999995</v>
      </c>
      <c r="P25" s="289">
        <f>I25+N25</f>
        <v>92</v>
      </c>
    </row>
    <row r="26" spans="1:16" ht="24.95" customHeight="1" thickBot="1" x14ac:dyDescent="0.3">
      <c r="A26" s="607" t="s">
        <v>18</v>
      </c>
      <c r="B26" s="608" t="s">
        <v>18</v>
      </c>
      <c r="C26" s="608"/>
      <c r="D26" s="176"/>
      <c r="E26" s="190">
        <f>SUM(E21:E25)</f>
        <v>30399.831900000001</v>
      </c>
      <c r="F26" s="190">
        <f>SUM(F21:F25)</f>
        <v>4290</v>
      </c>
      <c r="G26" s="190">
        <f>SUM(G21:G25)</f>
        <v>3723.79</v>
      </c>
      <c r="H26" s="190">
        <f>SUM(H21:H25)</f>
        <v>17730</v>
      </c>
      <c r="I26" s="190">
        <f>SUM(I21:I25)</f>
        <v>21072</v>
      </c>
      <c r="J26" s="190">
        <f t="shared" ref="J26:P26" si="2">SUM(J21:J25)</f>
        <v>54942.17</v>
      </c>
      <c r="K26" s="190">
        <f t="shared" si="2"/>
        <v>15875</v>
      </c>
      <c r="L26" s="190">
        <f t="shared" si="2"/>
        <v>15838.6</v>
      </c>
      <c r="M26" s="190">
        <f t="shared" si="2"/>
        <v>15275</v>
      </c>
      <c r="N26" s="190">
        <f t="shared" si="2"/>
        <v>26682.2</v>
      </c>
      <c r="O26" s="190">
        <f t="shared" si="2"/>
        <v>19562.390000000003</v>
      </c>
      <c r="P26" s="290">
        <f t="shared" si="2"/>
        <v>47754.2</v>
      </c>
    </row>
    <row r="27" spans="1:16" ht="24.95" customHeight="1" x14ac:dyDescent="0.25">
      <c r="A27" s="598">
        <v>4</v>
      </c>
      <c r="B27" s="601" t="s">
        <v>107</v>
      </c>
      <c r="C27" s="613">
        <v>99094.216</v>
      </c>
      <c r="D27" s="280" t="s">
        <v>14</v>
      </c>
      <c r="E27" s="164">
        <v>14638.517</v>
      </c>
      <c r="F27" s="177">
        <v>11533.56</v>
      </c>
      <c r="G27" s="164">
        <v>11310.54</v>
      </c>
      <c r="H27" s="287">
        <v>88450</v>
      </c>
      <c r="I27" s="177">
        <v>84440</v>
      </c>
      <c r="J27" s="164">
        <v>2948.67</v>
      </c>
      <c r="K27" s="177">
        <v>1580</v>
      </c>
      <c r="L27" s="164">
        <v>1520</v>
      </c>
      <c r="M27" s="177">
        <v>6450</v>
      </c>
      <c r="N27" s="164">
        <v>4850</v>
      </c>
      <c r="O27" s="164">
        <f>G27+L27</f>
        <v>12830.54</v>
      </c>
      <c r="P27" s="286">
        <f>I27+N27</f>
        <v>89290</v>
      </c>
    </row>
    <row r="28" spans="1:16" ht="24.95" customHeight="1" x14ac:dyDescent="0.25">
      <c r="A28" s="599"/>
      <c r="B28" s="602"/>
      <c r="C28" s="614"/>
      <c r="D28" s="166" t="s">
        <v>75</v>
      </c>
      <c r="E28" s="171">
        <v>0</v>
      </c>
      <c r="F28" s="171">
        <v>0</v>
      </c>
      <c r="G28" s="171">
        <v>0</v>
      </c>
      <c r="H28" s="171">
        <v>0</v>
      </c>
      <c r="I28" s="171">
        <v>0</v>
      </c>
      <c r="J28" s="171">
        <v>0</v>
      </c>
      <c r="K28" s="171">
        <v>0</v>
      </c>
      <c r="L28" s="171">
        <v>0</v>
      </c>
      <c r="M28" s="171">
        <v>0</v>
      </c>
      <c r="N28" s="171">
        <v>0</v>
      </c>
      <c r="O28" s="164">
        <f>G28+L28</f>
        <v>0</v>
      </c>
      <c r="P28" s="286">
        <f>I28+N28</f>
        <v>0</v>
      </c>
    </row>
    <row r="29" spans="1:16" ht="24.95" customHeight="1" x14ac:dyDescent="0.25">
      <c r="A29" s="599"/>
      <c r="B29" s="602"/>
      <c r="C29" s="614"/>
      <c r="D29" s="166" t="s">
        <v>15</v>
      </c>
      <c r="E29" s="171">
        <v>1109.0371</v>
      </c>
      <c r="F29" s="168">
        <v>600</v>
      </c>
      <c r="G29" s="171">
        <v>500</v>
      </c>
      <c r="H29" s="168">
        <v>2800</v>
      </c>
      <c r="I29" s="168">
        <v>2750</v>
      </c>
      <c r="J29" s="171">
        <v>2554.56</v>
      </c>
      <c r="K29" s="168">
        <v>1300</v>
      </c>
      <c r="L29" s="171">
        <v>962</v>
      </c>
      <c r="M29" s="168">
        <v>1820</v>
      </c>
      <c r="N29" s="171">
        <v>1540</v>
      </c>
      <c r="O29" s="164">
        <f>G29+L29</f>
        <v>1462</v>
      </c>
      <c r="P29" s="286">
        <f>I29+N29</f>
        <v>4290</v>
      </c>
    </row>
    <row r="30" spans="1:16" ht="24.95" customHeight="1" x14ac:dyDescent="0.25">
      <c r="A30" s="599"/>
      <c r="B30" s="602"/>
      <c r="C30" s="614"/>
      <c r="D30" s="166" t="s">
        <v>16</v>
      </c>
      <c r="E30" s="171">
        <v>17859.419000000002</v>
      </c>
      <c r="F30" s="168">
        <v>4950</v>
      </c>
      <c r="G30" s="171">
        <v>4800</v>
      </c>
      <c r="H30" s="168">
        <v>8142</v>
      </c>
      <c r="I30" s="168">
        <v>9640</v>
      </c>
      <c r="J30" s="171">
        <v>30520.98</v>
      </c>
      <c r="K30" s="168">
        <v>3800</v>
      </c>
      <c r="L30" s="171">
        <v>3550</v>
      </c>
      <c r="M30" s="168">
        <v>27633</v>
      </c>
      <c r="N30" s="171">
        <v>19375</v>
      </c>
      <c r="O30" s="164">
        <f>G30+L30</f>
        <v>8350</v>
      </c>
      <c r="P30" s="286">
        <f>I30+N30</f>
        <v>29015</v>
      </c>
    </row>
    <row r="31" spans="1:16" ht="24.95" customHeight="1" thickBot="1" x14ac:dyDescent="0.3">
      <c r="A31" s="600"/>
      <c r="B31" s="603"/>
      <c r="C31" s="615"/>
      <c r="D31" s="179" t="s">
        <v>17</v>
      </c>
      <c r="E31" s="174">
        <v>6666.1444999999994</v>
      </c>
      <c r="F31" s="189"/>
      <c r="G31" s="174"/>
      <c r="H31" s="189"/>
      <c r="I31" s="189"/>
      <c r="J31" s="174">
        <v>7019.31</v>
      </c>
      <c r="K31" s="189"/>
      <c r="L31" s="174"/>
      <c r="M31" s="174"/>
      <c r="N31" s="174"/>
      <c r="O31" s="288">
        <f>G31+L31</f>
        <v>0</v>
      </c>
      <c r="P31" s="289">
        <f>I31+N31</f>
        <v>0</v>
      </c>
    </row>
    <row r="32" spans="1:16" ht="24.95" customHeight="1" thickBot="1" x14ac:dyDescent="0.3">
      <c r="A32" s="607" t="s">
        <v>18</v>
      </c>
      <c r="B32" s="608" t="s">
        <v>18</v>
      </c>
      <c r="C32" s="608"/>
      <c r="D32" s="176"/>
      <c r="E32" s="190">
        <f t="shared" ref="E32:N32" si="3">SUM(E27:E31)</f>
        <v>40273.117600000005</v>
      </c>
      <c r="F32" s="190">
        <f t="shared" si="3"/>
        <v>17083.559999999998</v>
      </c>
      <c r="G32" s="190">
        <f t="shared" si="3"/>
        <v>16610.54</v>
      </c>
      <c r="H32" s="190">
        <f t="shared" si="3"/>
        <v>99392</v>
      </c>
      <c r="I32" s="190">
        <f t="shared" si="3"/>
        <v>96830</v>
      </c>
      <c r="J32" s="190">
        <f t="shared" si="3"/>
        <v>43043.519999999997</v>
      </c>
      <c r="K32" s="190">
        <f t="shared" si="3"/>
        <v>6680</v>
      </c>
      <c r="L32" s="190">
        <f t="shared" si="3"/>
        <v>6032</v>
      </c>
      <c r="M32" s="190">
        <f t="shared" si="3"/>
        <v>35903</v>
      </c>
      <c r="N32" s="190">
        <f t="shared" si="3"/>
        <v>25765</v>
      </c>
      <c r="O32" s="190">
        <f>SUM(O27:O31)</f>
        <v>22642.54</v>
      </c>
      <c r="P32" s="290">
        <f>SUM(P27:P31)</f>
        <v>122595</v>
      </c>
    </row>
    <row r="33" spans="1:16" ht="24.95" customHeight="1" x14ac:dyDescent="0.25">
      <c r="A33" s="598">
        <v>5</v>
      </c>
      <c r="B33" s="601" t="s">
        <v>108</v>
      </c>
      <c r="C33" s="613">
        <v>55974.665799999988</v>
      </c>
      <c r="D33" s="280" t="s">
        <v>14</v>
      </c>
      <c r="E33" s="164">
        <v>4940.1931999999997</v>
      </c>
      <c r="F33" s="177">
        <v>2800</v>
      </c>
      <c r="G33" s="164">
        <v>2650</v>
      </c>
      <c r="H33" s="287">
        <v>15890</v>
      </c>
      <c r="I33" s="177">
        <v>14100</v>
      </c>
      <c r="J33" s="164">
        <v>1625.97</v>
      </c>
      <c r="K33" s="177">
        <v>0</v>
      </c>
      <c r="L33" s="177">
        <v>0</v>
      </c>
      <c r="M33" s="177">
        <v>0</v>
      </c>
      <c r="N33" s="177">
        <v>0</v>
      </c>
      <c r="O33" s="164">
        <f>G33+L33</f>
        <v>2650</v>
      </c>
      <c r="P33" s="286">
        <f>I33+N33</f>
        <v>14100</v>
      </c>
    </row>
    <row r="34" spans="1:16" ht="24.95" customHeight="1" x14ac:dyDescent="0.25">
      <c r="A34" s="599"/>
      <c r="B34" s="602"/>
      <c r="C34" s="614"/>
      <c r="D34" s="166" t="s">
        <v>75</v>
      </c>
      <c r="E34" s="171">
        <v>43</v>
      </c>
      <c r="F34" s="168">
        <v>36.5</v>
      </c>
      <c r="G34" s="171">
        <v>36.5</v>
      </c>
      <c r="H34" s="168">
        <v>818</v>
      </c>
      <c r="I34" s="168">
        <v>818</v>
      </c>
      <c r="J34" s="171">
        <v>0</v>
      </c>
      <c r="K34" s="168">
        <v>0</v>
      </c>
      <c r="L34" s="168">
        <v>0</v>
      </c>
      <c r="M34" s="168">
        <v>0</v>
      </c>
      <c r="N34" s="168">
        <v>0</v>
      </c>
      <c r="O34" s="164">
        <f>G34+L34</f>
        <v>36.5</v>
      </c>
      <c r="P34" s="286">
        <f>I34+N34</f>
        <v>818</v>
      </c>
    </row>
    <row r="35" spans="1:16" ht="24.95" customHeight="1" x14ac:dyDescent="0.25">
      <c r="A35" s="599"/>
      <c r="B35" s="602"/>
      <c r="C35" s="614"/>
      <c r="D35" s="166" t="s">
        <v>15</v>
      </c>
      <c r="E35" s="171">
        <v>2181.3809000000001</v>
      </c>
      <c r="F35" s="168">
        <v>1700</v>
      </c>
      <c r="G35" s="171">
        <v>1622.3</v>
      </c>
      <c r="H35" s="168">
        <v>7250</v>
      </c>
      <c r="I35" s="168">
        <v>5609.7</v>
      </c>
      <c r="J35" s="171">
        <v>3085.63</v>
      </c>
      <c r="K35" s="168">
        <v>250</v>
      </c>
      <c r="L35" s="171">
        <v>219</v>
      </c>
      <c r="M35" s="168">
        <v>650</v>
      </c>
      <c r="N35" s="171">
        <v>480</v>
      </c>
      <c r="O35" s="164">
        <f>G35+L35</f>
        <v>1841.3</v>
      </c>
      <c r="P35" s="286">
        <f>I35+N35</f>
        <v>6089.7</v>
      </c>
    </row>
    <row r="36" spans="1:16" ht="24.95" customHeight="1" x14ac:dyDescent="0.25">
      <c r="A36" s="599"/>
      <c r="B36" s="602"/>
      <c r="C36" s="614"/>
      <c r="D36" s="166" t="s">
        <v>16</v>
      </c>
      <c r="E36" s="171">
        <v>20008.556499999999</v>
      </c>
      <c r="F36" s="168">
        <v>7050</v>
      </c>
      <c r="G36" s="171">
        <v>7200</v>
      </c>
      <c r="H36" s="168">
        <v>14735.7</v>
      </c>
      <c r="I36" s="168">
        <v>10852</v>
      </c>
      <c r="J36" s="171">
        <v>13825.5</v>
      </c>
      <c r="K36" s="168">
        <v>23</v>
      </c>
      <c r="L36" s="171">
        <v>22.7</v>
      </c>
      <c r="M36" s="168">
        <v>160</v>
      </c>
      <c r="N36" s="171">
        <v>160</v>
      </c>
      <c r="O36" s="164">
        <f>G36+L36</f>
        <v>7222.7</v>
      </c>
      <c r="P36" s="286">
        <f>I36+N36</f>
        <v>11012</v>
      </c>
    </row>
    <row r="37" spans="1:16" ht="24.95" customHeight="1" thickBot="1" x14ac:dyDescent="0.3">
      <c r="A37" s="600"/>
      <c r="B37" s="603"/>
      <c r="C37" s="615"/>
      <c r="D37" s="179" t="s">
        <v>17</v>
      </c>
      <c r="E37" s="174">
        <v>1906.9319999999998</v>
      </c>
      <c r="F37" s="189">
        <v>35</v>
      </c>
      <c r="G37" s="174">
        <v>34.700000000000003</v>
      </c>
      <c r="H37" s="189">
        <v>24.3</v>
      </c>
      <c r="I37" s="189">
        <v>24.7</v>
      </c>
      <c r="J37" s="174">
        <v>1729.08</v>
      </c>
      <c r="K37" s="168">
        <v>0</v>
      </c>
      <c r="L37" s="168">
        <v>0</v>
      </c>
      <c r="M37" s="168">
        <v>0</v>
      </c>
      <c r="N37" s="168">
        <v>0</v>
      </c>
      <c r="O37" s="288">
        <f>G37+L37</f>
        <v>34.700000000000003</v>
      </c>
      <c r="P37" s="289">
        <f>I37+N37</f>
        <v>24.7</v>
      </c>
    </row>
    <row r="38" spans="1:16" ht="24.95" customHeight="1" thickBot="1" x14ac:dyDescent="0.3">
      <c r="A38" s="607"/>
      <c r="B38" s="608" t="s">
        <v>18</v>
      </c>
      <c r="C38" s="608"/>
      <c r="D38" s="176"/>
      <c r="E38" s="190">
        <f t="shared" ref="E38:P38" si="4">SUM(E33:E37)</f>
        <v>29080.062599999997</v>
      </c>
      <c r="F38" s="190">
        <f t="shared" si="4"/>
        <v>11621.5</v>
      </c>
      <c r="G38" s="190">
        <f t="shared" si="4"/>
        <v>11543.5</v>
      </c>
      <c r="H38" s="190">
        <f t="shared" si="4"/>
        <v>38718</v>
      </c>
      <c r="I38" s="190">
        <f t="shared" si="4"/>
        <v>31404.400000000001</v>
      </c>
      <c r="J38" s="190">
        <f t="shared" si="4"/>
        <v>20266.18</v>
      </c>
      <c r="K38" s="190">
        <f t="shared" si="4"/>
        <v>273</v>
      </c>
      <c r="L38" s="190">
        <f t="shared" si="4"/>
        <v>241.7</v>
      </c>
      <c r="M38" s="190">
        <f t="shared" si="4"/>
        <v>810</v>
      </c>
      <c r="N38" s="190">
        <f t="shared" si="4"/>
        <v>640</v>
      </c>
      <c r="O38" s="190">
        <f t="shared" si="4"/>
        <v>11785.2</v>
      </c>
      <c r="P38" s="290">
        <f t="shared" si="4"/>
        <v>32044.400000000001</v>
      </c>
    </row>
    <row r="39" spans="1:16" ht="24.95" customHeight="1" x14ac:dyDescent="0.25">
      <c r="A39" s="609" t="s">
        <v>83</v>
      </c>
      <c r="B39" s="610"/>
      <c r="C39" s="623">
        <f>C9+C15+C21+C27+C33</f>
        <v>345083.36</v>
      </c>
      <c r="D39" s="297" t="s">
        <v>14</v>
      </c>
      <c r="E39" s="297">
        <f>E9+E15+E21+E27+E33</f>
        <v>27241.131099999999</v>
      </c>
      <c r="F39" s="297">
        <f t="shared" ref="F39:P39" si="5">F9+F15+F21+F27+F33</f>
        <v>18983.559999999998</v>
      </c>
      <c r="G39" s="297">
        <f t="shared" si="5"/>
        <v>18293.990000000002</v>
      </c>
      <c r="H39" s="297">
        <f t="shared" si="5"/>
        <v>132580</v>
      </c>
      <c r="I39" s="297">
        <f t="shared" si="5"/>
        <v>128270</v>
      </c>
      <c r="J39" s="297">
        <f t="shared" si="5"/>
        <v>5264.54</v>
      </c>
      <c r="K39" s="297">
        <f t="shared" si="5"/>
        <v>1717.8</v>
      </c>
      <c r="L39" s="297">
        <f t="shared" si="5"/>
        <v>1654.4</v>
      </c>
      <c r="M39" s="297">
        <f t="shared" si="5"/>
        <v>7049.9</v>
      </c>
      <c r="N39" s="297">
        <f t="shared" si="5"/>
        <v>5459.9</v>
      </c>
      <c r="O39" s="297">
        <f t="shared" si="5"/>
        <v>19948.39</v>
      </c>
      <c r="P39" s="298">
        <f t="shared" si="5"/>
        <v>133729.9</v>
      </c>
    </row>
    <row r="40" spans="1:16" ht="24.95" customHeight="1" x14ac:dyDescent="0.25">
      <c r="A40" s="611"/>
      <c r="B40" s="612"/>
      <c r="C40" s="624"/>
      <c r="D40" s="299" t="s">
        <v>75</v>
      </c>
      <c r="E40" s="299">
        <f t="shared" ref="E40:P44" si="6">E10+E16+E22+E28+E34</f>
        <v>68.2</v>
      </c>
      <c r="F40" s="299">
        <f t="shared" si="6"/>
        <v>36.5</v>
      </c>
      <c r="G40" s="299">
        <f t="shared" si="6"/>
        <v>36.5</v>
      </c>
      <c r="H40" s="299">
        <f t="shared" si="6"/>
        <v>818</v>
      </c>
      <c r="I40" s="299">
        <f t="shared" si="6"/>
        <v>818</v>
      </c>
      <c r="J40" s="299">
        <f t="shared" si="6"/>
        <v>0</v>
      </c>
      <c r="K40" s="299">
        <f t="shared" si="6"/>
        <v>0</v>
      </c>
      <c r="L40" s="299">
        <f t="shared" si="6"/>
        <v>0</v>
      </c>
      <c r="M40" s="299">
        <f t="shared" si="6"/>
        <v>0</v>
      </c>
      <c r="N40" s="299">
        <f t="shared" si="6"/>
        <v>0</v>
      </c>
      <c r="O40" s="297">
        <f t="shared" si="6"/>
        <v>36.5</v>
      </c>
      <c r="P40" s="298">
        <f t="shared" si="6"/>
        <v>818</v>
      </c>
    </row>
    <row r="41" spans="1:16" ht="24.95" customHeight="1" x14ac:dyDescent="0.25">
      <c r="A41" s="611"/>
      <c r="B41" s="612"/>
      <c r="C41" s="624"/>
      <c r="D41" s="299" t="s">
        <v>15</v>
      </c>
      <c r="E41" s="299">
        <f t="shared" si="6"/>
        <v>6388.5923000000003</v>
      </c>
      <c r="F41" s="299">
        <f t="shared" si="6"/>
        <v>4560</v>
      </c>
      <c r="G41" s="299">
        <f t="shared" si="6"/>
        <v>4328.1000000000004</v>
      </c>
      <c r="H41" s="299">
        <f t="shared" si="6"/>
        <v>18570</v>
      </c>
      <c r="I41" s="299">
        <f t="shared" si="6"/>
        <v>16009.7</v>
      </c>
      <c r="J41" s="299">
        <f t="shared" si="6"/>
        <v>14050.55</v>
      </c>
      <c r="K41" s="299">
        <f t="shared" si="6"/>
        <v>4580</v>
      </c>
      <c r="L41" s="299">
        <f t="shared" si="6"/>
        <v>4911.2</v>
      </c>
      <c r="M41" s="299">
        <f t="shared" si="6"/>
        <v>11838</v>
      </c>
      <c r="N41" s="299">
        <f t="shared" si="6"/>
        <v>16120.2</v>
      </c>
      <c r="O41" s="297">
        <f t="shared" si="6"/>
        <v>9239.2999999999993</v>
      </c>
      <c r="P41" s="298">
        <f t="shared" si="6"/>
        <v>32129.9</v>
      </c>
    </row>
    <row r="42" spans="1:16" ht="24.95" customHeight="1" x14ac:dyDescent="0.25">
      <c r="A42" s="611"/>
      <c r="B42" s="612"/>
      <c r="C42" s="624"/>
      <c r="D42" s="299" t="s">
        <v>16</v>
      </c>
      <c r="E42" s="299">
        <f t="shared" si="6"/>
        <v>81736.361300000004</v>
      </c>
      <c r="F42" s="299">
        <f t="shared" si="6"/>
        <v>23850</v>
      </c>
      <c r="G42" s="299">
        <f t="shared" si="6"/>
        <v>23460</v>
      </c>
      <c r="H42" s="299">
        <f t="shared" si="6"/>
        <v>45280.4</v>
      </c>
      <c r="I42" s="299">
        <f t="shared" si="6"/>
        <v>44547.5</v>
      </c>
      <c r="J42" s="299">
        <f t="shared" si="6"/>
        <v>99134.523300000001</v>
      </c>
      <c r="K42" s="299">
        <f t="shared" si="6"/>
        <v>21873</v>
      </c>
      <c r="L42" s="299">
        <f t="shared" si="6"/>
        <v>20803.7</v>
      </c>
      <c r="M42" s="299">
        <f t="shared" si="6"/>
        <v>41726.400000000001</v>
      </c>
      <c r="N42" s="299">
        <f t="shared" si="6"/>
        <v>39194.199999999997</v>
      </c>
      <c r="O42" s="297">
        <f t="shared" si="6"/>
        <v>44263.7</v>
      </c>
      <c r="P42" s="298">
        <f t="shared" si="6"/>
        <v>83741.7</v>
      </c>
    </row>
    <row r="43" spans="1:16" ht="24.95" customHeight="1" thickBot="1" x14ac:dyDescent="0.3">
      <c r="A43" s="611"/>
      <c r="B43" s="612"/>
      <c r="C43" s="625"/>
      <c r="D43" s="300" t="s">
        <v>17</v>
      </c>
      <c r="E43" s="300">
        <f t="shared" si="6"/>
        <v>29534.8868</v>
      </c>
      <c r="F43" s="300">
        <f t="shared" si="6"/>
        <v>89.15</v>
      </c>
      <c r="G43" s="300">
        <f t="shared" si="6"/>
        <v>88.87</v>
      </c>
      <c r="H43" s="300">
        <f t="shared" si="6"/>
        <v>159.69999999999999</v>
      </c>
      <c r="I43" s="300">
        <f t="shared" si="6"/>
        <v>168.29999999999998</v>
      </c>
      <c r="J43" s="300">
        <f t="shared" si="6"/>
        <v>16484.276700000002</v>
      </c>
      <c r="K43" s="300">
        <f t="shared" si="6"/>
        <v>90.3</v>
      </c>
      <c r="L43" s="300">
        <f t="shared" si="6"/>
        <v>90.3</v>
      </c>
      <c r="M43" s="302">
        <f t="shared" si="6"/>
        <v>111</v>
      </c>
      <c r="N43" s="302">
        <f t="shared" si="6"/>
        <v>111</v>
      </c>
      <c r="O43" s="297">
        <f t="shared" si="6"/>
        <v>179.17000000000002</v>
      </c>
      <c r="P43" s="298">
        <f t="shared" si="6"/>
        <v>279.3</v>
      </c>
    </row>
    <row r="44" spans="1:16" ht="24.95" customHeight="1" thickBot="1" x14ac:dyDescent="0.3">
      <c r="A44" s="643" t="s">
        <v>20</v>
      </c>
      <c r="B44" s="644"/>
      <c r="C44" s="644"/>
      <c r="D44" s="644"/>
      <c r="E44" s="301">
        <f t="shared" si="6"/>
        <v>144969.17150000003</v>
      </c>
      <c r="F44" s="301">
        <f t="shared" si="6"/>
        <v>47519.21</v>
      </c>
      <c r="G44" s="301">
        <f t="shared" si="6"/>
        <v>46207.46</v>
      </c>
      <c r="H44" s="301">
        <f t="shared" si="6"/>
        <v>197408.1</v>
      </c>
      <c r="I44" s="301">
        <f t="shared" si="6"/>
        <v>189813.5</v>
      </c>
      <c r="J44" s="301">
        <f t="shared" si="6"/>
        <v>134933.88999999998</v>
      </c>
      <c r="K44" s="301">
        <f t="shared" si="6"/>
        <v>28261.1</v>
      </c>
      <c r="L44" s="301">
        <f t="shared" si="6"/>
        <v>27459.600000000002</v>
      </c>
      <c r="M44" s="301">
        <f t="shared" si="6"/>
        <v>60725.3</v>
      </c>
      <c r="N44" s="301">
        <f t="shared" si="6"/>
        <v>60885.3</v>
      </c>
      <c r="O44" s="301">
        <f t="shared" si="6"/>
        <v>73667.060000000012</v>
      </c>
      <c r="P44" s="301">
        <f t="shared" si="6"/>
        <v>250698.8</v>
      </c>
    </row>
    <row r="46" spans="1:16" x14ac:dyDescent="0.25">
      <c r="C46" s="296"/>
      <c r="E46" s="296"/>
      <c r="H46" s="296"/>
      <c r="I46" s="272"/>
    </row>
    <row r="47" spans="1:16" x14ac:dyDescent="0.25">
      <c r="F47" s="296"/>
      <c r="G47" s="296"/>
      <c r="H47" s="296"/>
      <c r="I47" s="296"/>
      <c r="M47" s="272"/>
      <c r="N47" s="272"/>
    </row>
    <row r="51" spans="5:16" x14ac:dyDescent="0.25">
      <c r="E51" s="296"/>
      <c r="F51" s="296"/>
      <c r="G51" s="296"/>
      <c r="H51" s="296"/>
      <c r="I51" s="296"/>
      <c r="J51" s="296"/>
      <c r="K51" s="296"/>
      <c r="L51" s="296"/>
      <c r="M51" s="296"/>
      <c r="N51" s="296"/>
      <c r="O51" s="296"/>
      <c r="P51" s="296"/>
    </row>
  </sheetData>
  <autoFilter ref="Q1:Q13" xr:uid="{68DE8129-1BB5-484F-A4E4-E92F3BB78705}"/>
  <mergeCells count="40">
    <mergeCell ref="A20:C20"/>
    <mergeCell ref="A21:A25"/>
    <mergeCell ref="A26:C26"/>
    <mergeCell ref="A27:A31"/>
    <mergeCell ref="A44:D44"/>
    <mergeCell ref="A38:C38"/>
    <mergeCell ref="B21:B25"/>
    <mergeCell ref="C21:C25"/>
    <mergeCell ref="B27:B31"/>
    <mergeCell ref="C27:C31"/>
    <mergeCell ref="A33:A37"/>
    <mergeCell ref="B33:B37"/>
    <mergeCell ref="C33:C37"/>
    <mergeCell ref="A39:B43"/>
    <mergeCell ref="C39:C43"/>
    <mergeCell ref="A32:C32"/>
    <mergeCell ref="A9:A13"/>
    <mergeCell ref="A14:C14"/>
    <mergeCell ref="A15:A19"/>
    <mergeCell ref="E6:E7"/>
    <mergeCell ref="F6:G6"/>
    <mergeCell ref="B9:B13"/>
    <mergeCell ref="C9:C13"/>
    <mergeCell ref="B15:B19"/>
    <mergeCell ref="C15:C19"/>
    <mergeCell ref="B2:P2"/>
    <mergeCell ref="B3:P3"/>
    <mergeCell ref="B4:P4"/>
    <mergeCell ref="A5:A7"/>
    <mergeCell ref="B5:B7"/>
    <mergeCell ref="C5:C7"/>
    <mergeCell ref="D5:D7"/>
    <mergeCell ref="E5:I5"/>
    <mergeCell ref="J5:N5"/>
    <mergeCell ref="O5:P5"/>
    <mergeCell ref="P6:P7"/>
    <mergeCell ref="H6:I6"/>
    <mergeCell ref="J6:J7"/>
    <mergeCell ref="K6:L6"/>
    <mergeCell ref="O6:O7"/>
  </mergeCells>
  <printOptions horizontalCentered="1"/>
  <pageMargins left="0" right="0" top="0.5" bottom="0.3" header="0.25" footer="0.25"/>
  <pageSetup paperSize="9" scale="59" orientation="landscape" r:id="rId1"/>
  <headerFooter alignWithMargins="0"/>
  <ignoredErrors>
    <ignoredError sqref="C9" numberStoredAsText="1"/>
    <ignoredError sqref="F14:N14" formulaRange="1"/>
    <ignoredError sqref="O14:P14" formula="1" formulaRange="1"/>
    <ignoredError sqref="O20:P27 O29:P33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A4945E-3ACC-4D20-92CF-A11C7351DB03}">
  <sheetPr>
    <tabColor rgb="FF00B0F0"/>
  </sheetPr>
  <dimension ref="A1:P1230"/>
  <sheetViews>
    <sheetView topLeftCell="A64" zoomScale="93" zoomScaleNormal="93" workbookViewId="0">
      <selection activeCell="V11" sqref="U11:V11"/>
    </sheetView>
  </sheetViews>
  <sheetFormatPr defaultRowHeight="16.5" x14ac:dyDescent="0.25"/>
  <cols>
    <col min="1" max="1" width="4.7109375" style="315" customWidth="1"/>
    <col min="2" max="2" width="16.85546875" style="315" customWidth="1"/>
    <col min="3" max="3" width="14.85546875" style="315" customWidth="1"/>
    <col min="4" max="4" width="14.140625" style="315" customWidth="1"/>
    <col min="5" max="5" width="16.42578125" style="315" customWidth="1"/>
    <col min="6" max="6" width="13.28515625" style="315" customWidth="1"/>
    <col min="7" max="7" width="10.5703125" style="315" customWidth="1"/>
    <col min="8" max="8" width="15.5703125" style="315" customWidth="1"/>
    <col min="9" max="9" width="13.28515625" style="315" customWidth="1"/>
    <col min="10" max="10" width="14.7109375" style="315" customWidth="1"/>
    <col min="11" max="12" width="9.7109375" style="315" customWidth="1"/>
    <col min="13" max="13" width="12.42578125" style="315" customWidth="1"/>
    <col min="14" max="14" width="16.140625" style="315" customWidth="1"/>
    <col min="15" max="15" width="14.140625" style="317" customWidth="1"/>
    <col min="16" max="16" width="15.28515625" style="317" customWidth="1"/>
    <col min="17" max="18" width="9.140625" style="315"/>
    <col min="19" max="19" width="11" style="315" customWidth="1"/>
    <col min="20" max="255" width="9.140625" style="315"/>
    <col min="256" max="256" width="4.7109375" style="315" customWidth="1"/>
    <col min="257" max="257" width="16.85546875" style="315" customWidth="1"/>
    <col min="258" max="258" width="14.85546875" style="315" customWidth="1"/>
    <col min="259" max="259" width="14.140625" style="315" customWidth="1"/>
    <col min="260" max="260" width="16.42578125" style="315" customWidth="1"/>
    <col min="261" max="261" width="13.28515625" style="315" customWidth="1"/>
    <col min="262" max="262" width="10.5703125" style="315" customWidth="1"/>
    <col min="263" max="263" width="15.5703125" style="315" customWidth="1"/>
    <col min="264" max="264" width="13.28515625" style="315" customWidth="1"/>
    <col min="265" max="265" width="14.7109375" style="315" customWidth="1"/>
    <col min="266" max="267" width="9.7109375" style="315" customWidth="1"/>
    <col min="268" max="268" width="12.42578125" style="315" customWidth="1"/>
    <col min="269" max="269" width="16.140625" style="315" customWidth="1"/>
    <col min="270" max="270" width="14.140625" style="315" customWidth="1"/>
    <col min="271" max="271" width="15.28515625" style="315" customWidth="1"/>
    <col min="272" max="274" width="9.140625" style="315"/>
    <col min="275" max="275" width="11" style="315" customWidth="1"/>
    <col min="276" max="511" width="9.140625" style="315"/>
    <col min="512" max="512" width="4.7109375" style="315" customWidth="1"/>
    <col min="513" max="513" width="16.85546875" style="315" customWidth="1"/>
    <col min="514" max="514" width="14.85546875" style="315" customWidth="1"/>
    <col min="515" max="515" width="14.140625" style="315" customWidth="1"/>
    <col min="516" max="516" width="16.42578125" style="315" customWidth="1"/>
    <col min="517" max="517" width="13.28515625" style="315" customWidth="1"/>
    <col min="518" max="518" width="10.5703125" style="315" customWidth="1"/>
    <col min="519" max="519" width="15.5703125" style="315" customWidth="1"/>
    <col min="520" max="520" width="13.28515625" style="315" customWidth="1"/>
    <col min="521" max="521" width="14.7109375" style="315" customWidth="1"/>
    <col min="522" max="523" width="9.7109375" style="315" customWidth="1"/>
    <col min="524" max="524" width="12.42578125" style="315" customWidth="1"/>
    <col min="525" max="525" width="16.140625" style="315" customWidth="1"/>
    <col min="526" max="526" width="14.140625" style="315" customWidth="1"/>
    <col min="527" max="527" width="15.28515625" style="315" customWidth="1"/>
    <col min="528" max="530" width="9.140625" style="315"/>
    <col min="531" max="531" width="11" style="315" customWidth="1"/>
    <col min="532" max="767" width="9.140625" style="315"/>
    <col min="768" max="768" width="4.7109375" style="315" customWidth="1"/>
    <col min="769" max="769" width="16.85546875" style="315" customWidth="1"/>
    <col min="770" max="770" width="14.85546875" style="315" customWidth="1"/>
    <col min="771" max="771" width="14.140625" style="315" customWidth="1"/>
    <col min="772" max="772" width="16.42578125" style="315" customWidth="1"/>
    <col min="773" max="773" width="13.28515625" style="315" customWidth="1"/>
    <col min="774" max="774" width="10.5703125" style="315" customWidth="1"/>
    <col min="775" max="775" width="15.5703125" style="315" customWidth="1"/>
    <col min="776" max="776" width="13.28515625" style="315" customWidth="1"/>
    <col min="777" max="777" width="14.7109375" style="315" customWidth="1"/>
    <col min="778" max="779" width="9.7109375" style="315" customWidth="1"/>
    <col min="780" max="780" width="12.42578125" style="315" customWidth="1"/>
    <col min="781" max="781" width="16.140625" style="315" customWidth="1"/>
    <col min="782" max="782" width="14.140625" style="315" customWidth="1"/>
    <col min="783" max="783" width="15.28515625" style="315" customWidth="1"/>
    <col min="784" max="786" width="9.140625" style="315"/>
    <col min="787" max="787" width="11" style="315" customWidth="1"/>
    <col min="788" max="1023" width="9.140625" style="315"/>
    <col min="1024" max="1024" width="4.7109375" style="315" customWidth="1"/>
    <col min="1025" max="1025" width="16.85546875" style="315" customWidth="1"/>
    <col min="1026" max="1026" width="14.85546875" style="315" customWidth="1"/>
    <col min="1027" max="1027" width="14.140625" style="315" customWidth="1"/>
    <col min="1028" max="1028" width="16.42578125" style="315" customWidth="1"/>
    <col min="1029" max="1029" width="13.28515625" style="315" customWidth="1"/>
    <col min="1030" max="1030" width="10.5703125" style="315" customWidth="1"/>
    <col min="1031" max="1031" width="15.5703125" style="315" customWidth="1"/>
    <col min="1032" max="1032" width="13.28515625" style="315" customWidth="1"/>
    <col min="1033" max="1033" width="14.7109375" style="315" customWidth="1"/>
    <col min="1034" max="1035" width="9.7109375" style="315" customWidth="1"/>
    <col min="1036" max="1036" width="12.42578125" style="315" customWidth="1"/>
    <col min="1037" max="1037" width="16.140625" style="315" customWidth="1"/>
    <col min="1038" max="1038" width="14.140625" style="315" customWidth="1"/>
    <col min="1039" max="1039" width="15.28515625" style="315" customWidth="1"/>
    <col min="1040" max="1042" width="9.140625" style="315"/>
    <col min="1043" max="1043" width="11" style="315" customWidth="1"/>
    <col min="1044" max="1279" width="9.140625" style="315"/>
    <col min="1280" max="1280" width="4.7109375" style="315" customWidth="1"/>
    <col min="1281" max="1281" width="16.85546875" style="315" customWidth="1"/>
    <col min="1282" max="1282" width="14.85546875" style="315" customWidth="1"/>
    <col min="1283" max="1283" width="14.140625" style="315" customWidth="1"/>
    <col min="1284" max="1284" width="16.42578125" style="315" customWidth="1"/>
    <col min="1285" max="1285" width="13.28515625" style="315" customWidth="1"/>
    <col min="1286" max="1286" width="10.5703125" style="315" customWidth="1"/>
    <col min="1287" max="1287" width="15.5703125" style="315" customWidth="1"/>
    <col min="1288" max="1288" width="13.28515625" style="315" customWidth="1"/>
    <col min="1289" max="1289" width="14.7109375" style="315" customWidth="1"/>
    <col min="1290" max="1291" width="9.7109375" style="315" customWidth="1"/>
    <col min="1292" max="1292" width="12.42578125" style="315" customWidth="1"/>
    <col min="1293" max="1293" width="16.140625" style="315" customWidth="1"/>
    <col min="1294" max="1294" width="14.140625" style="315" customWidth="1"/>
    <col min="1295" max="1295" width="15.28515625" style="315" customWidth="1"/>
    <col min="1296" max="1298" width="9.140625" style="315"/>
    <col min="1299" max="1299" width="11" style="315" customWidth="1"/>
    <col min="1300" max="1535" width="9.140625" style="315"/>
    <col min="1536" max="1536" width="4.7109375" style="315" customWidth="1"/>
    <col min="1537" max="1537" width="16.85546875" style="315" customWidth="1"/>
    <col min="1538" max="1538" width="14.85546875" style="315" customWidth="1"/>
    <col min="1539" max="1539" width="14.140625" style="315" customWidth="1"/>
    <col min="1540" max="1540" width="16.42578125" style="315" customWidth="1"/>
    <col min="1541" max="1541" width="13.28515625" style="315" customWidth="1"/>
    <col min="1542" max="1542" width="10.5703125" style="315" customWidth="1"/>
    <col min="1543" max="1543" width="15.5703125" style="315" customWidth="1"/>
    <col min="1544" max="1544" width="13.28515625" style="315" customWidth="1"/>
    <col min="1545" max="1545" width="14.7109375" style="315" customWidth="1"/>
    <col min="1546" max="1547" width="9.7109375" style="315" customWidth="1"/>
    <col min="1548" max="1548" width="12.42578125" style="315" customWidth="1"/>
    <col min="1549" max="1549" width="16.140625" style="315" customWidth="1"/>
    <col min="1550" max="1550" width="14.140625" style="315" customWidth="1"/>
    <col min="1551" max="1551" width="15.28515625" style="315" customWidth="1"/>
    <col min="1552" max="1554" width="9.140625" style="315"/>
    <col min="1555" max="1555" width="11" style="315" customWidth="1"/>
    <col min="1556" max="1791" width="9.140625" style="315"/>
    <col min="1792" max="1792" width="4.7109375" style="315" customWidth="1"/>
    <col min="1793" max="1793" width="16.85546875" style="315" customWidth="1"/>
    <col min="1794" max="1794" width="14.85546875" style="315" customWidth="1"/>
    <col min="1795" max="1795" width="14.140625" style="315" customWidth="1"/>
    <col min="1796" max="1796" width="16.42578125" style="315" customWidth="1"/>
    <col min="1797" max="1797" width="13.28515625" style="315" customWidth="1"/>
    <col min="1798" max="1798" width="10.5703125" style="315" customWidth="1"/>
    <col min="1799" max="1799" width="15.5703125" style="315" customWidth="1"/>
    <col min="1800" max="1800" width="13.28515625" style="315" customWidth="1"/>
    <col min="1801" max="1801" width="14.7109375" style="315" customWidth="1"/>
    <col min="1802" max="1803" width="9.7109375" style="315" customWidth="1"/>
    <col min="1804" max="1804" width="12.42578125" style="315" customWidth="1"/>
    <col min="1805" max="1805" width="16.140625" style="315" customWidth="1"/>
    <col min="1806" max="1806" width="14.140625" style="315" customWidth="1"/>
    <col min="1807" max="1807" width="15.28515625" style="315" customWidth="1"/>
    <col min="1808" max="1810" width="9.140625" style="315"/>
    <col min="1811" max="1811" width="11" style="315" customWidth="1"/>
    <col min="1812" max="2047" width="9.140625" style="315"/>
    <col min="2048" max="2048" width="4.7109375" style="315" customWidth="1"/>
    <col min="2049" max="2049" width="16.85546875" style="315" customWidth="1"/>
    <col min="2050" max="2050" width="14.85546875" style="315" customWidth="1"/>
    <col min="2051" max="2051" width="14.140625" style="315" customWidth="1"/>
    <col min="2052" max="2052" width="16.42578125" style="315" customWidth="1"/>
    <col min="2053" max="2053" width="13.28515625" style="315" customWidth="1"/>
    <col min="2054" max="2054" width="10.5703125" style="315" customWidth="1"/>
    <col min="2055" max="2055" width="15.5703125" style="315" customWidth="1"/>
    <col min="2056" max="2056" width="13.28515625" style="315" customWidth="1"/>
    <col min="2057" max="2057" width="14.7109375" style="315" customWidth="1"/>
    <col min="2058" max="2059" width="9.7109375" style="315" customWidth="1"/>
    <col min="2060" max="2060" width="12.42578125" style="315" customWidth="1"/>
    <col min="2061" max="2061" width="16.140625" style="315" customWidth="1"/>
    <col min="2062" max="2062" width="14.140625" style="315" customWidth="1"/>
    <col min="2063" max="2063" width="15.28515625" style="315" customWidth="1"/>
    <col min="2064" max="2066" width="9.140625" style="315"/>
    <col min="2067" max="2067" width="11" style="315" customWidth="1"/>
    <col min="2068" max="2303" width="9.140625" style="315"/>
    <col min="2304" max="2304" width="4.7109375" style="315" customWidth="1"/>
    <col min="2305" max="2305" width="16.85546875" style="315" customWidth="1"/>
    <col min="2306" max="2306" width="14.85546875" style="315" customWidth="1"/>
    <col min="2307" max="2307" width="14.140625" style="315" customWidth="1"/>
    <col min="2308" max="2308" width="16.42578125" style="315" customWidth="1"/>
    <col min="2309" max="2309" width="13.28515625" style="315" customWidth="1"/>
    <col min="2310" max="2310" width="10.5703125" style="315" customWidth="1"/>
    <col min="2311" max="2311" width="15.5703125" style="315" customWidth="1"/>
    <col min="2312" max="2312" width="13.28515625" style="315" customWidth="1"/>
    <col min="2313" max="2313" width="14.7109375" style="315" customWidth="1"/>
    <col min="2314" max="2315" width="9.7109375" style="315" customWidth="1"/>
    <col min="2316" max="2316" width="12.42578125" style="315" customWidth="1"/>
    <col min="2317" max="2317" width="16.140625" style="315" customWidth="1"/>
    <col min="2318" max="2318" width="14.140625" style="315" customWidth="1"/>
    <col min="2319" max="2319" width="15.28515625" style="315" customWidth="1"/>
    <col min="2320" max="2322" width="9.140625" style="315"/>
    <col min="2323" max="2323" width="11" style="315" customWidth="1"/>
    <col min="2324" max="2559" width="9.140625" style="315"/>
    <col min="2560" max="2560" width="4.7109375" style="315" customWidth="1"/>
    <col min="2561" max="2561" width="16.85546875" style="315" customWidth="1"/>
    <col min="2562" max="2562" width="14.85546875" style="315" customWidth="1"/>
    <col min="2563" max="2563" width="14.140625" style="315" customWidth="1"/>
    <col min="2564" max="2564" width="16.42578125" style="315" customWidth="1"/>
    <col min="2565" max="2565" width="13.28515625" style="315" customWidth="1"/>
    <col min="2566" max="2566" width="10.5703125" style="315" customWidth="1"/>
    <col min="2567" max="2567" width="15.5703125" style="315" customWidth="1"/>
    <col min="2568" max="2568" width="13.28515625" style="315" customWidth="1"/>
    <col min="2569" max="2569" width="14.7109375" style="315" customWidth="1"/>
    <col min="2570" max="2571" width="9.7109375" style="315" customWidth="1"/>
    <col min="2572" max="2572" width="12.42578125" style="315" customWidth="1"/>
    <col min="2573" max="2573" width="16.140625" style="315" customWidth="1"/>
    <col min="2574" max="2574" width="14.140625" style="315" customWidth="1"/>
    <col min="2575" max="2575" width="15.28515625" style="315" customWidth="1"/>
    <col min="2576" max="2578" width="9.140625" style="315"/>
    <col min="2579" max="2579" width="11" style="315" customWidth="1"/>
    <col min="2580" max="2815" width="9.140625" style="315"/>
    <col min="2816" max="2816" width="4.7109375" style="315" customWidth="1"/>
    <col min="2817" max="2817" width="16.85546875" style="315" customWidth="1"/>
    <col min="2818" max="2818" width="14.85546875" style="315" customWidth="1"/>
    <col min="2819" max="2819" width="14.140625" style="315" customWidth="1"/>
    <col min="2820" max="2820" width="16.42578125" style="315" customWidth="1"/>
    <col min="2821" max="2821" width="13.28515625" style="315" customWidth="1"/>
    <col min="2822" max="2822" width="10.5703125" style="315" customWidth="1"/>
    <col min="2823" max="2823" width="15.5703125" style="315" customWidth="1"/>
    <col min="2824" max="2824" width="13.28515625" style="315" customWidth="1"/>
    <col min="2825" max="2825" width="14.7109375" style="315" customWidth="1"/>
    <col min="2826" max="2827" width="9.7109375" style="315" customWidth="1"/>
    <col min="2828" max="2828" width="12.42578125" style="315" customWidth="1"/>
    <col min="2829" max="2829" width="16.140625" style="315" customWidth="1"/>
    <col min="2830" max="2830" width="14.140625" style="315" customWidth="1"/>
    <col min="2831" max="2831" width="15.28515625" style="315" customWidth="1"/>
    <col min="2832" max="2834" width="9.140625" style="315"/>
    <col min="2835" max="2835" width="11" style="315" customWidth="1"/>
    <col min="2836" max="3071" width="9.140625" style="315"/>
    <col min="3072" max="3072" width="4.7109375" style="315" customWidth="1"/>
    <col min="3073" max="3073" width="16.85546875" style="315" customWidth="1"/>
    <col min="3074" max="3074" width="14.85546875" style="315" customWidth="1"/>
    <col min="3075" max="3075" width="14.140625" style="315" customWidth="1"/>
    <col min="3076" max="3076" width="16.42578125" style="315" customWidth="1"/>
    <col min="3077" max="3077" width="13.28515625" style="315" customWidth="1"/>
    <col min="3078" max="3078" width="10.5703125" style="315" customWidth="1"/>
    <col min="3079" max="3079" width="15.5703125" style="315" customWidth="1"/>
    <col min="3080" max="3080" width="13.28515625" style="315" customWidth="1"/>
    <col min="3081" max="3081" width="14.7109375" style="315" customWidth="1"/>
    <col min="3082" max="3083" width="9.7109375" style="315" customWidth="1"/>
    <col min="3084" max="3084" width="12.42578125" style="315" customWidth="1"/>
    <col min="3085" max="3085" width="16.140625" style="315" customWidth="1"/>
    <col min="3086" max="3086" width="14.140625" style="315" customWidth="1"/>
    <col min="3087" max="3087" width="15.28515625" style="315" customWidth="1"/>
    <col min="3088" max="3090" width="9.140625" style="315"/>
    <col min="3091" max="3091" width="11" style="315" customWidth="1"/>
    <col min="3092" max="3327" width="9.140625" style="315"/>
    <col min="3328" max="3328" width="4.7109375" style="315" customWidth="1"/>
    <col min="3329" max="3329" width="16.85546875" style="315" customWidth="1"/>
    <col min="3330" max="3330" width="14.85546875" style="315" customWidth="1"/>
    <col min="3331" max="3331" width="14.140625" style="315" customWidth="1"/>
    <col min="3332" max="3332" width="16.42578125" style="315" customWidth="1"/>
    <col min="3333" max="3333" width="13.28515625" style="315" customWidth="1"/>
    <col min="3334" max="3334" width="10.5703125" style="315" customWidth="1"/>
    <col min="3335" max="3335" width="15.5703125" style="315" customWidth="1"/>
    <col min="3336" max="3336" width="13.28515625" style="315" customWidth="1"/>
    <col min="3337" max="3337" width="14.7109375" style="315" customWidth="1"/>
    <col min="3338" max="3339" width="9.7109375" style="315" customWidth="1"/>
    <col min="3340" max="3340" width="12.42578125" style="315" customWidth="1"/>
    <col min="3341" max="3341" width="16.140625" style="315" customWidth="1"/>
    <col min="3342" max="3342" width="14.140625" style="315" customWidth="1"/>
    <col min="3343" max="3343" width="15.28515625" style="315" customWidth="1"/>
    <col min="3344" max="3346" width="9.140625" style="315"/>
    <col min="3347" max="3347" width="11" style="315" customWidth="1"/>
    <col min="3348" max="3583" width="9.140625" style="315"/>
    <col min="3584" max="3584" width="4.7109375" style="315" customWidth="1"/>
    <col min="3585" max="3585" width="16.85546875" style="315" customWidth="1"/>
    <col min="3586" max="3586" width="14.85546875" style="315" customWidth="1"/>
    <col min="3587" max="3587" width="14.140625" style="315" customWidth="1"/>
    <col min="3588" max="3588" width="16.42578125" style="315" customWidth="1"/>
    <col min="3589" max="3589" width="13.28515625" style="315" customWidth="1"/>
    <col min="3590" max="3590" width="10.5703125" style="315" customWidth="1"/>
    <col min="3591" max="3591" width="15.5703125" style="315" customWidth="1"/>
    <col min="3592" max="3592" width="13.28515625" style="315" customWidth="1"/>
    <col min="3593" max="3593" width="14.7109375" style="315" customWidth="1"/>
    <col min="3594" max="3595" width="9.7109375" style="315" customWidth="1"/>
    <col min="3596" max="3596" width="12.42578125" style="315" customWidth="1"/>
    <col min="3597" max="3597" width="16.140625" style="315" customWidth="1"/>
    <col min="3598" max="3598" width="14.140625" style="315" customWidth="1"/>
    <col min="3599" max="3599" width="15.28515625" style="315" customWidth="1"/>
    <col min="3600" max="3602" width="9.140625" style="315"/>
    <col min="3603" max="3603" width="11" style="315" customWidth="1"/>
    <col min="3604" max="3839" width="9.140625" style="315"/>
    <col min="3840" max="3840" width="4.7109375" style="315" customWidth="1"/>
    <col min="3841" max="3841" width="16.85546875" style="315" customWidth="1"/>
    <col min="3842" max="3842" width="14.85546875" style="315" customWidth="1"/>
    <col min="3843" max="3843" width="14.140625" style="315" customWidth="1"/>
    <col min="3844" max="3844" width="16.42578125" style="315" customWidth="1"/>
    <col min="3845" max="3845" width="13.28515625" style="315" customWidth="1"/>
    <col min="3846" max="3846" width="10.5703125" style="315" customWidth="1"/>
    <col min="3847" max="3847" width="15.5703125" style="315" customWidth="1"/>
    <col min="3848" max="3848" width="13.28515625" style="315" customWidth="1"/>
    <col min="3849" max="3849" width="14.7109375" style="315" customWidth="1"/>
    <col min="3850" max="3851" width="9.7109375" style="315" customWidth="1"/>
    <col min="3852" max="3852" width="12.42578125" style="315" customWidth="1"/>
    <col min="3853" max="3853" width="16.140625" style="315" customWidth="1"/>
    <col min="3854" max="3854" width="14.140625" style="315" customWidth="1"/>
    <col min="3855" max="3855" width="15.28515625" style="315" customWidth="1"/>
    <col min="3856" max="3858" width="9.140625" style="315"/>
    <col min="3859" max="3859" width="11" style="315" customWidth="1"/>
    <col min="3860" max="4095" width="9.140625" style="315"/>
    <col min="4096" max="4096" width="4.7109375" style="315" customWidth="1"/>
    <col min="4097" max="4097" width="16.85546875" style="315" customWidth="1"/>
    <col min="4098" max="4098" width="14.85546875" style="315" customWidth="1"/>
    <col min="4099" max="4099" width="14.140625" style="315" customWidth="1"/>
    <col min="4100" max="4100" width="16.42578125" style="315" customWidth="1"/>
    <col min="4101" max="4101" width="13.28515625" style="315" customWidth="1"/>
    <col min="4102" max="4102" width="10.5703125" style="315" customWidth="1"/>
    <col min="4103" max="4103" width="15.5703125" style="315" customWidth="1"/>
    <col min="4104" max="4104" width="13.28515625" style="315" customWidth="1"/>
    <col min="4105" max="4105" width="14.7109375" style="315" customWidth="1"/>
    <col min="4106" max="4107" width="9.7109375" style="315" customWidth="1"/>
    <col min="4108" max="4108" width="12.42578125" style="315" customWidth="1"/>
    <col min="4109" max="4109" width="16.140625" style="315" customWidth="1"/>
    <col min="4110" max="4110" width="14.140625" style="315" customWidth="1"/>
    <col min="4111" max="4111" width="15.28515625" style="315" customWidth="1"/>
    <col min="4112" max="4114" width="9.140625" style="315"/>
    <col min="4115" max="4115" width="11" style="315" customWidth="1"/>
    <col min="4116" max="4351" width="9.140625" style="315"/>
    <col min="4352" max="4352" width="4.7109375" style="315" customWidth="1"/>
    <col min="4353" max="4353" width="16.85546875" style="315" customWidth="1"/>
    <col min="4354" max="4354" width="14.85546875" style="315" customWidth="1"/>
    <col min="4355" max="4355" width="14.140625" style="315" customWidth="1"/>
    <col min="4356" max="4356" width="16.42578125" style="315" customWidth="1"/>
    <col min="4357" max="4357" width="13.28515625" style="315" customWidth="1"/>
    <col min="4358" max="4358" width="10.5703125" style="315" customWidth="1"/>
    <col min="4359" max="4359" width="15.5703125" style="315" customWidth="1"/>
    <col min="4360" max="4360" width="13.28515625" style="315" customWidth="1"/>
    <col min="4361" max="4361" width="14.7109375" style="315" customWidth="1"/>
    <col min="4362" max="4363" width="9.7109375" style="315" customWidth="1"/>
    <col min="4364" max="4364" width="12.42578125" style="315" customWidth="1"/>
    <col min="4365" max="4365" width="16.140625" style="315" customWidth="1"/>
    <col min="4366" max="4366" width="14.140625" style="315" customWidth="1"/>
    <col min="4367" max="4367" width="15.28515625" style="315" customWidth="1"/>
    <col min="4368" max="4370" width="9.140625" style="315"/>
    <col min="4371" max="4371" width="11" style="315" customWidth="1"/>
    <col min="4372" max="4607" width="9.140625" style="315"/>
    <col min="4608" max="4608" width="4.7109375" style="315" customWidth="1"/>
    <col min="4609" max="4609" width="16.85546875" style="315" customWidth="1"/>
    <col min="4610" max="4610" width="14.85546875" style="315" customWidth="1"/>
    <col min="4611" max="4611" width="14.140625" style="315" customWidth="1"/>
    <col min="4612" max="4612" width="16.42578125" style="315" customWidth="1"/>
    <col min="4613" max="4613" width="13.28515625" style="315" customWidth="1"/>
    <col min="4614" max="4614" width="10.5703125" style="315" customWidth="1"/>
    <col min="4615" max="4615" width="15.5703125" style="315" customWidth="1"/>
    <col min="4616" max="4616" width="13.28515625" style="315" customWidth="1"/>
    <col min="4617" max="4617" width="14.7109375" style="315" customWidth="1"/>
    <col min="4618" max="4619" width="9.7109375" style="315" customWidth="1"/>
    <col min="4620" max="4620" width="12.42578125" style="315" customWidth="1"/>
    <col min="4621" max="4621" width="16.140625" style="315" customWidth="1"/>
    <col min="4622" max="4622" width="14.140625" style="315" customWidth="1"/>
    <col min="4623" max="4623" width="15.28515625" style="315" customWidth="1"/>
    <col min="4624" max="4626" width="9.140625" style="315"/>
    <col min="4627" max="4627" width="11" style="315" customWidth="1"/>
    <col min="4628" max="4863" width="9.140625" style="315"/>
    <col min="4864" max="4864" width="4.7109375" style="315" customWidth="1"/>
    <col min="4865" max="4865" width="16.85546875" style="315" customWidth="1"/>
    <col min="4866" max="4866" width="14.85546875" style="315" customWidth="1"/>
    <col min="4867" max="4867" width="14.140625" style="315" customWidth="1"/>
    <col min="4868" max="4868" width="16.42578125" style="315" customWidth="1"/>
    <col min="4869" max="4869" width="13.28515625" style="315" customWidth="1"/>
    <col min="4870" max="4870" width="10.5703125" style="315" customWidth="1"/>
    <col min="4871" max="4871" width="15.5703125" style="315" customWidth="1"/>
    <col min="4872" max="4872" width="13.28515625" style="315" customWidth="1"/>
    <col min="4873" max="4873" width="14.7109375" style="315" customWidth="1"/>
    <col min="4874" max="4875" width="9.7109375" style="315" customWidth="1"/>
    <col min="4876" max="4876" width="12.42578125" style="315" customWidth="1"/>
    <col min="4877" max="4877" width="16.140625" style="315" customWidth="1"/>
    <col min="4878" max="4878" width="14.140625" style="315" customWidth="1"/>
    <col min="4879" max="4879" width="15.28515625" style="315" customWidth="1"/>
    <col min="4880" max="4882" width="9.140625" style="315"/>
    <col min="4883" max="4883" width="11" style="315" customWidth="1"/>
    <col min="4884" max="5119" width="9.140625" style="315"/>
    <col min="5120" max="5120" width="4.7109375" style="315" customWidth="1"/>
    <col min="5121" max="5121" width="16.85546875" style="315" customWidth="1"/>
    <col min="5122" max="5122" width="14.85546875" style="315" customWidth="1"/>
    <col min="5123" max="5123" width="14.140625" style="315" customWidth="1"/>
    <col min="5124" max="5124" width="16.42578125" style="315" customWidth="1"/>
    <col min="5125" max="5125" width="13.28515625" style="315" customWidth="1"/>
    <col min="5126" max="5126" width="10.5703125" style="315" customWidth="1"/>
    <col min="5127" max="5127" width="15.5703125" style="315" customWidth="1"/>
    <col min="5128" max="5128" width="13.28515625" style="315" customWidth="1"/>
    <col min="5129" max="5129" width="14.7109375" style="315" customWidth="1"/>
    <col min="5130" max="5131" width="9.7109375" style="315" customWidth="1"/>
    <col min="5132" max="5132" width="12.42578125" style="315" customWidth="1"/>
    <col min="5133" max="5133" width="16.140625" style="315" customWidth="1"/>
    <col min="5134" max="5134" width="14.140625" style="315" customWidth="1"/>
    <col min="5135" max="5135" width="15.28515625" style="315" customWidth="1"/>
    <col min="5136" max="5138" width="9.140625" style="315"/>
    <col min="5139" max="5139" width="11" style="315" customWidth="1"/>
    <col min="5140" max="5375" width="9.140625" style="315"/>
    <col min="5376" max="5376" width="4.7109375" style="315" customWidth="1"/>
    <col min="5377" max="5377" width="16.85546875" style="315" customWidth="1"/>
    <col min="5378" max="5378" width="14.85546875" style="315" customWidth="1"/>
    <col min="5379" max="5379" width="14.140625" style="315" customWidth="1"/>
    <col min="5380" max="5380" width="16.42578125" style="315" customWidth="1"/>
    <col min="5381" max="5381" width="13.28515625" style="315" customWidth="1"/>
    <col min="5382" max="5382" width="10.5703125" style="315" customWidth="1"/>
    <col min="5383" max="5383" width="15.5703125" style="315" customWidth="1"/>
    <col min="5384" max="5384" width="13.28515625" style="315" customWidth="1"/>
    <col min="5385" max="5385" width="14.7109375" style="315" customWidth="1"/>
    <col min="5386" max="5387" width="9.7109375" style="315" customWidth="1"/>
    <col min="5388" max="5388" width="12.42578125" style="315" customWidth="1"/>
    <col min="5389" max="5389" width="16.140625" style="315" customWidth="1"/>
    <col min="5390" max="5390" width="14.140625" style="315" customWidth="1"/>
    <col min="5391" max="5391" width="15.28515625" style="315" customWidth="1"/>
    <col min="5392" max="5394" width="9.140625" style="315"/>
    <col min="5395" max="5395" width="11" style="315" customWidth="1"/>
    <col min="5396" max="5631" width="9.140625" style="315"/>
    <col min="5632" max="5632" width="4.7109375" style="315" customWidth="1"/>
    <col min="5633" max="5633" width="16.85546875" style="315" customWidth="1"/>
    <col min="5634" max="5634" width="14.85546875" style="315" customWidth="1"/>
    <col min="5635" max="5635" width="14.140625" style="315" customWidth="1"/>
    <col min="5636" max="5636" width="16.42578125" style="315" customWidth="1"/>
    <col min="5637" max="5637" width="13.28515625" style="315" customWidth="1"/>
    <col min="5638" max="5638" width="10.5703125" style="315" customWidth="1"/>
    <col min="5639" max="5639" width="15.5703125" style="315" customWidth="1"/>
    <col min="5640" max="5640" width="13.28515625" style="315" customWidth="1"/>
    <col min="5641" max="5641" width="14.7109375" style="315" customWidth="1"/>
    <col min="5642" max="5643" width="9.7109375" style="315" customWidth="1"/>
    <col min="5644" max="5644" width="12.42578125" style="315" customWidth="1"/>
    <col min="5645" max="5645" width="16.140625" style="315" customWidth="1"/>
    <col min="5646" max="5646" width="14.140625" style="315" customWidth="1"/>
    <col min="5647" max="5647" width="15.28515625" style="315" customWidth="1"/>
    <col min="5648" max="5650" width="9.140625" style="315"/>
    <col min="5651" max="5651" width="11" style="315" customWidth="1"/>
    <col min="5652" max="5887" width="9.140625" style="315"/>
    <col min="5888" max="5888" width="4.7109375" style="315" customWidth="1"/>
    <col min="5889" max="5889" width="16.85546875" style="315" customWidth="1"/>
    <col min="5890" max="5890" width="14.85546875" style="315" customWidth="1"/>
    <col min="5891" max="5891" width="14.140625" style="315" customWidth="1"/>
    <col min="5892" max="5892" width="16.42578125" style="315" customWidth="1"/>
    <col min="5893" max="5893" width="13.28515625" style="315" customWidth="1"/>
    <col min="5894" max="5894" width="10.5703125" style="315" customWidth="1"/>
    <col min="5895" max="5895" width="15.5703125" style="315" customWidth="1"/>
    <col min="5896" max="5896" width="13.28515625" style="315" customWidth="1"/>
    <col min="5897" max="5897" width="14.7109375" style="315" customWidth="1"/>
    <col min="5898" max="5899" width="9.7109375" style="315" customWidth="1"/>
    <col min="5900" max="5900" width="12.42578125" style="315" customWidth="1"/>
    <col min="5901" max="5901" width="16.140625" style="315" customWidth="1"/>
    <col min="5902" max="5902" width="14.140625" style="315" customWidth="1"/>
    <col min="5903" max="5903" width="15.28515625" style="315" customWidth="1"/>
    <col min="5904" max="5906" width="9.140625" style="315"/>
    <col min="5907" max="5907" width="11" style="315" customWidth="1"/>
    <col min="5908" max="6143" width="9.140625" style="315"/>
    <col min="6144" max="6144" width="4.7109375" style="315" customWidth="1"/>
    <col min="6145" max="6145" width="16.85546875" style="315" customWidth="1"/>
    <col min="6146" max="6146" width="14.85546875" style="315" customWidth="1"/>
    <col min="6147" max="6147" width="14.140625" style="315" customWidth="1"/>
    <col min="6148" max="6148" width="16.42578125" style="315" customWidth="1"/>
    <col min="6149" max="6149" width="13.28515625" style="315" customWidth="1"/>
    <col min="6150" max="6150" width="10.5703125" style="315" customWidth="1"/>
    <col min="6151" max="6151" width="15.5703125" style="315" customWidth="1"/>
    <col min="6152" max="6152" width="13.28515625" style="315" customWidth="1"/>
    <col min="6153" max="6153" width="14.7109375" style="315" customWidth="1"/>
    <col min="6154" max="6155" width="9.7109375" style="315" customWidth="1"/>
    <col min="6156" max="6156" width="12.42578125" style="315" customWidth="1"/>
    <col min="6157" max="6157" width="16.140625" style="315" customWidth="1"/>
    <col min="6158" max="6158" width="14.140625" style="315" customWidth="1"/>
    <col min="6159" max="6159" width="15.28515625" style="315" customWidth="1"/>
    <col min="6160" max="6162" width="9.140625" style="315"/>
    <col min="6163" max="6163" width="11" style="315" customWidth="1"/>
    <col min="6164" max="6399" width="9.140625" style="315"/>
    <col min="6400" max="6400" width="4.7109375" style="315" customWidth="1"/>
    <col min="6401" max="6401" width="16.85546875" style="315" customWidth="1"/>
    <col min="6402" max="6402" width="14.85546875" style="315" customWidth="1"/>
    <col min="6403" max="6403" width="14.140625" style="315" customWidth="1"/>
    <col min="6404" max="6404" width="16.42578125" style="315" customWidth="1"/>
    <col min="6405" max="6405" width="13.28515625" style="315" customWidth="1"/>
    <col min="6406" max="6406" width="10.5703125" style="315" customWidth="1"/>
    <col min="6407" max="6407" width="15.5703125" style="315" customWidth="1"/>
    <col min="6408" max="6408" width="13.28515625" style="315" customWidth="1"/>
    <col min="6409" max="6409" width="14.7109375" style="315" customWidth="1"/>
    <col min="6410" max="6411" width="9.7109375" style="315" customWidth="1"/>
    <col min="6412" max="6412" width="12.42578125" style="315" customWidth="1"/>
    <col min="6413" max="6413" width="16.140625" style="315" customWidth="1"/>
    <col min="6414" max="6414" width="14.140625" style="315" customWidth="1"/>
    <col min="6415" max="6415" width="15.28515625" style="315" customWidth="1"/>
    <col min="6416" max="6418" width="9.140625" style="315"/>
    <col min="6419" max="6419" width="11" style="315" customWidth="1"/>
    <col min="6420" max="6655" width="9.140625" style="315"/>
    <col min="6656" max="6656" width="4.7109375" style="315" customWidth="1"/>
    <col min="6657" max="6657" width="16.85546875" style="315" customWidth="1"/>
    <col min="6658" max="6658" width="14.85546875" style="315" customWidth="1"/>
    <col min="6659" max="6659" width="14.140625" style="315" customWidth="1"/>
    <col min="6660" max="6660" width="16.42578125" style="315" customWidth="1"/>
    <col min="6661" max="6661" width="13.28515625" style="315" customWidth="1"/>
    <col min="6662" max="6662" width="10.5703125" style="315" customWidth="1"/>
    <col min="6663" max="6663" width="15.5703125" style="315" customWidth="1"/>
    <col min="6664" max="6664" width="13.28515625" style="315" customWidth="1"/>
    <col min="6665" max="6665" width="14.7109375" style="315" customWidth="1"/>
    <col min="6666" max="6667" width="9.7109375" style="315" customWidth="1"/>
    <col min="6668" max="6668" width="12.42578125" style="315" customWidth="1"/>
    <col min="6669" max="6669" width="16.140625" style="315" customWidth="1"/>
    <col min="6670" max="6670" width="14.140625" style="315" customWidth="1"/>
    <col min="6671" max="6671" width="15.28515625" style="315" customWidth="1"/>
    <col min="6672" max="6674" width="9.140625" style="315"/>
    <col min="6675" max="6675" width="11" style="315" customWidth="1"/>
    <col min="6676" max="6911" width="9.140625" style="315"/>
    <col min="6912" max="6912" width="4.7109375" style="315" customWidth="1"/>
    <col min="6913" max="6913" width="16.85546875" style="315" customWidth="1"/>
    <col min="6914" max="6914" width="14.85546875" style="315" customWidth="1"/>
    <col min="6915" max="6915" width="14.140625" style="315" customWidth="1"/>
    <col min="6916" max="6916" width="16.42578125" style="315" customWidth="1"/>
    <col min="6917" max="6917" width="13.28515625" style="315" customWidth="1"/>
    <col min="6918" max="6918" width="10.5703125" style="315" customWidth="1"/>
    <col min="6919" max="6919" width="15.5703125" style="315" customWidth="1"/>
    <col min="6920" max="6920" width="13.28515625" style="315" customWidth="1"/>
    <col min="6921" max="6921" width="14.7109375" style="315" customWidth="1"/>
    <col min="6922" max="6923" width="9.7109375" style="315" customWidth="1"/>
    <col min="6924" max="6924" width="12.42578125" style="315" customWidth="1"/>
    <col min="6925" max="6925" width="16.140625" style="315" customWidth="1"/>
    <col min="6926" max="6926" width="14.140625" style="315" customWidth="1"/>
    <col min="6927" max="6927" width="15.28515625" style="315" customWidth="1"/>
    <col min="6928" max="6930" width="9.140625" style="315"/>
    <col min="6931" max="6931" width="11" style="315" customWidth="1"/>
    <col min="6932" max="7167" width="9.140625" style="315"/>
    <col min="7168" max="7168" width="4.7109375" style="315" customWidth="1"/>
    <col min="7169" max="7169" width="16.85546875" style="315" customWidth="1"/>
    <col min="7170" max="7170" width="14.85546875" style="315" customWidth="1"/>
    <col min="7171" max="7171" width="14.140625" style="315" customWidth="1"/>
    <col min="7172" max="7172" width="16.42578125" style="315" customWidth="1"/>
    <col min="7173" max="7173" width="13.28515625" style="315" customWidth="1"/>
    <col min="7174" max="7174" width="10.5703125" style="315" customWidth="1"/>
    <col min="7175" max="7175" width="15.5703125" style="315" customWidth="1"/>
    <col min="7176" max="7176" width="13.28515625" style="315" customWidth="1"/>
    <col min="7177" max="7177" width="14.7109375" style="315" customWidth="1"/>
    <col min="7178" max="7179" width="9.7109375" style="315" customWidth="1"/>
    <col min="7180" max="7180" width="12.42578125" style="315" customWidth="1"/>
    <col min="7181" max="7181" width="16.140625" style="315" customWidth="1"/>
    <col min="7182" max="7182" width="14.140625" style="315" customWidth="1"/>
    <col min="7183" max="7183" width="15.28515625" style="315" customWidth="1"/>
    <col min="7184" max="7186" width="9.140625" style="315"/>
    <col min="7187" max="7187" width="11" style="315" customWidth="1"/>
    <col min="7188" max="7423" width="9.140625" style="315"/>
    <col min="7424" max="7424" width="4.7109375" style="315" customWidth="1"/>
    <col min="7425" max="7425" width="16.85546875" style="315" customWidth="1"/>
    <col min="7426" max="7426" width="14.85546875" style="315" customWidth="1"/>
    <col min="7427" max="7427" width="14.140625" style="315" customWidth="1"/>
    <col min="7428" max="7428" width="16.42578125" style="315" customWidth="1"/>
    <col min="7429" max="7429" width="13.28515625" style="315" customWidth="1"/>
    <col min="7430" max="7430" width="10.5703125" style="315" customWidth="1"/>
    <col min="7431" max="7431" width="15.5703125" style="315" customWidth="1"/>
    <col min="7432" max="7432" width="13.28515625" style="315" customWidth="1"/>
    <col min="7433" max="7433" width="14.7109375" style="315" customWidth="1"/>
    <col min="7434" max="7435" width="9.7109375" style="315" customWidth="1"/>
    <col min="7436" max="7436" width="12.42578125" style="315" customWidth="1"/>
    <col min="7437" max="7437" width="16.140625" style="315" customWidth="1"/>
    <col min="7438" max="7438" width="14.140625" style="315" customWidth="1"/>
    <col min="7439" max="7439" width="15.28515625" style="315" customWidth="1"/>
    <col min="7440" max="7442" width="9.140625" style="315"/>
    <col min="7443" max="7443" width="11" style="315" customWidth="1"/>
    <col min="7444" max="7679" width="9.140625" style="315"/>
    <col min="7680" max="7680" width="4.7109375" style="315" customWidth="1"/>
    <col min="7681" max="7681" width="16.85546875" style="315" customWidth="1"/>
    <col min="7682" max="7682" width="14.85546875" style="315" customWidth="1"/>
    <col min="7683" max="7683" width="14.140625" style="315" customWidth="1"/>
    <col min="7684" max="7684" width="16.42578125" style="315" customWidth="1"/>
    <col min="7685" max="7685" width="13.28515625" style="315" customWidth="1"/>
    <col min="7686" max="7686" width="10.5703125" style="315" customWidth="1"/>
    <col min="7687" max="7687" width="15.5703125" style="315" customWidth="1"/>
    <col min="7688" max="7688" width="13.28515625" style="315" customWidth="1"/>
    <col min="7689" max="7689" width="14.7109375" style="315" customWidth="1"/>
    <col min="7690" max="7691" width="9.7109375" style="315" customWidth="1"/>
    <col min="7692" max="7692" width="12.42578125" style="315" customWidth="1"/>
    <col min="7693" max="7693" width="16.140625" style="315" customWidth="1"/>
    <col min="7694" max="7694" width="14.140625" style="315" customWidth="1"/>
    <col min="7695" max="7695" width="15.28515625" style="315" customWidth="1"/>
    <col min="7696" max="7698" width="9.140625" style="315"/>
    <col min="7699" max="7699" width="11" style="315" customWidth="1"/>
    <col min="7700" max="7935" width="9.140625" style="315"/>
    <col min="7936" max="7936" width="4.7109375" style="315" customWidth="1"/>
    <col min="7937" max="7937" width="16.85546875" style="315" customWidth="1"/>
    <col min="7938" max="7938" width="14.85546875" style="315" customWidth="1"/>
    <col min="7939" max="7939" width="14.140625" style="315" customWidth="1"/>
    <col min="7940" max="7940" width="16.42578125" style="315" customWidth="1"/>
    <col min="7941" max="7941" width="13.28515625" style="315" customWidth="1"/>
    <col min="7942" max="7942" width="10.5703125" style="315" customWidth="1"/>
    <col min="7943" max="7943" width="15.5703125" style="315" customWidth="1"/>
    <col min="7944" max="7944" width="13.28515625" style="315" customWidth="1"/>
    <col min="7945" max="7945" width="14.7109375" style="315" customWidth="1"/>
    <col min="7946" max="7947" width="9.7109375" style="315" customWidth="1"/>
    <col min="7948" max="7948" width="12.42578125" style="315" customWidth="1"/>
    <col min="7949" max="7949" width="16.140625" style="315" customWidth="1"/>
    <col min="7950" max="7950" width="14.140625" style="315" customWidth="1"/>
    <col min="7951" max="7951" width="15.28515625" style="315" customWidth="1"/>
    <col min="7952" max="7954" width="9.140625" style="315"/>
    <col min="7955" max="7955" width="11" style="315" customWidth="1"/>
    <col min="7956" max="8191" width="9.140625" style="315"/>
    <col min="8192" max="8192" width="4.7109375" style="315" customWidth="1"/>
    <col min="8193" max="8193" width="16.85546875" style="315" customWidth="1"/>
    <col min="8194" max="8194" width="14.85546875" style="315" customWidth="1"/>
    <col min="8195" max="8195" width="14.140625" style="315" customWidth="1"/>
    <col min="8196" max="8196" width="16.42578125" style="315" customWidth="1"/>
    <col min="8197" max="8197" width="13.28515625" style="315" customWidth="1"/>
    <col min="8198" max="8198" width="10.5703125" style="315" customWidth="1"/>
    <col min="8199" max="8199" width="15.5703125" style="315" customWidth="1"/>
    <col min="8200" max="8200" width="13.28515625" style="315" customWidth="1"/>
    <col min="8201" max="8201" width="14.7109375" style="315" customWidth="1"/>
    <col min="8202" max="8203" width="9.7109375" style="315" customWidth="1"/>
    <col min="8204" max="8204" width="12.42578125" style="315" customWidth="1"/>
    <col min="8205" max="8205" width="16.140625" style="315" customWidth="1"/>
    <col min="8206" max="8206" width="14.140625" style="315" customWidth="1"/>
    <col min="8207" max="8207" width="15.28515625" style="315" customWidth="1"/>
    <col min="8208" max="8210" width="9.140625" style="315"/>
    <col min="8211" max="8211" width="11" style="315" customWidth="1"/>
    <col min="8212" max="8447" width="9.140625" style="315"/>
    <col min="8448" max="8448" width="4.7109375" style="315" customWidth="1"/>
    <col min="8449" max="8449" width="16.85546875" style="315" customWidth="1"/>
    <col min="8450" max="8450" width="14.85546875" style="315" customWidth="1"/>
    <col min="8451" max="8451" width="14.140625" style="315" customWidth="1"/>
    <col min="8452" max="8452" width="16.42578125" style="315" customWidth="1"/>
    <col min="8453" max="8453" width="13.28515625" style="315" customWidth="1"/>
    <col min="8454" max="8454" width="10.5703125" style="315" customWidth="1"/>
    <col min="8455" max="8455" width="15.5703125" style="315" customWidth="1"/>
    <col min="8456" max="8456" width="13.28515625" style="315" customWidth="1"/>
    <col min="8457" max="8457" width="14.7109375" style="315" customWidth="1"/>
    <col min="8458" max="8459" width="9.7109375" style="315" customWidth="1"/>
    <col min="8460" max="8460" width="12.42578125" style="315" customWidth="1"/>
    <col min="8461" max="8461" width="16.140625" style="315" customWidth="1"/>
    <col min="8462" max="8462" width="14.140625" style="315" customWidth="1"/>
    <col min="8463" max="8463" width="15.28515625" style="315" customWidth="1"/>
    <col min="8464" max="8466" width="9.140625" style="315"/>
    <col min="8467" max="8467" width="11" style="315" customWidth="1"/>
    <col min="8468" max="8703" width="9.140625" style="315"/>
    <col min="8704" max="8704" width="4.7109375" style="315" customWidth="1"/>
    <col min="8705" max="8705" width="16.85546875" style="315" customWidth="1"/>
    <col min="8706" max="8706" width="14.85546875" style="315" customWidth="1"/>
    <col min="8707" max="8707" width="14.140625" style="315" customWidth="1"/>
    <col min="8708" max="8708" width="16.42578125" style="315" customWidth="1"/>
    <col min="8709" max="8709" width="13.28515625" style="315" customWidth="1"/>
    <col min="8710" max="8710" width="10.5703125" style="315" customWidth="1"/>
    <col min="8711" max="8711" width="15.5703125" style="315" customWidth="1"/>
    <col min="8712" max="8712" width="13.28515625" style="315" customWidth="1"/>
    <col min="8713" max="8713" width="14.7109375" style="315" customWidth="1"/>
    <col min="8714" max="8715" width="9.7109375" style="315" customWidth="1"/>
    <col min="8716" max="8716" width="12.42578125" style="315" customWidth="1"/>
    <col min="8717" max="8717" width="16.140625" style="315" customWidth="1"/>
    <col min="8718" max="8718" width="14.140625" style="315" customWidth="1"/>
    <col min="8719" max="8719" width="15.28515625" style="315" customWidth="1"/>
    <col min="8720" max="8722" width="9.140625" style="315"/>
    <col min="8723" max="8723" width="11" style="315" customWidth="1"/>
    <col min="8724" max="8959" width="9.140625" style="315"/>
    <col min="8960" max="8960" width="4.7109375" style="315" customWidth="1"/>
    <col min="8961" max="8961" width="16.85546875" style="315" customWidth="1"/>
    <col min="8962" max="8962" width="14.85546875" style="315" customWidth="1"/>
    <col min="8963" max="8963" width="14.140625" style="315" customWidth="1"/>
    <col min="8964" max="8964" width="16.42578125" style="315" customWidth="1"/>
    <col min="8965" max="8965" width="13.28515625" style="315" customWidth="1"/>
    <col min="8966" max="8966" width="10.5703125" style="315" customWidth="1"/>
    <col min="8967" max="8967" width="15.5703125" style="315" customWidth="1"/>
    <col min="8968" max="8968" width="13.28515625" style="315" customWidth="1"/>
    <col min="8969" max="8969" width="14.7109375" style="315" customWidth="1"/>
    <col min="8970" max="8971" width="9.7109375" style="315" customWidth="1"/>
    <col min="8972" max="8972" width="12.42578125" style="315" customWidth="1"/>
    <col min="8973" max="8973" width="16.140625" style="315" customWidth="1"/>
    <col min="8974" max="8974" width="14.140625" style="315" customWidth="1"/>
    <col min="8975" max="8975" width="15.28515625" style="315" customWidth="1"/>
    <col min="8976" max="8978" width="9.140625" style="315"/>
    <col min="8979" max="8979" width="11" style="315" customWidth="1"/>
    <col min="8980" max="9215" width="9.140625" style="315"/>
    <col min="9216" max="9216" width="4.7109375" style="315" customWidth="1"/>
    <col min="9217" max="9217" width="16.85546875" style="315" customWidth="1"/>
    <col min="9218" max="9218" width="14.85546875" style="315" customWidth="1"/>
    <col min="9219" max="9219" width="14.140625" style="315" customWidth="1"/>
    <col min="9220" max="9220" width="16.42578125" style="315" customWidth="1"/>
    <col min="9221" max="9221" width="13.28515625" style="315" customWidth="1"/>
    <col min="9222" max="9222" width="10.5703125" style="315" customWidth="1"/>
    <col min="9223" max="9223" width="15.5703125" style="315" customWidth="1"/>
    <col min="9224" max="9224" width="13.28515625" style="315" customWidth="1"/>
    <col min="9225" max="9225" width="14.7109375" style="315" customWidth="1"/>
    <col min="9226" max="9227" width="9.7109375" style="315" customWidth="1"/>
    <col min="9228" max="9228" width="12.42578125" style="315" customWidth="1"/>
    <col min="9229" max="9229" width="16.140625" style="315" customWidth="1"/>
    <col min="9230" max="9230" width="14.140625" style="315" customWidth="1"/>
    <col min="9231" max="9231" width="15.28515625" style="315" customWidth="1"/>
    <col min="9232" max="9234" width="9.140625" style="315"/>
    <col min="9235" max="9235" width="11" style="315" customWidth="1"/>
    <col min="9236" max="9471" width="9.140625" style="315"/>
    <col min="9472" max="9472" width="4.7109375" style="315" customWidth="1"/>
    <col min="9473" max="9473" width="16.85546875" style="315" customWidth="1"/>
    <col min="9474" max="9474" width="14.85546875" style="315" customWidth="1"/>
    <col min="9475" max="9475" width="14.140625" style="315" customWidth="1"/>
    <col min="9476" max="9476" width="16.42578125" style="315" customWidth="1"/>
    <col min="9477" max="9477" width="13.28515625" style="315" customWidth="1"/>
    <col min="9478" max="9478" width="10.5703125" style="315" customWidth="1"/>
    <col min="9479" max="9479" width="15.5703125" style="315" customWidth="1"/>
    <col min="9480" max="9480" width="13.28515625" style="315" customWidth="1"/>
    <col min="9481" max="9481" width="14.7109375" style="315" customWidth="1"/>
    <col min="9482" max="9483" width="9.7109375" style="315" customWidth="1"/>
    <col min="9484" max="9484" width="12.42578125" style="315" customWidth="1"/>
    <col min="9485" max="9485" width="16.140625" style="315" customWidth="1"/>
    <col min="9486" max="9486" width="14.140625" style="315" customWidth="1"/>
    <col min="9487" max="9487" width="15.28515625" style="315" customWidth="1"/>
    <col min="9488" max="9490" width="9.140625" style="315"/>
    <col min="9491" max="9491" width="11" style="315" customWidth="1"/>
    <col min="9492" max="9727" width="9.140625" style="315"/>
    <col min="9728" max="9728" width="4.7109375" style="315" customWidth="1"/>
    <col min="9729" max="9729" width="16.85546875" style="315" customWidth="1"/>
    <col min="9730" max="9730" width="14.85546875" style="315" customWidth="1"/>
    <col min="9731" max="9731" width="14.140625" style="315" customWidth="1"/>
    <col min="9732" max="9732" width="16.42578125" style="315" customWidth="1"/>
    <col min="9733" max="9733" width="13.28515625" style="315" customWidth="1"/>
    <col min="9734" max="9734" width="10.5703125" style="315" customWidth="1"/>
    <col min="9735" max="9735" width="15.5703125" style="315" customWidth="1"/>
    <col min="9736" max="9736" width="13.28515625" style="315" customWidth="1"/>
    <col min="9737" max="9737" width="14.7109375" style="315" customWidth="1"/>
    <col min="9738" max="9739" width="9.7109375" style="315" customWidth="1"/>
    <col min="9740" max="9740" width="12.42578125" style="315" customWidth="1"/>
    <col min="9741" max="9741" width="16.140625" style="315" customWidth="1"/>
    <col min="9742" max="9742" width="14.140625" style="315" customWidth="1"/>
    <col min="9743" max="9743" width="15.28515625" style="315" customWidth="1"/>
    <col min="9744" max="9746" width="9.140625" style="315"/>
    <col min="9747" max="9747" width="11" style="315" customWidth="1"/>
    <col min="9748" max="9983" width="9.140625" style="315"/>
    <col min="9984" max="9984" width="4.7109375" style="315" customWidth="1"/>
    <col min="9985" max="9985" width="16.85546875" style="315" customWidth="1"/>
    <col min="9986" max="9986" width="14.85546875" style="315" customWidth="1"/>
    <col min="9987" max="9987" width="14.140625" style="315" customWidth="1"/>
    <col min="9988" max="9988" width="16.42578125" style="315" customWidth="1"/>
    <col min="9989" max="9989" width="13.28515625" style="315" customWidth="1"/>
    <col min="9990" max="9990" width="10.5703125" style="315" customWidth="1"/>
    <col min="9991" max="9991" width="15.5703125" style="315" customWidth="1"/>
    <col min="9992" max="9992" width="13.28515625" style="315" customWidth="1"/>
    <col min="9993" max="9993" width="14.7109375" style="315" customWidth="1"/>
    <col min="9994" max="9995" width="9.7109375" style="315" customWidth="1"/>
    <col min="9996" max="9996" width="12.42578125" style="315" customWidth="1"/>
    <col min="9997" max="9997" width="16.140625" style="315" customWidth="1"/>
    <col min="9998" max="9998" width="14.140625" style="315" customWidth="1"/>
    <col min="9999" max="9999" width="15.28515625" style="315" customWidth="1"/>
    <col min="10000" max="10002" width="9.140625" style="315"/>
    <col min="10003" max="10003" width="11" style="315" customWidth="1"/>
    <col min="10004" max="10239" width="9.140625" style="315"/>
    <col min="10240" max="10240" width="4.7109375" style="315" customWidth="1"/>
    <col min="10241" max="10241" width="16.85546875" style="315" customWidth="1"/>
    <col min="10242" max="10242" width="14.85546875" style="315" customWidth="1"/>
    <col min="10243" max="10243" width="14.140625" style="315" customWidth="1"/>
    <col min="10244" max="10244" width="16.42578125" style="315" customWidth="1"/>
    <col min="10245" max="10245" width="13.28515625" style="315" customWidth="1"/>
    <col min="10246" max="10246" width="10.5703125" style="315" customWidth="1"/>
    <col min="10247" max="10247" width="15.5703125" style="315" customWidth="1"/>
    <col min="10248" max="10248" width="13.28515625" style="315" customWidth="1"/>
    <col min="10249" max="10249" width="14.7109375" style="315" customWidth="1"/>
    <col min="10250" max="10251" width="9.7109375" style="315" customWidth="1"/>
    <col min="10252" max="10252" width="12.42578125" style="315" customWidth="1"/>
    <col min="10253" max="10253" width="16.140625" style="315" customWidth="1"/>
    <col min="10254" max="10254" width="14.140625" style="315" customWidth="1"/>
    <col min="10255" max="10255" width="15.28515625" style="315" customWidth="1"/>
    <col min="10256" max="10258" width="9.140625" style="315"/>
    <col min="10259" max="10259" width="11" style="315" customWidth="1"/>
    <col min="10260" max="10495" width="9.140625" style="315"/>
    <col min="10496" max="10496" width="4.7109375" style="315" customWidth="1"/>
    <col min="10497" max="10497" width="16.85546875" style="315" customWidth="1"/>
    <col min="10498" max="10498" width="14.85546875" style="315" customWidth="1"/>
    <col min="10499" max="10499" width="14.140625" style="315" customWidth="1"/>
    <col min="10500" max="10500" width="16.42578125" style="315" customWidth="1"/>
    <col min="10501" max="10501" width="13.28515625" style="315" customWidth="1"/>
    <col min="10502" max="10502" width="10.5703125" style="315" customWidth="1"/>
    <col min="10503" max="10503" width="15.5703125" style="315" customWidth="1"/>
    <col min="10504" max="10504" width="13.28515625" style="315" customWidth="1"/>
    <col min="10505" max="10505" width="14.7109375" style="315" customWidth="1"/>
    <col min="10506" max="10507" width="9.7109375" style="315" customWidth="1"/>
    <col min="10508" max="10508" width="12.42578125" style="315" customWidth="1"/>
    <col min="10509" max="10509" width="16.140625" style="315" customWidth="1"/>
    <col min="10510" max="10510" width="14.140625" style="315" customWidth="1"/>
    <col min="10511" max="10511" width="15.28515625" style="315" customWidth="1"/>
    <col min="10512" max="10514" width="9.140625" style="315"/>
    <col min="10515" max="10515" width="11" style="315" customWidth="1"/>
    <col min="10516" max="10751" width="9.140625" style="315"/>
    <col min="10752" max="10752" width="4.7109375" style="315" customWidth="1"/>
    <col min="10753" max="10753" width="16.85546875" style="315" customWidth="1"/>
    <col min="10754" max="10754" width="14.85546875" style="315" customWidth="1"/>
    <col min="10755" max="10755" width="14.140625" style="315" customWidth="1"/>
    <col min="10756" max="10756" width="16.42578125" style="315" customWidth="1"/>
    <col min="10757" max="10757" width="13.28515625" style="315" customWidth="1"/>
    <col min="10758" max="10758" width="10.5703125" style="315" customWidth="1"/>
    <col min="10759" max="10759" width="15.5703125" style="315" customWidth="1"/>
    <col min="10760" max="10760" width="13.28515625" style="315" customWidth="1"/>
    <col min="10761" max="10761" width="14.7109375" style="315" customWidth="1"/>
    <col min="10762" max="10763" width="9.7109375" style="315" customWidth="1"/>
    <col min="10764" max="10764" width="12.42578125" style="315" customWidth="1"/>
    <col min="10765" max="10765" width="16.140625" style="315" customWidth="1"/>
    <col min="10766" max="10766" width="14.140625" style="315" customWidth="1"/>
    <col min="10767" max="10767" width="15.28515625" style="315" customWidth="1"/>
    <col min="10768" max="10770" width="9.140625" style="315"/>
    <col min="10771" max="10771" width="11" style="315" customWidth="1"/>
    <col min="10772" max="11007" width="9.140625" style="315"/>
    <col min="11008" max="11008" width="4.7109375" style="315" customWidth="1"/>
    <col min="11009" max="11009" width="16.85546875" style="315" customWidth="1"/>
    <col min="11010" max="11010" width="14.85546875" style="315" customWidth="1"/>
    <col min="11011" max="11011" width="14.140625" style="315" customWidth="1"/>
    <col min="11012" max="11012" width="16.42578125" style="315" customWidth="1"/>
    <col min="11013" max="11013" width="13.28515625" style="315" customWidth="1"/>
    <col min="11014" max="11014" width="10.5703125" style="315" customWidth="1"/>
    <col min="11015" max="11015" width="15.5703125" style="315" customWidth="1"/>
    <col min="11016" max="11016" width="13.28515625" style="315" customWidth="1"/>
    <col min="11017" max="11017" width="14.7109375" style="315" customWidth="1"/>
    <col min="11018" max="11019" width="9.7109375" style="315" customWidth="1"/>
    <col min="11020" max="11020" width="12.42578125" style="315" customWidth="1"/>
    <col min="11021" max="11021" width="16.140625" style="315" customWidth="1"/>
    <col min="11022" max="11022" width="14.140625" style="315" customWidth="1"/>
    <col min="11023" max="11023" width="15.28515625" style="315" customWidth="1"/>
    <col min="11024" max="11026" width="9.140625" style="315"/>
    <col min="11027" max="11027" width="11" style="315" customWidth="1"/>
    <col min="11028" max="11263" width="9.140625" style="315"/>
    <col min="11264" max="11264" width="4.7109375" style="315" customWidth="1"/>
    <col min="11265" max="11265" width="16.85546875" style="315" customWidth="1"/>
    <col min="11266" max="11266" width="14.85546875" style="315" customWidth="1"/>
    <col min="11267" max="11267" width="14.140625" style="315" customWidth="1"/>
    <col min="11268" max="11268" width="16.42578125" style="315" customWidth="1"/>
    <col min="11269" max="11269" width="13.28515625" style="315" customWidth="1"/>
    <col min="11270" max="11270" width="10.5703125" style="315" customWidth="1"/>
    <col min="11271" max="11271" width="15.5703125" style="315" customWidth="1"/>
    <col min="11272" max="11272" width="13.28515625" style="315" customWidth="1"/>
    <col min="11273" max="11273" width="14.7109375" style="315" customWidth="1"/>
    <col min="11274" max="11275" width="9.7109375" style="315" customWidth="1"/>
    <col min="11276" max="11276" width="12.42578125" style="315" customWidth="1"/>
    <col min="11277" max="11277" width="16.140625" style="315" customWidth="1"/>
    <col min="11278" max="11278" width="14.140625" style="315" customWidth="1"/>
    <col min="11279" max="11279" width="15.28515625" style="315" customWidth="1"/>
    <col min="11280" max="11282" width="9.140625" style="315"/>
    <col min="11283" max="11283" width="11" style="315" customWidth="1"/>
    <col min="11284" max="11519" width="9.140625" style="315"/>
    <col min="11520" max="11520" width="4.7109375" style="315" customWidth="1"/>
    <col min="11521" max="11521" width="16.85546875" style="315" customWidth="1"/>
    <col min="11522" max="11522" width="14.85546875" style="315" customWidth="1"/>
    <col min="11523" max="11523" width="14.140625" style="315" customWidth="1"/>
    <col min="11524" max="11524" width="16.42578125" style="315" customWidth="1"/>
    <col min="11525" max="11525" width="13.28515625" style="315" customWidth="1"/>
    <col min="11526" max="11526" width="10.5703125" style="315" customWidth="1"/>
    <col min="11527" max="11527" width="15.5703125" style="315" customWidth="1"/>
    <col min="11528" max="11528" width="13.28515625" style="315" customWidth="1"/>
    <col min="11529" max="11529" width="14.7109375" style="315" customWidth="1"/>
    <col min="11530" max="11531" width="9.7109375" style="315" customWidth="1"/>
    <col min="11532" max="11532" width="12.42578125" style="315" customWidth="1"/>
    <col min="11533" max="11533" width="16.140625" style="315" customWidth="1"/>
    <col min="11534" max="11534" width="14.140625" style="315" customWidth="1"/>
    <col min="11535" max="11535" width="15.28515625" style="315" customWidth="1"/>
    <col min="11536" max="11538" width="9.140625" style="315"/>
    <col min="11539" max="11539" width="11" style="315" customWidth="1"/>
    <col min="11540" max="11775" width="9.140625" style="315"/>
    <col min="11776" max="11776" width="4.7109375" style="315" customWidth="1"/>
    <col min="11777" max="11777" width="16.85546875" style="315" customWidth="1"/>
    <col min="11778" max="11778" width="14.85546875" style="315" customWidth="1"/>
    <col min="11779" max="11779" width="14.140625" style="315" customWidth="1"/>
    <col min="11780" max="11780" width="16.42578125" style="315" customWidth="1"/>
    <col min="11781" max="11781" width="13.28515625" style="315" customWidth="1"/>
    <col min="11782" max="11782" width="10.5703125" style="315" customWidth="1"/>
    <col min="11783" max="11783" width="15.5703125" style="315" customWidth="1"/>
    <col min="11784" max="11784" width="13.28515625" style="315" customWidth="1"/>
    <col min="11785" max="11785" width="14.7109375" style="315" customWidth="1"/>
    <col min="11786" max="11787" width="9.7109375" style="315" customWidth="1"/>
    <col min="11788" max="11788" width="12.42578125" style="315" customWidth="1"/>
    <col min="11789" max="11789" width="16.140625" style="315" customWidth="1"/>
    <col min="11790" max="11790" width="14.140625" style="315" customWidth="1"/>
    <col min="11791" max="11791" width="15.28515625" style="315" customWidth="1"/>
    <col min="11792" max="11794" width="9.140625" style="315"/>
    <col min="11795" max="11795" width="11" style="315" customWidth="1"/>
    <col min="11796" max="12031" width="9.140625" style="315"/>
    <col min="12032" max="12032" width="4.7109375" style="315" customWidth="1"/>
    <col min="12033" max="12033" width="16.85546875" style="315" customWidth="1"/>
    <col min="12034" max="12034" width="14.85546875" style="315" customWidth="1"/>
    <col min="12035" max="12035" width="14.140625" style="315" customWidth="1"/>
    <col min="12036" max="12036" width="16.42578125" style="315" customWidth="1"/>
    <col min="12037" max="12037" width="13.28515625" style="315" customWidth="1"/>
    <col min="12038" max="12038" width="10.5703125" style="315" customWidth="1"/>
    <col min="12039" max="12039" width="15.5703125" style="315" customWidth="1"/>
    <col min="12040" max="12040" width="13.28515625" style="315" customWidth="1"/>
    <col min="12041" max="12041" width="14.7109375" style="315" customWidth="1"/>
    <col min="12042" max="12043" width="9.7109375" style="315" customWidth="1"/>
    <col min="12044" max="12044" width="12.42578125" style="315" customWidth="1"/>
    <col min="12045" max="12045" width="16.140625" style="315" customWidth="1"/>
    <col min="12046" max="12046" width="14.140625" style="315" customWidth="1"/>
    <col min="12047" max="12047" width="15.28515625" style="315" customWidth="1"/>
    <col min="12048" max="12050" width="9.140625" style="315"/>
    <col min="12051" max="12051" width="11" style="315" customWidth="1"/>
    <col min="12052" max="12287" width="9.140625" style="315"/>
    <col min="12288" max="12288" width="4.7109375" style="315" customWidth="1"/>
    <col min="12289" max="12289" width="16.85546875" style="315" customWidth="1"/>
    <col min="12290" max="12290" width="14.85546875" style="315" customWidth="1"/>
    <col min="12291" max="12291" width="14.140625" style="315" customWidth="1"/>
    <col min="12292" max="12292" width="16.42578125" style="315" customWidth="1"/>
    <col min="12293" max="12293" width="13.28515625" style="315" customWidth="1"/>
    <col min="12294" max="12294" width="10.5703125" style="315" customWidth="1"/>
    <col min="12295" max="12295" width="15.5703125" style="315" customWidth="1"/>
    <col min="12296" max="12296" width="13.28515625" style="315" customWidth="1"/>
    <col min="12297" max="12297" width="14.7109375" style="315" customWidth="1"/>
    <col min="12298" max="12299" width="9.7109375" style="315" customWidth="1"/>
    <col min="12300" max="12300" width="12.42578125" style="315" customWidth="1"/>
    <col min="12301" max="12301" width="16.140625" style="315" customWidth="1"/>
    <col min="12302" max="12302" width="14.140625" style="315" customWidth="1"/>
    <col min="12303" max="12303" width="15.28515625" style="315" customWidth="1"/>
    <col min="12304" max="12306" width="9.140625" style="315"/>
    <col min="12307" max="12307" width="11" style="315" customWidth="1"/>
    <col min="12308" max="12543" width="9.140625" style="315"/>
    <col min="12544" max="12544" width="4.7109375" style="315" customWidth="1"/>
    <col min="12545" max="12545" width="16.85546875" style="315" customWidth="1"/>
    <col min="12546" max="12546" width="14.85546875" style="315" customWidth="1"/>
    <col min="12547" max="12547" width="14.140625" style="315" customWidth="1"/>
    <col min="12548" max="12548" width="16.42578125" style="315" customWidth="1"/>
    <col min="12549" max="12549" width="13.28515625" style="315" customWidth="1"/>
    <col min="12550" max="12550" width="10.5703125" style="315" customWidth="1"/>
    <col min="12551" max="12551" width="15.5703125" style="315" customWidth="1"/>
    <col min="12552" max="12552" width="13.28515625" style="315" customWidth="1"/>
    <col min="12553" max="12553" width="14.7109375" style="315" customWidth="1"/>
    <col min="12554" max="12555" width="9.7109375" style="315" customWidth="1"/>
    <col min="12556" max="12556" width="12.42578125" style="315" customWidth="1"/>
    <col min="12557" max="12557" width="16.140625" style="315" customWidth="1"/>
    <col min="12558" max="12558" width="14.140625" style="315" customWidth="1"/>
    <col min="12559" max="12559" width="15.28515625" style="315" customWidth="1"/>
    <col min="12560" max="12562" width="9.140625" style="315"/>
    <col min="12563" max="12563" width="11" style="315" customWidth="1"/>
    <col min="12564" max="12799" width="9.140625" style="315"/>
    <col min="12800" max="12800" width="4.7109375" style="315" customWidth="1"/>
    <col min="12801" max="12801" width="16.85546875" style="315" customWidth="1"/>
    <col min="12802" max="12802" width="14.85546875" style="315" customWidth="1"/>
    <col min="12803" max="12803" width="14.140625" style="315" customWidth="1"/>
    <col min="12804" max="12804" width="16.42578125" style="315" customWidth="1"/>
    <col min="12805" max="12805" width="13.28515625" style="315" customWidth="1"/>
    <col min="12806" max="12806" width="10.5703125" style="315" customWidth="1"/>
    <col min="12807" max="12807" width="15.5703125" style="315" customWidth="1"/>
    <col min="12808" max="12808" width="13.28515625" style="315" customWidth="1"/>
    <col min="12809" max="12809" width="14.7109375" style="315" customWidth="1"/>
    <col min="12810" max="12811" width="9.7109375" style="315" customWidth="1"/>
    <col min="12812" max="12812" width="12.42578125" style="315" customWidth="1"/>
    <col min="12813" max="12813" width="16.140625" style="315" customWidth="1"/>
    <col min="12814" max="12814" width="14.140625" style="315" customWidth="1"/>
    <col min="12815" max="12815" width="15.28515625" style="315" customWidth="1"/>
    <col min="12816" max="12818" width="9.140625" style="315"/>
    <col min="12819" max="12819" width="11" style="315" customWidth="1"/>
    <col min="12820" max="13055" width="9.140625" style="315"/>
    <col min="13056" max="13056" width="4.7109375" style="315" customWidth="1"/>
    <col min="13057" max="13057" width="16.85546875" style="315" customWidth="1"/>
    <col min="13058" max="13058" width="14.85546875" style="315" customWidth="1"/>
    <col min="13059" max="13059" width="14.140625" style="315" customWidth="1"/>
    <col min="13060" max="13060" width="16.42578125" style="315" customWidth="1"/>
    <col min="13061" max="13061" width="13.28515625" style="315" customWidth="1"/>
    <col min="13062" max="13062" width="10.5703125" style="315" customWidth="1"/>
    <col min="13063" max="13063" width="15.5703125" style="315" customWidth="1"/>
    <col min="13064" max="13064" width="13.28515625" style="315" customWidth="1"/>
    <col min="13065" max="13065" width="14.7109375" style="315" customWidth="1"/>
    <col min="13066" max="13067" width="9.7109375" style="315" customWidth="1"/>
    <col min="13068" max="13068" width="12.42578125" style="315" customWidth="1"/>
    <col min="13069" max="13069" width="16.140625" style="315" customWidth="1"/>
    <col min="13070" max="13070" width="14.140625" style="315" customWidth="1"/>
    <col min="13071" max="13071" width="15.28515625" style="315" customWidth="1"/>
    <col min="13072" max="13074" width="9.140625" style="315"/>
    <col min="13075" max="13075" width="11" style="315" customWidth="1"/>
    <col min="13076" max="13311" width="9.140625" style="315"/>
    <col min="13312" max="13312" width="4.7109375" style="315" customWidth="1"/>
    <col min="13313" max="13313" width="16.85546875" style="315" customWidth="1"/>
    <col min="13314" max="13314" width="14.85546875" style="315" customWidth="1"/>
    <col min="13315" max="13315" width="14.140625" style="315" customWidth="1"/>
    <col min="13316" max="13316" width="16.42578125" style="315" customWidth="1"/>
    <col min="13317" max="13317" width="13.28515625" style="315" customWidth="1"/>
    <col min="13318" max="13318" width="10.5703125" style="315" customWidth="1"/>
    <col min="13319" max="13319" width="15.5703125" style="315" customWidth="1"/>
    <col min="13320" max="13320" width="13.28515625" style="315" customWidth="1"/>
    <col min="13321" max="13321" width="14.7109375" style="315" customWidth="1"/>
    <col min="13322" max="13323" width="9.7109375" style="315" customWidth="1"/>
    <col min="13324" max="13324" width="12.42578125" style="315" customWidth="1"/>
    <col min="13325" max="13325" width="16.140625" style="315" customWidth="1"/>
    <col min="13326" max="13326" width="14.140625" style="315" customWidth="1"/>
    <col min="13327" max="13327" width="15.28515625" style="315" customWidth="1"/>
    <col min="13328" max="13330" width="9.140625" style="315"/>
    <col min="13331" max="13331" width="11" style="315" customWidth="1"/>
    <col min="13332" max="13567" width="9.140625" style="315"/>
    <col min="13568" max="13568" width="4.7109375" style="315" customWidth="1"/>
    <col min="13569" max="13569" width="16.85546875" style="315" customWidth="1"/>
    <col min="13570" max="13570" width="14.85546875" style="315" customWidth="1"/>
    <col min="13571" max="13571" width="14.140625" style="315" customWidth="1"/>
    <col min="13572" max="13572" width="16.42578125" style="315" customWidth="1"/>
    <col min="13573" max="13573" width="13.28515625" style="315" customWidth="1"/>
    <col min="13574" max="13574" width="10.5703125" style="315" customWidth="1"/>
    <col min="13575" max="13575" width="15.5703125" style="315" customWidth="1"/>
    <col min="13576" max="13576" width="13.28515625" style="315" customWidth="1"/>
    <col min="13577" max="13577" width="14.7109375" style="315" customWidth="1"/>
    <col min="13578" max="13579" width="9.7109375" style="315" customWidth="1"/>
    <col min="13580" max="13580" width="12.42578125" style="315" customWidth="1"/>
    <col min="13581" max="13581" width="16.140625" style="315" customWidth="1"/>
    <col min="13582" max="13582" width="14.140625" style="315" customWidth="1"/>
    <col min="13583" max="13583" width="15.28515625" style="315" customWidth="1"/>
    <col min="13584" max="13586" width="9.140625" style="315"/>
    <col min="13587" max="13587" width="11" style="315" customWidth="1"/>
    <col min="13588" max="13823" width="9.140625" style="315"/>
    <col min="13824" max="13824" width="4.7109375" style="315" customWidth="1"/>
    <col min="13825" max="13825" width="16.85546875" style="315" customWidth="1"/>
    <col min="13826" max="13826" width="14.85546875" style="315" customWidth="1"/>
    <col min="13827" max="13827" width="14.140625" style="315" customWidth="1"/>
    <col min="13828" max="13828" width="16.42578125" style="315" customWidth="1"/>
    <col min="13829" max="13829" width="13.28515625" style="315" customWidth="1"/>
    <col min="13830" max="13830" width="10.5703125" style="315" customWidth="1"/>
    <col min="13831" max="13831" width="15.5703125" style="315" customWidth="1"/>
    <col min="13832" max="13832" width="13.28515625" style="315" customWidth="1"/>
    <col min="13833" max="13833" width="14.7109375" style="315" customWidth="1"/>
    <col min="13834" max="13835" width="9.7109375" style="315" customWidth="1"/>
    <col min="13836" max="13836" width="12.42578125" style="315" customWidth="1"/>
    <col min="13837" max="13837" width="16.140625" style="315" customWidth="1"/>
    <col min="13838" max="13838" width="14.140625" style="315" customWidth="1"/>
    <col min="13839" max="13839" width="15.28515625" style="315" customWidth="1"/>
    <col min="13840" max="13842" width="9.140625" style="315"/>
    <col min="13843" max="13843" width="11" style="315" customWidth="1"/>
    <col min="13844" max="14079" width="9.140625" style="315"/>
    <col min="14080" max="14080" width="4.7109375" style="315" customWidth="1"/>
    <col min="14081" max="14081" width="16.85546875" style="315" customWidth="1"/>
    <col min="14082" max="14082" width="14.85546875" style="315" customWidth="1"/>
    <col min="14083" max="14083" width="14.140625" style="315" customWidth="1"/>
    <col min="14084" max="14084" width="16.42578125" style="315" customWidth="1"/>
    <col min="14085" max="14085" width="13.28515625" style="315" customWidth="1"/>
    <col min="14086" max="14086" width="10.5703125" style="315" customWidth="1"/>
    <col min="14087" max="14087" width="15.5703125" style="315" customWidth="1"/>
    <col min="14088" max="14088" width="13.28515625" style="315" customWidth="1"/>
    <col min="14089" max="14089" width="14.7109375" style="315" customWidth="1"/>
    <col min="14090" max="14091" width="9.7109375" style="315" customWidth="1"/>
    <col min="14092" max="14092" width="12.42578125" style="315" customWidth="1"/>
    <col min="14093" max="14093" width="16.140625" style="315" customWidth="1"/>
    <col min="14094" max="14094" width="14.140625" style="315" customWidth="1"/>
    <col min="14095" max="14095" width="15.28515625" style="315" customWidth="1"/>
    <col min="14096" max="14098" width="9.140625" style="315"/>
    <col min="14099" max="14099" width="11" style="315" customWidth="1"/>
    <col min="14100" max="14335" width="9.140625" style="315"/>
    <col min="14336" max="14336" width="4.7109375" style="315" customWidth="1"/>
    <col min="14337" max="14337" width="16.85546875" style="315" customWidth="1"/>
    <col min="14338" max="14338" width="14.85546875" style="315" customWidth="1"/>
    <col min="14339" max="14339" width="14.140625" style="315" customWidth="1"/>
    <col min="14340" max="14340" width="16.42578125" style="315" customWidth="1"/>
    <col min="14341" max="14341" width="13.28515625" style="315" customWidth="1"/>
    <col min="14342" max="14342" width="10.5703125" style="315" customWidth="1"/>
    <col min="14343" max="14343" width="15.5703125" style="315" customWidth="1"/>
    <col min="14344" max="14344" width="13.28515625" style="315" customWidth="1"/>
    <col min="14345" max="14345" width="14.7109375" style="315" customWidth="1"/>
    <col min="14346" max="14347" width="9.7109375" style="315" customWidth="1"/>
    <col min="14348" max="14348" width="12.42578125" style="315" customWidth="1"/>
    <col min="14349" max="14349" width="16.140625" style="315" customWidth="1"/>
    <col min="14350" max="14350" width="14.140625" style="315" customWidth="1"/>
    <col min="14351" max="14351" width="15.28515625" style="315" customWidth="1"/>
    <col min="14352" max="14354" width="9.140625" style="315"/>
    <col min="14355" max="14355" width="11" style="315" customWidth="1"/>
    <col min="14356" max="14591" width="9.140625" style="315"/>
    <col min="14592" max="14592" width="4.7109375" style="315" customWidth="1"/>
    <col min="14593" max="14593" width="16.85546875" style="315" customWidth="1"/>
    <col min="14594" max="14594" width="14.85546875" style="315" customWidth="1"/>
    <col min="14595" max="14595" width="14.140625" style="315" customWidth="1"/>
    <col min="14596" max="14596" width="16.42578125" style="315" customWidth="1"/>
    <col min="14597" max="14597" width="13.28515625" style="315" customWidth="1"/>
    <col min="14598" max="14598" width="10.5703125" style="315" customWidth="1"/>
    <col min="14599" max="14599" width="15.5703125" style="315" customWidth="1"/>
    <col min="14600" max="14600" width="13.28515625" style="315" customWidth="1"/>
    <col min="14601" max="14601" width="14.7109375" style="315" customWidth="1"/>
    <col min="14602" max="14603" width="9.7109375" style="315" customWidth="1"/>
    <col min="14604" max="14604" width="12.42578125" style="315" customWidth="1"/>
    <col min="14605" max="14605" width="16.140625" style="315" customWidth="1"/>
    <col min="14606" max="14606" width="14.140625" style="315" customWidth="1"/>
    <col min="14607" max="14607" width="15.28515625" style="315" customWidth="1"/>
    <col min="14608" max="14610" width="9.140625" style="315"/>
    <col min="14611" max="14611" width="11" style="315" customWidth="1"/>
    <col min="14612" max="14847" width="9.140625" style="315"/>
    <col min="14848" max="14848" width="4.7109375" style="315" customWidth="1"/>
    <col min="14849" max="14849" width="16.85546875" style="315" customWidth="1"/>
    <col min="14850" max="14850" width="14.85546875" style="315" customWidth="1"/>
    <col min="14851" max="14851" width="14.140625" style="315" customWidth="1"/>
    <col min="14852" max="14852" width="16.42578125" style="315" customWidth="1"/>
    <col min="14853" max="14853" width="13.28515625" style="315" customWidth="1"/>
    <col min="14854" max="14854" width="10.5703125" style="315" customWidth="1"/>
    <col min="14855" max="14855" width="15.5703125" style="315" customWidth="1"/>
    <col min="14856" max="14856" width="13.28515625" style="315" customWidth="1"/>
    <col min="14857" max="14857" width="14.7109375" style="315" customWidth="1"/>
    <col min="14858" max="14859" width="9.7109375" style="315" customWidth="1"/>
    <col min="14860" max="14860" width="12.42578125" style="315" customWidth="1"/>
    <col min="14861" max="14861" width="16.140625" style="315" customWidth="1"/>
    <col min="14862" max="14862" width="14.140625" style="315" customWidth="1"/>
    <col min="14863" max="14863" width="15.28515625" style="315" customWidth="1"/>
    <col min="14864" max="14866" width="9.140625" style="315"/>
    <col min="14867" max="14867" width="11" style="315" customWidth="1"/>
    <col min="14868" max="15103" width="9.140625" style="315"/>
    <col min="15104" max="15104" width="4.7109375" style="315" customWidth="1"/>
    <col min="15105" max="15105" width="16.85546875" style="315" customWidth="1"/>
    <col min="15106" max="15106" width="14.85546875" style="315" customWidth="1"/>
    <col min="15107" max="15107" width="14.140625" style="315" customWidth="1"/>
    <col min="15108" max="15108" width="16.42578125" style="315" customWidth="1"/>
    <col min="15109" max="15109" width="13.28515625" style="315" customWidth="1"/>
    <col min="15110" max="15110" width="10.5703125" style="315" customWidth="1"/>
    <col min="15111" max="15111" width="15.5703125" style="315" customWidth="1"/>
    <col min="15112" max="15112" width="13.28515625" style="315" customWidth="1"/>
    <col min="15113" max="15113" width="14.7109375" style="315" customWidth="1"/>
    <col min="15114" max="15115" width="9.7109375" style="315" customWidth="1"/>
    <col min="15116" max="15116" width="12.42578125" style="315" customWidth="1"/>
    <col min="15117" max="15117" width="16.140625" style="315" customWidth="1"/>
    <col min="15118" max="15118" width="14.140625" style="315" customWidth="1"/>
    <col min="15119" max="15119" width="15.28515625" style="315" customWidth="1"/>
    <col min="15120" max="15122" width="9.140625" style="315"/>
    <col min="15123" max="15123" width="11" style="315" customWidth="1"/>
    <col min="15124" max="15359" width="9.140625" style="315"/>
    <col min="15360" max="15360" width="4.7109375" style="315" customWidth="1"/>
    <col min="15361" max="15361" width="16.85546875" style="315" customWidth="1"/>
    <col min="15362" max="15362" width="14.85546875" style="315" customWidth="1"/>
    <col min="15363" max="15363" width="14.140625" style="315" customWidth="1"/>
    <col min="15364" max="15364" width="16.42578125" style="315" customWidth="1"/>
    <col min="15365" max="15365" width="13.28515625" style="315" customWidth="1"/>
    <col min="15366" max="15366" width="10.5703125" style="315" customWidth="1"/>
    <col min="15367" max="15367" width="15.5703125" style="315" customWidth="1"/>
    <col min="15368" max="15368" width="13.28515625" style="315" customWidth="1"/>
    <col min="15369" max="15369" width="14.7109375" style="315" customWidth="1"/>
    <col min="15370" max="15371" width="9.7109375" style="315" customWidth="1"/>
    <col min="15372" max="15372" width="12.42578125" style="315" customWidth="1"/>
    <col min="15373" max="15373" width="16.140625" style="315" customWidth="1"/>
    <col min="15374" max="15374" width="14.140625" style="315" customWidth="1"/>
    <col min="15375" max="15375" width="15.28515625" style="315" customWidth="1"/>
    <col min="15376" max="15378" width="9.140625" style="315"/>
    <col min="15379" max="15379" width="11" style="315" customWidth="1"/>
    <col min="15380" max="15615" width="9.140625" style="315"/>
    <col min="15616" max="15616" width="4.7109375" style="315" customWidth="1"/>
    <col min="15617" max="15617" width="16.85546875" style="315" customWidth="1"/>
    <col min="15618" max="15618" width="14.85546875" style="315" customWidth="1"/>
    <col min="15619" max="15619" width="14.140625" style="315" customWidth="1"/>
    <col min="15620" max="15620" width="16.42578125" style="315" customWidth="1"/>
    <col min="15621" max="15621" width="13.28515625" style="315" customWidth="1"/>
    <col min="15622" max="15622" width="10.5703125" style="315" customWidth="1"/>
    <col min="15623" max="15623" width="15.5703125" style="315" customWidth="1"/>
    <col min="15624" max="15624" width="13.28515625" style="315" customWidth="1"/>
    <col min="15625" max="15625" width="14.7109375" style="315" customWidth="1"/>
    <col min="15626" max="15627" width="9.7109375" style="315" customWidth="1"/>
    <col min="15628" max="15628" width="12.42578125" style="315" customWidth="1"/>
    <col min="15629" max="15629" width="16.140625" style="315" customWidth="1"/>
    <col min="15630" max="15630" width="14.140625" style="315" customWidth="1"/>
    <col min="15631" max="15631" width="15.28515625" style="315" customWidth="1"/>
    <col min="15632" max="15634" width="9.140625" style="315"/>
    <col min="15635" max="15635" width="11" style="315" customWidth="1"/>
    <col min="15636" max="15871" width="9.140625" style="315"/>
    <col min="15872" max="15872" width="4.7109375" style="315" customWidth="1"/>
    <col min="15873" max="15873" width="16.85546875" style="315" customWidth="1"/>
    <col min="15874" max="15874" width="14.85546875" style="315" customWidth="1"/>
    <col min="15875" max="15875" width="14.140625" style="315" customWidth="1"/>
    <col min="15876" max="15876" width="16.42578125" style="315" customWidth="1"/>
    <col min="15877" max="15877" width="13.28515625" style="315" customWidth="1"/>
    <col min="15878" max="15878" width="10.5703125" style="315" customWidth="1"/>
    <col min="15879" max="15879" width="15.5703125" style="315" customWidth="1"/>
    <col min="15880" max="15880" width="13.28515625" style="315" customWidth="1"/>
    <col min="15881" max="15881" width="14.7109375" style="315" customWidth="1"/>
    <col min="15882" max="15883" width="9.7109375" style="315" customWidth="1"/>
    <col min="15884" max="15884" width="12.42578125" style="315" customWidth="1"/>
    <col min="15885" max="15885" width="16.140625" style="315" customWidth="1"/>
    <col min="15886" max="15886" width="14.140625" style="315" customWidth="1"/>
    <col min="15887" max="15887" width="15.28515625" style="315" customWidth="1"/>
    <col min="15888" max="15890" width="9.140625" style="315"/>
    <col min="15891" max="15891" width="11" style="315" customWidth="1"/>
    <col min="15892" max="16127" width="9.140625" style="315"/>
    <col min="16128" max="16128" width="4.7109375" style="315" customWidth="1"/>
    <col min="16129" max="16129" width="16.85546875" style="315" customWidth="1"/>
    <col min="16130" max="16130" width="14.85546875" style="315" customWidth="1"/>
    <col min="16131" max="16131" width="14.140625" style="315" customWidth="1"/>
    <col min="16132" max="16132" width="16.42578125" style="315" customWidth="1"/>
    <col min="16133" max="16133" width="13.28515625" style="315" customWidth="1"/>
    <col min="16134" max="16134" width="10.5703125" style="315" customWidth="1"/>
    <col min="16135" max="16135" width="15.5703125" style="315" customWidth="1"/>
    <col min="16136" max="16136" width="13.28515625" style="315" customWidth="1"/>
    <col min="16137" max="16137" width="14.7109375" style="315" customWidth="1"/>
    <col min="16138" max="16139" width="9.7109375" style="315" customWidth="1"/>
    <col min="16140" max="16140" width="12.42578125" style="315" customWidth="1"/>
    <col min="16141" max="16141" width="16.140625" style="315" customWidth="1"/>
    <col min="16142" max="16142" width="14.140625" style="315" customWidth="1"/>
    <col min="16143" max="16143" width="15.28515625" style="315" customWidth="1"/>
    <col min="16144" max="16146" width="9.140625" style="315"/>
    <col min="16147" max="16147" width="11" style="315" customWidth="1"/>
    <col min="16148" max="16384" width="9.140625" style="315"/>
  </cols>
  <sheetData>
    <row r="1" spans="1:16" s="304" customFormat="1" ht="15.75" customHeight="1" x14ac:dyDescent="0.3">
      <c r="O1" s="305"/>
      <c r="P1" s="305" t="s">
        <v>67</v>
      </c>
    </row>
    <row r="2" spans="1:16" s="306" customFormat="1" ht="18" customHeight="1" x14ac:dyDescent="0.3">
      <c r="B2" s="645" t="s">
        <v>0</v>
      </c>
      <c r="C2" s="645"/>
      <c r="D2" s="645"/>
      <c r="E2" s="645"/>
      <c r="F2" s="645"/>
      <c r="G2" s="645"/>
      <c r="H2" s="645"/>
      <c r="I2" s="645"/>
      <c r="J2" s="645"/>
      <c r="K2" s="645"/>
      <c r="L2" s="645"/>
      <c r="M2" s="645"/>
      <c r="N2" s="645"/>
      <c r="O2" s="645"/>
      <c r="P2" s="645"/>
    </row>
    <row r="3" spans="1:16" s="306" customFormat="1" ht="42" customHeight="1" x14ac:dyDescent="0.3">
      <c r="B3" s="646" t="s">
        <v>109</v>
      </c>
      <c r="C3" s="646"/>
      <c r="D3" s="646"/>
      <c r="E3" s="646"/>
      <c r="F3" s="646"/>
      <c r="G3" s="646"/>
      <c r="H3" s="646"/>
      <c r="I3" s="646"/>
      <c r="J3" s="646"/>
      <c r="K3" s="646"/>
      <c r="L3" s="646"/>
      <c r="M3" s="646"/>
      <c r="N3" s="646"/>
      <c r="O3" s="646"/>
      <c r="P3" s="646"/>
    </row>
    <row r="4" spans="1:16" s="304" customFormat="1" ht="22.5" customHeight="1" thickBot="1" x14ac:dyDescent="0.35">
      <c r="B4" s="647" t="s">
        <v>156</v>
      </c>
      <c r="C4" s="647"/>
      <c r="D4" s="647"/>
      <c r="E4" s="647"/>
      <c r="F4" s="647"/>
      <c r="G4" s="647"/>
      <c r="H4" s="647"/>
      <c r="I4" s="647"/>
      <c r="J4" s="647"/>
      <c r="K4" s="647"/>
      <c r="L4" s="647"/>
      <c r="M4" s="647"/>
      <c r="N4" s="647"/>
      <c r="O4" s="647"/>
      <c r="P4" s="647"/>
    </row>
    <row r="5" spans="1:16" s="308" customFormat="1" ht="39" customHeight="1" thickBot="1" x14ac:dyDescent="0.3">
      <c r="A5" s="648" t="s">
        <v>1</v>
      </c>
      <c r="B5" s="651" t="s">
        <v>69</v>
      </c>
      <c r="C5" s="651" t="s">
        <v>110</v>
      </c>
      <c r="D5" s="653" t="s">
        <v>2</v>
      </c>
      <c r="E5" s="655" t="s">
        <v>3</v>
      </c>
      <c r="F5" s="656"/>
      <c r="G5" s="656"/>
      <c r="H5" s="656"/>
      <c r="I5" s="657"/>
      <c r="J5" s="655" t="s">
        <v>4</v>
      </c>
      <c r="K5" s="656"/>
      <c r="L5" s="656"/>
      <c r="M5" s="656"/>
      <c r="N5" s="657"/>
      <c r="O5" s="658" t="s">
        <v>5</v>
      </c>
      <c r="P5" s="659"/>
    </row>
    <row r="6" spans="1:16" s="308" customFormat="1" ht="46.5" customHeight="1" x14ac:dyDescent="0.25">
      <c r="A6" s="649"/>
      <c r="B6" s="652"/>
      <c r="C6" s="652"/>
      <c r="D6" s="654"/>
      <c r="E6" s="649" t="s">
        <v>111</v>
      </c>
      <c r="F6" s="662" t="s">
        <v>6</v>
      </c>
      <c r="G6" s="662"/>
      <c r="H6" s="662" t="s">
        <v>7</v>
      </c>
      <c r="I6" s="665"/>
      <c r="J6" s="649" t="s">
        <v>112</v>
      </c>
      <c r="K6" s="662" t="s">
        <v>73</v>
      </c>
      <c r="L6" s="662"/>
      <c r="M6" s="662" t="s">
        <v>9</v>
      </c>
      <c r="N6" s="662"/>
      <c r="O6" s="663" t="s">
        <v>10</v>
      </c>
      <c r="P6" s="660" t="s">
        <v>11</v>
      </c>
    </row>
    <row r="7" spans="1:16" s="308" customFormat="1" ht="48" customHeight="1" thickBot="1" x14ac:dyDescent="0.3">
      <c r="A7" s="650"/>
      <c r="B7" s="652"/>
      <c r="C7" s="652"/>
      <c r="D7" s="654"/>
      <c r="E7" s="649"/>
      <c r="F7" s="309" t="s">
        <v>12</v>
      </c>
      <c r="G7" s="309" t="s">
        <v>13</v>
      </c>
      <c r="H7" s="309" t="s">
        <v>12</v>
      </c>
      <c r="I7" s="309" t="s">
        <v>13</v>
      </c>
      <c r="J7" s="649"/>
      <c r="K7" s="309" t="s">
        <v>12</v>
      </c>
      <c r="L7" s="309" t="s">
        <v>13</v>
      </c>
      <c r="M7" s="309" t="s">
        <v>12</v>
      </c>
      <c r="N7" s="309" t="s">
        <v>13</v>
      </c>
      <c r="O7" s="664"/>
      <c r="P7" s="661"/>
    </row>
    <row r="8" spans="1:16" s="314" customFormat="1" ht="15.75" customHeight="1" thickBot="1" x14ac:dyDescent="0.3">
      <c r="A8" s="310">
        <v>1</v>
      </c>
      <c r="B8" s="311">
        <v>2</v>
      </c>
      <c r="C8" s="312">
        <v>3</v>
      </c>
      <c r="D8" s="312">
        <v>4</v>
      </c>
      <c r="E8" s="312">
        <v>5</v>
      </c>
      <c r="F8" s="312">
        <v>6</v>
      </c>
      <c r="G8" s="312">
        <v>7</v>
      </c>
      <c r="H8" s="312">
        <v>8</v>
      </c>
      <c r="I8" s="312">
        <v>9</v>
      </c>
      <c r="J8" s="312">
        <v>10</v>
      </c>
      <c r="K8" s="312">
        <v>11</v>
      </c>
      <c r="L8" s="312">
        <v>12</v>
      </c>
      <c r="M8" s="312">
        <v>13</v>
      </c>
      <c r="N8" s="312">
        <v>14</v>
      </c>
      <c r="O8" s="313">
        <v>15</v>
      </c>
      <c r="P8" s="307">
        <v>16</v>
      </c>
    </row>
    <row r="9" spans="1:16" ht="24.95" customHeight="1" x14ac:dyDescent="0.25">
      <c r="A9" s="598">
        <v>1</v>
      </c>
      <c r="B9" s="601" t="s">
        <v>113</v>
      </c>
      <c r="C9" s="613">
        <f>E14+J14</f>
        <v>9536.69</v>
      </c>
      <c r="D9" s="280" t="s">
        <v>14</v>
      </c>
      <c r="E9" s="164">
        <v>159.80000000000001</v>
      </c>
      <c r="F9" s="177">
        <v>0</v>
      </c>
      <c r="G9" s="164">
        <v>0</v>
      </c>
      <c r="H9" s="287">
        <v>0</v>
      </c>
      <c r="I9" s="177">
        <v>0</v>
      </c>
      <c r="J9" s="164">
        <v>2.2200000000000002</v>
      </c>
      <c r="K9" s="177">
        <v>0</v>
      </c>
      <c r="L9" s="164"/>
      <c r="M9" s="177">
        <v>0</v>
      </c>
      <c r="N9" s="164">
        <v>0</v>
      </c>
      <c r="O9" s="164">
        <f>G9+L9</f>
        <v>0</v>
      </c>
      <c r="P9" s="286">
        <f>I9+N9</f>
        <v>0</v>
      </c>
    </row>
    <row r="10" spans="1:16" ht="24.95" customHeight="1" x14ac:dyDescent="0.25">
      <c r="A10" s="599"/>
      <c r="B10" s="602"/>
      <c r="C10" s="614"/>
      <c r="D10" s="166" t="s">
        <v>75</v>
      </c>
      <c r="E10" s="171">
        <v>3.33</v>
      </c>
      <c r="F10" s="168">
        <v>0</v>
      </c>
      <c r="G10" s="171">
        <v>0</v>
      </c>
      <c r="H10" s="168">
        <v>0</v>
      </c>
      <c r="I10" s="168">
        <v>0</v>
      </c>
      <c r="J10" s="171">
        <v>0</v>
      </c>
      <c r="K10" s="168">
        <v>0</v>
      </c>
      <c r="L10" s="171">
        <v>0</v>
      </c>
      <c r="M10" s="168">
        <v>0</v>
      </c>
      <c r="N10" s="171">
        <v>0</v>
      </c>
      <c r="O10" s="164">
        <f>G10+L10</f>
        <v>0</v>
      </c>
      <c r="P10" s="286">
        <f>I10+N10</f>
        <v>0</v>
      </c>
    </row>
    <row r="11" spans="1:16" ht="24.95" customHeight="1" x14ac:dyDescent="0.25">
      <c r="A11" s="599"/>
      <c r="B11" s="602"/>
      <c r="C11" s="614"/>
      <c r="D11" s="166" t="s">
        <v>15</v>
      </c>
      <c r="E11" s="171">
        <v>982.96</v>
      </c>
      <c r="F11" s="168">
        <v>0</v>
      </c>
      <c r="G11" s="171">
        <v>0</v>
      </c>
      <c r="H11" s="168">
        <v>0</v>
      </c>
      <c r="I11" s="168">
        <v>0</v>
      </c>
      <c r="J11" s="171">
        <v>490.17</v>
      </c>
      <c r="K11" s="168">
        <v>0</v>
      </c>
      <c r="L11" s="171">
        <v>0</v>
      </c>
      <c r="M11" s="168">
        <v>0</v>
      </c>
      <c r="N11" s="171">
        <v>0</v>
      </c>
      <c r="O11" s="164">
        <f>G11+L11</f>
        <v>0</v>
      </c>
      <c r="P11" s="286">
        <f>I11+N11</f>
        <v>0</v>
      </c>
    </row>
    <row r="12" spans="1:16" ht="24.95" customHeight="1" x14ac:dyDescent="0.25">
      <c r="A12" s="599"/>
      <c r="B12" s="602"/>
      <c r="C12" s="614"/>
      <c r="D12" s="166" t="s">
        <v>16</v>
      </c>
      <c r="E12" s="171">
        <v>3862.11</v>
      </c>
      <c r="F12" s="168">
        <v>0</v>
      </c>
      <c r="G12" s="171">
        <v>0</v>
      </c>
      <c r="H12" s="168">
        <v>0</v>
      </c>
      <c r="I12" s="168">
        <v>0</v>
      </c>
      <c r="J12" s="171">
        <v>2677.04</v>
      </c>
      <c r="K12" s="168">
        <v>0</v>
      </c>
      <c r="L12" s="171">
        <v>0</v>
      </c>
      <c r="M12" s="168">
        <v>0</v>
      </c>
      <c r="N12" s="171">
        <v>0</v>
      </c>
      <c r="O12" s="164">
        <f>G12+L12</f>
        <v>0</v>
      </c>
      <c r="P12" s="286">
        <f>I12+N12</f>
        <v>0</v>
      </c>
    </row>
    <row r="13" spans="1:16" ht="24.95" customHeight="1" thickBot="1" x14ac:dyDescent="0.3">
      <c r="A13" s="600"/>
      <c r="B13" s="603"/>
      <c r="C13" s="615"/>
      <c r="D13" s="179" t="s">
        <v>17</v>
      </c>
      <c r="E13" s="174">
        <v>493.2</v>
      </c>
      <c r="F13" s="189">
        <v>0</v>
      </c>
      <c r="G13" s="174">
        <v>0</v>
      </c>
      <c r="H13" s="189">
        <v>0</v>
      </c>
      <c r="I13" s="189">
        <v>0</v>
      </c>
      <c r="J13" s="174">
        <v>865.86</v>
      </c>
      <c r="K13" s="189">
        <v>0</v>
      </c>
      <c r="L13" s="174">
        <v>0</v>
      </c>
      <c r="M13" s="174">
        <v>0</v>
      </c>
      <c r="N13" s="174">
        <v>0</v>
      </c>
      <c r="O13" s="288">
        <f>G13+L13</f>
        <v>0</v>
      </c>
      <c r="P13" s="289">
        <f>I13+N13</f>
        <v>0</v>
      </c>
    </row>
    <row r="14" spans="1:16" ht="24.95" customHeight="1" thickBot="1" x14ac:dyDescent="0.3">
      <c r="A14" s="607"/>
      <c r="B14" s="608" t="s">
        <v>18</v>
      </c>
      <c r="C14" s="608"/>
      <c r="D14" s="176"/>
      <c r="E14" s="176">
        <f>E9+E10+E11+E12+E13</f>
        <v>5501.4000000000005</v>
      </c>
      <c r="F14" s="176">
        <f t="shared" ref="F14:P14" si="0">F9+F10+F11+F12+F13</f>
        <v>0</v>
      </c>
      <c r="G14" s="176">
        <f t="shared" si="0"/>
        <v>0</v>
      </c>
      <c r="H14" s="176">
        <f t="shared" si="0"/>
        <v>0</v>
      </c>
      <c r="I14" s="190">
        <f t="shared" si="0"/>
        <v>0</v>
      </c>
      <c r="J14" s="176">
        <f t="shared" si="0"/>
        <v>4035.29</v>
      </c>
      <c r="K14" s="190">
        <f t="shared" si="0"/>
        <v>0</v>
      </c>
      <c r="L14" s="190">
        <f t="shared" si="0"/>
        <v>0</v>
      </c>
      <c r="M14" s="190">
        <f t="shared" si="0"/>
        <v>0</v>
      </c>
      <c r="N14" s="190">
        <f t="shared" si="0"/>
        <v>0</v>
      </c>
      <c r="O14" s="176">
        <f t="shared" si="0"/>
        <v>0</v>
      </c>
      <c r="P14" s="290">
        <f t="shared" si="0"/>
        <v>0</v>
      </c>
    </row>
    <row r="15" spans="1:16" ht="24.95" customHeight="1" x14ac:dyDescent="0.25">
      <c r="A15" s="598">
        <v>2</v>
      </c>
      <c r="B15" s="601" t="s">
        <v>114</v>
      </c>
      <c r="C15" s="613">
        <f>E20+J20</f>
        <v>28436.449999999997</v>
      </c>
      <c r="D15" s="280" t="s">
        <v>14</v>
      </c>
      <c r="E15" s="164">
        <v>630.49</v>
      </c>
      <c r="F15" s="177">
        <v>495.5</v>
      </c>
      <c r="G15" s="164">
        <v>453.14</v>
      </c>
      <c r="H15" s="287">
        <v>3624</v>
      </c>
      <c r="I15" s="177">
        <v>3700</v>
      </c>
      <c r="J15" s="164">
        <v>41.36</v>
      </c>
      <c r="K15" s="177">
        <v>39.9</v>
      </c>
      <c r="L15" s="164">
        <v>38.5</v>
      </c>
      <c r="M15" s="177">
        <v>154.6</v>
      </c>
      <c r="N15" s="164">
        <v>126</v>
      </c>
      <c r="O15" s="164">
        <f>G15+L15</f>
        <v>491.64</v>
      </c>
      <c r="P15" s="286">
        <f>I15+N15</f>
        <v>3826</v>
      </c>
    </row>
    <row r="16" spans="1:16" ht="24.95" customHeight="1" x14ac:dyDescent="0.25">
      <c r="A16" s="599"/>
      <c r="B16" s="602"/>
      <c r="C16" s="614"/>
      <c r="D16" s="166" t="s">
        <v>75</v>
      </c>
      <c r="E16" s="171">
        <v>13.79</v>
      </c>
      <c r="F16" s="168">
        <v>10</v>
      </c>
      <c r="G16" s="171">
        <v>9.6</v>
      </c>
      <c r="H16" s="168">
        <v>144</v>
      </c>
      <c r="I16" s="168">
        <v>156</v>
      </c>
      <c r="J16" s="171">
        <v>0</v>
      </c>
      <c r="K16" s="168">
        <v>0</v>
      </c>
      <c r="L16" s="171">
        <v>0</v>
      </c>
      <c r="M16" s="168">
        <v>0</v>
      </c>
      <c r="N16" s="171">
        <v>0</v>
      </c>
      <c r="O16" s="164">
        <f>G16+L16</f>
        <v>9.6</v>
      </c>
      <c r="P16" s="286">
        <f>I16+N16</f>
        <v>156</v>
      </c>
    </row>
    <row r="17" spans="1:16" ht="24.95" customHeight="1" x14ac:dyDescent="0.25">
      <c r="A17" s="599"/>
      <c r="B17" s="602"/>
      <c r="C17" s="614"/>
      <c r="D17" s="166" t="s">
        <v>15</v>
      </c>
      <c r="E17" s="171">
        <v>2495.21</v>
      </c>
      <c r="F17" s="168">
        <v>1500</v>
      </c>
      <c r="G17" s="171">
        <v>768.9</v>
      </c>
      <c r="H17" s="168">
        <v>3075</v>
      </c>
      <c r="I17" s="168">
        <v>3200</v>
      </c>
      <c r="J17" s="171">
        <v>440.03</v>
      </c>
      <c r="K17" s="168">
        <v>62</v>
      </c>
      <c r="L17" s="171">
        <v>41.3</v>
      </c>
      <c r="M17" s="168">
        <v>47</v>
      </c>
      <c r="N17" s="171">
        <v>60.2</v>
      </c>
      <c r="O17" s="164">
        <f>G17+L17</f>
        <v>810.19999999999993</v>
      </c>
      <c r="P17" s="286">
        <f>I17+N17</f>
        <v>3260.2</v>
      </c>
    </row>
    <row r="18" spans="1:16" ht="24.95" customHeight="1" x14ac:dyDescent="0.25">
      <c r="A18" s="599"/>
      <c r="B18" s="602"/>
      <c r="C18" s="614"/>
      <c r="D18" s="166" t="s">
        <v>16</v>
      </c>
      <c r="E18" s="171">
        <v>11707.99</v>
      </c>
      <c r="F18" s="168">
        <v>5900</v>
      </c>
      <c r="G18" s="171">
        <v>3080.7</v>
      </c>
      <c r="H18" s="168">
        <v>2772</v>
      </c>
      <c r="I18" s="168">
        <v>2700</v>
      </c>
      <c r="J18" s="171">
        <v>7174.18</v>
      </c>
      <c r="K18" s="168">
        <v>189</v>
      </c>
      <c r="L18" s="171">
        <v>166</v>
      </c>
      <c r="M18" s="168">
        <v>348</v>
      </c>
      <c r="N18" s="171">
        <v>402</v>
      </c>
      <c r="O18" s="164">
        <f>G18+L18</f>
        <v>3246.7</v>
      </c>
      <c r="P18" s="286">
        <f>I18+N18</f>
        <v>3102</v>
      </c>
    </row>
    <row r="19" spans="1:16" ht="24.95" customHeight="1" thickBot="1" x14ac:dyDescent="0.3">
      <c r="A19" s="600"/>
      <c r="B19" s="603"/>
      <c r="C19" s="615"/>
      <c r="D19" s="179" t="s">
        <v>17</v>
      </c>
      <c r="E19" s="174">
        <v>2332.21</v>
      </c>
      <c r="F19" s="189">
        <v>560</v>
      </c>
      <c r="G19" s="174">
        <v>56.03</v>
      </c>
      <c r="H19" s="189">
        <v>60</v>
      </c>
      <c r="I19" s="189">
        <v>100</v>
      </c>
      <c r="J19" s="174">
        <v>3601.19</v>
      </c>
      <c r="K19" s="189">
        <v>0</v>
      </c>
      <c r="L19" s="174">
        <v>0</v>
      </c>
      <c r="M19" s="174">
        <v>0</v>
      </c>
      <c r="N19" s="174">
        <v>0</v>
      </c>
      <c r="O19" s="288">
        <f>G19+L19</f>
        <v>56.03</v>
      </c>
      <c r="P19" s="289">
        <f>I19+N19</f>
        <v>100</v>
      </c>
    </row>
    <row r="20" spans="1:16" ht="24.95" customHeight="1" thickBot="1" x14ac:dyDescent="0.3">
      <c r="A20" s="607"/>
      <c r="B20" s="608" t="s">
        <v>18</v>
      </c>
      <c r="C20" s="608"/>
      <c r="D20" s="176"/>
      <c r="E20" s="176">
        <f>E15+E16+E17+E18+E19</f>
        <v>17179.689999999999</v>
      </c>
      <c r="F20" s="176">
        <f t="shared" ref="F20:P20" si="1">F15+F16+F17+F18+F19</f>
        <v>8465.5</v>
      </c>
      <c r="G20" s="176">
        <f t="shared" si="1"/>
        <v>4368.37</v>
      </c>
      <c r="H20" s="176">
        <f t="shared" si="1"/>
        <v>9675</v>
      </c>
      <c r="I20" s="190">
        <f t="shared" si="1"/>
        <v>9856</v>
      </c>
      <c r="J20" s="176">
        <f t="shared" si="1"/>
        <v>11256.76</v>
      </c>
      <c r="K20" s="190">
        <f t="shared" si="1"/>
        <v>290.89999999999998</v>
      </c>
      <c r="L20" s="190">
        <f t="shared" si="1"/>
        <v>245.8</v>
      </c>
      <c r="M20" s="190">
        <f t="shared" si="1"/>
        <v>549.6</v>
      </c>
      <c r="N20" s="190">
        <f t="shared" si="1"/>
        <v>588.20000000000005</v>
      </c>
      <c r="O20" s="176">
        <f t="shared" si="1"/>
        <v>4614.1699999999992</v>
      </c>
      <c r="P20" s="290">
        <f t="shared" si="1"/>
        <v>10444.200000000001</v>
      </c>
    </row>
    <row r="21" spans="1:16" ht="24.95" customHeight="1" x14ac:dyDescent="0.25">
      <c r="A21" s="598">
        <v>3</v>
      </c>
      <c r="B21" s="601" t="s">
        <v>115</v>
      </c>
      <c r="C21" s="613">
        <f>E26+J26</f>
        <v>2194.89</v>
      </c>
      <c r="D21" s="280" t="s">
        <v>14</v>
      </c>
      <c r="E21" s="164">
        <v>97.62</v>
      </c>
      <c r="F21" s="177">
        <v>0</v>
      </c>
      <c r="G21" s="164">
        <v>0</v>
      </c>
      <c r="H21" s="287">
        <v>0</v>
      </c>
      <c r="I21" s="177">
        <v>0</v>
      </c>
      <c r="J21" s="164">
        <v>0</v>
      </c>
      <c r="K21" s="177">
        <v>0</v>
      </c>
      <c r="L21" s="164">
        <v>0</v>
      </c>
      <c r="M21" s="177">
        <v>0</v>
      </c>
      <c r="N21" s="164">
        <v>0</v>
      </c>
      <c r="O21" s="164">
        <f>G21+L21</f>
        <v>0</v>
      </c>
      <c r="P21" s="286">
        <f>I21+N21</f>
        <v>0</v>
      </c>
    </row>
    <row r="22" spans="1:16" ht="24.95" customHeight="1" x14ac:dyDescent="0.25">
      <c r="A22" s="599"/>
      <c r="B22" s="602"/>
      <c r="C22" s="614"/>
      <c r="D22" s="166" t="s">
        <v>75</v>
      </c>
      <c r="E22" s="171">
        <v>0</v>
      </c>
      <c r="F22" s="168">
        <v>0</v>
      </c>
      <c r="G22" s="171">
        <v>0</v>
      </c>
      <c r="H22" s="168">
        <v>0</v>
      </c>
      <c r="I22" s="168">
        <v>0</v>
      </c>
      <c r="J22" s="171">
        <v>0</v>
      </c>
      <c r="K22" s="168">
        <v>0</v>
      </c>
      <c r="L22" s="171">
        <v>0</v>
      </c>
      <c r="M22" s="168">
        <v>0</v>
      </c>
      <c r="N22" s="171">
        <v>0</v>
      </c>
      <c r="O22" s="164">
        <f>G22+L22</f>
        <v>0</v>
      </c>
      <c r="P22" s="286">
        <f>I22+N22</f>
        <v>0</v>
      </c>
    </row>
    <row r="23" spans="1:16" ht="24.95" customHeight="1" x14ac:dyDescent="0.25">
      <c r="A23" s="599"/>
      <c r="B23" s="602"/>
      <c r="C23" s="614"/>
      <c r="D23" s="166" t="s">
        <v>15</v>
      </c>
      <c r="E23" s="171">
        <v>215.47</v>
      </c>
      <c r="F23" s="168">
        <v>0.52</v>
      </c>
      <c r="G23" s="171">
        <v>0.52</v>
      </c>
      <c r="H23" s="168">
        <v>3770</v>
      </c>
      <c r="I23" s="168">
        <v>4770</v>
      </c>
      <c r="J23" s="171">
        <v>3</v>
      </c>
      <c r="K23" s="168">
        <v>0</v>
      </c>
      <c r="L23" s="171">
        <v>0</v>
      </c>
      <c r="M23" s="168">
        <v>0</v>
      </c>
      <c r="N23" s="171">
        <v>0</v>
      </c>
      <c r="O23" s="164">
        <f>G23+L23</f>
        <v>0.52</v>
      </c>
      <c r="P23" s="286">
        <f>I23+N23</f>
        <v>4770</v>
      </c>
    </row>
    <row r="24" spans="1:16" ht="24.95" customHeight="1" x14ac:dyDescent="0.25">
      <c r="A24" s="599"/>
      <c r="B24" s="602"/>
      <c r="C24" s="614"/>
      <c r="D24" s="166" t="s">
        <v>16</v>
      </c>
      <c r="E24" s="171">
        <v>1056.1099999999999</v>
      </c>
      <c r="F24" s="168">
        <v>0.66044000000000003</v>
      </c>
      <c r="G24" s="171">
        <v>0.66044000000000003</v>
      </c>
      <c r="H24" s="168">
        <v>3970</v>
      </c>
      <c r="I24" s="168">
        <v>6970</v>
      </c>
      <c r="J24" s="171">
        <v>579.25</v>
      </c>
      <c r="K24" s="168">
        <v>0</v>
      </c>
      <c r="L24" s="171">
        <v>0</v>
      </c>
      <c r="M24" s="168">
        <v>0</v>
      </c>
      <c r="N24" s="171">
        <v>0</v>
      </c>
      <c r="O24" s="164">
        <f>G24+L24</f>
        <v>0.66044000000000003</v>
      </c>
      <c r="P24" s="286">
        <f>I24+N24</f>
        <v>6970</v>
      </c>
    </row>
    <row r="25" spans="1:16" ht="24.95" customHeight="1" thickBot="1" x14ac:dyDescent="0.3">
      <c r="A25" s="600"/>
      <c r="B25" s="603"/>
      <c r="C25" s="615"/>
      <c r="D25" s="179" t="s">
        <v>17</v>
      </c>
      <c r="E25" s="174">
        <v>109.66</v>
      </c>
      <c r="F25" s="189"/>
      <c r="G25" s="174"/>
      <c r="H25" s="189"/>
      <c r="I25" s="189"/>
      <c r="J25" s="174">
        <v>133.78</v>
      </c>
      <c r="K25" s="189">
        <v>0</v>
      </c>
      <c r="L25" s="174">
        <v>0</v>
      </c>
      <c r="M25" s="174">
        <v>0</v>
      </c>
      <c r="N25" s="174">
        <v>0</v>
      </c>
      <c r="O25" s="288">
        <f>G25+L25</f>
        <v>0</v>
      </c>
      <c r="P25" s="289">
        <f>I25+N25</f>
        <v>0</v>
      </c>
    </row>
    <row r="26" spans="1:16" ht="24.95" customHeight="1" thickBot="1" x14ac:dyDescent="0.3">
      <c r="A26" s="607"/>
      <c r="B26" s="608" t="s">
        <v>18</v>
      </c>
      <c r="C26" s="608"/>
      <c r="D26" s="176"/>
      <c r="E26" s="176">
        <f>E21+E22+E23+E24+E25</f>
        <v>1478.86</v>
      </c>
      <c r="F26" s="176">
        <f t="shared" ref="F26:P26" si="2">F21+F22+F23+F24+F25</f>
        <v>1.1804399999999999</v>
      </c>
      <c r="G26" s="176">
        <f t="shared" si="2"/>
        <v>1.1804399999999999</v>
      </c>
      <c r="H26" s="176">
        <f t="shared" si="2"/>
        <v>7740</v>
      </c>
      <c r="I26" s="190">
        <f t="shared" si="2"/>
        <v>11740</v>
      </c>
      <c r="J26" s="176">
        <f t="shared" si="2"/>
        <v>716.03</v>
      </c>
      <c r="K26" s="190">
        <f t="shared" si="2"/>
        <v>0</v>
      </c>
      <c r="L26" s="190">
        <f t="shared" si="2"/>
        <v>0</v>
      </c>
      <c r="M26" s="190">
        <f t="shared" si="2"/>
        <v>0</v>
      </c>
      <c r="N26" s="190">
        <f t="shared" si="2"/>
        <v>0</v>
      </c>
      <c r="O26" s="176">
        <f t="shared" si="2"/>
        <v>1.1804399999999999</v>
      </c>
      <c r="P26" s="290">
        <f t="shared" si="2"/>
        <v>11740</v>
      </c>
    </row>
    <row r="27" spans="1:16" ht="24.95" customHeight="1" x14ac:dyDescent="0.25">
      <c r="A27" s="598">
        <v>4</v>
      </c>
      <c r="B27" s="601" t="s">
        <v>116</v>
      </c>
      <c r="C27" s="613">
        <f>E32+J32</f>
        <v>1494.3500000000001</v>
      </c>
      <c r="D27" s="280" t="s">
        <v>14</v>
      </c>
      <c r="E27" s="164">
        <v>24.93</v>
      </c>
      <c r="F27" s="177">
        <v>17.66</v>
      </c>
      <c r="G27" s="164">
        <v>17.66</v>
      </c>
      <c r="H27" s="287">
        <v>196.28</v>
      </c>
      <c r="I27" s="177">
        <v>196.28</v>
      </c>
      <c r="J27" s="164">
        <v>34.33</v>
      </c>
      <c r="K27" s="177">
        <v>0</v>
      </c>
      <c r="L27" s="164">
        <v>0</v>
      </c>
      <c r="M27" s="177">
        <v>0</v>
      </c>
      <c r="N27" s="164">
        <v>0</v>
      </c>
      <c r="O27" s="164">
        <f>G27+L27</f>
        <v>17.66</v>
      </c>
      <c r="P27" s="286">
        <f>I27+N27</f>
        <v>196.28</v>
      </c>
    </row>
    <row r="28" spans="1:16" ht="24.95" customHeight="1" x14ac:dyDescent="0.25">
      <c r="A28" s="599"/>
      <c r="B28" s="602"/>
      <c r="C28" s="614"/>
      <c r="D28" s="166" t="s">
        <v>75</v>
      </c>
      <c r="E28" s="171">
        <v>0</v>
      </c>
      <c r="F28" s="168">
        <v>0</v>
      </c>
      <c r="G28" s="171">
        <v>0</v>
      </c>
      <c r="H28" s="168">
        <v>0</v>
      </c>
      <c r="I28" s="168">
        <v>0</v>
      </c>
      <c r="J28" s="171">
        <v>0</v>
      </c>
      <c r="K28" s="168">
        <v>0</v>
      </c>
      <c r="L28" s="171">
        <v>0</v>
      </c>
      <c r="M28" s="168">
        <v>0</v>
      </c>
      <c r="N28" s="171">
        <v>0</v>
      </c>
      <c r="O28" s="164">
        <f>G28+L28</f>
        <v>0</v>
      </c>
      <c r="P28" s="286">
        <f>I28+N28</f>
        <v>0</v>
      </c>
    </row>
    <row r="29" spans="1:16" ht="24.95" customHeight="1" x14ac:dyDescent="0.25">
      <c r="A29" s="599"/>
      <c r="B29" s="602"/>
      <c r="C29" s="614"/>
      <c r="D29" s="166" t="s">
        <v>15</v>
      </c>
      <c r="E29" s="171">
        <v>53.49</v>
      </c>
      <c r="F29" s="168">
        <v>25.6</v>
      </c>
      <c r="G29" s="171">
        <v>25.6</v>
      </c>
      <c r="H29" s="168">
        <v>248.8</v>
      </c>
      <c r="I29" s="168">
        <v>248.8</v>
      </c>
      <c r="J29" s="171">
        <v>26.79</v>
      </c>
      <c r="K29" s="168">
        <v>0</v>
      </c>
      <c r="L29" s="171">
        <v>0</v>
      </c>
      <c r="M29" s="168">
        <v>0</v>
      </c>
      <c r="N29" s="171">
        <v>0</v>
      </c>
      <c r="O29" s="164">
        <f>G29+L29</f>
        <v>25.6</v>
      </c>
      <c r="P29" s="286">
        <f>I29+N29</f>
        <v>248.8</v>
      </c>
    </row>
    <row r="30" spans="1:16" ht="24.95" customHeight="1" x14ac:dyDescent="0.25">
      <c r="A30" s="599"/>
      <c r="B30" s="602"/>
      <c r="C30" s="614"/>
      <c r="D30" s="166" t="s">
        <v>16</v>
      </c>
      <c r="E30" s="171">
        <v>134.52000000000001</v>
      </c>
      <c r="F30" s="168">
        <v>85.37</v>
      </c>
      <c r="G30" s="171">
        <v>85.37</v>
      </c>
      <c r="H30" s="168">
        <v>639.91999999999996</v>
      </c>
      <c r="I30" s="168">
        <v>639.91999999999996</v>
      </c>
      <c r="J30" s="171">
        <v>1008.85</v>
      </c>
      <c r="K30" s="168">
        <v>0</v>
      </c>
      <c r="L30" s="171">
        <v>0</v>
      </c>
      <c r="M30" s="168">
        <v>0</v>
      </c>
      <c r="N30" s="171">
        <v>0</v>
      </c>
      <c r="O30" s="164">
        <f>G30+L30</f>
        <v>85.37</v>
      </c>
      <c r="P30" s="286">
        <f>I30+N30</f>
        <v>639.91999999999996</v>
      </c>
    </row>
    <row r="31" spans="1:16" ht="24.95" customHeight="1" thickBot="1" x14ac:dyDescent="0.3">
      <c r="A31" s="600"/>
      <c r="B31" s="603"/>
      <c r="C31" s="615"/>
      <c r="D31" s="179" t="s">
        <v>17</v>
      </c>
      <c r="E31" s="174">
        <v>129.79</v>
      </c>
      <c r="F31" s="189"/>
      <c r="G31" s="174"/>
      <c r="H31" s="189"/>
      <c r="I31" s="189"/>
      <c r="J31" s="174">
        <v>81.650000000000006</v>
      </c>
      <c r="K31" s="189">
        <v>0</v>
      </c>
      <c r="L31" s="174">
        <v>0</v>
      </c>
      <c r="M31" s="174">
        <v>0</v>
      </c>
      <c r="N31" s="174">
        <v>0</v>
      </c>
      <c r="O31" s="288">
        <f>G31+L31</f>
        <v>0</v>
      </c>
      <c r="P31" s="289">
        <f>I31+N31</f>
        <v>0</v>
      </c>
    </row>
    <row r="32" spans="1:16" ht="24.95" customHeight="1" thickBot="1" x14ac:dyDescent="0.3">
      <c r="A32" s="607"/>
      <c r="B32" s="608" t="s">
        <v>18</v>
      </c>
      <c r="C32" s="608"/>
      <c r="D32" s="176"/>
      <c r="E32" s="176">
        <f>E27+E28+E29+E30+E31</f>
        <v>342.73</v>
      </c>
      <c r="F32" s="176">
        <f t="shared" ref="F32:P32" si="3">F27+F28+F29+F30+F31</f>
        <v>128.63</v>
      </c>
      <c r="G32" s="176">
        <f t="shared" si="3"/>
        <v>128.63</v>
      </c>
      <c r="H32" s="176">
        <f t="shared" si="3"/>
        <v>1085</v>
      </c>
      <c r="I32" s="190">
        <f t="shared" si="3"/>
        <v>1085</v>
      </c>
      <c r="J32" s="176">
        <f t="shared" si="3"/>
        <v>1151.6200000000001</v>
      </c>
      <c r="K32" s="190">
        <f t="shared" si="3"/>
        <v>0</v>
      </c>
      <c r="L32" s="190">
        <f t="shared" si="3"/>
        <v>0</v>
      </c>
      <c r="M32" s="190">
        <f t="shared" si="3"/>
        <v>0</v>
      </c>
      <c r="N32" s="190">
        <f t="shared" si="3"/>
        <v>0</v>
      </c>
      <c r="O32" s="176">
        <f t="shared" si="3"/>
        <v>128.63</v>
      </c>
      <c r="P32" s="290">
        <f t="shared" si="3"/>
        <v>1085</v>
      </c>
    </row>
    <row r="33" spans="1:16" ht="24.95" customHeight="1" x14ac:dyDescent="0.25">
      <c r="A33" s="598">
        <v>5</v>
      </c>
      <c r="B33" s="601" t="s">
        <v>117</v>
      </c>
      <c r="C33" s="613">
        <f>E38+J38</f>
        <v>15854.36</v>
      </c>
      <c r="D33" s="280" t="s">
        <v>14</v>
      </c>
      <c r="E33" s="164">
        <v>516.66000000000008</v>
      </c>
      <c r="F33" s="177">
        <v>255</v>
      </c>
      <c r="G33" s="164">
        <v>157.19999999999999</v>
      </c>
      <c r="H33" s="287">
        <v>1425.4</v>
      </c>
      <c r="I33" s="177">
        <v>1645.4</v>
      </c>
      <c r="J33" s="164">
        <v>0</v>
      </c>
      <c r="K33" s="177">
        <v>0</v>
      </c>
      <c r="L33" s="164">
        <v>0</v>
      </c>
      <c r="M33" s="177">
        <v>0</v>
      </c>
      <c r="N33" s="164">
        <v>0</v>
      </c>
      <c r="O33" s="164">
        <f>G33+L33</f>
        <v>157.19999999999999</v>
      </c>
      <c r="P33" s="286">
        <f>I33+N33</f>
        <v>1645.4</v>
      </c>
    </row>
    <row r="34" spans="1:16" ht="24.95" customHeight="1" x14ac:dyDescent="0.25">
      <c r="A34" s="599"/>
      <c r="B34" s="602"/>
      <c r="C34" s="614"/>
      <c r="D34" s="166" t="s">
        <v>75</v>
      </c>
      <c r="E34" s="171">
        <v>0</v>
      </c>
      <c r="F34" s="168">
        <v>0</v>
      </c>
      <c r="G34" s="171">
        <v>0</v>
      </c>
      <c r="H34" s="168">
        <v>0</v>
      </c>
      <c r="I34" s="168">
        <v>0</v>
      </c>
      <c r="J34" s="171">
        <v>0</v>
      </c>
      <c r="K34" s="168">
        <v>0</v>
      </c>
      <c r="L34" s="171">
        <v>0</v>
      </c>
      <c r="M34" s="168">
        <v>0</v>
      </c>
      <c r="N34" s="171">
        <v>0</v>
      </c>
      <c r="O34" s="164">
        <f>G34+L34</f>
        <v>0</v>
      </c>
      <c r="P34" s="286">
        <f>I34+N34</f>
        <v>0</v>
      </c>
    </row>
    <row r="35" spans="1:16" ht="24.95" customHeight="1" x14ac:dyDescent="0.25">
      <c r="A35" s="599"/>
      <c r="B35" s="602"/>
      <c r="C35" s="614"/>
      <c r="D35" s="166" t="s">
        <v>15</v>
      </c>
      <c r="E35" s="171">
        <v>1788.78</v>
      </c>
      <c r="F35" s="168">
        <v>946.73</v>
      </c>
      <c r="G35" s="171">
        <v>406.2</v>
      </c>
      <c r="H35" s="168">
        <v>5835.6139999999996</v>
      </c>
      <c r="I35" s="168">
        <v>1965.97</v>
      </c>
      <c r="J35" s="171">
        <v>16.059999999999999</v>
      </c>
      <c r="K35" s="168">
        <v>0</v>
      </c>
      <c r="L35" s="171">
        <v>0</v>
      </c>
      <c r="M35" s="168">
        <v>0</v>
      </c>
      <c r="N35" s="171">
        <v>0</v>
      </c>
      <c r="O35" s="164">
        <f>G35+L35</f>
        <v>406.2</v>
      </c>
      <c r="P35" s="286">
        <f>I35+N35</f>
        <v>1965.97</v>
      </c>
    </row>
    <row r="36" spans="1:16" ht="24.95" customHeight="1" x14ac:dyDescent="0.25">
      <c r="A36" s="599"/>
      <c r="B36" s="602"/>
      <c r="C36" s="614"/>
      <c r="D36" s="166" t="s">
        <v>16</v>
      </c>
      <c r="E36" s="171">
        <v>3038.46</v>
      </c>
      <c r="F36" s="168">
        <v>2378.1</v>
      </c>
      <c r="G36" s="171">
        <v>1713.3</v>
      </c>
      <c r="H36" s="168">
        <v>2477.4299999999998</v>
      </c>
      <c r="I36" s="168">
        <v>2903.13</v>
      </c>
      <c r="J36" s="171">
        <v>8843.76</v>
      </c>
      <c r="K36" s="168">
        <v>260</v>
      </c>
      <c r="L36" s="171">
        <v>245.8</v>
      </c>
      <c r="M36" s="168">
        <v>144.69999999999999</v>
      </c>
      <c r="N36" s="171">
        <v>640</v>
      </c>
      <c r="O36" s="164">
        <f>G36+L36</f>
        <v>1959.1</v>
      </c>
      <c r="P36" s="286">
        <f>I36+N36</f>
        <v>3543.13</v>
      </c>
    </row>
    <row r="37" spans="1:16" ht="24.95" customHeight="1" thickBot="1" x14ac:dyDescent="0.3">
      <c r="A37" s="600"/>
      <c r="B37" s="603"/>
      <c r="C37" s="615"/>
      <c r="D37" s="179" t="s">
        <v>17</v>
      </c>
      <c r="E37" s="174">
        <v>325.8</v>
      </c>
      <c r="F37" s="189">
        <v>23</v>
      </c>
      <c r="G37" s="174">
        <v>23</v>
      </c>
      <c r="H37" s="189">
        <v>1022</v>
      </c>
      <c r="I37" s="189">
        <v>1022</v>
      </c>
      <c r="J37" s="174">
        <v>1324.8400000000001</v>
      </c>
      <c r="K37" s="189">
        <v>0</v>
      </c>
      <c r="L37" s="174">
        <v>0</v>
      </c>
      <c r="M37" s="174">
        <v>0</v>
      </c>
      <c r="N37" s="174">
        <v>0</v>
      </c>
      <c r="O37" s="288">
        <f>G37+L37</f>
        <v>23</v>
      </c>
      <c r="P37" s="289">
        <f>I37+N37</f>
        <v>1022</v>
      </c>
    </row>
    <row r="38" spans="1:16" ht="24.95" customHeight="1" thickBot="1" x14ac:dyDescent="0.3">
      <c r="A38" s="607"/>
      <c r="B38" s="608" t="s">
        <v>18</v>
      </c>
      <c r="C38" s="608"/>
      <c r="D38" s="176"/>
      <c r="E38" s="176">
        <f>E33+E34+E35+E36+E37</f>
        <v>5669.7</v>
      </c>
      <c r="F38" s="176">
        <f t="shared" ref="F38:P38" si="4">F33+F34+F35+F36+F37</f>
        <v>3602.83</v>
      </c>
      <c r="G38" s="176">
        <f t="shared" si="4"/>
        <v>2299.6999999999998</v>
      </c>
      <c r="H38" s="176">
        <f t="shared" si="4"/>
        <v>10760.444</v>
      </c>
      <c r="I38" s="190">
        <f t="shared" si="4"/>
        <v>7536.5</v>
      </c>
      <c r="J38" s="176">
        <f t="shared" si="4"/>
        <v>10184.66</v>
      </c>
      <c r="K38" s="190">
        <f t="shared" si="4"/>
        <v>260</v>
      </c>
      <c r="L38" s="190">
        <f t="shared" si="4"/>
        <v>245.8</v>
      </c>
      <c r="M38" s="190">
        <f t="shared" si="4"/>
        <v>144.69999999999999</v>
      </c>
      <c r="N38" s="190">
        <f t="shared" si="4"/>
        <v>640</v>
      </c>
      <c r="O38" s="176">
        <f t="shared" si="4"/>
        <v>2545.5</v>
      </c>
      <c r="P38" s="290">
        <f t="shared" si="4"/>
        <v>8176.5</v>
      </c>
    </row>
    <row r="39" spans="1:16" ht="24.95" customHeight="1" x14ac:dyDescent="0.25">
      <c r="A39" s="598">
        <v>6</v>
      </c>
      <c r="B39" s="601" t="s">
        <v>118</v>
      </c>
      <c r="C39" s="613">
        <f>E44+J44</f>
        <v>19974.547999999999</v>
      </c>
      <c r="D39" s="280" t="s">
        <v>14</v>
      </c>
      <c r="E39" s="177">
        <v>4233.1329999999998</v>
      </c>
      <c r="F39" s="177">
        <v>347.91</v>
      </c>
      <c r="G39" s="177">
        <v>347.91</v>
      </c>
      <c r="H39" s="287">
        <v>0</v>
      </c>
      <c r="I39" s="177">
        <v>0</v>
      </c>
      <c r="J39" s="177">
        <v>3.41</v>
      </c>
      <c r="K39" s="177">
        <v>0</v>
      </c>
      <c r="L39" s="177">
        <v>0</v>
      </c>
      <c r="M39" s="177">
        <v>0</v>
      </c>
      <c r="N39" s="177">
        <v>0</v>
      </c>
      <c r="O39" s="177">
        <f>G39+L39</f>
        <v>347.91</v>
      </c>
      <c r="P39" s="286">
        <f>I39+N39</f>
        <v>0</v>
      </c>
    </row>
    <row r="40" spans="1:16" ht="24.95" customHeight="1" x14ac:dyDescent="0.25">
      <c r="A40" s="599"/>
      <c r="B40" s="602"/>
      <c r="C40" s="614"/>
      <c r="D40" s="166" t="s">
        <v>75</v>
      </c>
      <c r="E40" s="168">
        <v>56.935000000000002</v>
      </c>
      <c r="F40" s="168">
        <v>17.73</v>
      </c>
      <c r="G40" s="168">
        <v>17.73</v>
      </c>
      <c r="H40" s="168">
        <v>0</v>
      </c>
      <c r="I40" s="168">
        <v>0</v>
      </c>
      <c r="J40" s="168">
        <v>0</v>
      </c>
      <c r="K40" s="168">
        <v>0</v>
      </c>
      <c r="L40" s="168">
        <v>0</v>
      </c>
      <c r="M40" s="168">
        <v>0</v>
      </c>
      <c r="N40" s="168">
        <v>0</v>
      </c>
      <c r="O40" s="177">
        <f>G40+L40</f>
        <v>17.73</v>
      </c>
      <c r="P40" s="286">
        <f>I40+N40</f>
        <v>0</v>
      </c>
    </row>
    <row r="41" spans="1:16" ht="24.95" customHeight="1" x14ac:dyDescent="0.25">
      <c r="A41" s="599"/>
      <c r="B41" s="602"/>
      <c r="C41" s="614"/>
      <c r="D41" s="166" t="s">
        <v>15</v>
      </c>
      <c r="E41" s="168">
        <v>1360.97</v>
      </c>
      <c r="F41" s="168">
        <v>69.900000000000006</v>
      </c>
      <c r="G41" s="168">
        <v>69.900000000000006</v>
      </c>
      <c r="H41" s="168">
        <v>0</v>
      </c>
      <c r="I41" s="168">
        <v>0</v>
      </c>
      <c r="J41" s="168">
        <v>39.96</v>
      </c>
      <c r="K41" s="168">
        <v>0</v>
      </c>
      <c r="L41" s="168">
        <v>0</v>
      </c>
      <c r="M41" s="168">
        <v>0</v>
      </c>
      <c r="N41" s="168">
        <v>0</v>
      </c>
      <c r="O41" s="177">
        <f>G41+L41</f>
        <v>69.900000000000006</v>
      </c>
      <c r="P41" s="286">
        <f>I41+N41</f>
        <v>0</v>
      </c>
    </row>
    <row r="42" spans="1:16" ht="24.95" customHeight="1" x14ac:dyDescent="0.25">
      <c r="A42" s="599"/>
      <c r="B42" s="602"/>
      <c r="C42" s="614"/>
      <c r="D42" s="166" t="s">
        <v>16</v>
      </c>
      <c r="E42" s="168">
        <v>7005.1750000000002</v>
      </c>
      <c r="F42" s="168">
        <v>752.17039999999997</v>
      </c>
      <c r="G42" s="168">
        <v>752.17039999999997</v>
      </c>
      <c r="H42" s="168">
        <v>0</v>
      </c>
      <c r="I42" s="168">
        <v>0</v>
      </c>
      <c r="J42" s="168">
        <v>5280.83</v>
      </c>
      <c r="K42" s="168">
        <v>55</v>
      </c>
      <c r="L42" s="168">
        <v>55</v>
      </c>
      <c r="M42" s="168">
        <v>0</v>
      </c>
      <c r="N42" s="168">
        <v>0</v>
      </c>
      <c r="O42" s="177">
        <f>G42+L42</f>
        <v>807.17039999999997</v>
      </c>
      <c r="P42" s="286">
        <f>I42+N42</f>
        <v>0</v>
      </c>
    </row>
    <row r="43" spans="1:16" ht="24.95" customHeight="1" thickBot="1" x14ac:dyDescent="0.3">
      <c r="A43" s="600"/>
      <c r="B43" s="603"/>
      <c r="C43" s="615"/>
      <c r="D43" s="179" t="s">
        <v>17</v>
      </c>
      <c r="E43" s="189">
        <v>1413.425</v>
      </c>
      <c r="F43" s="189">
        <v>89.22</v>
      </c>
      <c r="G43" s="189">
        <v>89.22</v>
      </c>
      <c r="H43" s="189">
        <v>0</v>
      </c>
      <c r="I43" s="189">
        <v>0</v>
      </c>
      <c r="J43" s="189">
        <v>580.71</v>
      </c>
      <c r="K43" s="189">
        <v>0</v>
      </c>
      <c r="L43" s="189">
        <v>0</v>
      </c>
      <c r="M43" s="189">
        <v>0</v>
      </c>
      <c r="N43" s="189">
        <v>0</v>
      </c>
      <c r="O43" s="303">
        <f>G43+L43</f>
        <v>89.22</v>
      </c>
      <c r="P43" s="289">
        <f>I43+N43</f>
        <v>0</v>
      </c>
    </row>
    <row r="44" spans="1:16" ht="24.95" customHeight="1" thickBot="1" x14ac:dyDescent="0.3">
      <c r="A44" s="607"/>
      <c r="B44" s="608" t="s">
        <v>18</v>
      </c>
      <c r="C44" s="608"/>
      <c r="D44" s="176"/>
      <c r="E44" s="176">
        <f>E39+E40+E41+E42+E43</f>
        <v>14069.637999999999</v>
      </c>
      <c r="F44" s="176">
        <f t="shared" ref="F44:P44" si="5">F39+F40+F41+F42+F43</f>
        <v>1276.9304</v>
      </c>
      <c r="G44" s="176">
        <f t="shared" si="5"/>
        <v>1276.9304</v>
      </c>
      <c r="H44" s="176">
        <f t="shared" si="5"/>
        <v>0</v>
      </c>
      <c r="I44" s="190">
        <f t="shared" si="5"/>
        <v>0</v>
      </c>
      <c r="J44" s="176">
        <f t="shared" si="5"/>
        <v>5904.91</v>
      </c>
      <c r="K44" s="190">
        <f t="shared" si="5"/>
        <v>55</v>
      </c>
      <c r="L44" s="190">
        <f t="shared" si="5"/>
        <v>55</v>
      </c>
      <c r="M44" s="190">
        <f t="shared" si="5"/>
        <v>0</v>
      </c>
      <c r="N44" s="190">
        <f t="shared" si="5"/>
        <v>0</v>
      </c>
      <c r="O44" s="176">
        <f t="shared" si="5"/>
        <v>1331.9304</v>
      </c>
      <c r="P44" s="290">
        <f t="shared" si="5"/>
        <v>0</v>
      </c>
    </row>
    <row r="45" spans="1:16" ht="24.95" customHeight="1" x14ac:dyDescent="0.25">
      <c r="A45" s="598">
        <v>7</v>
      </c>
      <c r="B45" s="601" t="s">
        <v>119</v>
      </c>
      <c r="C45" s="613">
        <f>E50+J50</f>
        <v>10223.760667</v>
      </c>
      <c r="D45" s="280" t="s">
        <v>14</v>
      </c>
      <c r="E45" s="177">
        <v>594.24067999999988</v>
      </c>
      <c r="F45" s="177">
        <v>204.15247199999999</v>
      </c>
      <c r="G45" s="177">
        <v>204.15247199999999</v>
      </c>
      <c r="H45" s="287">
        <v>0</v>
      </c>
      <c r="I45" s="177">
        <v>0</v>
      </c>
      <c r="J45" s="177">
        <v>0</v>
      </c>
      <c r="K45" s="177">
        <v>0</v>
      </c>
      <c r="L45" s="177">
        <v>0</v>
      </c>
      <c r="M45" s="177">
        <v>0</v>
      </c>
      <c r="N45" s="177">
        <v>0</v>
      </c>
      <c r="O45" s="177">
        <f>G45+L45</f>
        <v>204.15247199999999</v>
      </c>
      <c r="P45" s="286">
        <f>I45+N45</f>
        <v>0</v>
      </c>
    </row>
    <row r="46" spans="1:16" ht="24.95" customHeight="1" x14ac:dyDescent="0.25">
      <c r="A46" s="599"/>
      <c r="B46" s="602"/>
      <c r="C46" s="614"/>
      <c r="D46" s="166" t="s">
        <v>75</v>
      </c>
      <c r="E46" s="168">
        <v>1.04</v>
      </c>
      <c r="F46" s="168">
        <v>1.04</v>
      </c>
      <c r="G46" s="168">
        <v>1.04</v>
      </c>
      <c r="H46" s="168">
        <v>0</v>
      </c>
      <c r="I46" s="168">
        <v>0</v>
      </c>
      <c r="J46" s="168">
        <v>0</v>
      </c>
      <c r="K46" s="168">
        <v>0</v>
      </c>
      <c r="L46" s="168">
        <v>0</v>
      </c>
      <c r="M46" s="168">
        <v>0</v>
      </c>
      <c r="N46" s="168">
        <v>0</v>
      </c>
      <c r="O46" s="177">
        <f>G46+L46</f>
        <v>1.04</v>
      </c>
      <c r="P46" s="286">
        <f>I46+N46</f>
        <v>0</v>
      </c>
    </row>
    <row r="47" spans="1:16" ht="24.95" customHeight="1" x14ac:dyDescent="0.25">
      <c r="A47" s="599"/>
      <c r="B47" s="602"/>
      <c r="C47" s="614"/>
      <c r="D47" s="166" t="s">
        <v>15</v>
      </c>
      <c r="E47" s="168">
        <v>514.85423200000002</v>
      </c>
      <c r="F47" s="168">
        <v>403.134232</v>
      </c>
      <c r="G47" s="168">
        <v>403.134232</v>
      </c>
      <c r="H47" s="168">
        <v>0</v>
      </c>
      <c r="I47" s="168">
        <v>0</v>
      </c>
      <c r="J47" s="168">
        <v>23.35</v>
      </c>
      <c r="K47" s="168">
        <v>23.35</v>
      </c>
      <c r="L47" s="168">
        <v>23.35</v>
      </c>
      <c r="M47" s="168">
        <v>0</v>
      </c>
      <c r="N47" s="168">
        <v>0</v>
      </c>
      <c r="O47" s="177">
        <f>G47+L47</f>
        <v>426.48423200000002</v>
      </c>
      <c r="P47" s="286">
        <f>I47+N47</f>
        <v>0</v>
      </c>
    </row>
    <row r="48" spans="1:16" ht="24.95" customHeight="1" x14ac:dyDescent="0.25">
      <c r="A48" s="599"/>
      <c r="B48" s="602"/>
      <c r="C48" s="614"/>
      <c r="D48" s="166" t="s">
        <v>16</v>
      </c>
      <c r="E48" s="168">
        <v>5039.850668000001</v>
      </c>
      <c r="F48" s="168">
        <v>4821.2206680000008</v>
      </c>
      <c r="G48" s="168">
        <v>4821.2206680000008</v>
      </c>
      <c r="H48" s="168">
        <v>0</v>
      </c>
      <c r="I48" s="168">
        <v>0</v>
      </c>
      <c r="J48" s="168">
        <v>2567.61</v>
      </c>
      <c r="K48" s="168">
        <v>2522.61</v>
      </c>
      <c r="L48" s="168">
        <v>2522.61</v>
      </c>
      <c r="M48" s="168">
        <v>0</v>
      </c>
      <c r="N48" s="168">
        <v>0</v>
      </c>
      <c r="O48" s="177">
        <f>G48+L48</f>
        <v>7343.8306680000005</v>
      </c>
      <c r="P48" s="286">
        <f>I48+N48</f>
        <v>0</v>
      </c>
    </row>
    <row r="49" spans="1:16" ht="24.95" customHeight="1" thickBot="1" x14ac:dyDescent="0.3">
      <c r="A49" s="600"/>
      <c r="B49" s="603"/>
      <c r="C49" s="615"/>
      <c r="D49" s="179" t="s">
        <v>17</v>
      </c>
      <c r="E49" s="189">
        <v>1190.4350870000001</v>
      </c>
      <c r="F49" s="189">
        <v>1180.035087</v>
      </c>
      <c r="G49" s="189">
        <v>1180.035087</v>
      </c>
      <c r="H49" s="189">
        <v>0</v>
      </c>
      <c r="I49" s="189">
        <v>0</v>
      </c>
      <c r="J49" s="189">
        <v>292.38</v>
      </c>
      <c r="K49" s="189">
        <v>292.38</v>
      </c>
      <c r="L49" s="189">
        <v>292.38</v>
      </c>
      <c r="M49" s="189">
        <v>0</v>
      </c>
      <c r="N49" s="189">
        <v>0</v>
      </c>
      <c r="O49" s="303">
        <f>G49+L49</f>
        <v>1472.4150869999999</v>
      </c>
      <c r="P49" s="289">
        <f>I49+N49</f>
        <v>0</v>
      </c>
    </row>
    <row r="50" spans="1:16" ht="24.95" customHeight="1" thickBot="1" x14ac:dyDescent="0.3">
      <c r="A50" s="607"/>
      <c r="B50" s="608" t="s">
        <v>18</v>
      </c>
      <c r="C50" s="608"/>
      <c r="D50" s="176"/>
      <c r="E50" s="190">
        <f>E45+E46+E47+E48+E49</f>
        <v>7340.4206670000003</v>
      </c>
      <c r="F50" s="190">
        <f t="shared" ref="F50:P50" si="6">F45+F46+F47+F48+F49</f>
        <v>6609.5824590000011</v>
      </c>
      <c r="G50" s="190">
        <f t="shared" si="6"/>
        <v>6609.5824590000011</v>
      </c>
      <c r="H50" s="190">
        <f t="shared" si="6"/>
        <v>0</v>
      </c>
      <c r="I50" s="190">
        <f t="shared" si="6"/>
        <v>0</v>
      </c>
      <c r="J50" s="190">
        <f t="shared" si="6"/>
        <v>2883.34</v>
      </c>
      <c r="K50" s="190">
        <f t="shared" si="6"/>
        <v>2838.34</v>
      </c>
      <c r="L50" s="190">
        <f t="shared" si="6"/>
        <v>2838.34</v>
      </c>
      <c r="M50" s="190">
        <f t="shared" si="6"/>
        <v>0</v>
      </c>
      <c r="N50" s="190">
        <f t="shared" si="6"/>
        <v>0</v>
      </c>
      <c r="O50" s="190">
        <f t="shared" si="6"/>
        <v>9447.9224589999994</v>
      </c>
      <c r="P50" s="290">
        <f t="shared" si="6"/>
        <v>0</v>
      </c>
    </row>
    <row r="51" spans="1:16" ht="24.95" customHeight="1" x14ac:dyDescent="0.25">
      <c r="A51" s="598">
        <v>8</v>
      </c>
      <c r="B51" s="601" t="s">
        <v>120</v>
      </c>
      <c r="C51" s="613">
        <f>E56+J56</f>
        <v>20246.560000000001</v>
      </c>
      <c r="D51" s="280" t="s">
        <v>14</v>
      </c>
      <c r="E51" s="164">
        <v>1151.45</v>
      </c>
      <c r="F51" s="177">
        <v>634.49</v>
      </c>
      <c r="G51" s="164">
        <v>634.25</v>
      </c>
      <c r="H51" s="287">
        <v>0</v>
      </c>
      <c r="I51" s="177">
        <v>0</v>
      </c>
      <c r="J51" s="164">
        <v>76.66</v>
      </c>
      <c r="K51" s="177">
        <v>0</v>
      </c>
      <c r="L51" s="164">
        <v>0</v>
      </c>
      <c r="M51" s="177">
        <v>0</v>
      </c>
      <c r="N51" s="164">
        <v>0</v>
      </c>
      <c r="O51" s="164">
        <f>G51+L51</f>
        <v>634.25</v>
      </c>
      <c r="P51" s="286">
        <f>I51+N51</f>
        <v>0</v>
      </c>
    </row>
    <row r="52" spans="1:16" ht="24.95" customHeight="1" x14ac:dyDescent="0.25">
      <c r="A52" s="599"/>
      <c r="B52" s="602"/>
      <c r="C52" s="614"/>
      <c r="D52" s="166" t="s">
        <v>75</v>
      </c>
      <c r="E52" s="171">
        <v>31.14</v>
      </c>
      <c r="F52" s="168">
        <v>7.66</v>
      </c>
      <c r="G52" s="171">
        <v>7.4</v>
      </c>
      <c r="H52" s="168">
        <v>0</v>
      </c>
      <c r="I52" s="168">
        <v>0</v>
      </c>
      <c r="J52" s="171">
        <v>0.01</v>
      </c>
      <c r="K52" s="168">
        <v>0</v>
      </c>
      <c r="L52" s="171">
        <v>0</v>
      </c>
      <c r="M52" s="168">
        <v>0</v>
      </c>
      <c r="N52" s="171">
        <v>0</v>
      </c>
      <c r="O52" s="164">
        <f>G52+L52</f>
        <v>7.4</v>
      </c>
      <c r="P52" s="286">
        <f>I52+N52</f>
        <v>0</v>
      </c>
    </row>
    <row r="53" spans="1:16" ht="24.95" customHeight="1" x14ac:dyDescent="0.25">
      <c r="A53" s="599"/>
      <c r="B53" s="602"/>
      <c r="C53" s="614"/>
      <c r="D53" s="166" t="s">
        <v>15</v>
      </c>
      <c r="E53" s="171">
        <v>701.32</v>
      </c>
      <c r="F53" s="168">
        <v>149.02000000000001</v>
      </c>
      <c r="G53" s="171">
        <v>149.02000000000001</v>
      </c>
      <c r="H53" s="168">
        <v>0</v>
      </c>
      <c r="I53" s="168">
        <v>0</v>
      </c>
      <c r="J53" s="171">
        <v>656.59</v>
      </c>
      <c r="K53" s="168">
        <v>0</v>
      </c>
      <c r="L53" s="171">
        <v>0</v>
      </c>
      <c r="M53" s="168">
        <v>0</v>
      </c>
      <c r="N53" s="171">
        <v>0</v>
      </c>
      <c r="O53" s="164">
        <f>G53+L53</f>
        <v>149.02000000000001</v>
      </c>
      <c r="P53" s="286">
        <f>I53+N53</f>
        <v>0</v>
      </c>
    </row>
    <row r="54" spans="1:16" ht="24.95" customHeight="1" x14ac:dyDescent="0.25">
      <c r="A54" s="599"/>
      <c r="B54" s="602"/>
      <c r="C54" s="614"/>
      <c r="D54" s="166" t="s">
        <v>16</v>
      </c>
      <c r="E54" s="171">
        <v>9577.27</v>
      </c>
      <c r="F54" s="168">
        <v>2197.27</v>
      </c>
      <c r="G54" s="171">
        <v>2138.08</v>
      </c>
      <c r="H54" s="168">
        <v>0</v>
      </c>
      <c r="I54" s="168">
        <v>0</v>
      </c>
      <c r="J54" s="171">
        <v>4935.01</v>
      </c>
      <c r="K54" s="168">
        <v>0</v>
      </c>
      <c r="L54" s="171">
        <v>0</v>
      </c>
      <c r="M54" s="168">
        <v>0</v>
      </c>
      <c r="N54" s="171">
        <v>0</v>
      </c>
      <c r="O54" s="164">
        <f>G54+L54</f>
        <v>2138.08</v>
      </c>
      <c r="P54" s="286">
        <f>I54+N54</f>
        <v>0</v>
      </c>
    </row>
    <row r="55" spans="1:16" ht="24.95" customHeight="1" thickBot="1" x14ac:dyDescent="0.3">
      <c r="A55" s="600"/>
      <c r="B55" s="603"/>
      <c r="C55" s="615"/>
      <c r="D55" s="179" t="s">
        <v>17</v>
      </c>
      <c r="E55" s="174">
        <v>1739.34</v>
      </c>
      <c r="F55" s="189">
        <v>41.65</v>
      </c>
      <c r="G55" s="174">
        <v>41.65</v>
      </c>
      <c r="H55" s="189">
        <v>0</v>
      </c>
      <c r="I55" s="189">
        <v>0</v>
      </c>
      <c r="J55" s="174">
        <v>1377.77</v>
      </c>
      <c r="K55" s="189">
        <v>0</v>
      </c>
      <c r="L55" s="174">
        <v>0</v>
      </c>
      <c r="M55" s="174">
        <v>0</v>
      </c>
      <c r="N55" s="174">
        <v>0</v>
      </c>
      <c r="O55" s="288">
        <f>G55+L55</f>
        <v>41.65</v>
      </c>
      <c r="P55" s="289">
        <f>I55+N55</f>
        <v>0</v>
      </c>
    </row>
    <row r="56" spans="1:16" ht="24.95" customHeight="1" thickBot="1" x14ac:dyDescent="0.3">
      <c r="A56" s="607"/>
      <c r="B56" s="608" t="s">
        <v>18</v>
      </c>
      <c r="C56" s="608"/>
      <c r="D56" s="176"/>
      <c r="E56" s="176">
        <f>E51+E52+E53+E54+E55</f>
        <v>13200.52</v>
      </c>
      <c r="F56" s="176">
        <f t="shared" ref="F56:P56" si="7">F51+F52+F53+F54+F55</f>
        <v>3030.09</v>
      </c>
      <c r="G56" s="176">
        <f>SUM(G51:G55)</f>
        <v>2970.4</v>
      </c>
      <c r="H56" s="176">
        <f t="shared" si="7"/>
        <v>0</v>
      </c>
      <c r="I56" s="190">
        <f t="shared" si="7"/>
        <v>0</v>
      </c>
      <c r="J56" s="176">
        <f t="shared" si="7"/>
        <v>7046.0400000000009</v>
      </c>
      <c r="K56" s="190">
        <f t="shared" si="7"/>
        <v>0</v>
      </c>
      <c r="L56" s="190">
        <f t="shared" si="7"/>
        <v>0</v>
      </c>
      <c r="M56" s="190">
        <f t="shared" si="7"/>
        <v>0</v>
      </c>
      <c r="N56" s="190">
        <f t="shared" si="7"/>
        <v>0</v>
      </c>
      <c r="O56" s="176">
        <f t="shared" si="7"/>
        <v>2970.4</v>
      </c>
      <c r="P56" s="290">
        <f t="shared" si="7"/>
        <v>0</v>
      </c>
    </row>
    <row r="57" spans="1:16" ht="24.95" customHeight="1" x14ac:dyDescent="0.25">
      <c r="A57" s="598">
        <v>9</v>
      </c>
      <c r="B57" s="601" t="s">
        <v>121</v>
      </c>
      <c r="C57" s="613">
        <f>E62+J62</f>
        <v>19622.97</v>
      </c>
      <c r="D57" s="280" t="s">
        <v>14</v>
      </c>
      <c r="E57" s="177">
        <v>110.64</v>
      </c>
      <c r="F57" s="177">
        <v>228.23</v>
      </c>
      <c r="G57" s="177">
        <v>147.5</v>
      </c>
      <c r="H57" s="287">
        <v>2038.47</v>
      </c>
      <c r="I57" s="177">
        <v>1349.5</v>
      </c>
      <c r="J57" s="177">
        <v>0</v>
      </c>
      <c r="K57" s="177">
        <v>0</v>
      </c>
      <c r="L57" s="177">
        <v>0</v>
      </c>
      <c r="M57" s="177">
        <v>0</v>
      </c>
      <c r="N57" s="177">
        <v>0</v>
      </c>
      <c r="O57" s="177">
        <f>G57+L57</f>
        <v>147.5</v>
      </c>
      <c r="P57" s="286">
        <f>I57+N57</f>
        <v>1349.5</v>
      </c>
    </row>
    <row r="58" spans="1:16" ht="24.95" customHeight="1" x14ac:dyDescent="0.25">
      <c r="A58" s="599"/>
      <c r="B58" s="602"/>
      <c r="C58" s="614"/>
      <c r="D58" s="166" t="s">
        <v>75</v>
      </c>
      <c r="E58" s="168">
        <v>0</v>
      </c>
      <c r="F58" s="168">
        <v>0</v>
      </c>
      <c r="G58" s="168">
        <v>0</v>
      </c>
      <c r="H58" s="168">
        <v>0</v>
      </c>
      <c r="I58" s="168">
        <v>0</v>
      </c>
      <c r="J58" s="168">
        <v>0</v>
      </c>
      <c r="K58" s="168">
        <v>0</v>
      </c>
      <c r="L58" s="168">
        <v>0</v>
      </c>
      <c r="M58" s="168">
        <v>0</v>
      </c>
      <c r="N58" s="168">
        <v>0</v>
      </c>
      <c r="O58" s="177">
        <f>G58+L58</f>
        <v>0</v>
      </c>
      <c r="P58" s="286">
        <f>I58+N58</f>
        <v>0</v>
      </c>
    </row>
    <row r="59" spans="1:16" ht="24.95" customHeight="1" x14ac:dyDescent="0.25">
      <c r="A59" s="599"/>
      <c r="B59" s="602"/>
      <c r="C59" s="614"/>
      <c r="D59" s="166" t="s">
        <v>15</v>
      </c>
      <c r="E59" s="168">
        <v>2803.56</v>
      </c>
      <c r="F59" s="168">
        <v>419.63</v>
      </c>
      <c r="G59" s="168">
        <v>264.7</v>
      </c>
      <c r="H59" s="168">
        <v>837.4</v>
      </c>
      <c r="I59" s="168">
        <v>1068</v>
      </c>
      <c r="J59" s="168">
        <v>183</v>
      </c>
      <c r="K59" s="168">
        <v>0</v>
      </c>
      <c r="L59" s="168">
        <v>0</v>
      </c>
      <c r="M59" s="168">
        <v>0</v>
      </c>
      <c r="N59" s="168">
        <v>0</v>
      </c>
      <c r="O59" s="177">
        <f>G59+L59</f>
        <v>264.7</v>
      </c>
      <c r="P59" s="286">
        <f>I59+N59</f>
        <v>1068</v>
      </c>
    </row>
    <row r="60" spans="1:16" ht="24.95" customHeight="1" x14ac:dyDescent="0.25">
      <c r="A60" s="599"/>
      <c r="B60" s="602"/>
      <c r="C60" s="614"/>
      <c r="D60" s="166" t="s">
        <v>16</v>
      </c>
      <c r="E60" s="168">
        <v>9582.01</v>
      </c>
      <c r="F60" s="168">
        <v>1453.75</v>
      </c>
      <c r="G60" s="168">
        <v>96.73</v>
      </c>
      <c r="H60" s="168">
        <v>53.7</v>
      </c>
      <c r="I60" s="168">
        <v>425.1</v>
      </c>
      <c r="J60" s="168">
        <v>3636</v>
      </c>
      <c r="K60" s="168">
        <v>0</v>
      </c>
      <c r="L60" s="168">
        <v>0</v>
      </c>
      <c r="M60" s="168">
        <v>0</v>
      </c>
      <c r="N60" s="168">
        <v>0</v>
      </c>
      <c r="O60" s="177">
        <f>G60+L60</f>
        <v>96.73</v>
      </c>
      <c r="P60" s="286">
        <f>I60+N60</f>
        <v>425.1</v>
      </c>
    </row>
    <row r="61" spans="1:16" ht="24.95" customHeight="1" thickBot="1" x14ac:dyDescent="0.3">
      <c r="A61" s="600"/>
      <c r="B61" s="603"/>
      <c r="C61" s="615"/>
      <c r="D61" s="179" t="s">
        <v>17</v>
      </c>
      <c r="E61" s="189">
        <v>1661.76</v>
      </c>
      <c r="F61" s="189">
        <v>653.64</v>
      </c>
      <c r="G61" s="189">
        <v>0.42</v>
      </c>
      <c r="H61" s="189">
        <v>134.22999999999999</v>
      </c>
      <c r="I61" s="189" t="s">
        <v>176</v>
      </c>
      <c r="J61" s="189">
        <v>1646</v>
      </c>
      <c r="K61" s="189" t="s">
        <v>122</v>
      </c>
      <c r="L61" s="189">
        <v>0.14000000000000001</v>
      </c>
      <c r="M61" s="189" t="s">
        <v>123</v>
      </c>
      <c r="N61" s="189" t="s">
        <v>123</v>
      </c>
      <c r="O61" s="303">
        <f>G61+L61</f>
        <v>0.56000000000000005</v>
      </c>
      <c r="P61" s="289">
        <f>I61+N61</f>
        <v>16.8</v>
      </c>
    </row>
    <row r="62" spans="1:16" ht="24.95" customHeight="1" thickBot="1" x14ac:dyDescent="0.3">
      <c r="A62" s="607"/>
      <c r="B62" s="608" t="s">
        <v>18</v>
      </c>
      <c r="C62" s="608"/>
      <c r="D62" s="176"/>
      <c r="E62" s="190">
        <f>E57+E58+E59+E60+E61</f>
        <v>14157.97</v>
      </c>
      <c r="F62" s="190">
        <f>F57+F58+F59+F60+F61</f>
        <v>2755.25</v>
      </c>
      <c r="G62" s="190">
        <f>G57+G58+G59+G58+G60+G61</f>
        <v>509.35</v>
      </c>
      <c r="H62" s="190">
        <f>H57+H58+H59+H60+H61</f>
        <v>3063.7999999999997</v>
      </c>
      <c r="I62" s="190">
        <f>I57+I58+I59+I60+I61</f>
        <v>2853.2</v>
      </c>
      <c r="J62" s="190">
        <f t="shared" ref="J62:P62" si="8">J57+J58+J59+J60+J61</f>
        <v>5465</v>
      </c>
      <c r="K62" s="190">
        <f>K57+K58+K59+K60+K61</f>
        <v>6.4</v>
      </c>
      <c r="L62" s="190">
        <f>L57+L58+L59+L60+L61</f>
        <v>0.14000000000000001</v>
      </c>
      <c r="M62" s="190">
        <f t="shared" si="8"/>
        <v>6.2</v>
      </c>
      <c r="N62" s="190">
        <f t="shared" si="8"/>
        <v>6.2</v>
      </c>
      <c r="O62" s="190">
        <f>O57+O58+O59+O60+O61</f>
        <v>509.49</v>
      </c>
      <c r="P62" s="290">
        <f t="shared" si="8"/>
        <v>2859.4</v>
      </c>
    </row>
    <row r="63" spans="1:16" ht="24.95" customHeight="1" x14ac:dyDescent="0.25">
      <c r="A63" s="598">
        <v>10</v>
      </c>
      <c r="B63" s="601" t="s">
        <v>124</v>
      </c>
      <c r="C63" s="613">
        <f>E68+J68</f>
        <v>60470.600000000006</v>
      </c>
      <c r="D63" s="280" t="s">
        <v>14</v>
      </c>
      <c r="E63" s="164">
        <v>6605.46</v>
      </c>
      <c r="F63" s="177">
        <v>4138.3006999999998</v>
      </c>
      <c r="G63" s="164">
        <v>2467.1592999999998</v>
      </c>
      <c r="H63" s="287">
        <v>117059.723</v>
      </c>
      <c r="I63" s="177">
        <v>76303.273000000001</v>
      </c>
      <c r="J63" s="164">
        <v>19.899999999999999</v>
      </c>
      <c r="K63" s="177">
        <v>19.899999999999999</v>
      </c>
      <c r="L63" s="164">
        <v>0</v>
      </c>
      <c r="M63" s="177">
        <v>0</v>
      </c>
      <c r="N63" s="164">
        <v>0</v>
      </c>
      <c r="O63" s="164">
        <f>G63+L63</f>
        <v>2467.1592999999998</v>
      </c>
      <c r="P63" s="286">
        <f>I63+N63</f>
        <v>76303.273000000001</v>
      </c>
    </row>
    <row r="64" spans="1:16" ht="24.95" customHeight="1" x14ac:dyDescent="0.25">
      <c r="A64" s="599"/>
      <c r="B64" s="602"/>
      <c r="C64" s="614"/>
      <c r="D64" s="166" t="s">
        <v>75</v>
      </c>
      <c r="E64" s="171">
        <v>16.100000000000001</v>
      </c>
      <c r="F64" s="168">
        <v>16.100000000000001</v>
      </c>
      <c r="G64" s="171">
        <v>0</v>
      </c>
      <c r="H64" s="168">
        <v>0</v>
      </c>
      <c r="I64" s="168">
        <v>0</v>
      </c>
      <c r="J64" s="171">
        <v>0</v>
      </c>
      <c r="K64" s="168">
        <v>0</v>
      </c>
      <c r="L64" s="171">
        <v>0</v>
      </c>
      <c r="M64" s="168">
        <v>0</v>
      </c>
      <c r="N64" s="171">
        <v>0</v>
      </c>
      <c r="O64" s="164">
        <f>G64+L64</f>
        <v>0</v>
      </c>
      <c r="P64" s="286">
        <f>I64+N64</f>
        <v>0</v>
      </c>
    </row>
    <row r="65" spans="1:16" ht="24.95" customHeight="1" x14ac:dyDescent="0.25">
      <c r="A65" s="599"/>
      <c r="B65" s="602"/>
      <c r="C65" s="614"/>
      <c r="D65" s="166" t="s">
        <v>15</v>
      </c>
      <c r="E65" s="171">
        <v>9973.52</v>
      </c>
      <c r="F65" s="168">
        <v>8139.674</v>
      </c>
      <c r="G65" s="171">
        <v>1833.846</v>
      </c>
      <c r="H65" s="168">
        <v>14414.029</v>
      </c>
      <c r="I65" s="168">
        <v>14414.029</v>
      </c>
      <c r="J65" s="171">
        <v>3438.96</v>
      </c>
      <c r="K65" s="168">
        <v>1678.52</v>
      </c>
      <c r="L65" s="171">
        <v>839.58</v>
      </c>
      <c r="M65" s="168">
        <v>599.35199999999998</v>
      </c>
      <c r="N65" s="171">
        <v>599.35199999999998</v>
      </c>
      <c r="O65" s="164">
        <f>G65+L65</f>
        <v>2673.4259999999999</v>
      </c>
      <c r="P65" s="286">
        <f>I65+N65</f>
        <v>15013.381000000001</v>
      </c>
    </row>
    <row r="66" spans="1:16" ht="24.95" customHeight="1" x14ac:dyDescent="0.25">
      <c r="A66" s="599"/>
      <c r="B66" s="602"/>
      <c r="C66" s="614"/>
      <c r="D66" s="166" t="s">
        <v>16</v>
      </c>
      <c r="E66" s="171">
        <v>16189.21</v>
      </c>
      <c r="F66" s="168">
        <v>16014.5653</v>
      </c>
      <c r="G66" s="171">
        <v>174.6447</v>
      </c>
      <c r="H66" s="168">
        <v>715.17</v>
      </c>
      <c r="I66" s="168">
        <v>715.17</v>
      </c>
      <c r="J66" s="171">
        <v>15907.33</v>
      </c>
      <c r="K66" s="168">
        <v>14121</v>
      </c>
      <c r="L66" s="171">
        <v>1767.06</v>
      </c>
      <c r="M66" s="168">
        <v>2052.5500000000002</v>
      </c>
      <c r="N66" s="171">
        <v>1642.04</v>
      </c>
      <c r="O66" s="164">
        <f>G66+L66</f>
        <v>1941.7047</v>
      </c>
      <c r="P66" s="286">
        <f>I66+N66</f>
        <v>2357.21</v>
      </c>
    </row>
    <row r="67" spans="1:16" ht="24.95" customHeight="1" thickBot="1" x14ac:dyDescent="0.3">
      <c r="A67" s="600"/>
      <c r="B67" s="603"/>
      <c r="C67" s="615"/>
      <c r="D67" s="179" t="s">
        <v>17</v>
      </c>
      <c r="E67" s="174">
        <v>3115.48</v>
      </c>
      <c r="F67" s="189">
        <v>2644.8031000000001</v>
      </c>
      <c r="G67" s="174">
        <v>470.67689999999999</v>
      </c>
      <c r="H67" s="189">
        <v>1284.95</v>
      </c>
      <c r="I67" s="189">
        <v>1284.95</v>
      </c>
      <c r="J67" s="174">
        <v>5204.6400000000003</v>
      </c>
      <c r="K67" s="189">
        <v>1423.21</v>
      </c>
      <c r="L67" s="174">
        <v>0</v>
      </c>
      <c r="M67" s="174">
        <v>0</v>
      </c>
      <c r="N67" s="174">
        <v>0</v>
      </c>
      <c r="O67" s="288">
        <f>G67+L67</f>
        <v>470.67689999999999</v>
      </c>
      <c r="P67" s="289">
        <f>I67+N67</f>
        <v>1284.95</v>
      </c>
    </row>
    <row r="68" spans="1:16" ht="24.95" customHeight="1" thickBot="1" x14ac:dyDescent="0.3">
      <c r="A68" s="607"/>
      <c r="B68" s="608" t="s">
        <v>18</v>
      </c>
      <c r="C68" s="608"/>
      <c r="D68" s="176"/>
      <c r="E68" s="190">
        <f>E63+E64+E65+E66+E67</f>
        <v>35899.770000000004</v>
      </c>
      <c r="F68" s="190">
        <f t="shared" ref="F68:P68" si="9">F63+F64+F65+F66+F67</f>
        <v>30953.4431</v>
      </c>
      <c r="G68" s="190">
        <f t="shared" si="9"/>
        <v>4946.3269</v>
      </c>
      <c r="H68" s="190">
        <f t="shared" si="9"/>
        <v>133473.87200000003</v>
      </c>
      <c r="I68" s="190">
        <f t="shared" si="9"/>
        <v>92717.421999999991</v>
      </c>
      <c r="J68" s="190">
        <f t="shared" si="9"/>
        <v>24570.829999999998</v>
      </c>
      <c r="K68" s="190">
        <f t="shared" si="9"/>
        <v>17242.63</v>
      </c>
      <c r="L68" s="190">
        <f t="shared" si="9"/>
        <v>2606.64</v>
      </c>
      <c r="M68" s="190">
        <f t="shared" si="9"/>
        <v>2651.902</v>
      </c>
      <c r="N68" s="190">
        <f t="shared" si="9"/>
        <v>2241.3919999999998</v>
      </c>
      <c r="O68" s="190">
        <f t="shared" si="9"/>
        <v>7552.9669000000004</v>
      </c>
      <c r="P68" s="290">
        <f t="shared" si="9"/>
        <v>94958.814000000013</v>
      </c>
    </row>
    <row r="69" spans="1:16" ht="24.95" customHeight="1" x14ac:dyDescent="0.25">
      <c r="A69" s="598">
        <v>11</v>
      </c>
      <c r="B69" s="601" t="s">
        <v>125</v>
      </c>
      <c r="C69" s="613">
        <f>E74+J74</f>
        <v>30939.420000000002</v>
      </c>
      <c r="D69" s="280" t="s">
        <v>14</v>
      </c>
      <c r="E69" s="164">
        <v>2484.59</v>
      </c>
      <c r="F69" s="177">
        <v>1255.93</v>
      </c>
      <c r="G69" s="164">
        <v>0</v>
      </c>
      <c r="H69" s="287">
        <v>0</v>
      </c>
      <c r="I69" s="177">
        <v>0</v>
      </c>
      <c r="J69" s="164">
        <v>0</v>
      </c>
      <c r="K69" s="177">
        <v>0</v>
      </c>
      <c r="L69" s="164">
        <v>0</v>
      </c>
      <c r="M69" s="177">
        <v>0</v>
      </c>
      <c r="N69" s="164">
        <v>0</v>
      </c>
      <c r="O69" s="164">
        <f>G69+L69</f>
        <v>0</v>
      </c>
      <c r="P69" s="286">
        <f>I69+N69</f>
        <v>0</v>
      </c>
    </row>
    <row r="70" spans="1:16" ht="24.95" customHeight="1" x14ac:dyDescent="0.25">
      <c r="A70" s="599"/>
      <c r="B70" s="602"/>
      <c r="C70" s="614"/>
      <c r="D70" s="166" t="s">
        <v>75</v>
      </c>
      <c r="E70" s="171">
        <v>23.79</v>
      </c>
      <c r="F70" s="168">
        <v>23.79</v>
      </c>
      <c r="G70" s="171">
        <v>0</v>
      </c>
      <c r="H70" s="168">
        <v>0</v>
      </c>
      <c r="I70" s="168">
        <v>0</v>
      </c>
      <c r="J70" s="171">
        <v>0</v>
      </c>
      <c r="K70" s="168">
        <v>0</v>
      </c>
      <c r="L70" s="171">
        <v>0</v>
      </c>
      <c r="M70" s="168">
        <v>0</v>
      </c>
      <c r="N70" s="171">
        <v>0</v>
      </c>
      <c r="O70" s="164">
        <f t="shared" ref="O70:O73" si="10">G70+L70</f>
        <v>0</v>
      </c>
      <c r="P70" s="286">
        <f t="shared" ref="P70:P73" si="11">I70+N70</f>
        <v>0</v>
      </c>
    </row>
    <row r="71" spans="1:16" ht="24.95" customHeight="1" x14ac:dyDescent="0.25">
      <c r="A71" s="599"/>
      <c r="B71" s="602"/>
      <c r="C71" s="614"/>
      <c r="D71" s="166" t="s">
        <v>15</v>
      </c>
      <c r="E71" s="171">
        <v>788.14</v>
      </c>
      <c r="F71" s="168">
        <v>578.01</v>
      </c>
      <c r="G71" s="171">
        <v>0</v>
      </c>
      <c r="H71" s="168">
        <v>0</v>
      </c>
      <c r="I71" s="168">
        <v>0</v>
      </c>
      <c r="J71" s="171">
        <v>0</v>
      </c>
      <c r="K71" s="168">
        <v>0</v>
      </c>
      <c r="L71" s="171">
        <v>0</v>
      </c>
      <c r="M71" s="168">
        <v>0</v>
      </c>
      <c r="N71" s="171">
        <v>0</v>
      </c>
      <c r="O71" s="164">
        <f t="shared" si="10"/>
        <v>0</v>
      </c>
      <c r="P71" s="286">
        <f t="shared" si="11"/>
        <v>0</v>
      </c>
    </row>
    <row r="72" spans="1:16" ht="24.95" customHeight="1" x14ac:dyDescent="0.25">
      <c r="A72" s="599"/>
      <c r="B72" s="602"/>
      <c r="C72" s="614"/>
      <c r="D72" s="166" t="s">
        <v>16</v>
      </c>
      <c r="E72" s="171">
        <v>25356.77</v>
      </c>
      <c r="F72" s="168">
        <v>19490.61</v>
      </c>
      <c r="G72" s="171">
        <v>14.631</v>
      </c>
      <c r="H72" s="168">
        <v>4722</v>
      </c>
      <c r="I72" s="168">
        <v>5250</v>
      </c>
      <c r="J72" s="171">
        <v>0</v>
      </c>
      <c r="K72" s="168">
        <v>0</v>
      </c>
      <c r="L72" s="171">
        <v>0</v>
      </c>
      <c r="M72" s="168">
        <v>0</v>
      </c>
      <c r="N72" s="171">
        <v>0</v>
      </c>
      <c r="O72" s="164">
        <f t="shared" si="10"/>
        <v>14.631</v>
      </c>
      <c r="P72" s="286">
        <f t="shared" si="11"/>
        <v>5250</v>
      </c>
    </row>
    <row r="73" spans="1:16" ht="24.95" customHeight="1" thickBot="1" x14ac:dyDescent="0.3">
      <c r="A73" s="600"/>
      <c r="B73" s="603"/>
      <c r="C73" s="615"/>
      <c r="D73" s="179" t="s">
        <v>17</v>
      </c>
      <c r="E73" s="174">
        <v>2286.13</v>
      </c>
      <c r="F73" s="189">
        <v>2282.89</v>
      </c>
      <c r="G73" s="174">
        <v>0</v>
      </c>
      <c r="H73" s="189">
        <v>0</v>
      </c>
      <c r="I73" s="189">
        <v>0</v>
      </c>
      <c r="J73" s="174">
        <v>0</v>
      </c>
      <c r="K73" s="189">
        <v>0</v>
      </c>
      <c r="L73" s="174">
        <v>0</v>
      </c>
      <c r="M73" s="174">
        <v>0</v>
      </c>
      <c r="N73" s="174">
        <v>0</v>
      </c>
      <c r="O73" s="288">
        <f t="shared" si="10"/>
        <v>0</v>
      </c>
      <c r="P73" s="289">
        <f t="shared" si="11"/>
        <v>0</v>
      </c>
    </row>
    <row r="74" spans="1:16" ht="24.95" customHeight="1" thickBot="1" x14ac:dyDescent="0.3">
      <c r="A74" s="607"/>
      <c r="B74" s="608" t="s">
        <v>18</v>
      </c>
      <c r="C74" s="608"/>
      <c r="D74" s="176"/>
      <c r="E74" s="176">
        <f>E69+E70+E71+E72+E73</f>
        <v>30939.420000000002</v>
      </c>
      <c r="F74" s="176">
        <f t="shared" ref="F74:P74" si="12">F69+F70+F71+F72+F73</f>
        <v>23631.23</v>
      </c>
      <c r="G74" s="176">
        <f t="shared" si="12"/>
        <v>14.631</v>
      </c>
      <c r="H74" s="176">
        <f t="shared" si="12"/>
        <v>4722</v>
      </c>
      <c r="I74" s="190">
        <f t="shared" si="12"/>
        <v>5250</v>
      </c>
      <c r="J74" s="176">
        <f t="shared" si="12"/>
        <v>0</v>
      </c>
      <c r="K74" s="190">
        <f t="shared" si="12"/>
        <v>0</v>
      </c>
      <c r="L74" s="190">
        <f t="shared" si="12"/>
        <v>0</v>
      </c>
      <c r="M74" s="190">
        <f t="shared" si="12"/>
        <v>0</v>
      </c>
      <c r="N74" s="190">
        <f t="shared" si="12"/>
        <v>0</v>
      </c>
      <c r="O74" s="176">
        <f t="shared" si="12"/>
        <v>14.631</v>
      </c>
      <c r="P74" s="290">
        <f t="shared" si="12"/>
        <v>5250</v>
      </c>
    </row>
    <row r="75" spans="1:16" ht="24.95" customHeight="1" x14ac:dyDescent="0.25">
      <c r="A75" s="669" t="s">
        <v>83</v>
      </c>
      <c r="B75" s="670"/>
      <c r="C75" s="613">
        <f>C69+C63+C57+C51+C45+C39+C33+C27+C21+C15+C9</f>
        <v>218994.59866700001</v>
      </c>
      <c r="D75" s="280" t="s">
        <v>14</v>
      </c>
      <c r="E75" s="319">
        <f>E69+E63+E57+E51+E45+E39+E33+E27+E21+E15+E9</f>
        <v>16609.01368</v>
      </c>
      <c r="F75" s="319">
        <f t="shared" ref="F75:P75" si="13">F69+F63+F57+F51+F45+F39+F33+F27+F21+F15+F9</f>
        <v>7577.1731719999989</v>
      </c>
      <c r="G75" s="319">
        <f t="shared" si="13"/>
        <v>4428.9717719999999</v>
      </c>
      <c r="H75" s="319">
        <f t="shared" si="13"/>
        <v>124343.87299999999</v>
      </c>
      <c r="I75" s="319">
        <f t="shared" si="13"/>
        <v>83194.452999999994</v>
      </c>
      <c r="J75" s="319">
        <f t="shared" si="13"/>
        <v>177.88000000000002</v>
      </c>
      <c r="K75" s="319">
        <f t="shared" si="13"/>
        <v>59.8</v>
      </c>
      <c r="L75" s="319">
        <f t="shared" si="13"/>
        <v>38.5</v>
      </c>
      <c r="M75" s="319">
        <f t="shared" si="13"/>
        <v>154.6</v>
      </c>
      <c r="N75" s="319">
        <f t="shared" si="13"/>
        <v>126</v>
      </c>
      <c r="O75" s="319">
        <f t="shared" si="13"/>
        <v>4467.4717719999999</v>
      </c>
      <c r="P75" s="319">
        <f t="shared" si="13"/>
        <v>83320.452999999994</v>
      </c>
    </row>
    <row r="76" spans="1:16" ht="24.95" customHeight="1" x14ac:dyDescent="0.25">
      <c r="A76" s="671"/>
      <c r="B76" s="672"/>
      <c r="C76" s="614"/>
      <c r="D76" s="166" t="s">
        <v>75</v>
      </c>
      <c r="E76" s="173">
        <f t="shared" ref="E76:P80" si="14">E70+E64+E58+E52+E46+E40+E34+E28+E22+E16+E10</f>
        <v>146.125</v>
      </c>
      <c r="F76" s="173">
        <f t="shared" si="14"/>
        <v>76.319999999999993</v>
      </c>
      <c r="G76" s="173">
        <f t="shared" si="14"/>
        <v>35.770000000000003</v>
      </c>
      <c r="H76" s="173">
        <f t="shared" si="14"/>
        <v>144</v>
      </c>
      <c r="I76" s="173">
        <f t="shared" si="14"/>
        <v>156</v>
      </c>
      <c r="J76" s="173">
        <f t="shared" si="14"/>
        <v>0.01</v>
      </c>
      <c r="K76" s="173">
        <f t="shared" si="14"/>
        <v>0</v>
      </c>
      <c r="L76" s="173">
        <f t="shared" si="14"/>
        <v>0</v>
      </c>
      <c r="M76" s="173">
        <f t="shared" si="14"/>
        <v>0</v>
      </c>
      <c r="N76" s="173">
        <f t="shared" si="14"/>
        <v>0</v>
      </c>
      <c r="O76" s="173">
        <f t="shared" si="14"/>
        <v>35.770000000000003</v>
      </c>
      <c r="P76" s="173">
        <f t="shared" si="14"/>
        <v>156</v>
      </c>
    </row>
    <row r="77" spans="1:16" ht="24.95" customHeight="1" x14ac:dyDescent="0.25">
      <c r="A77" s="671"/>
      <c r="B77" s="672"/>
      <c r="C77" s="614"/>
      <c r="D77" s="166" t="s">
        <v>15</v>
      </c>
      <c r="E77" s="173">
        <f t="shared" si="14"/>
        <v>21678.274232</v>
      </c>
      <c r="F77" s="173">
        <f t="shared" si="14"/>
        <v>12232.218231999999</v>
      </c>
      <c r="G77" s="173">
        <f t="shared" si="14"/>
        <v>3921.8202319999996</v>
      </c>
      <c r="H77" s="173">
        <f t="shared" si="14"/>
        <v>28180.842999999997</v>
      </c>
      <c r="I77" s="173">
        <f t="shared" si="14"/>
        <v>25666.798999999999</v>
      </c>
      <c r="J77" s="173">
        <f t="shared" si="14"/>
        <v>5317.9100000000008</v>
      </c>
      <c r="K77" s="173">
        <f t="shared" si="14"/>
        <v>1763.87</v>
      </c>
      <c r="L77" s="173">
        <f t="shared" si="14"/>
        <v>904.23</v>
      </c>
      <c r="M77" s="173">
        <f t="shared" si="14"/>
        <v>646.35199999999998</v>
      </c>
      <c r="N77" s="173">
        <f t="shared" si="14"/>
        <v>659.55200000000002</v>
      </c>
      <c r="O77" s="173">
        <f t="shared" si="14"/>
        <v>4826.0502319999996</v>
      </c>
      <c r="P77" s="173">
        <f t="shared" si="14"/>
        <v>26326.351000000002</v>
      </c>
    </row>
    <row r="78" spans="1:16" ht="24.95" customHeight="1" x14ac:dyDescent="0.25">
      <c r="A78" s="671"/>
      <c r="B78" s="672"/>
      <c r="C78" s="614"/>
      <c r="D78" s="166" t="s">
        <v>16</v>
      </c>
      <c r="E78" s="173">
        <f t="shared" si="14"/>
        <v>92549.475668000014</v>
      </c>
      <c r="F78" s="173">
        <f t="shared" si="14"/>
        <v>53093.716808000005</v>
      </c>
      <c r="G78" s="173">
        <f t="shared" si="14"/>
        <v>12877.507208000003</v>
      </c>
      <c r="H78" s="173">
        <f t="shared" si="14"/>
        <v>15350.22</v>
      </c>
      <c r="I78" s="173">
        <f t="shared" si="14"/>
        <v>19603.32</v>
      </c>
      <c r="J78" s="173">
        <f t="shared" si="14"/>
        <v>52609.860000000008</v>
      </c>
      <c r="K78" s="173">
        <f t="shared" si="14"/>
        <v>17147.61</v>
      </c>
      <c r="L78" s="173">
        <f t="shared" si="14"/>
        <v>4756.47</v>
      </c>
      <c r="M78" s="173">
        <f t="shared" si="14"/>
        <v>2545.25</v>
      </c>
      <c r="N78" s="173">
        <f t="shared" si="14"/>
        <v>2684.04</v>
      </c>
      <c r="O78" s="173">
        <f t="shared" si="14"/>
        <v>17633.977208</v>
      </c>
      <c r="P78" s="173">
        <f t="shared" si="14"/>
        <v>22287.360000000001</v>
      </c>
    </row>
    <row r="79" spans="1:16" ht="24.95" customHeight="1" thickBot="1" x14ac:dyDescent="0.3">
      <c r="A79" s="673"/>
      <c r="B79" s="674"/>
      <c r="C79" s="615"/>
      <c r="D79" s="179" t="s">
        <v>17</v>
      </c>
      <c r="E79" s="320">
        <f t="shared" si="14"/>
        <v>14797.230087</v>
      </c>
      <c r="F79" s="320">
        <f t="shared" si="14"/>
        <v>7475.2381870000008</v>
      </c>
      <c r="G79" s="320">
        <f t="shared" si="14"/>
        <v>1861.0319869999998</v>
      </c>
      <c r="H79" s="320">
        <f t="shared" si="14"/>
        <v>2501.1800000000003</v>
      </c>
      <c r="I79" s="320">
        <f t="shared" si="14"/>
        <v>2417.5500000000002</v>
      </c>
      <c r="J79" s="320">
        <f t="shared" si="14"/>
        <v>15108.820000000002</v>
      </c>
      <c r="K79" s="320">
        <f t="shared" si="14"/>
        <v>1721.9900000000002</v>
      </c>
      <c r="L79" s="320">
        <f t="shared" si="14"/>
        <v>292.52</v>
      </c>
      <c r="M79" s="320">
        <f t="shared" si="14"/>
        <v>6.2</v>
      </c>
      <c r="N79" s="320">
        <f t="shared" si="14"/>
        <v>6.2</v>
      </c>
      <c r="O79" s="320">
        <f t="shared" si="14"/>
        <v>2153.5519869999998</v>
      </c>
      <c r="P79" s="320">
        <f t="shared" si="14"/>
        <v>2423.75</v>
      </c>
    </row>
    <row r="80" spans="1:16" s="316" customFormat="1" ht="27" customHeight="1" thickBot="1" x14ac:dyDescent="0.3">
      <c r="A80" s="666" t="s">
        <v>20</v>
      </c>
      <c r="B80" s="667"/>
      <c r="C80" s="667"/>
      <c r="D80" s="668"/>
      <c r="E80" s="321">
        <f t="shared" si="14"/>
        <v>145780.11866699997</v>
      </c>
      <c r="F80" s="321">
        <f t="shared" si="14"/>
        <v>80454.666398999994</v>
      </c>
      <c r="G80" s="321">
        <f t="shared" si="14"/>
        <v>23125.101199000001</v>
      </c>
      <c r="H80" s="321">
        <f t="shared" si="14"/>
        <v>170520.11600000001</v>
      </c>
      <c r="I80" s="321">
        <f t="shared" si="14"/>
        <v>131038.12199999999</v>
      </c>
      <c r="J80" s="321">
        <f t="shared" si="14"/>
        <v>73214.48</v>
      </c>
      <c r="K80" s="321">
        <f t="shared" si="14"/>
        <v>20693.270000000004</v>
      </c>
      <c r="L80" s="321">
        <f t="shared" si="14"/>
        <v>5991.72</v>
      </c>
      <c r="M80" s="321">
        <f t="shared" si="14"/>
        <v>3352.4019999999996</v>
      </c>
      <c r="N80" s="321">
        <f t="shared" si="14"/>
        <v>3475.7919999999995</v>
      </c>
      <c r="O80" s="321">
        <f t="shared" si="14"/>
        <v>29116.821199000002</v>
      </c>
      <c r="P80" s="321">
        <f t="shared" si="14"/>
        <v>134513.91400000002</v>
      </c>
    </row>
    <row r="81" spans="4:16" x14ac:dyDescent="0.25">
      <c r="D81" s="318"/>
      <c r="O81" s="315"/>
      <c r="P81" s="315"/>
    </row>
    <row r="82" spans="4:16" x14ac:dyDescent="0.25">
      <c r="O82" s="315"/>
      <c r="P82" s="315"/>
    </row>
    <row r="83" spans="4:16" x14ac:dyDescent="0.25">
      <c r="O83" s="315"/>
      <c r="P83" s="315"/>
    </row>
    <row r="84" spans="4:16" x14ac:dyDescent="0.25">
      <c r="O84" s="315"/>
      <c r="P84" s="315"/>
    </row>
    <row r="85" spans="4:16" x14ac:dyDescent="0.25">
      <c r="O85" s="315"/>
      <c r="P85" s="315"/>
    </row>
    <row r="86" spans="4:16" x14ac:dyDescent="0.25">
      <c r="O86" s="315"/>
      <c r="P86" s="315"/>
    </row>
    <row r="87" spans="4:16" x14ac:dyDescent="0.25">
      <c r="O87" s="315"/>
      <c r="P87" s="315"/>
    </row>
    <row r="88" spans="4:16" x14ac:dyDescent="0.25">
      <c r="O88" s="315"/>
      <c r="P88" s="315"/>
    </row>
    <row r="89" spans="4:16" x14ac:dyDescent="0.25">
      <c r="O89" s="315"/>
      <c r="P89" s="315"/>
    </row>
    <row r="90" spans="4:16" x14ac:dyDescent="0.25">
      <c r="O90" s="315"/>
      <c r="P90" s="315"/>
    </row>
    <row r="91" spans="4:16" x14ac:dyDescent="0.25">
      <c r="O91" s="315"/>
      <c r="P91" s="315"/>
    </row>
    <row r="92" spans="4:16" x14ac:dyDescent="0.25">
      <c r="O92" s="315"/>
      <c r="P92" s="315"/>
    </row>
    <row r="93" spans="4:16" x14ac:dyDescent="0.25">
      <c r="O93" s="315"/>
      <c r="P93" s="315"/>
    </row>
    <row r="94" spans="4:16" x14ac:dyDescent="0.25">
      <c r="O94" s="315"/>
      <c r="P94" s="315"/>
    </row>
    <row r="95" spans="4:16" x14ac:dyDescent="0.25">
      <c r="O95" s="315"/>
      <c r="P95" s="315"/>
    </row>
    <row r="96" spans="4:16" x14ac:dyDescent="0.25">
      <c r="O96" s="315"/>
      <c r="P96" s="315"/>
    </row>
    <row r="97" s="315" customFormat="1" x14ac:dyDescent="0.25"/>
    <row r="98" s="315" customFormat="1" x14ac:dyDescent="0.25"/>
    <row r="99" s="315" customFormat="1" x14ac:dyDescent="0.25"/>
    <row r="100" s="315" customFormat="1" x14ac:dyDescent="0.25"/>
    <row r="101" s="315" customFormat="1" x14ac:dyDescent="0.25"/>
    <row r="102" s="315" customFormat="1" x14ac:dyDescent="0.25"/>
    <row r="103" s="315" customFormat="1" x14ac:dyDescent="0.25"/>
    <row r="104" s="315" customFormat="1" x14ac:dyDescent="0.25"/>
    <row r="105" s="315" customFormat="1" x14ac:dyDescent="0.25"/>
    <row r="106" s="315" customFormat="1" x14ac:dyDescent="0.25"/>
    <row r="107" s="315" customFormat="1" x14ac:dyDescent="0.25"/>
    <row r="108" s="315" customFormat="1" x14ac:dyDescent="0.25"/>
    <row r="109" s="315" customFormat="1" x14ac:dyDescent="0.25"/>
    <row r="110" s="315" customFormat="1" x14ac:dyDescent="0.25"/>
    <row r="111" s="315" customFormat="1" x14ac:dyDescent="0.25"/>
    <row r="112" s="315" customFormat="1" x14ac:dyDescent="0.25"/>
    <row r="113" s="315" customFormat="1" x14ac:dyDescent="0.25"/>
    <row r="114" s="315" customFormat="1" x14ac:dyDescent="0.25"/>
    <row r="115" s="315" customFormat="1" x14ac:dyDescent="0.25"/>
    <row r="116" s="315" customFormat="1" x14ac:dyDescent="0.25"/>
    <row r="117" s="315" customFormat="1" x14ac:dyDescent="0.25"/>
    <row r="118" s="315" customFormat="1" x14ac:dyDescent="0.25"/>
    <row r="119" s="315" customFormat="1" x14ac:dyDescent="0.25"/>
    <row r="120" s="315" customFormat="1" x14ac:dyDescent="0.25"/>
    <row r="121" s="315" customFormat="1" x14ac:dyDescent="0.25"/>
    <row r="122" s="315" customFormat="1" x14ac:dyDescent="0.25"/>
    <row r="123" s="315" customFormat="1" x14ac:dyDescent="0.25"/>
    <row r="124" s="315" customFormat="1" x14ac:dyDescent="0.25"/>
    <row r="125" s="315" customFormat="1" x14ac:dyDescent="0.25"/>
    <row r="126" s="315" customFormat="1" x14ac:dyDescent="0.25"/>
    <row r="127" s="315" customFormat="1" x14ac:dyDescent="0.25"/>
    <row r="128" s="315" customFormat="1" x14ac:dyDescent="0.25"/>
    <row r="129" s="315" customFormat="1" x14ac:dyDescent="0.25"/>
    <row r="130" s="315" customFormat="1" x14ac:dyDescent="0.25"/>
    <row r="131" s="315" customFormat="1" x14ac:dyDescent="0.25"/>
    <row r="132" s="315" customFormat="1" x14ac:dyDescent="0.25"/>
    <row r="133" s="315" customFormat="1" x14ac:dyDescent="0.25"/>
    <row r="134" s="315" customFormat="1" x14ac:dyDescent="0.25"/>
    <row r="135" s="315" customFormat="1" x14ac:dyDescent="0.25"/>
    <row r="136" s="315" customFormat="1" x14ac:dyDescent="0.25"/>
    <row r="137" s="315" customFormat="1" x14ac:dyDescent="0.25"/>
    <row r="138" s="315" customFormat="1" x14ac:dyDescent="0.25"/>
    <row r="139" s="315" customFormat="1" x14ac:dyDescent="0.25"/>
    <row r="140" s="315" customFormat="1" x14ac:dyDescent="0.25"/>
    <row r="141" s="315" customFormat="1" x14ac:dyDescent="0.25"/>
    <row r="142" s="315" customFormat="1" x14ac:dyDescent="0.25"/>
    <row r="143" s="315" customFormat="1" x14ac:dyDescent="0.25"/>
    <row r="144" s="315" customFormat="1" x14ac:dyDescent="0.25"/>
    <row r="145" s="315" customFormat="1" x14ac:dyDescent="0.25"/>
    <row r="146" s="315" customFormat="1" x14ac:dyDescent="0.25"/>
    <row r="147" s="315" customFormat="1" x14ac:dyDescent="0.25"/>
    <row r="148" s="315" customFormat="1" x14ac:dyDescent="0.25"/>
    <row r="149" s="315" customFormat="1" x14ac:dyDescent="0.25"/>
    <row r="150" s="315" customFormat="1" x14ac:dyDescent="0.25"/>
    <row r="151" s="315" customFormat="1" x14ac:dyDescent="0.25"/>
    <row r="152" s="315" customFormat="1" x14ac:dyDescent="0.25"/>
    <row r="153" s="315" customFormat="1" x14ac:dyDescent="0.25"/>
    <row r="154" s="315" customFormat="1" x14ac:dyDescent="0.25"/>
    <row r="155" s="315" customFormat="1" x14ac:dyDescent="0.25"/>
    <row r="156" s="315" customFormat="1" x14ac:dyDescent="0.25"/>
    <row r="157" s="315" customFormat="1" x14ac:dyDescent="0.25"/>
    <row r="158" s="315" customFormat="1" x14ac:dyDescent="0.25"/>
    <row r="159" s="315" customFormat="1" x14ac:dyDescent="0.25"/>
    <row r="160" s="315" customFormat="1" x14ac:dyDescent="0.25"/>
    <row r="161" s="315" customFormat="1" x14ac:dyDescent="0.25"/>
    <row r="162" s="315" customFormat="1" x14ac:dyDescent="0.25"/>
    <row r="163" s="315" customFormat="1" x14ac:dyDescent="0.25"/>
    <row r="164" s="315" customFormat="1" x14ac:dyDescent="0.25"/>
    <row r="165" s="315" customFormat="1" x14ac:dyDescent="0.25"/>
    <row r="166" s="315" customFormat="1" x14ac:dyDescent="0.25"/>
    <row r="167" s="315" customFormat="1" x14ac:dyDescent="0.25"/>
    <row r="168" s="315" customFormat="1" x14ac:dyDescent="0.25"/>
    <row r="169" s="315" customFormat="1" x14ac:dyDescent="0.25"/>
    <row r="170" s="315" customFormat="1" x14ac:dyDescent="0.25"/>
    <row r="171" s="315" customFormat="1" x14ac:dyDescent="0.25"/>
    <row r="172" s="315" customFormat="1" x14ac:dyDescent="0.25"/>
    <row r="173" s="315" customFormat="1" x14ac:dyDescent="0.25"/>
    <row r="174" s="315" customFormat="1" x14ac:dyDescent="0.25"/>
    <row r="175" s="315" customFormat="1" x14ac:dyDescent="0.25"/>
    <row r="176" s="315" customFormat="1" x14ac:dyDescent="0.25"/>
    <row r="177" s="315" customFormat="1" x14ac:dyDescent="0.25"/>
    <row r="178" s="315" customFormat="1" x14ac:dyDescent="0.25"/>
    <row r="179" s="315" customFormat="1" x14ac:dyDescent="0.25"/>
    <row r="180" s="315" customFormat="1" x14ac:dyDescent="0.25"/>
    <row r="181" s="315" customFormat="1" x14ac:dyDescent="0.25"/>
    <row r="182" s="315" customFormat="1" x14ac:dyDescent="0.25"/>
    <row r="183" s="315" customFormat="1" x14ac:dyDescent="0.25"/>
    <row r="184" s="315" customFormat="1" x14ac:dyDescent="0.25"/>
    <row r="185" s="315" customFormat="1" x14ac:dyDescent="0.25"/>
    <row r="186" s="315" customFormat="1" x14ac:dyDescent="0.25"/>
    <row r="187" s="315" customFormat="1" x14ac:dyDescent="0.25"/>
    <row r="188" s="315" customFormat="1" x14ac:dyDescent="0.25"/>
    <row r="189" s="315" customFormat="1" x14ac:dyDescent="0.25"/>
    <row r="190" s="315" customFormat="1" x14ac:dyDescent="0.25"/>
    <row r="191" s="315" customFormat="1" x14ac:dyDescent="0.25"/>
    <row r="192" s="315" customFormat="1" x14ac:dyDescent="0.25"/>
    <row r="193" s="315" customFormat="1" x14ac:dyDescent="0.25"/>
    <row r="194" s="315" customFormat="1" x14ac:dyDescent="0.25"/>
    <row r="195" s="315" customFormat="1" x14ac:dyDescent="0.25"/>
    <row r="196" s="315" customFormat="1" x14ac:dyDescent="0.25"/>
    <row r="197" s="315" customFormat="1" x14ac:dyDescent="0.25"/>
    <row r="198" s="315" customFormat="1" x14ac:dyDescent="0.25"/>
    <row r="199" s="315" customFormat="1" x14ac:dyDescent="0.25"/>
    <row r="200" s="315" customFormat="1" x14ac:dyDescent="0.25"/>
    <row r="201" s="315" customFormat="1" x14ac:dyDescent="0.25"/>
    <row r="202" s="315" customFormat="1" x14ac:dyDescent="0.25"/>
    <row r="203" s="315" customFormat="1" x14ac:dyDescent="0.25"/>
    <row r="204" s="315" customFormat="1" x14ac:dyDescent="0.25"/>
    <row r="205" s="315" customFormat="1" x14ac:dyDescent="0.25"/>
    <row r="206" s="315" customFormat="1" x14ac:dyDescent="0.25"/>
    <row r="207" s="315" customFormat="1" x14ac:dyDescent="0.25"/>
    <row r="208" s="315" customFormat="1" x14ac:dyDescent="0.25"/>
    <row r="209" s="315" customFormat="1" x14ac:dyDescent="0.25"/>
    <row r="210" s="315" customFormat="1" x14ac:dyDescent="0.25"/>
    <row r="211" s="315" customFormat="1" x14ac:dyDescent="0.25"/>
    <row r="212" s="315" customFormat="1" x14ac:dyDescent="0.25"/>
    <row r="213" s="315" customFormat="1" x14ac:dyDescent="0.25"/>
    <row r="214" s="315" customFormat="1" x14ac:dyDescent="0.25"/>
    <row r="215" s="315" customFormat="1" x14ac:dyDescent="0.25"/>
    <row r="216" s="315" customFormat="1" x14ac:dyDescent="0.25"/>
    <row r="217" s="315" customFormat="1" x14ac:dyDescent="0.25"/>
    <row r="218" s="315" customFormat="1" x14ac:dyDescent="0.25"/>
    <row r="219" s="315" customFormat="1" x14ac:dyDescent="0.25"/>
    <row r="220" s="315" customFormat="1" x14ac:dyDescent="0.25"/>
    <row r="221" s="315" customFormat="1" x14ac:dyDescent="0.25"/>
    <row r="222" s="315" customFormat="1" x14ac:dyDescent="0.25"/>
    <row r="223" s="315" customFormat="1" x14ac:dyDescent="0.25"/>
    <row r="224" s="315" customFormat="1" x14ac:dyDescent="0.25"/>
    <row r="225" s="315" customFormat="1" x14ac:dyDescent="0.25"/>
    <row r="226" s="315" customFormat="1" x14ac:dyDescent="0.25"/>
    <row r="227" s="315" customFormat="1" x14ac:dyDescent="0.25"/>
    <row r="228" s="315" customFormat="1" x14ac:dyDescent="0.25"/>
    <row r="229" s="315" customFormat="1" x14ac:dyDescent="0.25"/>
    <row r="230" s="315" customFormat="1" x14ac:dyDescent="0.25"/>
    <row r="231" s="315" customFormat="1" x14ac:dyDescent="0.25"/>
    <row r="232" s="315" customFormat="1" x14ac:dyDescent="0.25"/>
    <row r="233" s="315" customFormat="1" x14ac:dyDescent="0.25"/>
    <row r="234" s="315" customFormat="1" x14ac:dyDescent="0.25"/>
    <row r="235" s="315" customFormat="1" x14ac:dyDescent="0.25"/>
    <row r="236" s="315" customFormat="1" x14ac:dyDescent="0.25"/>
    <row r="237" s="315" customFormat="1" x14ac:dyDescent="0.25"/>
    <row r="238" s="315" customFormat="1" x14ac:dyDescent="0.25"/>
    <row r="239" s="315" customFormat="1" x14ac:dyDescent="0.25"/>
    <row r="240" s="315" customFormat="1" x14ac:dyDescent="0.25"/>
    <row r="241" s="315" customFormat="1" x14ac:dyDescent="0.25"/>
    <row r="242" s="315" customFormat="1" x14ac:dyDescent="0.25"/>
    <row r="243" s="315" customFormat="1" x14ac:dyDescent="0.25"/>
    <row r="244" s="315" customFormat="1" x14ac:dyDescent="0.25"/>
    <row r="245" s="315" customFormat="1" x14ac:dyDescent="0.25"/>
    <row r="246" s="315" customFormat="1" x14ac:dyDescent="0.25"/>
    <row r="247" s="315" customFormat="1" x14ac:dyDescent="0.25"/>
    <row r="248" s="315" customFormat="1" x14ac:dyDescent="0.25"/>
    <row r="249" s="315" customFormat="1" x14ac:dyDescent="0.25"/>
    <row r="250" s="315" customFormat="1" x14ac:dyDescent="0.25"/>
    <row r="251" s="315" customFormat="1" x14ac:dyDescent="0.25"/>
    <row r="252" s="315" customFormat="1" x14ac:dyDescent="0.25"/>
    <row r="253" s="315" customFormat="1" x14ac:dyDescent="0.25"/>
    <row r="254" s="315" customFormat="1" x14ac:dyDescent="0.25"/>
    <row r="255" s="315" customFormat="1" x14ac:dyDescent="0.25"/>
    <row r="256" s="315" customFormat="1" x14ac:dyDescent="0.25"/>
    <row r="257" s="315" customFormat="1" x14ac:dyDescent="0.25"/>
    <row r="258" s="315" customFormat="1" x14ac:dyDescent="0.25"/>
    <row r="259" s="315" customFormat="1" x14ac:dyDescent="0.25"/>
    <row r="260" s="315" customFormat="1" x14ac:dyDescent="0.25"/>
    <row r="261" s="315" customFormat="1" x14ac:dyDescent="0.25"/>
    <row r="262" s="315" customFormat="1" x14ac:dyDescent="0.25"/>
    <row r="263" s="315" customFormat="1" x14ac:dyDescent="0.25"/>
    <row r="264" s="315" customFormat="1" x14ac:dyDescent="0.25"/>
    <row r="265" s="315" customFormat="1" x14ac:dyDescent="0.25"/>
    <row r="266" s="315" customFormat="1" x14ac:dyDescent="0.25"/>
    <row r="267" s="315" customFormat="1" x14ac:dyDescent="0.25"/>
    <row r="268" s="315" customFormat="1" x14ac:dyDescent="0.25"/>
    <row r="269" s="315" customFormat="1" x14ac:dyDescent="0.25"/>
    <row r="270" s="315" customFormat="1" x14ac:dyDescent="0.25"/>
    <row r="271" s="315" customFormat="1" x14ac:dyDescent="0.25"/>
    <row r="272" s="315" customFormat="1" x14ac:dyDescent="0.25"/>
    <row r="273" s="315" customFormat="1" x14ac:dyDescent="0.25"/>
    <row r="274" s="315" customFormat="1" x14ac:dyDescent="0.25"/>
    <row r="275" s="315" customFormat="1" x14ac:dyDescent="0.25"/>
    <row r="276" s="315" customFormat="1" x14ac:dyDescent="0.25"/>
    <row r="277" s="315" customFormat="1" x14ac:dyDescent="0.25"/>
    <row r="278" s="315" customFormat="1" x14ac:dyDescent="0.25"/>
    <row r="279" s="315" customFormat="1" x14ac:dyDescent="0.25"/>
    <row r="280" s="315" customFormat="1" x14ac:dyDescent="0.25"/>
    <row r="281" s="315" customFormat="1" x14ac:dyDescent="0.25"/>
    <row r="282" s="315" customFormat="1" x14ac:dyDescent="0.25"/>
    <row r="283" s="315" customFormat="1" x14ac:dyDescent="0.25"/>
    <row r="284" s="315" customFormat="1" x14ac:dyDescent="0.25"/>
    <row r="285" s="315" customFormat="1" x14ac:dyDescent="0.25"/>
    <row r="286" s="315" customFormat="1" x14ac:dyDescent="0.25"/>
    <row r="287" s="315" customFormat="1" x14ac:dyDescent="0.25"/>
    <row r="288" s="315" customFormat="1" x14ac:dyDescent="0.25"/>
    <row r="289" s="315" customFormat="1" x14ac:dyDescent="0.25"/>
    <row r="290" s="315" customFormat="1" x14ac:dyDescent="0.25"/>
    <row r="291" s="315" customFormat="1" x14ac:dyDescent="0.25"/>
    <row r="292" s="315" customFormat="1" x14ac:dyDescent="0.25"/>
    <row r="293" s="315" customFormat="1" x14ac:dyDescent="0.25"/>
    <row r="294" s="315" customFormat="1" x14ac:dyDescent="0.25"/>
    <row r="295" s="315" customFormat="1" x14ac:dyDescent="0.25"/>
    <row r="296" s="315" customFormat="1" x14ac:dyDescent="0.25"/>
    <row r="297" s="315" customFormat="1" x14ac:dyDescent="0.25"/>
    <row r="298" s="315" customFormat="1" x14ac:dyDescent="0.25"/>
    <row r="299" s="315" customFormat="1" x14ac:dyDescent="0.25"/>
    <row r="300" s="315" customFormat="1" x14ac:dyDescent="0.25"/>
    <row r="301" s="315" customFormat="1" x14ac:dyDescent="0.25"/>
    <row r="302" s="315" customFormat="1" x14ac:dyDescent="0.25"/>
    <row r="303" s="315" customFormat="1" x14ac:dyDescent="0.25"/>
    <row r="304" s="315" customFormat="1" x14ac:dyDescent="0.25"/>
    <row r="305" s="315" customFormat="1" x14ac:dyDescent="0.25"/>
    <row r="306" s="315" customFormat="1" x14ac:dyDescent="0.25"/>
    <row r="307" s="315" customFormat="1" x14ac:dyDescent="0.25"/>
    <row r="308" s="315" customFormat="1" x14ac:dyDescent="0.25"/>
    <row r="309" s="315" customFormat="1" x14ac:dyDescent="0.25"/>
    <row r="310" s="315" customFormat="1" x14ac:dyDescent="0.25"/>
    <row r="311" s="315" customFormat="1" x14ac:dyDescent="0.25"/>
    <row r="312" s="315" customFormat="1" x14ac:dyDescent="0.25"/>
    <row r="313" s="315" customFormat="1" x14ac:dyDescent="0.25"/>
    <row r="314" s="315" customFormat="1" x14ac:dyDescent="0.25"/>
    <row r="315" s="315" customFormat="1" x14ac:dyDescent="0.25"/>
    <row r="316" s="315" customFormat="1" x14ac:dyDescent="0.25"/>
    <row r="317" s="315" customFormat="1" x14ac:dyDescent="0.25"/>
    <row r="318" s="315" customFormat="1" x14ac:dyDescent="0.25"/>
    <row r="319" s="315" customFormat="1" x14ac:dyDescent="0.25"/>
    <row r="320" s="315" customFormat="1" x14ac:dyDescent="0.25"/>
    <row r="321" s="315" customFormat="1" x14ac:dyDescent="0.25"/>
    <row r="322" s="315" customFormat="1" x14ac:dyDescent="0.25"/>
    <row r="323" s="315" customFormat="1" x14ac:dyDescent="0.25"/>
    <row r="324" s="315" customFormat="1" x14ac:dyDescent="0.25"/>
    <row r="325" s="315" customFormat="1" x14ac:dyDescent="0.25"/>
    <row r="326" s="315" customFormat="1" x14ac:dyDescent="0.25"/>
    <row r="327" s="315" customFormat="1" x14ac:dyDescent="0.25"/>
    <row r="328" s="315" customFormat="1" x14ac:dyDescent="0.25"/>
    <row r="329" s="315" customFormat="1" x14ac:dyDescent="0.25"/>
    <row r="330" s="315" customFormat="1" x14ac:dyDescent="0.25"/>
    <row r="331" s="315" customFormat="1" x14ac:dyDescent="0.25"/>
    <row r="332" s="315" customFormat="1" x14ac:dyDescent="0.25"/>
    <row r="333" s="315" customFormat="1" x14ac:dyDescent="0.25"/>
    <row r="334" s="315" customFormat="1" x14ac:dyDescent="0.25"/>
    <row r="335" s="315" customFormat="1" x14ac:dyDescent="0.25"/>
    <row r="336" s="315" customFormat="1" x14ac:dyDescent="0.25"/>
    <row r="337" s="315" customFormat="1" x14ac:dyDescent="0.25"/>
    <row r="338" s="315" customFormat="1" x14ac:dyDescent="0.25"/>
    <row r="339" s="315" customFormat="1" x14ac:dyDescent="0.25"/>
    <row r="340" s="315" customFormat="1" x14ac:dyDescent="0.25"/>
    <row r="341" s="315" customFormat="1" x14ac:dyDescent="0.25"/>
    <row r="342" s="315" customFormat="1" x14ac:dyDescent="0.25"/>
    <row r="343" s="315" customFormat="1" x14ac:dyDescent="0.25"/>
    <row r="344" s="315" customFormat="1" x14ac:dyDescent="0.25"/>
    <row r="345" s="315" customFormat="1" x14ac:dyDescent="0.25"/>
    <row r="346" s="315" customFormat="1" x14ac:dyDescent="0.25"/>
    <row r="347" s="315" customFormat="1" x14ac:dyDescent="0.25"/>
    <row r="348" s="315" customFormat="1" x14ac:dyDescent="0.25"/>
    <row r="349" s="315" customFormat="1" x14ac:dyDescent="0.25"/>
    <row r="350" s="315" customFormat="1" x14ac:dyDescent="0.25"/>
    <row r="351" s="315" customFormat="1" x14ac:dyDescent="0.25"/>
    <row r="352" s="315" customFormat="1" x14ac:dyDescent="0.25"/>
    <row r="353" s="315" customFormat="1" x14ac:dyDescent="0.25"/>
    <row r="354" s="315" customFormat="1" x14ac:dyDescent="0.25"/>
    <row r="355" s="315" customFormat="1" x14ac:dyDescent="0.25"/>
    <row r="356" s="315" customFormat="1" x14ac:dyDescent="0.25"/>
    <row r="357" s="315" customFormat="1" x14ac:dyDescent="0.25"/>
    <row r="358" s="315" customFormat="1" x14ac:dyDescent="0.25"/>
    <row r="359" s="315" customFormat="1" x14ac:dyDescent="0.25"/>
    <row r="360" s="315" customFormat="1" x14ac:dyDescent="0.25"/>
    <row r="361" s="315" customFormat="1" x14ac:dyDescent="0.25"/>
    <row r="362" s="315" customFormat="1" x14ac:dyDescent="0.25"/>
    <row r="363" s="315" customFormat="1" x14ac:dyDescent="0.25"/>
    <row r="364" s="315" customFormat="1" x14ac:dyDescent="0.25"/>
    <row r="365" s="315" customFormat="1" x14ac:dyDescent="0.25"/>
    <row r="366" s="315" customFormat="1" x14ac:dyDescent="0.25"/>
    <row r="367" s="315" customFormat="1" x14ac:dyDescent="0.25"/>
    <row r="368" s="315" customFormat="1" x14ac:dyDescent="0.25"/>
    <row r="369" s="315" customFormat="1" x14ac:dyDescent="0.25"/>
    <row r="370" s="315" customFormat="1" x14ac:dyDescent="0.25"/>
    <row r="371" s="315" customFormat="1" x14ac:dyDescent="0.25"/>
    <row r="372" s="315" customFormat="1" x14ac:dyDescent="0.25"/>
    <row r="373" s="315" customFormat="1" x14ac:dyDescent="0.25"/>
    <row r="374" s="315" customFormat="1" x14ac:dyDescent="0.25"/>
    <row r="375" s="315" customFormat="1" x14ac:dyDescent="0.25"/>
    <row r="376" s="315" customFormat="1" x14ac:dyDescent="0.25"/>
    <row r="377" s="315" customFormat="1" x14ac:dyDescent="0.25"/>
    <row r="378" s="315" customFormat="1" x14ac:dyDescent="0.25"/>
    <row r="379" s="315" customFormat="1" x14ac:dyDescent="0.25"/>
    <row r="380" s="315" customFormat="1" x14ac:dyDescent="0.25"/>
    <row r="381" s="315" customFormat="1" x14ac:dyDescent="0.25"/>
    <row r="382" s="315" customFormat="1" x14ac:dyDescent="0.25"/>
    <row r="383" s="315" customFormat="1" x14ac:dyDescent="0.25"/>
    <row r="384" s="315" customFormat="1" x14ac:dyDescent="0.25"/>
    <row r="385" s="315" customFormat="1" x14ac:dyDescent="0.25"/>
    <row r="386" s="315" customFormat="1" x14ac:dyDescent="0.25"/>
    <row r="387" s="315" customFormat="1" x14ac:dyDescent="0.25"/>
    <row r="388" s="315" customFormat="1" x14ac:dyDescent="0.25"/>
    <row r="389" s="315" customFormat="1" x14ac:dyDescent="0.25"/>
    <row r="390" s="315" customFormat="1" x14ac:dyDescent="0.25"/>
    <row r="391" s="315" customFormat="1" x14ac:dyDescent="0.25"/>
    <row r="392" s="315" customFormat="1" x14ac:dyDescent="0.25"/>
    <row r="393" s="315" customFormat="1" x14ac:dyDescent="0.25"/>
    <row r="394" s="315" customFormat="1" x14ac:dyDescent="0.25"/>
    <row r="395" s="315" customFormat="1" x14ac:dyDescent="0.25"/>
    <row r="396" s="315" customFormat="1" x14ac:dyDescent="0.25"/>
    <row r="397" s="315" customFormat="1" x14ac:dyDescent="0.25"/>
    <row r="398" s="315" customFormat="1" x14ac:dyDescent="0.25"/>
    <row r="399" s="315" customFormat="1" x14ac:dyDescent="0.25"/>
    <row r="400" s="315" customFormat="1" x14ac:dyDescent="0.25"/>
    <row r="401" s="315" customFormat="1" x14ac:dyDescent="0.25"/>
    <row r="402" s="315" customFormat="1" x14ac:dyDescent="0.25"/>
    <row r="403" s="315" customFormat="1" x14ac:dyDescent="0.25"/>
    <row r="404" s="315" customFormat="1" x14ac:dyDescent="0.25"/>
    <row r="405" s="315" customFormat="1" x14ac:dyDescent="0.25"/>
    <row r="406" s="315" customFormat="1" x14ac:dyDescent="0.25"/>
    <row r="407" s="315" customFormat="1" x14ac:dyDescent="0.25"/>
    <row r="408" s="315" customFormat="1" x14ac:dyDescent="0.25"/>
    <row r="409" s="315" customFormat="1" x14ac:dyDescent="0.25"/>
    <row r="410" s="315" customFormat="1" x14ac:dyDescent="0.25"/>
    <row r="411" s="315" customFormat="1" x14ac:dyDescent="0.25"/>
    <row r="412" s="315" customFormat="1" x14ac:dyDescent="0.25"/>
    <row r="413" s="315" customFormat="1" x14ac:dyDescent="0.25"/>
    <row r="414" s="315" customFormat="1" x14ac:dyDescent="0.25"/>
    <row r="415" s="315" customFormat="1" x14ac:dyDescent="0.25"/>
    <row r="416" s="315" customFormat="1" x14ac:dyDescent="0.25"/>
    <row r="417" s="315" customFormat="1" x14ac:dyDescent="0.25"/>
    <row r="418" s="315" customFormat="1" x14ac:dyDescent="0.25"/>
    <row r="419" s="315" customFormat="1" x14ac:dyDescent="0.25"/>
    <row r="420" s="315" customFormat="1" x14ac:dyDescent="0.25"/>
    <row r="421" s="315" customFormat="1" x14ac:dyDescent="0.25"/>
    <row r="422" s="315" customFormat="1" x14ac:dyDescent="0.25"/>
    <row r="423" s="315" customFormat="1" x14ac:dyDescent="0.25"/>
    <row r="424" s="315" customFormat="1" x14ac:dyDescent="0.25"/>
    <row r="425" s="315" customFormat="1" x14ac:dyDescent="0.25"/>
    <row r="426" s="315" customFormat="1" x14ac:dyDescent="0.25"/>
    <row r="427" s="315" customFormat="1" x14ac:dyDescent="0.25"/>
    <row r="428" s="315" customFormat="1" x14ac:dyDescent="0.25"/>
    <row r="429" s="315" customFormat="1" x14ac:dyDescent="0.25"/>
    <row r="430" s="315" customFormat="1" x14ac:dyDescent="0.25"/>
    <row r="431" s="315" customFormat="1" x14ac:dyDescent="0.25"/>
    <row r="432" s="315" customFormat="1" x14ac:dyDescent="0.25"/>
    <row r="433" s="315" customFormat="1" x14ac:dyDescent="0.25"/>
    <row r="434" s="315" customFormat="1" x14ac:dyDescent="0.25"/>
    <row r="435" s="315" customFormat="1" x14ac:dyDescent="0.25"/>
    <row r="436" s="315" customFormat="1" x14ac:dyDescent="0.25"/>
    <row r="437" s="315" customFormat="1" x14ac:dyDescent="0.25"/>
    <row r="438" s="315" customFormat="1" x14ac:dyDescent="0.25"/>
    <row r="439" s="315" customFormat="1" x14ac:dyDescent="0.25"/>
    <row r="440" s="315" customFormat="1" x14ac:dyDescent="0.25"/>
    <row r="441" s="315" customFormat="1" x14ac:dyDescent="0.25"/>
    <row r="442" s="315" customFormat="1" x14ac:dyDescent="0.25"/>
    <row r="443" s="315" customFormat="1" x14ac:dyDescent="0.25"/>
    <row r="444" s="315" customFormat="1" x14ac:dyDescent="0.25"/>
    <row r="445" s="315" customFormat="1" x14ac:dyDescent="0.25"/>
    <row r="446" s="315" customFormat="1" x14ac:dyDescent="0.25"/>
    <row r="447" s="315" customFormat="1" x14ac:dyDescent="0.25"/>
    <row r="448" s="315" customFormat="1" x14ac:dyDescent="0.25"/>
    <row r="449" s="315" customFormat="1" x14ac:dyDescent="0.25"/>
    <row r="450" s="315" customFormat="1" x14ac:dyDescent="0.25"/>
    <row r="451" s="315" customFormat="1" x14ac:dyDescent="0.25"/>
    <row r="452" s="315" customFormat="1" x14ac:dyDescent="0.25"/>
    <row r="453" s="315" customFormat="1" x14ac:dyDescent="0.25"/>
    <row r="454" s="315" customFormat="1" x14ac:dyDescent="0.25"/>
    <row r="455" s="315" customFormat="1" x14ac:dyDescent="0.25"/>
    <row r="456" s="315" customFormat="1" x14ac:dyDescent="0.25"/>
    <row r="457" s="315" customFormat="1" x14ac:dyDescent="0.25"/>
    <row r="458" s="315" customFormat="1" x14ac:dyDescent="0.25"/>
    <row r="459" s="315" customFormat="1" x14ac:dyDescent="0.25"/>
    <row r="460" s="315" customFormat="1" x14ac:dyDescent="0.25"/>
    <row r="461" s="315" customFormat="1" x14ac:dyDescent="0.25"/>
    <row r="462" s="315" customFormat="1" x14ac:dyDescent="0.25"/>
    <row r="463" s="315" customFormat="1" x14ac:dyDescent="0.25"/>
    <row r="464" s="315" customFormat="1" x14ac:dyDescent="0.25"/>
    <row r="465" s="315" customFormat="1" x14ac:dyDescent="0.25"/>
    <row r="466" s="315" customFormat="1" x14ac:dyDescent="0.25"/>
    <row r="467" s="315" customFormat="1" x14ac:dyDescent="0.25"/>
    <row r="468" s="315" customFormat="1" x14ac:dyDescent="0.25"/>
    <row r="469" s="315" customFormat="1" x14ac:dyDescent="0.25"/>
    <row r="470" s="315" customFormat="1" x14ac:dyDescent="0.25"/>
    <row r="471" s="315" customFormat="1" x14ac:dyDescent="0.25"/>
    <row r="472" s="315" customFormat="1" x14ac:dyDescent="0.25"/>
    <row r="473" s="315" customFormat="1" x14ac:dyDescent="0.25"/>
    <row r="474" s="315" customFormat="1" x14ac:dyDescent="0.25"/>
    <row r="475" s="315" customFormat="1" x14ac:dyDescent="0.25"/>
    <row r="476" s="315" customFormat="1" x14ac:dyDescent="0.25"/>
    <row r="477" s="315" customFormat="1" x14ac:dyDescent="0.25"/>
    <row r="478" s="315" customFormat="1" x14ac:dyDescent="0.25"/>
    <row r="479" s="315" customFormat="1" x14ac:dyDescent="0.25"/>
    <row r="480" s="315" customFormat="1" x14ac:dyDescent="0.25"/>
    <row r="481" s="315" customFormat="1" x14ac:dyDescent="0.25"/>
    <row r="482" s="315" customFormat="1" x14ac:dyDescent="0.25"/>
    <row r="483" s="315" customFormat="1" x14ac:dyDescent="0.25"/>
    <row r="484" s="315" customFormat="1" x14ac:dyDescent="0.25"/>
    <row r="485" s="315" customFormat="1" x14ac:dyDescent="0.25"/>
    <row r="486" s="315" customFormat="1" x14ac:dyDescent="0.25"/>
    <row r="487" s="315" customFormat="1" x14ac:dyDescent="0.25"/>
    <row r="488" s="315" customFormat="1" x14ac:dyDescent="0.25"/>
    <row r="489" s="315" customFormat="1" x14ac:dyDescent="0.25"/>
    <row r="490" s="315" customFormat="1" x14ac:dyDescent="0.25"/>
    <row r="491" s="315" customFormat="1" x14ac:dyDescent="0.25"/>
    <row r="492" s="315" customFormat="1" x14ac:dyDescent="0.25"/>
    <row r="493" s="315" customFormat="1" x14ac:dyDescent="0.25"/>
    <row r="494" s="315" customFormat="1" x14ac:dyDescent="0.25"/>
    <row r="495" s="315" customFormat="1" x14ac:dyDescent="0.25"/>
    <row r="496" s="315" customFormat="1" x14ac:dyDescent="0.25"/>
    <row r="497" s="315" customFormat="1" x14ac:dyDescent="0.25"/>
    <row r="498" s="315" customFormat="1" x14ac:dyDescent="0.25"/>
    <row r="499" s="315" customFormat="1" x14ac:dyDescent="0.25"/>
    <row r="500" s="315" customFormat="1" x14ac:dyDescent="0.25"/>
    <row r="501" s="315" customFormat="1" x14ac:dyDescent="0.25"/>
    <row r="502" s="315" customFormat="1" x14ac:dyDescent="0.25"/>
    <row r="503" s="315" customFormat="1" x14ac:dyDescent="0.25"/>
    <row r="504" s="315" customFormat="1" x14ac:dyDescent="0.25"/>
    <row r="505" s="315" customFormat="1" x14ac:dyDescent="0.25"/>
    <row r="506" s="315" customFormat="1" x14ac:dyDescent="0.25"/>
    <row r="507" s="315" customFormat="1" x14ac:dyDescent="0.25"/>
    <row r="508" s="315" customFormat="1" x14ac:dyDescent="0.25"/>
    <row r="509" s="315" customFormat="1" x14ac:dyDescent="0.25"/>
    <row r="510" s="315" customFormat="1" x14ac:dyDescent="0.25"/>
    <row r="511" s="315" customFormat="1" x14ac:dyDescent="0.25"/>
    <row r="512" s="315" customFormat="1" x14ac:dyDescent="0.25"/>
    <row r="513" s="315" customFormat="1" x14ac:dyDescent="0.25"/>
    <row r="514" s="315" customFormat="1" x14ac:dyDescent="0.25"/>
    <row r="515" s="315" customFormat="1" x14ac:dyDescent="0.25"/>
    <row r="516" s="315" customFormat="1" x14ac:dyDescent="0.25"/>
    <row r="517" s="315" customFormat="1" x14ac:dyDescent="0.25"/>
    <row r="518" s="315" customFormat="1" x14ac:dyDescent="0.25"/>
    <row r="519" s="315" customFormat="1" x14ac:dyDescent="0.25"/>
    <row r="520" s="315" customFormat="1" x14ac:dyDescent="0.25"/>
    <row r="521" s="315" customFormat="1" x14ac:dyDescent="0.25"/>
    <row r="522" s="315" customFormat="1" x14ac:dyDescent="0.25"/>
    <row r="523" s="315" customFormat="1" x14ac:dyDescent="0.25"/>
    <row r="524" s="315" customFormat="1" x14ac:dyDescent="0.25"/>
    <row r="525" s="315" customFormat="1" x14ac:dyDescent="0.25"/>
    <row r="526" s="315" customFormat="1" x14ac:dyDescent="0.25"/>
    <row r="527" s="315" customFormat="1" x14ac:dyDescent="0.25"/>
    <row r="528" s="315" customFormat="1" x14ac:dyDescent="0.25"/>
    <row r="529" s="315" customFormat="1" x14ac:dyDescent="0.25"/>
    <row r="530" s="315" customFormat="1" x14ac:dyDescent="0.25"/>
    <row r="531" s="315" customFormat="1" x14ac:dyDescent="0.25"/>
    <row r="532" s="315" customFormat="1" x14ac:dyDescent="0.25"/>
    <row r="533" s="315" customFormat="1" x14ac:dyDescent="0.25"/>
    <row r="534" s="315" customFormat="1" x14ac:dyDescent="0.25"/>
    <row r="535" s="315" customFormat="1" x14ac:dyDescent="0.25"/>
    <row r="536" s="315" customFormat="1" x14ac:dyDescent="0.25"/>
    <row r="537" s="315" customFormat="1" x14ac:dyDescent="0.25"/>
    <row r="538" s="315" customFormat="1" x14ac:dyDescent="0.25"/>
    <row r="539" s="315" customFormat="1" x14ac:dyDescent="0.25"/>
    <row r="540" s="315" customFormat="1" x14ac:dyDescent="0.25"/>
    <row r="541" s="315" customFormat="1" x14ac:dyDescent="0.25"/>
    <row r="542" s="315" customFormat="1" x14ac:dyDescent="0.25"/>
    <row r="543" s="315" customFormat="1" x14ac:dyDescent="0.25"/>
    <row r="544" s="315" customFormat="1" x14ac:dyDescent="0.25"/>
    <row r="545" s="315" customFormat="1" x14ac:dyDescent="0.25"/>
    <row r="546" s="315" customFormat="1" x14ac:dyDescent="0.25"/>
    <row r="547" s="315" customFormat="1" x14ac:dyDescent="0.25"/>
    <row r="548" s="315" customFormat="1" x14ac:dyDescent="0.25"/>
    <row r="549" s="315" customFormat="1" x14ac:dyDescent="0.25"/>
    <row r="550" s="315" customFormat="1" x14ac:dyDescent="0.25"/>
    <row r="551" s="315" customFormat="1" x14ac:dyDescent="0.25"/>
    <row r="552" s="315" customFormat="1" x14ac:dyDescent="0.25"/>
    <row r="553" s="315" customFormat="1" x14ac:dyDescent="0.25"/>
    <row r="554" s="315" customFormat="1" x14ac:dyDescent="0.25"/>
    <row r="555" s="315" customFormat="1" x14ac:dyDescent="0.25"/>
    <row r="556" s="315" customFormat="1" x14ac:dyDescent="0.25"/>
    <row r="557" s="315" customFormat="1" x14ac:dyDescent="0.25"/>
    <row r="558" s="315" customFormat="1" x14ac:dyDescent="0.25"/>
    <row r="559" s="315" customFormat="1" x14ac:dyDescent="0.25"/>
    <row r="560" s="315" customFormat="1" x14ac:dyDescent="0.25"/>
    <row r="561" s="315" customFormat="1" x14ac:dyDescent="0.25"/>
    <row r="562" s="315" customFormat="1" x14ac:dyDescent="0.25"/>
    <row r="563" s="315" customFormat="1" x14ac:dyDescent="0.25"/>
    <row r="564" s="315" customFormat="1" x14ac:dyDescent="0.25"/>
    <row r="565" s="315" customFormat="1" x14ac:dyDescent="0.25"/>
    <row r="566" s="315" customFormat="1" x14ac:dyDescent="0.25"/>
    <row r="567" s="315" customFormat="1" x14ac:dyDescent="0.25"/>
    <row r="568" s="315" customFormat="1" x14ac:dyDescent="0.25"/>
    <row r="569" s="315" customFormat="1" x14ac:dyDescent="0.25"/>
    <row r="570" s="315" customFormat="1" x14ac:dyDescent="0.25"/>
    <row r="571" s="315" customFormat="1" x14ac:dyDescent="0.25"/>
    <row r="572" s="315" customFormat="1" x14ac:dyDescent="0.25"/>
    <row r="573" s="315" customFormat="1" x14ac:dyDescent="0.25"/>
    <row r="574" s="315" customFormat="1" x14ac:dyDescent="0.25"/>
    <row r="575" s="315" customFormat="1" x14ac:dyDescent="0.25"/>
    <row r="576" s="315" customFormat="1" x14ac:dyDescent="0.25"/>
    <row r="577" s="315" customFormat="1" x14ac:dyDescent="0.25"/>
    <row r="578" s="315" customFormat="1" x14ac:dyDescent="0.25"/>
    <row r="579" s="315" customFormat="1" x14ac:dyDescent="0.25"/>
    <row r="580" s="315" customFormat="1" x14ac:dyDescent="0.25"/>
    <row r="581" s="315" customFormat="1" x14ac:dyDescent="0.25"/>
    <row r="582" s="315" customFormat="1" x14ac:dyDescent="0.25"/>
    <row r="583" s="315" customFormat="1" x14ac:dyDescent="0.25"/>
    <row r="584" s="315" customFormat="1" x14ac:dyDescent="0.25"/>
    <row r="585" s="315" customFormat="1" x14ac:dyDescent="0.25"/>
    <row r="586" s="315" customFormat="1" x14ac:dyDescent="0.25"/>
    <row r="587" s="315" customFormat="1" x14ac:dyDescent="0.25"/>
    <row r="588" s="315" customFormat="1" x14ac:dyDescent="0.25"/>
    <row r="589" s="315" customFormat="1" x14ac:dyDescent="0.25"/>
    <row r="590" s="315" customFormat="1" x14ac:dyDescent="0.25"/>
    <row r="591" s="315" customFormat="1" x14ac:dyDescent="0.25"/>
    <row r="592" s="315" customFormat="1" x14ac:dyDescent="0.25"/>
    <row r="593" s="315" customFormat="1" x14ac:dyDescent="0.25"/>
    <row r="594" s="315" customFormat="1" x14ac:dyDescent="0.25"/>
    <row r="595" s="315" customFormat="1" x14ac:dyDescent="0.25"/>
    <row r="596" s="315" customFormat="1" x14ac:dyDescent="0.25"/>
    <row r="597" s="315" customFormat="1" x14ac:dyDescent="0.25"/>
    <row r="598" s="315" customFormat="1" x14ac:dyDescent="0.25"/>
    <row r="599" s="315" customFormat="1" x14ac:dyDescent="0.25"/>
    <row r="600" s="315" customFormat="1" x14ac:dyDescent="0.25"/>
    <row r="601" s="315" customFormat="1" x14ac:dyDescent="0.25"/>
    <row r="602" s="315" customFormat="1" x14ac:dyDescent="0.25"/>
    <row r="603" s="315" customFormat="1" x14ac:dyDescent="0.25"/>
    <row r="604" s="315" customFormat="1" x14ac:dyDescent="0.25"/>
    <row r="605" s="315" customFormat="1" x14ac:dyDescent="0.25"/>
    <row r="606" s="315" customFormat="1" x14ac:dyDescent="0.25"/>
    <row r="607" s="315" customFormat="1" x14ac:dyDescent="0.25"/>
    <row r="608" s="315" customFormat="1" x14ac:dyDescent="0.25"/>
    <row r="609" s="315" customFormat="1" x14ac:dyDescent="0.25"/>
    <row r="610" s="315" customFormat="1" x14ac:dyDescent="0.25"/>
    <row r="611" s="315" customFormat="1" x14ac:dyDescent="0.25"/>
    <row r="612" s="315" customFormat="1" x14ac:dyDescent="0.25"/>
    <row r="613" s="315" customFormat="1" x14ac:dyDescent="0.25"/>
    <row r="614" s="315" customFormat="1" x14ac:dyDescent="0.25"/>
    <row r="615" s="315" customFormat="1" x14ac:dyDescent="0.25"/>
    <row r="616" s="315" customFormat="1" x14ac:dyDescent="0.25"/>
    <row r="617" s="315" customFormat="1" x14ac:dyDescent="0.25"/>
    <row r="618" s="315" customFormat="1" x14ac:dyDescent="0.25"/>
    <row r="619" s="315" customFormat="1" x14ac:dyDescent="0.25"/>
    <row r="620" s="315" customFormat="1" x14ac:dyDescent="0.25"/>
    <row r="621" s="315" customFormat="1" x14ac:dyDescent="0.25"/>
    <row r="622" s="315" customFormat="1" x14ac:dyDescent="0.25"/>
    <row r="623" s="315" customFormat="1" x14ac:dyDescent="0.25"/>
    <row r="624" s="315" customFormat="1" x14ac:dyDescent="0.25"/>
    <row r="625" s="315" customFormat="1" x14ac:dyDescent="0.25"/>
    <row r="626" s="315" customFormat="1" x14ac:dyDescent="0.25"/>
    <row r="627" s="315" customFormat="1" x14ac:dyDescent="0.25"/>
    <row r="628" s="315" customFormat="1" x14ac:dyDescent="0.25"/>
    <row r="629" s="315" customFormat="1" x14ac:dyDescent="0.25"/>
    <row r="630" s="315" customFormat="1" x14ac:dyDescent="0.25"/>
    <row r="631" s="315" customFormat="1" x14ac:dyDescent="0.25"/>
    <row r="632" s="315" customFormat="1" x14ac:dyDescent="0.25"/>
    <row r="633" s="315" customFormat="1" x14ac:dyDescent="0.25"/>
    <row r="634" s="315" customFormat="1" x14ac:dyDescent="0.25"/>
    <row r="635" s="315" customFormat="1" x14ac:dyDescent="0.25"/>
    <row r="636" s="315" customFormat="1" x14ac:dyDescent="0.25"/>
    <row r="637" s="315" customFormat="1" x14ac:dyDescent="0.25"/>
    <row r="638" s="315" customFormat="1" x14ac:dyDescent="0.25"/>
    <row r="639" s="315" customFormat="1" x14ac:dyDescent="0.25"/>
    <row r="640" s="315" customFormat="1" x14ac:dyDescent="0.25"/>
    <row r="641" s="315" customFormat="1" x14ac:dyDescent="0.25"/>
    <row r="642" s="315" customFormat="1" x14ac:dyDescent="0.25"/>
    <row r="643" s="315" customFormat="1" x14ac:dyDescent="0.25"/>
    <row r="644" s="315" customFormat="1" x14ac:dyDescent="0.25"/>
    <row r="645" s="315" customFormat="1" x14ac:dyDescent="0.25"/>
    <row r="646" s="315" customFormat="1" x14ac:dyDescent="0.25"/>
    <row r="647" s="315" customFormat="1" x14ac:dyDescent="0.25"/>
    <row r="648" s="315" customFormat="1" x14ac:dyDescent="0.25"/>
    <row r="649" s="315" customFormat="1" x14ac:dyDescent="0.25"/>
    <row r="650" s="315" customFormat="1" x14ac:dyDescent="0.25"/>
    <row r="651" s="315" customFormat="1" x14ac:dyDescent="0.25"/>
    <row r="652" s="315" customFormat="1" x14ac:dyDescent="0.25"/>
    <row r="653" s="315" customFormat="1" x14ac:dyDescent="0.25"/>
    <row r="654" s="315" customFormat="1" x14ac:dyDescent="0.25"/>
    <row r="655" s="315" customFormat="1" x14ac:dyDescent="0.25"/>
    <row r="656" s="315" customFormat="1" x14ac:dyDescent="0.25"/>
    <row r="657" s="315" customFormat="1" x14ac:dyDescent="0.25"/>
    <row r="658" s="315" customFormat="1" x14ac:dyDescent="0.25"/>
    <row r="659" s="315" customFormat="1" x14ac:dyDescent="0.25"/>
    <row r="660" s="315" customFormat="1" x14ac:dyDescent="0.25"/>
    <row r="661" s="315" customFormat="1" x14ac:dyDescent="0.25"/>
    <row r="662" s="315" customFormat="1" x14ac:dyDescent="0.25"/>
    <row r="663" s="315" customFormat="1" x14ac:dyDescent="0.25"/>
    <row r="664" s="315" customFormat="1" x14ac:dyDescent="0.25"/>
    <row r="665" s="315" customFormat="1" x14ac:dyDescent="0.25"/>
    <row r="666" s="315" customFormat="1" x14ac:dyDescent="0.25"/>
    <row r="667" s="315" customFormat="1" x14ac:dyDescent="0.25"/>
    <row r="668" s="315" customFormat="1" x14ac:dyDescent="0.25"/>
    <row r="669" s="315" customFormat="1" x14ac:dyDescent="0.25"/>
    <row r="670" s="315" customFormat="1" x14ac:dyDescent="0.25"/>
    <row r="671" s="315" customFormat="1" x14ac:dyDescent="0.25"/>
    <row r="672" s="315" customFormat="1" x14ac:dyDescent="0.25"/>
    <row r="673" s="315" customFormat="1" x14ac:dyDescent="0.25"/>
    <row r="674" s="315" customFormat="1" x14ac:dyDescent="0.25"/>
    <row r="675" s="315" customFormat="1" x14ac:dyDescent="0.25"/>
    <row r="676" s="315" customFormat="1" x14ac:dyDescent="0.25"/>
    <row r="677" s="315" customFormat="1" x14ac:dyDescent="0.25"/>
    <row r="678" s="315" customFormat="1" x14ac:dyDescent="0.25"/>
    <row r="679" s="315" customFormat="1" x14ac:dyDescent="0.25"/>
    <row r="680" s="315" customFormat="1" x14ac:dyDescent="0.25"/>
    <row r="681" s="315" customFormat="1" x14ac:dyDescent="0.25"/>
    <row r="682" s="315" customFormat="1" x14ac:dyDescent="0.25"/>
    <row r="683" s="315" customFormat="1" x14ac:dyDescent="0.25"/>
    <row r="684" s="315" customFormat="1" x14ac:dyDescent="0.25"/>
    <row r="685" s="315" customFormat="1" x14ac:dyDescent="0.25"/>
    <row r="686" s="315" customFormat="1" x14ac:dyDescent="0.25"/>
    <row r="687" s="315" customFormat="1" x14ac:dyDescent="0.25"/>
    <row r="688" s="315" customFormat="1" x14ac:dyDescent="0.25"/>
    <row r="689" s="315" customFormat="1" x14ac:dyDescent="0.25"/>
    <row r="690" s="315" customFormat="1" x14ac:dyDescent="0.25"/>
    <row r="691" s="315" customFormat="1" x14ac:dyDescent="0.25"/>
    <row r="692" s="315" customFormat="1" x14ac:dyDescent="0.25"/>
    <row r="693" s="315" customFormat="1" x14ac:dyDescent="0.25"/>
    <row r="694" s="315" customFormat="1" x14ac:dyDescent="0.25"/>
    <row r="695" s="315" customFormat="1" x14ac:dyDescent="0.25"/>
    <row r="696" s="315" customFormat="1" x14ac:dyDescent="0.25"/>
    <row r="697" s="315" customFormat="1" x14ac:dyDescent="0.25"/>
    <row r="698" s="315" customFormat="1" x14ac:dyDescent="0.25"/>
    <row r="699" s="315" customFormat="1" x14ac:dyDescent="0.25"/>
    <row r="700" s="315" customFormat="1" x14ac:dyDescent="0.25"/>
    <row r="701" s="315" customFormat="1" x14ac:dyDescent="0.25"/>
    <row r="702" s="315" customFormat="1" x14ac:dyDescent="0.25"/>
    <row r="703" s="315" customFormat="1" x14ac:dyDescent="0.25"/>
    <row r="704" s="315" customFormat="1" x14ac:dyDescent="0.25"/>
    <row r="705" s="315" customFormat="1" x14ac:dyDescent="0.25"/>
    <row r="706" s="315" customFormat="1" x14ac:dyDescent="0.25"/>
    <row r="707" s="315" customFormat="1" x14ac:dyDescent="0.25"/>
    <row r="708" s="315" customFormat="1" x14ac:dyDescent="0.25"/>
    <row r="709" s="315" customFormat="1" x14ac:dyDescent="0.25"/>
    <row r="710" s="315" customFormat="1" x14ac:dyDescent="0.25"/>
    <row r="711" s="315" customFormat="1" x14ac:dyDescent="0.25"/>
    <row r="712" s="315" customFormat="1" x14ac:dyDescent="0.25"/>
    <row r="713" s="315" customFormat="1" x14ac:dyDescent="0.25"/>
    <row r="714" s="315" customFormat="1" x14ac:dyDescent="0.25"/>
    <row r="715" s="315" customFormat="1" x14ac:dyDescent="0.25"/>
    <row r="716" s="315" customFormat="1" x14ac:dyDescent="0.25"/>
    <row r="717" s="315" customFormat="1" x14ac:dyDescent="0.25"/>
    <row r="718" s="315" customFormat="1" x14ac:dyDescent="0.25"/>
    <row r="719" s="315" customFormat="1" x14ac:dyDescent="0.25"/>
    <row r="720" s="315" customFormat="1" x14ac:dyDescent="0.25"/>
    <row r="721" s="315" customFormat="1" x14ac:dyDescent="0.25"/>
    <row r="722" s="315" customFormat="1" x14ac:dyDescent="0.25"/>
    <row r="723" s="315" customFormat="1" x14ac:dyDescent="0.25"/>
    <row r="724" s="315" customFormat="1" x14ac:dyDescent="0.25"/>
    <row r="725" s="315" customFormat="1" x14ac:dyDescent="0.25"/>
    <row r="726" s="315" customFormat="1" x14ac:dyDescent="0.25"/>
    <row r="727" s="315" customFormat="1" x14ac:dyDescent="0.25"/>
    <row r="728" s="315" customFormat="1" x14ac:dyDescent="0.25"/>
    <row r="729" s="315" customFormat="1" x14ac:dyDescent="0.25"/>
    <row r="730" s="315" customFormat="1" x14ac:dyDescent="0.25"/>
    <row r="731" s="315" customFormat="1" x14ac:dyDescent="0.25"/>
    <row r="732" s="315" customFormat="1" x14ac:dyDescent="0.25"/>
    <row r="733" s="315" customFormat="1" x14ac:dyDescent="0.25"/>
    <row r="734" s="315" customFormat="1" x14ac:dyDescent="0.25"/>
    <row r="735" s="315" customFormat="1" x14ac:dyDescent="0.25"/>
    <row r="736" s="315" customFormat="1" x14ac:dyDescent="0.25"/>
    <row r="737" s="315" customFormat="1" x14ac:dyDescent="0.25"/>
    <row r="738" s="315" customFormat="1" x14ac:dyDescent="0.25"/>
    <row r="739" s="315" customFormat="1" x14ac:dyDescent="0.25"/>
    <row r="740" s="315" customFormat="1" x14ac:dyDescent="0.25"/>
    <row r="741" s="315" customFormat="1" x14ac:dyDescent="0.25"/>
    <row r="742" s="315" customFormat="1" x14ac:dyDescent="0.25"/>
    <row r="743" s="315" customFormat="1" x14ac:dyDescent="0.25"/>
    <row r="744" s="315" customFormat="1" x14ac:dyDescent="0.25"/>
    <row r="745" s="315" customFormat="1" x14ac:dyDescent="0.25"/>
    <row r="746" s="315" customFormat="1" x14ac:dyDescent="0.25"/>
    <row r="747" s="315" customFormat="1" x14ac:dyDescent="0.25"/>
    <row r="748" s="315" customFormat="1" x14ac:dyDescent="0.25"/>
    <row r="749" s="315" customFormat="1" x14ac:dyDescent="0.25"/>
    <row r="750" s="315" customFormat="1" x14ac:dyDescent="0.25"/>
    <row r="751" s="315" customFormat="1" x14ac:dyDescent="0.25"/>
    <row r="752" s="315" customFormat="1" x14ac:dyDescent="0.25"/>
    <row r="753" s="315" customFormat="1" x14ac:dyDescent="0.25"/>
    <row r="754" s="315" customFormat="1" x14ac:dyDescent="0.25"/>
    <row r="755" s="315" customFormat="1" x14ac:dyDescent="0.25"/>
    <row r="756" s="315" customFormat="1" x14ac:dyDescent="0.25"/>
    <row r="757" s="315" customFormat="1" x14ac:dyDescent="0.25"/>
    <row r="758" s="315" customFormat="1" x14ac:dyDescent="0.25"/>
    <row r="759" s="315" customFormat="1" x14ac:dyDescent="0.25"/>
    <row r="760" s="315" customFormat="1" x14ac:dyDescent="0.25"/>
    <row r="761" s="315" customFormat="1" x14ac:dyDescent="0.25"/>
    <row r="762" s="315" customFormat="1" x14ac:dyDescent="0.25"/>
    <row r="763" s="315" customFormat="1" x14ac:dyDescent="0.25"/>
    <row r="764" s="315" customFormat="1" x14ac:dyDescent="0.25"/>
    <row r="765" s="315" customFormat="1" x14ac:dyDescent="0.25"/>
    <row r="766" s="315" customFormat="1" x14ac:dyDescent="0.25"/>
    <row r="767" s="315" customFormat="1" x14ac:dyDescent="0.25"/>
    <row r="768" s="315" customFormat="1" x14ac:dyDescent="0.25"/>
    <row r="769" s="315" customFormat="1" x14ac:dyDescent="0.25"/>
    <row r="770" s="315" customFormat="1" x14ac:dyDescent="0.25"/>
    <row r="771" s="315" customFormat="1" x14ac:dyDescent="0.25"/>
    <row r="772" s="315" customFormat="1" x14ac:dyDescent="0.25"/>
    <row r="773" s="315" customFormat="1" x14ac:dyDescent="0.25"/>
    <row r="774" s="315" customFormat="1" x14ac:dyDescent="0.25"/>
    <row r="775" s="315" customFormat="1" x14ac:dyDescent="0.25"/>
    <row r="776" s="315" customFormat="1" x14ac:dyDescent="0.25"/>
    <row r="777" s="315" customFormat="1" x14ac:dyDescent="0.25"/>
    <row r="778" s="315" customFormat="1" x14ac:dyDescent="0.25"/>
    <row r="779" s="315" customFormat="1" x14ac:dyDescent="0.25"/>
    <row r="780" s="315" customFormat="1" x14ac:dyDescent="0.25"/>
    <row r="781" s="315" customFormat="1" x14ac:dyDescent="0.25"/>
    <row r="782" s="315" customFormat="1" x14ac:dyDescent="0.25"/>
    <row r="783" s="315" customFormat="1" x14ac:dyDescent="0.25"/>
    <row r="784" s="315" customFormat="1" x14ac:dyDescent="0.25"/>
    <row r="785" s="315" customFormat="1" x14ac:dyDescent="0.25"/>
    <row r="786" s="315" customFormat="1" x14ac:dyDescent="0.25"/>
    <row r="787" s="315" customFormat="1" x14ac:dyDescent="0.25"/>
    <row r="788" s="315" customFormat="1" x14ac:dyDescent="0.25"/>
    <row r="789" s="315" customFormat="1" x14ac:dyDescent="0.25"/>
    <row r="790" s="315" customFormat="1" x14ac:dyDescent="0.25"/>
    <row r="791" s="315" customFormat="1" x14ac:dyDescent="0.25"/>
    <row r="792" s="315" customFormat="1" x14ac:dyDescent="0.25"/>
    <row r="793" s="315" customFormat="1" x14ac:dyDescent="0.25"/>
    <row r="794" s="315" customFormat="1" x14ac:dyDescent="0.25"/>
    <row r="795" s="315" customFormat="1" x14ac:dyDescent="0.25"/>
    <row r="796" s="315" customFormat="1" x14ac:dyDescent="0.25"/>
    <row r="797" s="315" customFormat="1" x14ac:dyDescent="0.25"/>
    <row r="798" s="315" customFormat="1" x14ac:dyDescent="0.25"/>
    <row r="799" s="315" customFormat="1" x14ac:dyDescent="0.25"/>
    <row r="800" s="315" customFormat="1" x14ac:dyDescent="0.25"/>
    <row r="801" s="315" customFormat="1" x14ac:dyDescent="0.25"/>
    <row r="802" s="315" customFormat="1" x14ac:dyDescent="0.25"/>
    <row r="803" s="315" customFormat="1" x14ac:dyDescent="0.25"/>
    <row r="804" s="315" customFormat="1" x14ac:dyDescent="0.25"/>
    <row r="805" s="315" customFormat="1" x14ac:dyDescent="0.25"/>
    <row r="806" s="315" customFormat="1" x14ac:dyDescent="0.25"/>
    <row r="807" s="315" customFormat="1" x14ac:dyDescent="0.25"/>
    <row r="808" s="315" customFormat="1" x14ac:dyDescent="0.25"/>
    <row r="809" s="315" customFormat="1" x14ac:dyDescent="0.25"/>
    <row r="810" s="315" customFormat="1" x14ac:dyDescent="0.25"/>
    <row r="811" s="315" customFormat="1" x14ac:dyDescent="0.25"/>
    <row r="812" s="315" customFormat="1" x14ac:dyDescent="0.25"/>
    <row r="813" s="315" customFormat="1" x14ac:dyDescent="0.25"/>
    <row r="814" s="315" customFormat="1" x14ac:dyDescent="0.25"/>
    <row r="815" s="315" customFormat="1" x14ac:dyDescent="0.25"/>
    <row r="816" s="315" customFormat="1" x14ac:dyDescent="0.25"/>
    <row r="817" s="315" customFormat="1" x14ac:dyDescent="0.25"/>
    <row r="818" s="315" customFormat="1" x14ac:dyDescent="0.25"/>
    <row r="819" s="315" customFormat="1" x14ac:dyDescent="0.25"/>
    <row r="820" s="315" customFormat="1" x14ac:dyDescent="0.25"/>
    <row r="821" s="315" customFormat="1" x14ac:dyDescent="0.25"/>
    <row r="822" s="315" customFormat="1" x14ac:dyDescent="0.25"/>
    <row r="823" s="315" customFormat="1" x14ac:dyDescent="0.25"/>
    <row r="824" s="315" customFormat="1" x14ac:dyDescent="0.25"/>
    <row r="825" s="315" customFormat="1" x14ac:dyDescent="0.25"/>
    <row r="826" s="315" customFormat="1" x14ac:dyDescent="0.25"/>
    <row r="827" s="315" customFormat="1" x14ac:dyDescent="0.25"/>
    <row r="828" s="315" customFormat="1" x14ac:dyDescent="0.25"/>
    <row r="829" s="315" customFormat="1" x14ac:dyDescent="0.25"/>
    <row r="830" s="315" customFormat="1" x14ac:dyDescent="0.25"/>
    <row r="831" s="315" customFormat="1" x14ac:dyDescent="0.25"/>
    <row r="832" s="315" customFormat="1" x14ac:dyDescent="0.25"/>
    <row r="833" s="315" customFormat="1" x14ac:dyDescent="0.25"/>
    <row r="834" s="315" customFormat="1" x14ac:dyDescent="0.25"/>
    <row r="835" s="315" customFormat="1" x14ac:dyDescent="0.25"/>
    <row r="836" s="315" customFormat="1" x14ac:dyDescent="0.25"/>
    <row r="837" s="315" customFormat="1" x14ac:dyDescent="0.25"/>
    <row r="838" s="315" customFormat="1" x14ac:dyDescent="0.25"/>
    <row r="839" s="315" customFormat="1" x14ac:dyDescent="0.25"/>
    <row r="840" s="315" customFormat="1" x14ac:dyDescent="0.25"/>
    <row r="841" s="315" customFormat="1" x14ac:dyDescent="0.25"/>
    <row r="842" s="315" customFormat="1" x14ac:dyDescent="0.25"/>
    <row r="843" s="315" customFormat="1" x14ac:dyDescent="0.25"/>
    <row r="844" s="315" customFormat="1" x14ac:dyDescent="0.25"/>
    <row r="845" s="315" customFormat="1" x14ac:dyDescent="0.25"/>
    <row r="846" s="315" customFormat="1" x14ac:dyDescent="0.25"/>
    <row r="847" s="315" customFormat="1" x14ac:dyDescent="0.25"/>
    <row r="848" s="315" customFormat="1" x14ac:dyDescent="0.25"/>
    <row r="849" s="315" customFormat="1" x14ac:dyDescent="0.25"/>
    <row r="850" s="315" customFormat="1" x14ac:dyDescent="0.25"/>
    <row r="851" s="315" customFormat="1" x14ac:dyDescent="0.25"/>
    <row r="852" s="315" customFormat="1" x14ac:dyDescent="0.25"/>
    <row r="853" s="315" customFormat="1" x14ac:dyDescent="0.25"/>
    <row r="854" s="315" customFormat="1" x14ac:dyDescent="0.25"/>
    <row r="855" s="315" customFormat="1" x14ac:dyDescent="0.25"/>
    <row r="856" s="315" customFormat="1" x14ac:dyDescent="0.25"/>
    <row r="857" s="315" customFormat="1" x14ac:dyDescent="0.25"/>
    <row r="858" s="315" customFormat="1" x14ac:dyDescent="0.25"/>
    <row r="859" s="315" customFormat="1" x14ac:dyDescent="0.25"/>
    <row r="860" s="315" customFormat="1" x14ac:dyDescent="0.25"/>
    <row r="861" s="315" customFormat="1" x14ac:dyDescent="0.25"/>
    <row r="862" s="315" customFormat="1" x14ac:dyDescent="0.25"/>
    <row r="863" s="315" customFormat="1" x14ac:dyDescent="0.25"/>
    <row r="864" s="315" customFormat="1" x14ac:dyDescent="0.25"/>
    <row r="865" s="315" customFormat="1" x14ac:dyDescent="0.25"/>
    <row r="866" s="315" customFormat="1" x14ac:dyDescent="0.25"/>
    <row r="867" s="315" customFormat="1" x14ac:dyDescent="0.25"/>
    <row r="868" s="315" customFormat="1" x14ac:dyDescent="0.25"/>
    <row r="869" s="315" customFormat="1" x14ac:dyDescent="0.25"/>
    <row r="870" s="315" customFormat="1" x14ac:dyDescent="0.25"/>
    <row r="871" s="315" customFormat="1" x14ac:dyDescent="0.25"/>
    <row r="872" s="315" customFormat="1" x14ac:dyDescent="0.25"/>
    <row r="873" s="315" customFormat="1" x14ac:dyDescent="0.25"/>
    <row r="874" s="315" customFormat="1" x14ac:dyDescent="0.25"/>
    <row r="875" s="315" customFormat="1" x14ac:dyDescent="0.25"/>
    <row r="876" s="315" customFormat="1" x14ac:dyDescent="0.25"/>
    <row r="877" s="315" customFormat="1" x14ac:dyDescent="0.25"/>
    <row r="878" s="315" customFormat="1" x14ac:dyDescent="0.25"/>
    <row r="879" s="315" customFormat="1" x14ac:dyDescent="0.25"/>
    <row r="880" s="315" customFormat="1" x14ac:dyDescent="0.25"/>
    <row r="881" s="315" customFormat="1" x14ac:dyDescent="0.25"/>
    <row r="882" s="315" customFormat="1" x14ac:dyDescent="0.25"/>
    <row r="883" s="315" customFormat="1" x14ac:dyDescent="0.25"/>
    <row r="884" s="315" customFormat="1" x14ac:dyDescent="0.25"/>
    <row r="885" s="315" customFormat="1" x14ac:dyDescent="0.25"/>
    <row r="886" s="315" customFormat="1" x14ac:dyDescent="0.25"/>
    <row r="887" s="315" customFormat="1" x14ac:dyDescent="0.25"/>
    <row r="888" s="315" customFormat="1" x14ac:dyDescent="0.25"/>
    <row r="889" s="315" customFormat="1" x14ac:dyDescent="0.25"/>
    <row r="890" s="315" customFormat="1" x14ac:dyDescent="0.25"/>
    <row r="891" s="315" customFormat="1" x14ac:dyDescent="0.25"/>
    <row r="892" s="315" customFormat="1" x14ac:dyDescent="0.25"/>
    <row r="893" s="315" customFormat="1" x14ac:dyDescent="0.25"/>
    <row r="894" s="315" customFormat="1" x14ac:dyDescent="0.25"/>
    <row r="895" s="315" customFormat="1" x14ac:dyDescent="0.25"/>
    <row r="896" s="315" customFormat="1" x14ac:dyDescent="0.25"/>
    <row r="897" s="315" customFormat="1" x14ac:dyDescent="0.25"/>
    <row r="898" s="315" customFormat="1" x14ac:dyDescent="0.25"/>
    <row r="899" s="315" customFormat="1" x14ac:dyDescent="0.25"/>
    <row r="900" s="315" customFormat="1" x14ac:dyDescent="0.25"/>
    <row r="901" s="315" customFormat="1" x14ac:dyDescent="0.25"/>
    <row r="902" s="315" customFormat="1" x14ac:dyDescent="0.25"/>
    <row r="903" s="315" customFormat="1" x14ac:dyDescent="0.25"/>
    <row r="904" s="315" customFormat="1" x14ac:dyDescent="0.25"/>
    <row r="905" s="315" customFormat="1" x14ac:dyDescent="0.25"/>
    <row r="906" s="315" customFormat="1" x14ac:dyDescent="0.25"/>
    <row r="907" s="315" customFormat="1" x14ac:dyDescent="0.25"/>
    <row r="908" s="315" customFormat="1" x14ac:dyDescent="0.25"/>
    <row r="909" s="315" customFormat="1" x14ac:dyDescent="0.25"/>
    <row r="910" s="315" customFormat="1" x14ac:dyDescent="0.25"/>
    <row r="911" s="315" customFormat="1" x14ac:dyDescent="0.25"/>
    <row r="912" s="315" customFormat="1" x14ac:dyDescent="0.25"/>
    <row r="913" s="315" customFormat="1" x14ac:dyDescent="0.25"/>
    <row r="914" s="315" customFormat="1" x14ac:dyDescent="0.25"/>
    <row r="915" s="315" customFormat="1" x14ac:dyDescent="0.25"/>
    <row r="916" s="315" customFormat="1" x14ac:dyDescent="0.25"/>
    <row r="917" s="315" customFormat="1" x14ac:dyDescent="0.25"/>
    <row r="918" s="315" customFormat="1" x14ac:dyDescent="0.25"/>
    <row r="919" s="315" customFormat="1" x14ac:dyDescent="0.25"/>
    <row r="920" s="315" customFormat="1" x14ac:dyDescent="0.25"/>
    <row r="921" s="315" customFormat="1" x14ac:dyDescent="0.25"/>
    <row r="922" s="315" customFormat="1" x14ac:dyDescent="0.25"/>
    <row r="923" s="315" customFormat="1" x14ac:dyDescent="0.25"/>
    <row r="924" s="315" customFormat="1" x14ac:dyDescent="0.25"/>
    <row r="925" s="315" customFormat="1" x14ac:dyDescent="0.25"/>
    <row r="926" s="315" customFormat="1" x14ac:dyDescent="0.25"/>
    <row r="927" s="315" customFormat="1" x14ac:dyDescent="0.25"/>
    <row r="928" s="315" customFormat="1" x14ac:dyDescent="0.25"/>
    <row r="929" s="315" customFormat="1" x14ac:dyDescent="0.25"/>
    <row r="930" s="315" customFormat="1" x14ac:dyDescent="0.25"/>
    <row r="931" s="315" customFormat="1" x14ac:dyDescent="0.25"/>
    <row r="932" s="315" customFormat="1" x14ac:dyDescent="0.25"/>
    <row r="933" s="315" customFormat="1" x14ac:dyDescent="0.25"/>
    <row r="934" s="315" customFormat="1" x14ac:dyDescent="0.25"/>
    <row r="935" s="315" customFormat="1" x14ac:dyDescent="0.25"/>
    <row r="936" s="315" customFormat="1" x14ac:dyDescent="0.25"/>
    <row r="937" s="315" customFormat="1" x14ac:dyDescent="0.25"/>
    <row r="938" s="315" customFormat="1" x14ac:dyDescent="0.25"/>
    <row r="939" s="315" customFormat="1" x14ac:dyDescent="0.25"/>
    <row r="940" s="315" customFormat="1" x14ac:dyDescent="0.25"/>
    <row r="941" s="315" customFormat="1" x14ac:dyDescent="0.25"/>
    <row r="942" s="315" customFormat="1" x14ac:dyDescent="0.25"/>
    <row r="943" s="315" customFormat="1" x14ac:dyDescent="0.25"/>
    <row r="944" s="315" customFormat="1" x14ac:dyDescent="0.25"/>
    <row r="945" s="315" customFormat="1" x14ac:dyDescent="0.25"/>
    <row r="946" s="315" customFormat="1" x14ac:dyDescent="0.25"/>
    <row r="947" s="315" customFormat="1" x14ac:dyDescent="0.25"/>
    <row r="948" s="315" customFormat="1" x14ac:dyDescent="0.25"/>
    <row r="949" s="315" customFormat="1" x14ac:dyDescent="0.25"/>
    <row r="950" s="315" customFormat="1" x14ac:dyDescent="0.25"/>
    <row r="951" s="315" customFormat="1" x14ac:dyDescent="0.25"/>
    <row r="952" s="315" customFormat="1" x14ac:dyDescent="0.25"/>
    <row r="953" s="315" customFormat="1" x14ac:dyDescent="0.25"/>
    <row r="954" s="315" customFormat="1" x14ac:dyDescent="0.25"/>
    <row r="955" s="315" customFormat="1" x14ac:dyDescent="0.25"/>
    <row r="956" s="315" customFormat="1" x14ac:dyDescent="0.25"/>
    <row r="957" s="315" customFormat="1" x14ac:dyDescent="0.25"/>
    <row r="958" s="315" customFormat="1" x14ac:dyDescent="0.25"/>
    <row r="959" s="315" customFormat="1" x14ac:dyDescent="0.25"/>
    <row r="960" s="315" customFormat="1" x14ac:dyDescent="0.25"/>
    <row r="961" s="315" customFormat="1" x14ac:dyDescent="0.25"/>
    <row r="962" s="315" customFormat="1" x14ac:dyDescent="0.25"/>
    <row r="963" s="315" customFormat="1" x14ac:dyDescent="0.25"/>
    <row r="964" s="315" customFormat="1" x14ac:dyDescent="0.25"/>
    <row r="965" s="315" customFormat="1" x14ac:dyDescent="0.25"/>
    <row r="966" s="315" customFormat="1" x14ac:dyDescent="0.25"/>
    <row r="967" s="315" customFormat="1" x14ac:dyDescent="0.25"/>
    <row r="968" s="315" customFormat="1" x14ac:dyDescent="0.25"/>
    <row r="969" s="315" customFormat="1" x14ac:dyDescent="0.25"/>
    <row r="970" s="315" customFormat="1" x14ac:dyDescent="0.25"/>
    <row r="971" s="315" customFormat="1" x14ac:dyDescent="0.25"/>
    <row r="972" s="315" customFormat="1" x14ac:dyDescent="0.25"/>
    <row r="973" s="315" customFormat="1" x14ac:dyDescent="0.25"/>
    <row r="974" s="315" customFormat="1" x14ac:dyDescent="0.25"/>
    <row r="975" s="315" customFormat="1" x14ac:dyDescent="0.25"/>
    <row r="976" s="315" customFormat="1" x14ac:dyDescent="0.25"/>
    <row r="977" s="315" customFormat="1" x14ac:dyDescent="0.25"/>
    <row r="978" s="315" customFormat="1" x14ac:dyDescent="0.25"/>
    <row r="979" s="315" customFormat="1" x14ac:dyDescent="0.25"/>
    <row r="980" s="315" customFormat="1" x14ac:dyDescent="0.25"/>
    <row r="981" s="315" customFormat="1" x14ac:dyDescent="0.25"/>
    <row r="982" s="315" customFormat="1" x14ac:dyDescent="0.25"/>
    <row r="983" s="315" customFormat="1" x14ac:dyDescent="0.25"/>
    <row r="984" s="315" customFormat="1" x14ac:dyDescent="0.25"/>
    <row r="985" s="315" customFormat="1" x14ac:dyDescent="0.25"/>
    <row r="986" s="315" customFormat="1" x14ac:dyDescent="0.25"/>
    <row r="987" s="315" customFormat="1" x14ac:dyDescent="0.25"/>
    <row r="988" s="315" customFormat="1" x14ac:dyDescent="0.25"/>
    <row r="989" s="315" customFormat="1" x14ac:dyDescent="0.25"/>
    <row r="990" s="315" customFormat="1" x14ac:dyDescent="0.25"/>
    <row r="991" s="315" customFormat="1" x14ac:dyDescent="0.25"/>
    <row r="992" s="315" customFormat="1" x14ac:dyDescent="0.25"/>
    <row r="993" s="315" customFormat="1" x14ac:dyDescent="0.25"/>
    <row r="994" s="315" customFormat="1" x14ac:dyDescent="0.25"/>
    <row r="995" s="315" customFormat="1" x14ac:dyDescent="0.25"/>
    <row r="996" s="315" customFormat="1" x14ac:dyDescent="0.25"/>
    <row r="997" s="315" customFormat="1" x14ac:dyDescent="0.25"/>
    <row r="998" s="315" customFormat="1" x14ac:dyDescent="0.25"/>
    <row r="999" s="315" customFormat="1" x14ac:dyDescent="0.25"/>
    <row r="1000" s="315" customFormat="1" x14ac:dyDescent="0.25"/>
    <row r="1001" s="315" customFormat="1" x14ac:dyDescent="0.25"/>
    <row r="1002" s="315" customFormat="1" x14ac:dyDescent="0.25"/>
    <row r="1003" s="315" customFormat="1" x14ac:dyDescent="0.25"/>
    <row r="1004" s="315" customFormat="1" x14ac:dyDescent="0.25"/>
    <row r="1005" s="315" customFormat="1" x14ac:dyDescent="0.25"/>
    <row r="1006" s="315" customFormat="1" x14ac:dyDescent="0.25"/>
    <row r="1007" s="315" customFormat="1" x14ac:dyDescent="0.25"/>
    <row r="1008" s="315" customFormat="1" x14ac:dyDescent="0.25"/>
    <row r="1009" s="315" customFormat="1" x14ac:dyDescent="0.25"/>
    <row r="1010" s="315" customFormat="1" x14ac:dyDescent="0.25"/>
    <row r="1011" s="315" customFormat="1" x14ac:dyDescent="0.25"/>
    <row r="1012" s="315" customFormat="1" x14ac:dyDescent="0.25"/>
    <row r="1013" s="315" customFormat="1" x14ac:dyDescent="0.25"/>
    <row r="1014" s="315" customFormat="1" x14ac:dyDescent="0.25"/>
    <row r="1015" s="315" customFormat="1" x14ac:dyDescent="0.25"/>
    <row r="1016" s="315" customFormat="1" x14ac:dyDescent="0.25"/>
    <row r="1017" s="315" customFormat="1" x14ac:dyDescent="0.25"/>
    <row r="1018" s="315" customFormat="1" x14ac:dyDescent="0.25"/>
    <row r="1019" s="315" customFormat="1" x14ac:dyDescent="0.25"/>
    <row r="1020" s="315" customFormat="1" x14ac:dyDescent="0.25"/>
    <row r="1021" s="315" customFormat="1" x14ac:dyDescent="0.25"/>
    <row r="1022" s="315" customFormat="1" x14ac:dyDescent="0.25"/>
    <row r="1023" s="315" customFormat="1" x14ac:dyDescent="0.25"/>
    <row r="1024" s="315" customFormat="1" x14ac:dyDescent="0.25"/>
    <row r="1025" s="315" customFormat="1" x14ac:dyDescent="0.25"/>
    <row r="1026" s="315" customFormat="1" x14ac:dyDescent="0.25"/>
    <row r="1027" s="315" customFormat="1" x14ac:dyDescent="0.25"/>
    <row r="1028" s="315" customFormat="1" x14ac:dyDescent="0.25"/>
    <row r="1029" s="315" customFormat="1" x14ac:dyDescent="0.25"/>
    <row r="1030" s="315" customFormat="1" x14ac:dyDescent="0.25"/>
    <row r="1031" s="315" customFormat="1" x14ac:dyDescent="0.25"/>
    <row r="1032" s="315" customFormat="1" x14ac:dyDescent="0.25"/>
    <row r="1033" s="315" customFormat="1" x14ac:dyDescent="0.25"/>
    <row r="1034" s="315" customFormat="1" x14ac:dyDescent="0.25"/>
    <row r="1035" s="315" customFormat="1" x14ac:dyDescent="0.25"/>
    <row r="1036" s="315" customFormat="1" x14ac:dyDescent="0.25"/>
    <row r="1037" s="315" customFormat="1" x14ac:dyDescent="0.25"/>
    <row r="1038" s="315" customFormat="1" x14ac:dyDescent="0.25"/>
    <row r="1039" s="315" customFormat="1" x14ac:dyDescent="0.25"/>
    <row r="1040" s="315" customFormat="1" x14ac:dyDescent="0.25"/>
    <row r="1041" s="315" customFormat="1" x14ac:dyDescent="0.25"/>
    <row r="1042" s="315" customFormat="1" x14ac:dyDescent="0.25"/>
    <row r="1043" s="315" customFormat="1" x14ac:dyDescent="0.25"/>
    <row r="1044" s="315" customFormat="1" x14ac:dyDescent="0.25"/>
    <row r="1045" s="315" customFormat="1" x14ac:dyDescent="0.25"/>
    <row r="1046" s="315" customFormat="1" x14ac:dyDescent="0.25"/>
    <row r="1047" s="315" customFormat="1" x14ac:dyDescent="0.25"/>
    <row r="1048" s="315" customFormat="1" x14ac:dyDescent="0.25"/>
    <row r="1049" s="315" customFormat="1" x14ac:dyDescent="0.25"/>
    <row r="1050" s="315" customFormat="1" x14ac:dyDescent="0.25"/>
    <row r="1051" s="315" customFormat="1" x14ac:dyDescent="0.25"/>
    <row r="1052" s="315" customFormat="1" x14ac:dyDescent="0.25"/>
    <row r="1053" s="315" customFormat="1" x14ac:dyDescent="0.25"/>
    <row r="1054" s="315" customFormat="1" x14ac:dyDescent="0.25"/>
    <row r="1055" s="315" customFormat="1" x14ac:dyDescent="0.25"/>
    <row r="1056" s="315" customFormat="1" x14ac:dyDescent="0.25"/>
    <row r="1057" s="315" customFormat="1" x14ac:dyDescent="0.25"/>
    <row r="1058" s="315" customFormat="1" x14ac:dyDescent="0.25"/>
    <row r="1059" s="315" customFormat="1" x14ac:dyDescent="0.25"/>
    <row r="1060" s="315" customFormat="1" x14ac:dyDescent="0.25"/>
    <row r="1061" s="315" customFormat="1" x14ac:dyDescent="0.25"/>
    <row r="1062" s="315" customFormat="1" x14ac:dyDescent="0.25"/>
    <row r="1063" s="315" customFormat="1" x14ac:dyDescent="0.25"/>
    <row r="1064" s="315" customFormat="1" x14ac:dyDescent="0.25"/>
    <row r="1065" s="315" customFormat="1" x14ac:dyDescent="0.25"/>
    <row r="1066" s="315" customFormat="1" x14ac:dyDescent="0.25"/>
    <row r="1067" s="315" customFormat="1" x14ac:dyDescent="0.25"/>
    <row r="1068" s="315" customFormat="1" x14ac:dyDescent="0.25"/>
    <row r="1069" s="315" customFormat="1" x14ac:dyDescent="0.25"/>
    <row r="1070" s="315" customFormat="1" x14ac:dyDescent="0.25"/>
    <row r="1071" s="315" customFormat="1" x14ac:dyDescent="0.25"/>
    <row r="1072" s="315" customFormat="1" x14ac:dyDescent="0.25"/>
    <row r="1073" s="315" customFormat="1" x14ac:dyDescent="0.25"/>
    <row r="1074" s="315" customFormat="1" x14ac:dyDescent="0.25"/>
    <row r="1075" s="315" customFormat="1" x14ac:dyDescent="0.25"/>
    <row r="1076" s="315" customFormat="1" x14ac:dyDescent="0.25"/>
    <row r="1077" s="315" customFormat="1" x14ac:dyDescent="0.25"/>
    <row r="1078" s="315" customFormat="1" x14ac:dyDescent="0.25"/>
    <row r="1079" s="315" customFormat="1" x14ac:dyDescent="0.25"/>
    <row r="1080" s="315" customFormat="1" x14ac:dyDescent="0.25"/>
    <row r="1081" s="315" customFormat="1" x14ac:dyDescent="0.25"/>
    <row r="1082" s="315" customFormat="1" x14ac:dyDescent="0.25"/>
    <row r="1083" s="315" customFormat="1" x14ac:dyDescent="0.25"/>
    <row r="1084" s="315" customFormat="1" x14ac:dyDescent="0.25"/>
    <row r="1085" s="315" customFormat="1" x14ac:dyDescent="0.25"/>
    <row r="1086" s="315" customFormat="1" x14ac:dyDescent="0.25"/>
    <row r="1087" s="315" customFormat="1" x14ac:dyDescent="0.25"/>
    <row r="1088" s="315" customFormat="1" x14ac:dyDescent="0.25"/>
    <row r="1089" s="315" customFormat="1" x14ac:dyDescent="0.25"/>
    <row r="1090" s="315" customFormat="1" x14ac:dyDescent="0.25"/>
    <row r="1091" s="315" customFormat="1" x14ac:dyDescent="0.25"/>
    <row r="1092" s="315" customFormat="1" x14ac:dyDescent="0.25"/>
    <row r="1093" s="315" customFormat="1" x14ac:dyDescent="0.25"/>
    <row r="1094" s="315" customFormat="1" x14ac:dyDescent="0.25"/>
    <row r="1095" s="315" customFormat="1" x14ac:dyDescent="0.25"/>
    <row r="1096" s="315" customFormat="1" x14ac:dyDescent="0.25"/>
    <row r="1097" s="315" customFormat="1" x14ac:dyDescent="0.25"/>
    <row r="1098" s="315" customFormat="1" x14ac:dyDescent="0.25"/>
    <row r="1099" s="315" customFormat="1" x14ac:dyDescent="0.25"/>
    <row r="1100" s="315" customFormat="1" x14ac:dyDescent="0.25"/>
    <row r="1101" s="315" customFormat="1" x14ac:dyDescent="0.25"/>
    <row r="1102" s="315" customFormat="1" x14ac:dyDescent="0.25"/>
    <row r="1103" s="315" customFormat="1" x14ac:dyDescent="0.25"/>
    <row r="1104" s="315" customFormat="1" x14ac:dyDescent="0.25"/>
    <row r="1105" s="315" customFormat="1" x14ac:dyDescent="0.25"/>
    <row r="1106" s="315" customFormat="1" x14ac:dyDescent="0.25"/>
    <row r="1107" s="315" customFormat="1" x14ac:dyDescent="0.25"/>
    <row r="1108" s="315" customFormat="1" x14ac:dyDescent="0.25"/>
    <row r="1109" s="315" customFormat="1" x14ac:dyDescent="0.25"/>
    <row r="1110" s="315" customFormat="1" x14ac:dyDescent="0.25"/>
    <row r="1111" s="315" customFormat="1" x14ac:dyDescent="0.25"/>
    <row r="1112" s="315" customFormat="1" x14ac:dyDescent="0.25"/>
    <row r="1113" s="315" customFormat="1" x14ac:dyDescent="0.25"/>
    <row r="1114" s="315" customFormat="1" x14ac:dyDescent="0.25"/>
    <row r="1115" s="315" customFormat="1" x14ac:dyDescent="0.25"/>
    <row r="1116" s="315" customFormat="1" x14ac:dyDescent="0.25"/>
    <row r="1117" s="315" customFormat="1" x14ac:dyDescent="0.25"/>
    <row r="1118" s="315" customFormat="1" x14ac:dyDescent="0.25"/>
    <row r="1119" s="315" customFormat="1" x14ac:dyDescent="0.25"/>
    <row r="1120" s="315" customFormat="1" x14ac:dyDescent="0.25"/>
    <row r="1121" s="315" customFormat="1" x14ac:dyDescent="0.25"/>
    <row r="1122" s="315" customFormat="1" x14ac:dyDescent="0.25"/>
    <row r="1123" s="315" customFormat="1" x14ac:dyDescent="0.25"/>
    <row r="1124" s="315" customFormat="1" x14ac:dyDescent="0.25"/>
    <row r="1125" s="315" customFormat="1" x14ac:dyDescent="0.25"/>
    <row r="1126" s="315" customFormat="1" x14ac:dyDescent="0.25"/>
    <row r="1127" s="315" customFormat="1" x14ac:dyDescent="0.25"/>
    <row r="1128" s="315" customFormat="1" x14ac:dyDescent="0.25"/>
    <row r="1129" s="315" customFormat="1" x14ac:dyDescent="0.25"/>
    <row r="1130" s="315" customFormat="1" x14ac:dyDescent="0.25"/>
    <row r="1131" s="315" customFormat="1" x14ac:dyDescent="0.25"/>
    <row r="1132" s="315" customFormat="1" x14ac:dyDescent="0.25"/>
    <row r="1133" s="315" customFormat="1" x14ac:dyDescent="0.25"/>
    <row r="1134" s="315" customFormat="1" x14ac:dyDescent="0.25"/>
    <row r="1135" s="315" customFormat="1" x14ac:dyDescent="0.25"/>
    <row r="1136" s="315" customFormat="1" x14ac:dyDescent="0.25"/>
    <row r="1137" s="315" customFormat="1" x14ac:dyDescent="0.25"/>
    <row r="1138" s="315" customFormat="1" x14ac:dyDescent="0.25"/>
    <row r="1139" s="315" customFormat="1" x14ac:dyDescent="0.25"/>
    <row r="1140" s="315" customFormat="1" x14ac:dyDescent="0.25"/>
    <row r="1141" s="315" customFormat="1" x14ac:dyDescent="0.25"/>
    <row r="1142" s="315" customFormat="1" x14ac:dyDescent="0.25"/>
    <row r="1143" s="315" customFormat="1" x14ac:dyDescent="0.25"/>
    <row r="1144" s="315" customFormat="1" x14ac:dyDescent="0.25"/>
    <row r="1145" s="315" customFormat="1" x14ac:dyDescent="0.25"/>
    <row r="1146" s="315" customFormat="1" x14ac:dyDescent="0.25"/>
    <row r="1147" s="315" customFormat="1" x14ac:dyDescent="0.25"/>
    <row r="1148" s="315" customFormat="1" x14ac:dyDescent="0.25"/>
    <row r="1149" s="315" customFormat="1" x14ac:dyDescent="0.25"/>
    <row r="1150" s="315" customFormat="1" x14ac:dyDescent="0.25"/>
    <row r="1151" s="315" customFormat="1" x14ac:dyDescent="0.25"/>
    <row r="1152" s="315" customFormat="1" x14ac:dyDescent="0.25"/>
    <row r="1153" s="315" customFormat="1" x14ac:dyDescent="0.25"/>
    <row r="1154" s="315" customFormat="1" x14ac:dyDescent="0.25"/>
    <row r="1155" s="315" customFormat="1" x14ac:dyDescent="0.25"/>
    <row r="1156" s="315" customFormat="1" x14ac:dyDescent="0.25"/>
    <row r="1157" s="315" customFormat="1" x14ac:dyDescent="0.25"/>
    <row r="1158" s="315" customFormat="1" x14ac:dyDescent="0.25"/>
    <row r="1159" s="315" customFormat="1" x14ac:dyDescent="0.25"/>
    <row r="1160" s="315" customFormat="1" x14ac:dyDescent="0.25"/>
    <row r="1161" s="315" customFormat="1" x14ac:dyDescent="0.25"/>
    <row r="1162" s="315" customFormat="1" x14ac:dyDescent="0.25"/>
    <row r="1163" s="315" customFormat="1" x14ac:dyDescent="0.25"/>
    <row r="1164" s="315" customFormat="1" x14ac:dyDescent="0.25"/>
    <row r="1165" s="315" customFormat="1" x14ac:dyDescent="0.25"/>
    <row r="1166" s="315" customFormat="1" x14ac:dyDescent="0.25"/>
    <row r="1167" s="315" customFormat="1" x14ac:dyDescent="0.25"/>
    <row r="1168" s="315" customFormat="1" x14ac:dyDescent="0.25"/>
    <row r="1169" s="315" customFormat="1" x14ac:dyDescent="0.25"/>
    <row r="1170" s="315" customFormat="1" x14ac:dyDescent="0.25"/>
    <row r="1171" s="315" customFormat="1" x14ac:dyDescent="0.25"/>
    <row r="1172" s="315" customFormat="1" x14ac:dyDescent="0.25"/>
    <row r="1173" s="315" customFormat="1" x14ac:dyDescent="0.25"/>
    <row r="1174" s="315" customFormat="1" x14ac:dyDescent="0.25"/>
    <row r="1175" s="315" customFormat="1" x14ac:dyDescent="0.25"/>
    <row r="1176" s="315" customFormat="1" x14ac:dyDescent="0.25"/>
    <row r="1177" s="315" customFormat="1" x14ac:dyDescent="0.25"/>
    <row r="1178" s="315" customFormat="1" x14ac:dyDescent="0.25"/>
    <row r="1179" s="315" customFormat="1" x14ac:dyDescent="0.25"/>
    <row r="1180" s="315" customFormat="1" x14ac:dyDescent="0.25"/>
    <row r="1181" s="315" customFormat="1" x14ac:dyDescent="0.25"/>
    <row r="1182" s="315" customFormat="1" x14ac:dyDescent="0.25"/>
    <row r="1183" s="315" customFormat="1" x14ac:dyDescent="0.25"/>
    <row r="1184" s="315" customFormat="1" x14ac:dyDescent="0.25"/>
    <row r="1185" s="315" customFormat="1" x14ac:dyDescent="0.25"/>
    <row r="1186" s="315" customFormat="1" x14ac:dyDescent="0.25"/>
    <row r="1187" s="315" customFormat="1" x14ac:dyDescent="0.25"/>
    <row r="1188" s="315" customFormat="1" x14ac:dyDescent="0.25"/>
    <row r="1189" s="315" customFormat="1" x14ac:dyDescent="0.25"/>
    <row r="1190" s="315" customFormat="1" x14ac:dyDescent="0.25"/>
    <row r="1191" s="315" customFormat="1" x14ac:dyDescent="0.25"/>
    <row r="1192" s="315" customFormat="1" x14ac:dyDescent="0.25"/>
    <row r="1193" s="315" customFormat="1" x14ac:dyDescent="0.25"/>
    <row r="1194" s="315" customFormat="1" x14ac:dyDescent="0.25"/>
    <row r="1195" s="315" customFormat="1" x14ac:dyDescent="0.25"/>
    <row r="1196" s="315" customFormat="1" x14ac:dyDescent="0.25"/>
    <row r="1197" s="315" customFormat="1" x14ac:dyDescent="0.25"/>
    <row r="1198" s="315" customFormat="1" x14ac:dyDescent="0.25"/>
    <row r="1199" s="315" customFormat="1" x14ac:dyDescent="0.25"/>
    <row r="1200" s="315" customFormat="1" x14ac:dyDescent="0.25"/>
    <row r="1201" s="315" customFormat="1" x14ac:dyDescent="0.25"/>
    <row r="1202" s="315" customFormat="1" x14ac:dyDescent="0.25"/>
    <row r="1203" s="315" customFormat="1" x14ac:dyDescent="0.25"/>
    <row r="1204" s="315" customFormat="1" x14ac:dyDescent="0.25"/>
    <row r="1205" s="315" customFormat="1" x14ac:dyDescent="0.25"/>
    <row r="1206" s="315" customFormat="1" x14ac:dyDescent="0.25"/>
    <row r="1207" s="315" customFormat="1" x14ac:dyDescent="0.25"/>
    <row r="1208" s="315" customFormat="1" x14ac:dyDescent="0.25"/>
    <row r="1209" s="315" customFormat="1" x14ac:dyDescent="0.25"/>
    <row r="1210" s="315" customFormat="1" x14ac:dyDescent="0.25"/>
    <row r="1211" s="315" customFormat="1" x14ac:dyDescent="0.25"/>
    <row r="1212" s="315" customFormat="1" x14ac:dyDescent="0.25"/>
    <row r="1213" s="315" customFormat="1" x14ac:dyDescent="0.25"/>
    <row r="1214" s="315" customFormat="1" x14ac:dyDescent="0.25"/>
    <row r="1215" s="315" customFormat="1" x14ac:dyDescent="0.25"/>
    <row r="1216" s="315" customFormat="1" x14ac:dyDescent="0.25"/>
    <row r="1217" s="315" customFormat="1" x14ac:dyDescent="0.25"/>
    <row r="1218" s="315" customFormat="1" x14ac:dyDescent="0.25"/>
    <row r="1219" s="315" customFormat="1" x14ac:dyDescent="0.25"/>
    <row r="1220" s="315" customFormat="1" x14ac:dyDescent="0.25"/>
    <row r="1221" s="315" customFormat="1" x14ac:dyDescent="0.25"/>
    <row r="1222" s="315" customFormat="1" x14ac:dyDescent="0.25"/>
    <row r="1223" s="315" customFormat="1" x14ac:dyDescent="0.25"/>
    <row r="1224" s="315" customFormat="1" x14ac:dyDescent="0.25"/>
    <row r="1225" s="315" customFormat="1" x14ac:dyDescent="0.25"/>
    <row r="1226" s="315" customFormat="1" x14ac:dyDescent="0.25"/>
    <row r="1227" s="315" customFormat="1" x14ac:dyDescent="0.25"/>
    <row r="1228" s="315" customFormat="1" x14ac:dyDescent="0.25"/>
    <row r="1229" s="315" customFormat="1" x14ac:dyDescent="0.25"/>
    <row r="1230" s="315" customFormat="1" x14ac:dyDescent="0.25"/>
  </sheetData>
  <mergeCells count="65">
    <mergeCell ref="A38:C38"/>
    <mergeCell ref="A39:A43"/>
    <mergeCell ref="A44:C44"/>
    <mergeCell ref="A45:A49"/>
    <mergeCell ref="A50:C50"/>
    <mergeCell ref="B39:B43"/>
    <mergeCell ref="C39:C43"/>
    <mergeCell ref="B45:B49"/>
    <mergeCell ref="C45:C49"/>
    <mergeCell ref="A57:A61"/>
    <mergeCell ref="A62:C62"/>
    <mergeCell ref="A75:B79"/>
    <mergeCell ref="C75:C79"/>
    <mergeCell ref="A63:A67"/>
    <mergeCell ref="A68:C68"/>
    <mergeCell ref="A69:A73"/>
    <mergeCell ref="A74:C74"/>
    <mergeCell ref="C57:C61"/>
    <mergeCell ref="A51:A55"/>
    <mergeCell ref="A56:C56"/>
    <mergeCell ref="A80:D80"/>
    <mergeCell ref="A9:A13"/>
    <mergeCell ref="A14:C14"/>
    <mergeCell ref="A15:A19"/>
    <mergeCell ref="A20:C20"/>
    <mergeCell ref="A21:A25"/>
    <mergeCell ref="A26:C26"/>
    <mergeCell ref="B63:B67"/>
    <mergeCell ref="C63:C67"/>
    <mergeCell ref="B69:B73"/>
    <mergeCell ref="C69:C73"/>
    <mergeCell ref="B51:B55"/>
    <mergeCell ref="C51:C55"/>
    <mergeCell ref="B57:B61"/>
    <mergeCell ref="B15:B19"/>
    <mergeCell ref="C15:C19"/>
    <mergeCell ref="B21:B25"/>
    <mergeCell ref="C21:C25"/>
    <mergeCell ref="A33:A37"/>
    <mergeCell ref="B27:B31"/>
    <mergeCell ref="C27:C31"/>
    <mergeCell ref="B33:B37"/>
    <mergeCell ref="C33:C37"/>
    <mergeCell ref="A27:A31"/>
    <mergeCell ref="A32:C32"/>
    <mergeCell ref="B9:B13"/>
    <mergeCell ref="C9:C13"/>
    <mergeCell ref="E6:E7"/>
    <mergeCell ref="F6:G6"/>
    <mergeCell ref="H6:I6"/>
    <mergeCell ref="B2:P2"/>
    <mergeCell ref="B3:P3"/>
    <mergeCell ref="B4:P4"/>
    <mergeCell ref="A5:A7"/>
    <mergeCell ref="B5:B7"/>
    <mergeCell ref="C5:C7"/>
    <mergeCell ref="D5:D7"/>
    <mergeCell ref="E5:I5"/>
    <mergeCell ref="J5:N5"/>
    <mergeCell ref="O5:P5"/>
    <mergeCell ref="P6:P7"/>
    <mergeCell ref="J6:J7"/>
    <mergeCell ref="K6:L6"/>
    <mergeCell ref="M6:N6"/>
    <mergeCell ref="O6:O7"/>
  </mergeCells>
  <printOptions horizontalCentered="1"/>
  <pageMargins left="0" right="0" top="0.5" bottom="0.3" header="0.25" footer="0.25"/>
  <pageSetup paperSize="9" scale="75" orientation="landscape" r:id="rId1"/>
  <headerFooter alignWithMargins="0"/>
  <ignoredErrors>
    <ignoredError sqref="O14:P14 G56:G62 O68:P68 O44:P50 O56:P56 O26:P43 O57:P60 O51:P55 O69:P80 O62:P67 O20:P20" formula="1"/>
    <ignoredError sqref="I61:N61 I62:N62" numberStoredAsText="1"/>
    <ignoredError sqref="O61:P61" numberStoredAsText="1" 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AC55DC-64EF-47B1-9EDA-BE0922D80056}">
  <sheetPr>
    <tabColor rgb="FFFFFF00"/>
  </sheetPr>
  <dimension ref="A1:R84"/>
  <sheetViews>
    <sheetView topLeftCell="A70" zoomScale="106" zoomScaleNormal="106" workbookViewId="0">
      <selection activeCell="C69" sqref="C69:C73"/>
    </sheetView>
  </sheetViews>
  <sheetFormatPr defaultRowHeight="15" x14ac:dyDescent="0.25"/>
  <cols>
    <col min="1" max="1" width="9.140625" style="354"/>
    <col min="2" max="2" width="17" style="354" customWidth="1"/>
    <col min="3" max="3" width="18.140625" style="354" customWidth="1"/>
    <col min="4" max="4" width="13" style="354" customWidth="1"/>
    <col min="5" max="5" width="13.85546875" style="354" customWidth="1"/>
    <col min="6" max="6" width="10.85546875" style="354" customWidth="1"/>
    <col min="7" max="7" width="14" style="354" customWidth="1"/>
    <col min="8" max="8" width="12.85546875" style="354" customWidth="1"/>
    <col min="9" max="9" width="15.42578125" style="354" customWidth="1"/>
    <col min="10" max="10" width="13.5703125" style="354" customWidth="1"/>
    <col min="11" max="11" width="10.85546875" style="354" bestFit="1" customWidth="1"/>
    <col min="12" max="12" width="9.140625" style="354"/>
    <col min="13" max="13" width="13" style="354" customWidth="1"/>
    <col min="14" max="14" width="12.28515625" style="354" customWidth="1"/>
    <col min="15" max="15" width="11.85546875" style="354" customWidth="1"/>
    <col min="16" max="16" width="15.140625" style="354" customWidth="1"/>
    <col min="17" max="16384" width="9.140625" style="354"/>
  </cols>
  <sheetData>
    <row r="1" spans="1:18" x14ac:dyDescent="0.25">
      <c r="A1" s="353"/>
      <c r="B1" s="353"/>
      <c r="C1" s="353"/>
      <c r="D1" s="353"/>
      <c r="E1" s="353"/>
      <c r="F1" s="353"/>
      <c r="G1" s="353"/>
      <c r="H1" s="353"/>
      <c r="I1" s="353"/>
      <c r="J1" s="353"/>
      <c r="K1" s="353"/>
      <c r="L1" s="353"/>
      <c r="M1" s="353"/>
      <c r="N1" s="353"/>
      <c r="O1" s="353"/>
      <c r="P1" s="353" t="s">
        <v>67</v>
      </c>
    </row>
    <row r="2" spans="1:18" ht="22.5" x14ac:dyDescent="0.4">
      <c r="A2" s="355"/>
      <c r="B2" s="714" t="s">
        <v>0</v>
      </c>
      <c r="C2" s="714"/>
      <c r="D2" s="714"/>
      <c r="E2" s="714"/>
      <c r="F2" s="714"/>
      <c r="G2" s="714"/>
      <c r="H2" s="714"/>
      <c r="I2" s="714"/>
      <c r="J2" s="714"/>
      <c r="K2" s="714"/>
      <c r="L2" s="714"/>
      <c r="M2" s="714"/>
      <c r="N2" s="714"/>
      <c r="O2" s="714"/>
      <c r="P2" s="714"/>
    </row>
    <row r="3" spans="1:18" ht="20.25" x14ac:dyDescent="0.35">
      <c r="A3" s="356"/>
      <c r="B3" s="715" t="s">
        <v>179</v>
      </c>
      <c r="C3" s="715"/>
      <c r="D3" s="715"/>
      <c r="E3" s="715"/>
      <c r="F3" s="715"/>
      <c r="G3" s="715"/>
      <c r="H3" s="715"/>
      <c r="I3" s="715"/>
      <c r="J3" s="715"/>
      <c r="K3" s="715"/>
      <c r="L3" s="715"/>
      <c r="M3" s="715"/>
      <c r="N3" s="715"/>
      <c r="O3" s="715"/>
      <c r="P3" s="715"/>
    </row>
    <row r="4" spans="1:18" ht="21" thickBot="1" x14ac:dyDescent="0.4">
      <c r="A4" s="353"/>
      <c r="B4" s="716" t="s">
        <v>156</v>
      </c>
      <c r="C4" s="716"/>
      <c r="D4" s="716"/>
      <c r="E4" s="716"/>
      <c r="F4" s="716"/>
      <c r="G4" s="716"/>
      <c r="H4" s="716"/>
      <c r="I4" s="716"/>
      <c r="J4" s="716"/>
      <c r="K4" s="716"/>
      <c r="L4" s="716"/>
      <c r="M4" s="716"/>
      <c r="N4" s="716"/>
      <c r="O4" s="716"/>
      <c r="P4" s="716"/>
    </row>
    <row r="5" spans="1:18" ht="36" customHeight="1" thickBot="1" x14ac:dyDescent="0.3">
      <c r="A5" s="627" t="s">
        <v>1</v>
      </c>
      <c r="B5" s="589" t="s">
        <v>69</v>
      </c>
      <c r="C5" s="591" t="s">
        <v>70</v>
      </c>
      <c r="D5" s="593" t="s">
        <v>2</v>
      </c>
      <c r="E5" s="632" t="s">
        <v>3</v>
      </c>
      <c r="F5" s="633"/>
      <c r="G5" s="633"/>
      <c r="H5" s="633"/>
      <c r="I5" s="634"/>
      <c r="J5" s="632" t="s">
        <v>4</v>
      </c>
      <c r="K5" s="633"/>
      <c r="L5" s="633"/>
      <c r="M5" s="633"/>
      <c r="N5" s="634"/>
      <c r="O5" s="635" t="s">
        <v>5</v>
      </c>
      <c r="P5" s="636"/>
    </row>
    <row r="6" spans="1:18" ht="51.75" customHeight="1" x14ac:dyDescent="0.25">
      <c r="A6" s="604"/>
      <c r="B6" s="590"/>
      <c r="C6" s="592"/>
      <c r="D6" s="594"/>
      <c r="E6" s="711" t="s">
        <v>71</v>
      </c>
      <c r="F6" s="584" t="s">
        <v>6</v>
      </c>
      <c r="G6" s="584"/>
      <c r="H6" s="584" t="s">
        <v>7</v>
      </c>
      <c r="I6" s="585"/>
      <c r="J6" s="711" t="s">
        <v>72</v>
      </c>
      <c r="K6" s="584" t="s">
        <v>73</v>
      </c>
      <c r="L6" s="584"/>
      <c r="M6" s="268" t="s">
        <v>9</v>
      </c>
      <c r="N6" s="268"/>
      <c r="O6" s="641" t="s">
        <v>10</v>
      </c>
      <c r="P6" s="637" t="s">
        <v>11</v>
      </c>
    </row>
    <row r="7" spans="1:18" ht="45" customHeight="1" thickBot="1" x14ac:dyDescent="0.3">
      <c r="A7" s="628"/>
      <c r="B7" s="629"/>
      <c r="C7" s="630"/>
      <c r="D7" s="631"/>
      <c r="E7" s="712"/>
      <c r="F7" s="270" t="s">
        <v>12</v>
      </c>
      <c r="G7" s="270" t="s">
        <v>13</v>
      </c>
      <c r="H7" s="270" t="s">
        <v>12</v>
      </c>
      <c r="I7" s="270" t="s">
        <v>13</v>
      </c>
      <c r="J7" s="712"/>
      <c r="K7" s="270" t="s">
        <v>12</v>
      </c>
      <c r="L7" s="270" t="s">
        <v>13</v>
      </c>
      <c r="M7" s="270" t="s">
        <v>12</v>
      </c>
      <c r="N7" s="270" t="s">
        <v>13</v>
      </c>
      <c r="O7" s="642"/>
      <c r="P7" s="638"/>
    </row>
    <row r="8" spans="1:18" ht="15.75" thickBot="1" x14ac:dyDescent="0.3">
      <c r="A8" s="269">
        <v>1</v>
      </c>
      <c r="B8" s="291">
        <v>2</v>
      </c>
      <c r="C8" s="291">
        <v>3</v>
      </c>
      <c r="D8" s="294">
        <v>4</v>
      </c>
      <c r="E8" s="364">
        <v>5</v>
      </c>
      <c r="F8" s="291">
        <v>6</v>
      </c>
      <c r="G8" s="291">
        <v>7</v>
      </c>
      <c r="H8" s="291">
        <v>8</v>
      </c>
      <c r="I8" s="292">
        <v>9</v>
      </c>
      <c r="J8" s="365">
        <v>10</v>
      </c>
      <c r="K8" s="291">
        <v>11</v>
      </c>
      <c r="L8" s="291">
        <v>12</v>
      </c>
      <c r="M8" s="291">
        <v>13</v>
      </c>
      <c r="N8" s="291">
        <v>14</v>
      </c>
      <c r="O8" s="291">
        <v>15</v>
      </c>
      <c r="P8" s="292">
        <v>16</v>
      </c>
    </row>
    <row r="9" spans="1:18" ht="24.95" customHeight="1" x14ac:dyDescent="0.25">
      <c r="A9" s="713">
        <v>1</v>
      </c>
      <c r="B9" s="677" t="s">
        <v>180</v>
      </c>
      <c r="C9" s="680">
        <f>E14+J14</f>
        <v>9103.0505999999987</v>
      </c>
      <c r="D9" s="359" t="s">
        <v>14</v>
      </c>
      <c r="E9" s="366">
        <v>442.97269999999997</v>
      </c>
      <c r="F9" s="361"/>
      <c r="G9" s="360">
        <v>137.29</v>
      </c>
      <c r="H9" s="362">
        <v>2172.4590000000003</v>
      </c>
      <c r="I9" s="361">
        <v>1491.4590000000001</v>
      </c>
      <c r="J9" s="366">
        <v>270.27</v>
      </c>
      <c r="K9" s="361"/>
      <c r="L9" s="360">
        <v>55</v>
      </c>
      <c r="M9" s="361"/>
      <c r="N9" s="360"/>
      <c r="O9" s="360">
        <f>G9+L9</f>
        <v>192.29</v>
      </c>
      <c r="P9" s="363">
        <f>I9+N9</f>
        <v>1491.4590000000001</v>
      </c>
    </row>
    <row r="10" spans="1:18" ht="24.95" customHeight="1" x14ac:dyDescent="0.25">
      <c r="A10" s="698"/>
      <c r="B10" s="678"/>
      <c r="C10" s="681"/>
      <c r="D10" s="166" t="s">
        <v>75</v>
      </c>
      <c r="E10" s="367">
        <v>8.75</v>
      </c>
      <c r="F10" s="168"/>
      <c r="G10" s="171"/>
      <c r="H10" s="168"/>
      <c r="I10" s="168"/>
      <c r="J10" s="367"/>
      <c r="K10" s="168"/>
      <c r="L10" s="171"/>
      <c r="M10" s="168"/>
      <c r="N10" s="171"/>
      <c r="O10" s="164">
        <f t="shared" ref="O10:O61" si="0">G10+L10</f>
        <v>0</v>
      </c>
      <c r="P10" s="286">
        <f t="shared" ref="P10:P61" si="1">I10+N10</f>
        <v>0</v>
      </c>
    </row>
    <row r="11" spans="1:18" ht="24.95" customHeight="1" x14ac:dyDescent="0.25">
      <c r="A11" s="698"/>
      <c r="B11" s="678"/>
      <c r="C11" s="681"/>
      <c r="D11" s="166" t="s">
        <v>15</v>
      </c>
      <c r="E11" s="367">
        <v>8.75</v>
      </c>
      <c r="F11" s="168"/>
      <c r="G11" s="171">
        <v>132.1</v>
      </c>
      <c r="H11" s="168"/>
      <c r="I11" s="168"/>
      <c r="J11" s="367">
        <v>185.1</v>
      </c>
      <c r="K11" s="168"/>
      <c r="L11" s="171">
        <v>53</v>
      </c>
      <c r="M11" s="168">
        <v>285</v>
      </c>
      <c r="N11" s="171">
        <v>275</v>
      </c>
      <c r="O11" s="164">
        <f t="shared" si="0"/>
        <v>185.1</v>
      </c>
      <c r="P11" s="286">
        <f t="shared" si="1"/>
        <v>275</v>
      </c>
    </row>
    <row r="12" spans="1:18" ht="24.95" customHeight="1" x14ac:dyDescent="0.25">
      <c r="A12" s="698"/>
      <c r="B12" s="678"/>
      <c r="C12" s="681"/>
      <c r="D12" s="166" t="s">
        <v>16</v>
      </c>
      <c r="E12" s="367">
        <v>3201.2864</v>
      </c>
      <c r="F12" s="168"/>
      <c r="G12" s="171">
        <v>1271.71</v>
      </c>
      <c r="H12" s="168">
        <v>968.64400000000001</v>
      </c>
      <c r="I12" s="168">
        <v>256.77999999999997</v>
      </c>
      <c r="J12" s="367">
        <v>2735.15</v>
      </c>
      <c r="K12" s="168">
        <v>2132.0700000000002</v>
      </c>
      <c r="L12" s="171">
        <v>1297</v>
      </c>
      <c r="M12" s="168">
        <v>2639.893</v>
      </c>
      <c r="N12" s="171">
        <v>1251.788</v>
      </c>
      <c r="O12" s="164">
        <f t="shared" si="0"/>
        <v>2568.71</v>
      </c>
      <c r="P12" s="286">
        <f t="shared" si="1"/>
        <v>1508.568</v>
      </c>
    </row>
    <row r="13" spans="1:18" ht="24.95" customHeight="1" thickBot="1" x14ac:dyDescent="0.3">
      <c r="A13" s="699"/>
      <c r="B13" s="679"/>
      <c r="C13" s="682"/>
      <c r="D13" s="179" t="s">
        <v>17</v>
      </c>
      <c r="E13" s="368">
        <v>1296.0915</v>
      </c>
      <c r="F13" s="189"/>
      <c r="G13" s="174">
        <v>900.05</v>
      </c>
      <c r="H13" s="189">
        <v>1574.296</v>
      </c>
      <c r="I13" s="189">
        <v>508.33599999999996</v>
      </c>
      <c r="J13" s="368">
        <v>954.68</v>
      </c>
      <c r="K13" s="189"/>
      <c r="L13" s="174"/>
      <c r="M13" s="174"/>
      <c r="N13" s="174">
        <v>189.8</v>
      </c>
      <c r="O13" s="288">
        <f t="shared" si="0"/>
        <v>900.05</v>
      </c>
      <c r="P13" s="289">
        <f t="shared" si="1"/>
        <v>698.13599999999997</v>
      </c>
    </row>
    <row r="14" spans="1:18" ht="24.95" customHeight="1" thickBot="1" x14ac:dyDescent="0.3">
      <c r="A14" s="579" t="s">
        <v>18</v>
      </c>
      <c r="B14" s="580"/>
      <c r="C14" s="581"/>
      <c r="D14" s="176"/>
      <c r="E14" s="369">
        <f>E9+E10+E11+E12+E13</f>
        <v>4957.8505999999998</v>
      </c>
      <c r="F14" s="176">
        <f t="shared" ref="F14:P14" si="2">F9+F10+F11+F12+F13</f>
        <v>0</v>
      </c>
      <c r="G14" s="176">
        <f t="shared" si="2"/>
        <v>2441.1499999999996</v>
      </c>
      <c r="H14" s="176">
        <f t="shared" si="2"/>
        <v>4715.3990000000003</v>
      </c>
      <c r="I14" s="176">
        <f t="shared" si="2"/>
        <v>2256.5749999999998</v>
      </c>
      <c r="J14" s="369">
        <f t="shared" si="2"/>
        <v>4145.2</v>
      </c>
      <c r="K14" s="176">
        <f t="shared" si="2"/>
        <v>2132.0700000000002</v>
      </c>
      <c r="L14" s="176">
        <f t="shared" si="2"/>
        <v>1405</v>
      </c>
      <c r="M14" s="176">
        <f t="shared" si="2"/>
        <v>2924.893</v>
      </c>
      <c r="N14" s="176">
        <f t="shared" si="2"/>
        <v>1716.588</v>
      </c>
      <c r="O14" s="176">
        <f t="shared" si="2"/>
        <v>3846.1499999999996</v>
      </c>
      <c r="P14" s="181">
        <f t="shared" si="2"/>
        <v>3973.163</v>
      </c>
      <c r="R14" s="357"/>
    </row>
    <row r="15" spans="1:18" ht="24.95" customHeight="1" x14ac:dyDescent="0.25">
      <c r="A15" s="697">
        <v>2</v>
      </c>
      <c r="B15" s="700" t="s">
        <v>132</v>
      </c>
      <c r="C15" s="708">
        <f>E20+J20</f>
        <v>770.49</v>
      </c>
      <c r="D15" s="280" t="s">
        <v>14</v>
      </c>
      <c r="E15" s="370">
        <v>62.510000000000005</v>
      </c>
      <c r="F15" s="177"/>
      <c r="G15" s="164"/>
      <c r="H15" s="287"/>
      <c r="I15" s="177"/>
      <c r="J15" s="371"/>
      <c r="K15" s="177"/>
      <c r="L15" s="164"/>
      <c r="M15" s="177"/>
      <c r="N15" s="164"/>
      <c r="O15" s="164">
        <f t="shared" si="0"/>
        <v>0</v>
      </c>
      <c r="P15" s="286">
        <f t="shared" si="1"/>
        <v>0</v>
      </c>
    </row>
    <row r="16" spans="1:18" ht="24.95" customHeight="1" x14ac:dyDescent="0.25">
      <c r="A16" s="698"/>
      <c r="B16" s="678"/>
      <c r="C16" s="709"/>
      <c r="D16" s="166" t="s">
        <v>75</v>
      </c>
      <c r="E16" s="367"/>
      <c r="F16" s="168"/>
      <c r="G16" s="171"/>
      <c r="H16" s="168"/>
      <c r="I16" s="168"/>
      <c r="J16" s="367"/>
      <c r="K16" s="168"/>
      <c r="L16" s="171"/>
      <c r="M16" s="168"/>
      <c r="N16" s="171"/>
      <c r="O16" s="164">
        <f t="shared" si="0"/>
        <v>0</v>
      </c>
      <c r="P16" s="286">
        <f t="shared" si="1"/>
        <v>0</v>
      </c>
    </row>
    <row r="17" spans="1:18" ht="24.95" customHeight="1" x14ac:dyDescent="0.25">
      <c r="A17" s="698"/>
      <c r="B17" s="678"/>
      <c r="C17" s="709"/>
      <c r="D17" s="166" t="s">
        <v>15</v>
      </c>
      <c r="E17" s="367"/>
      <c r="F17" s="168"/>
      <c r="G17" s="171"/>
      <c r="H17" s="168"/>
      <c r="I17" s="168"/>
      <c r="J17" s="367"/>
      <c r="K17" s="168"/>
      <c r="L17" s="171"/>
      <c r="M17" s="168"/>
      <c r="N17" s="171"/>
      <c r="O17" s="164">
        <f t="shared" si="0"/>
        <v>0</v>
      </c>
      <c r="P17" s="286">
        <f t="shared" si="1"/>
        <v>0</v>
      </c>
    </row>
    <row r="18" spans="1:18" ht="24.95" customHeight="1" x14ac:dyDescent="0.25">
      <c r="A18" s="698"/>
      <c r="B18" s="678"/>
      <c r="C18" s="709"/>
      <c r="D18" s="166" t="s">
        <v>16</v>
      </c>
      <c r="E18" s="367">
        <v>433.62</v>
      </c>
      <c r="F18" s="168">
        <v>0.04</v>
      </c>
      <c r="G18" s="171">
        <v>0.04</v>
      </c>
      <c r="H18" s="168">
        <v>540</v>
      </c>
      <c r="I18" s="168">
        <v>540</v>
      </c>
      <c r="J18" s="367">
        <v>0</v>
      </c>
      <c r="K18" s="168">
        <v>0</v>
      </c>
      <c r="L18" s="171">
        <v>0</v>
      </c>
      <c r="M18" s="168">
        <v>0</v>
      </c>
      <c r="N18" s="171"/>
      <c r="O18" s="164">
        <f t="shared" si="0"/>
        <v>0.04</v>
      </c>
      <c r="P18" s="286">
        <f t="shared" si="1"/>
        <v>540</v>
      </c>
    </row>
    <row r="19" spans="1:18" ht="24.95" customHeight="1" thickBot="1" x14ac:dyDescent="0.3">
      <c r="A19" s="699"/>
      <c r="B19" s="679"/>
      <c r="C19" s="710"/>
      <c r="D19" s="179" t="s">
        <v>17</v>
      </c>
      <c r="E19" s="368">
        <v>274.34000000000003</v>
      </c>
      <c r="F19" s="189">
        <v>0.05</v>
      </c>
      <c r="G19" s="174">
        <v>0.05</v>
      </c>
      <c r="H19" s="189">
        <v>1260</v>
      </c>
      <c r="I19" s="189">
        <v>1260</v>
      </c>
      <c r="J19" s="368">
        <v>0.02</v>
      </c>
      <c r="K19" s="189"/>
      <c r="L19" s="174"/>
      <c r="M19" s="174"/>
      <c r="N19" s="174"/>
      <c r="O19" s="288">
        <f t="shared" si="0"/>
        <v>0.05</v>
      </c>
      <c r="P19" s="289">
        <f t="shared" si="1"/>
        <v>1260</v>
      </c>
    </row>
    <row r="20" spans="1:18" ht="24.95" customHeight="1" thickBot="1" x14ac:dyDescent="0.3">
      <c r="A20" s="579" t="s">
        <v>18</v>
      </c>
      <c r="B20" s="580"/>
      <c r="C20" s="581"/>
      <c r="D20" s="176"/>
      <c r="E20" s="369">
        <f>E15+E16+E17+E18+E19</f>
        <v>770.47</v>
      </c>
      <c r="F20" s="176">
        <f t="shared" ref="F20:N20" si="3">F15+F16+F17+F18+F19</f>
        <v>0.09</v>
      </c>
      <c r="G20" s="176">
        <f t="shared" si="3"/>
        <v>0.09</v>
      </c>
      <c r="H20" s="176">
        <f t="shared" si="3"/>
        <v>1800</v>
      </c>
      <c r="I20" s="190">
        <f t="shared" si="3"/>
        <v>1800</v>
      </c>
      <c r="J20" s="369">
        <f t="shared" si="3"/>
        <v>0.02</v>
      </c>
      <c r="K20" s="190">
        <f t="shared" si="3"/>
        <v>0</v>
      </c>
      <c r="L20" s="190">
        <f t="shared" si="3"/>
        <v>0</v>
      </c>
      <c r="M20" s="190">
        <f t="shared" si="3"/>
        <v>0</v>
      </c>
      <c r="N20" s="190">
        <f t="shared" si="3"/>
        <v>0</v>
      </c>
      <c r="O20" s="176">
        <f t="shared" si="0"/>
        <v>0.09</v>
      </c>
      <c r="P20" s="290">
        <f t="shared" si="1"/>
        <v>1800</v>
      </c>
      <c r="R20" s="357"/>
    </row>
    <row r="21" spans="1:18" ht="24.95" customHeight="1" x14ac:dyDescent="0.25">
      <c r="A21" s="697">
        <v>3</v>
      </c>
      <c r="B21" s="700" t="s">
        <v>181</v>
      </c>
      <c r="C21" s="701">
        <f>E26+J26</f>
        <v>17386.605000000003</v>
      </c>
      <c r="D21" s="280" t="s">
        <v>14</v>
      </c>
      <c r="E21" s="371">
        <v>331.11900000000003</v>
      </c>
      <c r="F21" s="177">
        <v>1.2</v>
      </c>
      <c r="G21" s="164">
        <v>0.99575000000000002</v>
      </c>
      <c r="H21" s="287">
        <v>18</v>
      </c>
      <c r="I21" s="177">
        <v>15</v>
      </c>
      <c r="J21" s="371">
        <v>63.49</v>
      </c>
      <c r="K21" s="177">
        <v>0</v>
      </c>
      <c r="L21" s="164">
        <v>0</v>
      </c>
      <c r="M21" s="177"/>
      <c r="N21" s="164"/>
      <c r="O21" s="164">
        <f t="shared" si="0"/>
        <v>0.99575000000000002</v>
      </c>
      <c r="P21" s="286">
        <f t="shared" si="1"/>
        <v>15</v>
      </c>
    </row>
    <row r="22" spans="1:18" ht="24.95" customHeight="1" x14ac:dyDescent="0.25">
      <c r="A22" s="698"/>
      <c r="B22" s="678"/>
      <c r="C22" s="681"/>
      <c r="D22" s="166" t="s">
        <v>75</v>
      </c>
      <c r="E22" s="367">
        <v>15.46</v>
      </c>
      <c r="F22" s="168">
        <v>0</v>
      </c>
      <c r="G22" s="171">
        <v>0</v>
      </c>
      <c r="H22" s="168">
        <v>0</v>
      </c>
      <c r="I22" s="168">
        <v>0</v>
      </c>
      <c r="J22" s="367">
        <v>0</v>
      </c>
      <c r="K22" s="168">
        <v>0</v>
      </c>
      <c r="L22" s="171">
        <v>0</v>
      </c>
      <c r="M22" s="168"/>
      <c r="N22" s="171"/>
      <c r="O22" s="164">
        <f t="shared" si="0"/>
        <v>0</v>
      </c>
      <c r="P22" s="286">
        <f t="shared" si="1"/>
        <v>0</v>
      </c>
    </row>
    <row r="23" spans="1:18" ht="24.95" customHeight="1" x14ac:dyDescent="0.25">
      <c r="A23" s="698"/>
      <c r="B23" s="678"/>
      <c r="C23" s="681"/>
      <c r="D23" s="166" t="s">
        <v>15</v>
      </c>
      <c r="E23" s="367">
        <v>17.600000000000001</v>
      </c>
      <c r="F23" s="168">
        <v>0</v>
      </c>
      <c r="G23" s="171">
        <v>0</v>
      </c>
      <c r="H23" s="168">
        <v>0</v>
      </c>
      <c r="I23" s="168">
        <v>0</v>
      </c>
      <c r="J23" s="367">
        <v>0</v>
      </c>
      <c r="K23" s="168">
        <v>0</v>
      </c>
      <c r="L23" s="171">
        <v>0</v>
      </c>
      <c r="M23" s="168"/>
      <c r="N23" s="171"/>
      <c r="O23" s="164">
        <f t="shared" si="0"/>
        <v>0</v>
      </c>
      <c r="P23" s="286">
        <f t="shared" si="1"/>
        <v>0</v>
      </c>
    </row>
    <row r="24" spans="1:18" ht="24.95" customHeight="1" x14ac:dyDescent="0.25">
      <c r="A24" s="698"/>
      <c r="B24" s="678"/>
      <c r="C24" s="681"/>
      <c r="D24" s="166" t="s">
        <v>16</v>
      </c>
      <c r="E24" s="367">
        <v>5425.4459999999999</v>
      </c>
      <c r="F24" s="168">
        <v>12.05</v>
      </c>
      <c r="G24" s="171">
        <v>11.32945</v>
      </c>
      <c r="H24" s="168">
        <v>45</v>
      </c>
      <c r="I24" s="168">
        <v>43</v>
      </c>
      <c r="J24" s="367">
        <v>7799.46</v>
      </c>
      <c r="K24" s="168">
        <v>0</v>
      </c>
      <c r="L24" s="171">
        <v>0</v>
      </c>
      <c r="M24" s="168"/>
      <c r="N24" s="171"/>
      <c r="O24" s="164">
        <f t="shared" si="0"/>
        <v>11.32945</v>
      </c>
      <c r="P24" s="286">
        <f t="shared" si="1"/>
        <v>43</v>
      </c>
    </row>
    <row r="25" spans="1:18" ht="24.95" customHeight="1" thickBot="1" x14ac:dyDescent="0.3">
      <c r="A25" s="699"/>
      <c r="B25" s="679"/>
      <c r="C25" s="682"/>
      <c r="D25" s="179" t="s">
        <v>17</v>
      </c>
      <c r="E25" s="368">
        <v>2115.3700000000003</v>
      </c>
      <c r="F25" s="189">
        <v>0.5</v>
      </c>
      <c r="G25" s="174">
        <v>0.5</v>
      </c>
      <c r="H25" s="189">
        <v>63</v>
      </c>
      <c r="I25" s="189">
        <v>58</v>
      </c>
      <c r="J25" s="368">
        <v>1618.66</v>
      </c>
      <c r="K25" s="189">
        <v>0</v>
      </c>
      <c r="L25" s="174">
        <v>0</v>
      </c>
      <c r="M25" s="174"/>
      <c r="N25" s="174"/>
      <c r="O25" s="288">
        <f t="shared" si="0"/>
        <v>0.5</v>
      </c>
      <c r="P25" s="289">
        <f t="shared" si="1"/>
        <v>58</v>
      </c>
    </row>
    <row r="26" spans="1:18" ht="24.95" customHeight="1" thickBot="1" x14ac:dyDescent="0.3">
      <c r="A26" s="579" t="s">
        <v>18</v>
      </c>
      <c r="B26" s="580"/>
      <c r="C26" s="581"/>
      <c r="D26" s="176"/>
      <c r="E26" s="369">
        <f>E21+E22+E23+E24+E25</f>
        <v>7904.9950000000008</v>
      </c>
      <c r="F26" s="176">
        <f t="shared" ref="F26:N26" si="4">F21+F22+F23+F24+F25</f>
        <v>13.75</v>
      </c>
      <c r="G26" s="176">
        <f t="shared" si="4"/>
        <v>12.825199999999999</v>
      </c>
      <c r="H26" s="176">
        <f t="shared" si="4"/>
        <v>126</v>
      </c>
      <c r="I26" s="190">
        <f t="shared" si="4"/>
        <v>116</v>
      </c>
      <c r="J26" s="369">
        <f t="shared" si="4"/>
        <v>9481.61</v>
      </c>
      <c r="K26" s="190">
        <f t="shared" si="4"/>
        <v>0</v>
      </c>
      <c r="L26" s="190">
        <f t="shared" si="4"/>
        <v>0</v>
      </c>
      <c r="M26" s="190">
        <f t="shared" si="4"/>
        <v>0</v>
      </c>
      <c r="N26" s="190">
        <f t="shared" si="4"/>
        <v>0</v>
      </c>
      <c r="O26" s="176">
        <f t="shared" si="0"/>
        <v>12.825199999999999</v>
      </c>
      <c r="P26" s="290">
        <f t="shared" si="1"/>
        <v>116</v>
      </c>
      <c r="R26" s="357"/>
    </row>
    <row r="27" spans="1:18" ht="24.95" customHeight="1" x14ac:dyDescent="0.25">
      <c r="A27" s="697">
        <v>4</v>
      </c>
      <c r="B27" s="700" t="s">
        <v>126</v>
      </c>
      <c r="C27" s="701">
        <f>E32+J32</f>
        <v>13649.609999999999</v>
      </c>
      <c r="D27" s="280" t="s">
        <v>14</v>
      </c>
      <c r="E27" s="371">
        <v>1261.53</v>
      </c>
      <c r="F27" s="177">
        <v>800</v>
      </c>
      <c r="G27" s="164">
        <v>558.05999999999995</v>
      </c>
      <c r="H27" s="287">
        <v>5693.6</v>
      </c>
      <c r="I27" s="177">
        <v>7855</v>
      </c>
      <c r="J27" s="371"/>
      <c r="K27" s="177"/>
      <c r="L27" s="164"/>
      <c r="M27" s="177"/>
      <c r="N27" s="164"/>
      <c r="O27" s="164">
        <f t="shared" si="0"/>
        <v>558.05999999999995</v>
      </c>
      <c r="P27" s="286">
        <f t="shared" si="1"/>
        <v>7855</v>
      </c>
    </row>
    <row r="28" spans="1:18" ht="24.95" customHeight="1" x14ac:dyDescent="0.25">
      <c r="A28" s="698"/>
      <c r="B28" s="678"/>
      <c r="C28" s="681"/>
      <c r="D28" s="166" t="s">
        <v>75</v>
      </c>
      <c r="E28" s="367">
        <v>3.42</v>
      </c>
      <c r="F28" s="168"/>
      <c r="G28" s="171"/>
      <c r="H28" s="168"/>
      <c r="I28" s="168"/>
      <c r="J28" s="367"/>
      <c r="K28" s="168"/>
      <c r="L28" s="171"/>
      <c r="M28" s="168"/>
      <c r="N28" s="171"/>
      <c r="O28" s="164">
        <f t="shared" si="0"/>
        <v>0</v>
      </c>
      <c r="P28" s="286">
        <f t="shared" si="1"/>
        <v>0</v>
      </c>
    </row>
    <row r="29" spans="1:18" ht="24.95" customHeight="1" x14ac:dyDescent="0.25">
      <c r="A29" s="698"/>
      <c r="B29" s="678"/>
      <c r="C29" s="681"/>
      <c r="D29" s="166" t="s">
        <v>15</v>
      </c>
      <c r="E29" s="367">
        <v>400.86</v>
      </c>
      <c r="F29" s="168">
        <v>150</v>
      </c>
      <c r="G29" s="171"/>
      <c r="H29" s="168"/>
      <c r="I29" s="168"/>
      <c r="J29" s="367">
        <v>23.26</v>
      </c>
      <c r="K29" s="168"/>
      <c r="L29" s="171"/>
      <c r="M29" s="168"/>
      <c r="N29" s="171"/>
      <c r="O29" s="164">
        <f t="shared" si="0"/>
        <v>0</v>
      </c>
      <c r="P29" s="286">
        <f t="shared" si="1"/>
        <v>0</v>
      </c>
    </row>
    <row r="30" spans="1:18" ht="24.95" customHeight="1" x14ac:dyDescent="0.25">
      <c r="A30" s="698"/>
      <c r="B30" s="678"/>
      <c r="C30" s="681"/>
      <c r="D30" s="166" t="s">
        <v>16</v>
      </c>
      <c r="E30" s="367">
        <v>8648.6299999999992</v>
      </c>
      <c r="F30" s="168">
        <v>1200</v>
      </c>
      <c r="G30" s="171">
        <v>387.61</v>
      </c>
      <c r="H30" s="168">
        <v>2710</v>
      </c>
      <c r="I30" s="168">
        <v>2800</v>
      </c>
      <c r="J30" s="367">
        <v>1255.31</v>
      </c>
      <c r="K30" s="168"/>
      <c r="L30" s="171"/>
      <c r="M30" s="168"/>
      <c r="N30" s="171"/>
      <c r="O30" s="164">
        <f t="shared" si="0"/>
        <v>387.61</v>
      </c>
      <c r="P30" s="286">
        <f t="shared" si="1"/>
        <v>2800</v>
      </c>
    </row>
    <row r="31" spans="1:18" ht="24.95" customHeight="1" thickBot="1" x14ac:dyDescent="0.3">
      <c r="A31" s="699"/>
      <c r="B31" s="679"/>
      <c r="C31" s="682"/>
      <c r="D31" s="179" t="s">
        <v>17</v>
      </c>
      <c r="E31" s="368">
        <v>1793.59</v>
      </c>
      <c r="F31" s="189"/>
      <c r="G31" s="174"/>
      <c r="H31" s="189"/>
      <c r="I31" s="189"/>
      <c r="J31" s="368">
        <v>263.01</v>
      </c>
      <c r="K31" s="189"/>
      <c r="L31" s="174"/>
      <c r="M31" s="174"/>
      <c r="N31" s="174"/>
      <c r="O31" s="288">
        <f t="shared" si="0"/>
        <v>0</v>
      </c>
      <c r="P31" s="289">
        <f t="shared" si="1"/>
        <v>0</v>
      </c>
    </row>
    <row r="32" spans="1:18" ht="24.95" customHeight="1" thickBot="1" x14ac:dyDescent="0.3">
      <c r="A32" s="579" t="s">
        <v>18</v>
      </c>
      <c r="B32" s="580"/>
      <c r="C32" s="581"/>
      <c r="D32" s="176"/>
      <c r="E32" s="369">
        <f>E27+E28+E29+E30+E31</f>
        <v>12108.029999999999</v>
      </c>
      <c r="F32" s="176">
        <f t="shared" ref="F32:N32" si="5">F27+F28+F29+F30+F31</f>
        <v>2150</v>
      </c>
      <c r="G32" s="176">
        <f t="shared" si="5"/>
        <v>945.67</v>
      </c>
      <c r="H32" s="176">
        <f t="shared" si="5"/>
        <v>8403.6</v>
      </c>
      <c r="I32" s="190">
        <f t="shared" si="5"/>
        <v>10655</v>
      </c>
      <c r="J32" s="372">
        <f t="shared" si="5"/>
        <v>1541.58</v>
      </c>
      <c r="K32" s="190">
        <f t="shared" si="5"/>
        <v>0</v>
      </c>
      <c r="L32" s="190">
        <f t="shared" si="5"/>
        <v>0</v>
      </c>
      <c r="M32" s="190">
        <f t="shared" si="5"/>
        <v>0</v>
      </c>
      <c r="N32" s="190">
        <f t="shared" si="5"/>
        <v>0</v>
      </c>
      <c r="O32" s="176">
        <f t="shared" si="0"/>
        <v>945.67</v>
      </c>
      <c r="P32" s="290">
        <f t="shared" si="1"/>
        <v>10655</v>
      </c>
      <c r="R32" s="358"/>
    </row>
    <row r="33" spans="1:18" ht="24.95" customHeight="1" x14ac:dyDescent="0.25">
      <c r="A33" s="705">
        <v>5</v>
      </c>
      <c r="B33" s="700" t="s">
        <v>130</v>
      </c>
      <c r="C33" s="701">
        <f>E38+J38</f>
        <v>10547.25</v>
      </c>
      <c r="D33" s="280" t="s">
        <v>14</v>
      </c>
      <c r="E33" s="371">
        <v>2300.38</v>
      </c>
      <c r="F33" s="177">
        <v>748.07</v>
      </c>
      <c r="G33" s="164">
        <v>648.07000000000005</v>
      </c>
      <c r="H33" s="287">
        <v>3080</v>
      </c>
      <c r="I33" s="177">
        <v>2603.3000000000002</v>
      </c>
      <c r="J33" s="371">
        <v>0</v>
      </c>
      <c r="K33" s="177"/>
      <c r="L33" s="164"/>
      <c r="M33" s="177"/>
      <c r="N33" s="164"/>
      <c r="O33" s="164">
        <f t="shared" si="0"/>
        <v>648.07000000000005</v>
      </c>
      <c r="P33" s="286">
        <f t="shared" si="1"/>
        <v>2603.3000000000002</v>
      </c>
    </row>
    <row r="34" spans="1:18" ht="24.95" customHeight="1" x14ac:dyDescent="0.25">
      <c r="A34" s="706"/>
      <c r="B34" s="678"/>
      <c r="C34" s="681"/>
      <c r="D34" s="166" t="s">
        <v>75</v>
      </c>
      <c r="E34" s="367">
        <v>2.0099999999999998</v>
      </c>
      <c r="F34" s="168">
        <v>2.0099999999999998</v>
      </c>
      <c r="G34" s="171">
        <v>0</v>
      </c>
      <c r="H34" s="168">
        <v>0</v>
      </c>
      <c r="I34" s="168">
        <v>0</v>
      </c>
      <c r="J34" s="367">
        <v>0</v>
      </c>
      <c r="K34" s="168"/>
      <c r="L34" s="171"/>
      <c r="M34" s="168"/>
      <c r="N34" s="171"/>
      <c r="O34" s="164">
        <f t="shared" si="0"/>
        <v>0</v>
      </c>
      <c r="P34" s="286">
        <f t="shared" si="1"/>
        <v>0</v>
      </c>
    </row>
    <row r="35" spans="1:18" ht="24.95" customHeight="1" x14ac:dyDescent="0.25">
      <c r="A35" s="706"/>
      <c r="B35" s="678"/>
      <c r="C35" s="681"/>
      <c r="D35" s="166" t="s">
        <v>15</v>
      </c>
      <c r="E35" s="367">
        <v>220.3</v>
      </c>
      <c r="F35" s="168">
        <v>90</v>
      </c>
      <c r="G35" s="171">
        <v>82.3</v>
      </c>
      <c r="H35" s="168">
        <v>315</v>
      </c>
      <c r="I35" s="168">
        <v>294.60000000000002</v>
      </c>
      <c r="J35" s="367">
        <v>684.89</v>
      </c>
      <c r="K35" s="168"/>
      <c r="L35" s="171"/>
      <c r="M35" s="168"/>
      <c r="N35" s="171"/>
      <c r="O35" s="164">
        <f t="shared" si="0"/>
        <v>82.3</v>
      </c>
      <c r="P35" s="286">
        <f t="shared" si="1"/>
        <v>294.60000000000002</v>
      </c>
    </row>
    <row r="36" spans="1:18" ht="24.95" customHeight="1" x14ac:dyDescent="0.25">
      <c r="A36" s="706"/>
      <c r="B36" s="678"/>
      <c r="C36" s="681"/>
      <c r="D36" s="166" t="s">
        <v>16</v>
      </c>
      <c r="E36" s="367">
        <v>4548.38</v>
      </c>
      <c r="F36" s="168">
        <v>1800.46</v>
      </c>
      <c r="G36" s="171">
        <v>1659.46</v>
      </c>
      <c r="H36" s="168">
        <v>4505</v>
      </c>
      <c r="I36" s="168">
        <v>3805</v>
      </c>
      <c r="J36" s="367">
        <v>760.14</v>
      </c>
      <c r="K36" s="168">
        <v>260</v>
      </c>
      <c r="L36" s="171">
        <v>260</v>
      </c>
      <c r="M36" s="168">
        <v>1300</v>
      </c>
      <c r="N36" s="171">
        <v>1300</v>
      </c>
      <c r="O36" s="164">
        <f t="shared" si="0"/>
        <v>1919.46</v>
      </c>
      <c r="P36" s="286">
        <f t="shared" si="1"/>
        <v>5105</v>
      </c>
    </row>
    <row r="37" spans="1:18" ht="24.95" customHeight="1" thickBot="1" x14ac:dyDescent="0.3">
      <c r="A37" s="707"/>
      <c r="B37" s="679"/>
      <c r="C37" s="682"/>
      <c r="D37" s="179" t="s">
        <v>17</v>
      </c>
      <c r="E37" s="368">
        <v>1969.3</v>
      </c>
      <c r="F37" s="189">
        <v>22.24</v>
      </c>
      <c r="G37" s="174">
        <v>12.24</v>
      </c>
      <c r="H37" s="189">
        <v>280</v>
      </c>
      <c r="I37" s="189">
        <v>156</v>
      </c>
      <c r="J37" s="368">
        <v>61.85</v>
      </c>
      <c r="K37" s="189"/>
      <c r="L37" s="174"/>
      <c r="M37" s="174"/>
      <c r="N37" s="174"/>
      <c r="O37" s="288">
        <f t="shared" si="0"/>
        <v>12.24</v>
      </c>
      <c r="P37" s="289">
        <f t="shared" si="1"/>
        <v>156</v>
      </c>
    </row>
    <row r="38" spans="1:18" ht="24.95" customHeight="1" thickBot="1" x14ac:dyDescent="0.3">
      <c r="A38" s="579" t="s">
        <v>18</v>
      </c>
      <c r="B38" s="580"/>
      <c r="C38" s="581"/>
      <c r="D38" s="176"/>
      <c r="E38" s="369">
        <f>E33+E34+E35+E36+E37</f>
        <v>9040.3700000000008</v>
      </c>
      <c r="F38" s="176">
        <f t="shared" ref="F38:P38" si="6">F33+F34+F35+F36+F37</f>
        <v>2662.7799999999997</v>
      </c>
      <c r="G38" s="176">
        <f t="shared" si="6"/>
        <v>2402.0699999999997</v>
      </c>
      <c r="H38" s="176">
        <f t="shared" si="6"/>
        <v>8180</v>
      </c>
      <c r="I38" s="176">
        <f t="shared" si="6"/>
        <v>6858.9</v>
      </c>
      <c r="J38" s="369">
        <f t="shared" si="6"/>
        <v>1506.8799999999999</v>
      </c>
      <c r="K38" s="176">
        <f t="shared" si="6"/>
        <v>260</v>
      </c>
      <c r="L38" s="176">
        <f t="shared" si="6"/>
        <v>260</v>
      </c>
      <c r="M38" s="176">
        <f t="shared" si="6"/>
        <v>1300</v>
      </c>
      <c r="N38" s="176">
        <f t="shared" si="6"/>
        <v>1300</v>
      </c>
      <c r="O38" s="176">
        <f t="shared" si="6"/>
        <v>2662.0699999999997</v>
      </c>
      <c r="P38" s="181">
        <f t="shared" si="6"/>
        <v>8158.9</v>
      </c>
      <c r="R38" s="358"/>
    </row>
    <row r="39" spans="1:18" ht="24.95" customHeight="1" x14ac:dyDescent="0.25">
      <c r="A39" s="697">
        <v>6</v>
      </c>
      <c r="B39" s="700" t="s">
        <v>131</v>
      </c>
      <c r="C39" s="701">
        <f>E44+J44</f>
        <v>9823.7800000000007</v>
      </c>
      <c r="D39" s="280" t="s">
        <v>14</v>
      </c>
      <c r="E39" s="371">
        <v>490.44</v>
      </c>
      <c r="F39" s="177">
        <v>320</v>
      </c>
      <c r="G39" s="164">
        <v>184.49</v>
      </c>
      <c r="H39" s="287">
        <v>1065</v>
      </c>
      <c r="I39" s="177">
        <v>614</v>
      </c>
      <c r="J39" s="370">
        <v>0.56999999999999995</v>
      </c>
      <c r="K39" s="177">
        <v>0</v>
      </c>
      <c r="L39" s="164">
        <v>0</v>
      </c>
      <c r="M39" s="177"/>
      <c r="N39" s="164"/>
      <c r="O39" s="164">
        <f t="shared" si="0"/>
        <v>184.49</v>
      </c>
      <c r="P39" s="286">
        <f t="shared" si="1"/>
        <v>614</v>
      </c>
    </row>
    <row r="40" spans="1:18" ht="24.95" customHeight="1" x14ac:dyDescent="0.25">
      <c r="A40" s="698"/>
      <c r="B40" s="678"/>
      <c r="C40" s="681"/>
      <c r="D40" s="166" t="s">
        <v>75</v>
      </c>
      <c r="E40" s="367">
        <v>7.61</v>
      </c>
      <c r="F40" s="168">
        <v>7.61</v>
      </c>
      <c r="G40" s="171">
        <v>4.5999999999999996</v>
      </c>
      <c r="H40" s="168">
        <v>185</v>
      </c>
      <c r="I40" s="168">
        <v>111</v>
      </c>
      <c r="J40" s="367">
        <v>0</v>
      </c>
      <c r="K40" s="168">
        <v>0</v>
      </c>
      <c r="L40" s="171">
        <v>0</v>
      </c>
      <c r="M40" s="168"/>
      <c r="N40" s="171"/>
      <c r="O40" s="164">
        <f t="shared" si="0"/>
        <v>4.5999999999999996</v>
      </c>
      <c r="P40" s="286">
        <f t="shared" si="1"/>
        <v>111</v>
      </c>
    </row>
    <row r="41" spans="1:18" ht="24.95" customHeight="1" x14ac:dyDescent="0.25">
      <c r="A41" s="698"/>
      <c r="B41" s="678"/>
      <c r="C41" s="681"/>
      <c r="D41" s="166" t="s">
        <v>15</v>
      </c>
      <c r="E41" s="367">
        <v>81.290000000000006</v>
      </c>
      <c r="F41" s="168">
        <v>50</v>
      </c>
      <c r="G41" s="171">
        <v>5.6</v>
      </c>
      <c r="H41" s="168">
        <v>112</v>
      </c>
      <c r="I41" s="168">
        <v>12</v>
      </c>
      <c r="J41" s="367">
        <v>194.84</v>
      </c>
      <c r="K41" s="168">
        <v>100</v>
      </c>
      <c r="L41" s="171">
        <v>0</v>
      </c>
      <c r="M41" s="168">
        <v>223</v>
      </c>
      <c r="N41" s="171"/>
      <c r="O41" s="164">
        <f t="shared" si="0"/>
        <v>5.6</v>
      </c>
      <c r="P41" s="286">
        <f t="shared" si="1"/>
        <v>12</v>
      </c>
    </row>
    <row r="42" spans="1:18" ht="24.95" customHeight="1" x14ac:dyDescent="0.25">
      <c r="A42" s="698"/>
      <c r="B42" s="678"/>
      <c r="C42" s="681"/>
      <c r="D42" s="166" t="s">
        <v>16</v>
      </c>
      <c r="E42" s="367">
        <v>4544.75</v>
      </c>
      <c r="F42" s="168">
        <v>2500</v>
      </c>
      <c r="G42" s="171">
        <v>557.71</v>
      </c>
      <c r="H42" s="168">
        <v>1200</v>
      </c>
      <c r="I42" s="168">
        <v>268</v>
      </c>
      <c r="J42" s="367">
        <v>3097.77</v>
      </c>
      <c r="K42" s="168">
        <v>2000</v>
      </c>
      <c r="L42" s="171">
        <v>1694</v>
      </c>
      <c r="M42" s="168">
        <v>960</v>
      </c>
      <c r="N42" s="171">
        <v>813</v>
      </c>
      <c r="O42" s="164">
        <f t="shared" si="0"/>
        <v>2251.71</v>
      </c>
      <c r="P42" s="286">
        <f t="shared" si="1"/>
        <v>1081</v>
      </c>
    </row>
    <row r="43" spans="1:18" ht="24.95" customHeight="1" thickBot="1" x14ac:dyDescent="0.3">
      <c r="A43" s="699"/>
      <c r="B43" s="679"/>
      <c r="C43" s="682"/>
      <c r="D43" s="179" t="s">
        <v>17</v>
      </c>
      <c r="E43" s="368">
        <v>1028.8399999999999</v>
      </c>
      <c r="F43" s="189">
        <v>550</v>
      </c>
      <c r="G43" s="174">
        <v>7.96</v>
      </c>
      <c r="H43" s="189">
        <v>264</v>
      </c>
      <c r="I43" s="189">
        <v>4</v>
      </c>
      <c r="J43" s="368">
        <v>377.67</v>
      </c>
      <c r="K43" s="189">
        <v>150</v>
      </c>
      <c r="L43" s="174">
        <v>0</v>
      </c>
      <c r="M43" s="174">
        <v>72</v>
      </c>
      <c r="N43" s="174">
        <v>0</v>
      </c>
      <c r="O43" s="288">
        <f t="shared" si="0"/>
        <v>7.96</v>
      </c>
      <c r="P43" s="289">
        <f t="shared" si="1"/>
        <v>4</v>
      </c>
    </row>
    <row r="44" spans="1:18" ht="24.95" customHeight="1" thickBot="1" x14ac:dyDescent="0.3">
      <c r="A44" s="579" t="s">
        <v>18</v>
      </c>
      <c r="B44" s="580"/>
      <c r="C44" s="581"/>
      <c r="D44" s="176"/>
      <c r="E44" s="369">
        <f>E39+E40+E41+E42+E43</f>
        <v>6152.93</v>
      </c>
      <c r="F44" s="176">
        <f t="shared" ref="F44:P44" si="7">F39+F40+F41+F42+F43</f>
        <v>3427.61</v>
      </c>
      <c r="G44" s="176">
        <f t="shared" si="7"/>
        <v>760.36000000000013</v>
      </c>
      <c r="H44" s="176">
        <f t="shared" si="7"/>
        <v>2826</v>
      </c>
      <c r="I44" s="176">
        <f t="shared" si="7"/>
        <v>1009</v>
      </c>
      <c r="J44" s="369">
        <f t="shared" si="7"/>
        <v>3670.85</v>
      </c>
      <c r="K44" s="176">
        <f t="shared" si="7"/>
        <v>2250</v>
      </c>
      <c r="L44" s="176">
        <f t="shared" si="7"/>
        <v>1694</v>
      </c>
      <c r="M44" s="176">
        <f t="shared" si="7"/>
        <v>1255</v>
      </c>
      <c r="N44" s="176">
        <f t="shared" si="7"/>
        <v>813</v>
      </c>
      <c r="O44" s="176">
        <f t="shared" si="7"/>
        <v>2454.36</v>
      </c>
      <c r="P44" s="181">
        <f t="shared" si="7"/>
        <v>1822</v>
      </c>
      <c r="R44" s="358"/>
    </row>
    <row r="45" spans="1:18" ht="24.95" customHeight="1" x14ac:dyDescent="0.25">
      <c r="A45" s="697">
        <v>7</v>
      </c>
      <c r="B45" s="700" t="s">
        <v>127</v>
      </c>
      <c r="C45" s="701">
        <f>E50+J50</f>
        <v>1427.076</v>
      </c>
      <c r="D45" s="280" t="s">
        <v>14</v>
      </c>
      <c r="E45" s="371">
        <v>136.107</v>
      </c>
      <c r="F45" s="177">
        <v>143.22999999999999</v>
      </c>
      <c r="G45" s="164">
        <v>58.9</v>
      </c>
      <c r="H45" s="287">
        <v>1306.5999999999999</v>
      </c>
      <c r="I45" s="177">
        <v>1199.2</v>
      </c>
      <c r="J45" s="371">
        <v>0</v>
      </c>
      <c r="K45" s="177"/>
      <c r="L45" s="164"/>
      <c r="M45" s="177"/>
      <c r="N45" s="164"/>
      <c r="O45" s="164">
        <f t="shared" si="0"/>
        <v>58.9</v>
      </c>
      <c r="P45" s="286">
        <f t="shared" si="1"/>
        <v>1199.2</v>
      </c>
    </row>
    <row r="46" spans="1:18" ht="24.95" customHeight="1" x14ac:dyDescent="0.25">
      <c r="A46" s="698"/>
      <c r="B46" s="678"/>
      <c r="C46" s="681"/>
      <c r="D46" s="166" t="s">
        <v>75</v>
      </c>
      <c r="E46" s="367">
        <v>0</v>
      </c>
      <c r="F46" s="168"/>
      <c r="G46" s="171"/>
      <c r="H46" s="168"/>
      <c r="I46" s="168"/>
      <c r="J46" s="367">
        <v>0</v>
      </c>
      <c r="K46" s="168"/>
      <c r="L46" s="171"/>
      <c r="M46" s="168"/>
      <c r="N46" s="171"/>
      <c r="O46" s="164">
        <f t="shared" si="0"/>
        <v>0</v>
      </c>
      <c r="P46" s="286">
        <f t="shared" si="1"/>
        <v>0</v>
      </c>
    </row>
    <row r="47" spans="1:18" ht="24.95" customHeight="1" x14ac:dyDescent="0.25">
      <c r="A47" s="698"/>
      <c r="B47" s="678"/>
      <c r="C47" s="681"/>
      <c r="D47" s="166" t="s">
        <v>15</v>
      </c>
      <c r="E47" s="367">
        <v>0</v>
      </c>
      <c r="F47" s="168"/>
      <c r="G47" s="171"/>
      <c r="H47" s="168"/>
      <c r="I47" s="168"/>
      <c r="J47" s="367">
        <v>0</v>
      </c>
      <c r="K47" s="168"/>
      <c r="L47" s="171"/>
      <c r="M47" s="168"/>
      <c r="N47" s="171"/>
      <c r="O47" s="164">
        <f t="shared" si="0"/>
        <v>0</v>
      </c>
      <c r="P47" s="286">
        <f t="shared" si="1"/>
        <v>0</v>
      </c>
    </row>
    <row r="48" spans="1:18" ht="24.95" customHeight="1" x14ac:dyDescent="0.25">
      <c r="A48" s="698"/>
      <c r="B48" s="678"/>
      <c r="C48" s="681"/>
      <c r="D48" s="166" t="s">
        <v>16</v>
      </c>
      <c r="E48" s="367">
        <v>377.48</v>
      </c>
      <c r="F48" s="168">
        <v>377.48</v>
      </c>
      <c r="G48" s="171">
        <v>377.48</v>
      </c>
      <c r="H48" s="168">
        <v>171.95</v>
      </c>
      <c r="I48" s="168">
        <v>171.95</v>
      </c>
      <c r="J48" s="367">
        <v>0</v>
      </c>
      <c r="K48" s="168"/>
      <c r="L48" s="171"/>
      <c r="M48" s="168"/>
      <c r="N48" s="171"/>
      <c r="O48" s="164">
        <f t="shared" si="0"/>
        <v>377.48</v>
      </c>
      <c r="P48" s="286">
        <f t="shared" si="1"/>
        <v>171.95</v>
      </c>
    </row>
    <row r="49" spans="1:18" ht="24.95" customHeight="1" thickBot="1" x14ac:dyDescent="0.3">
      <c r="A49" s="699"/>
      <c r="B49" s="679"/>
      <c r="C49" s="682"/>
      <c r="D49" s="179" t="s">
        <v>17</v>
      </c>
      <c r="E49" s="368">
        <v>913.48900000000003</v>
      </c>
      <c r="F49" s="189">
        <v>918.72</v>
      </c>
      <c r="G49" s="174">
        <v>4.0999999999999996</v>
      </c>
      <c r="H49" s="189">
        <v>332</v>
      </c>
      <c r="I49" s="189">
        <v>332</v>
      </c>
      <c r="J49" s="368">
        <v>0</v>
      </c>
      <c r="K49" s="189"/>
      <c r="L49" s="174"/>
      <c r="M49" s="174"/>
      <c r="N49" s="174"/>
      <c r="O49" s="288">
        <f t="shared" si="0"/>
        <v>4.0999999999999996</v>
      </c>
      <c r="P49" s="289">
        <f t="shared" si="1"/>
        <v>332</v>
      </c>
    </row>
    <row r="50" spans="1:18" ht="24.95" customHeight="1" thickBot="1" x14ac:dyDescent="0.3">
      <c r="A50" s="579" t="s">
        <v>18</v>
      </c>
      <c r="B50" s="580"/>
      <c r="C50" s="581"/>
      <c r="D50" s="176"/>
      <c r="E50" s="372">
        <f>E45+E46+E47+E48+E49</f>
        <v>1427.076</v>
      </c>
      <c r="F50" s="176">
        <v>1439.43</v>
      </c>
      <c r="G50" s="176">
        <v>440.48</v>
      </c>
      <c r="H50" s="176">
        <v>1810.55</v>
      </c>
      <c r="I50" s="190">
        <v>1703.15</v>
      </c>
      <c r="J50" s="369">
        <v>0</v>
      </c>
      <c r="K50" s="190">
        <v>0</v>
      </c>
      <c r="L50" s="190">
        <v>0</v>
      </c>
      <c r="M50" s="190">
        <v>0</v>
      </c>
      <c r="N50" s="190">
        <v>0</v>
      </c>
      <c r="O50" s="176">
        <f t="shared" si="0"/>
        <v>440.48</v>
      </c>
      <c r="P50" s="290">
        <f t="shared" si="1"/>
        <v>1703.15</v>
      </c>
      <c r="R50" s="358"/>
    </row>
    <row r="51" spans="1:18" ht="24.95" customHeight="1" x14ac:dyDescent="0.25">
      <c r="A51" s="697">
        <v>8</v>
      </c>
      <c r="B51" s="700" t="s">
        <v>128</v>
      </c>
      <c r="C51" s="701">
        <f>E56+J56</f>
        <v>20978.8783</v>
      </c>
      <c r="D51" s="280" t="s">
        <v>14</v>
      </c>
      <c r="E51" s="371">
        <v>646.21</v>
      </c>
      <c r="F51" s="177">
        <v>703.68</v>
      </c>
      <c r="G51" s="164">
        <v>371.99</v>
      </c>
      <c r="H51" s="287">
        <v>2200</v>
      </c>
      <c r="I51" s="177">
        <v>2052.9</v>
      </c>
      <c r="J51" s="371">
        <v>337.5</v>
      </c>
      <c r="K51" s="177">
        <v>0</v>
      </c>
      <c r="L51" s="164"/>
      <c r="M51" s="177"/>
      <c r="N51" s="164"/>
      <c r="O51" s="164">
        <f t="shared" si="0"/>
        <v>371.99</v>
      </c>
      <c r="P51" s="286">
        <f t="shared" si="1"/>
        <v>2052.9</v>
      </c>
    </row>
    <row r="52" spans="1:18" ht="24.95" customHeight="1" x14ac:dyDescent="0.25">
      <c r="A52" s="698"/>
      <c r="B52" s="678"/>
      <c r="C52" s="681"/>
      <c r="D52" s="166" t="s">
        <v>75</v>
      </c>
      <c r="E52" s="367">
        <v>1.6</v>
      </c>
      <c r="F52" s="168">
        <v>0</v>
      </c>
      <c r="G52" s="171">
        <v>0</v>
      </c>
      <c r="H52" s="168">
        <v>0</v>
      </c>
      <c r="I52" s="168">
        <v>0</v>
      </c>
      <c r="J52" s="367">
        <v>0</v>
      </c>
      <c r="K52" s="168">
        <v>0</v>
      </c>
      <c r="L52" s="171">
        <v>0</v>
      </c>
      <c r="M52" s="168">
        <v>0</v>
      </c>
      <c r="N52" s="171">
        <v>0</v>
      </c>
      <c r="O52" s="164">
        <f t="shared" si="0"/>
        <v>0</v>
      </c>
      <c r="P52" s="286">
        <f t="shared" si="1"/>
        <v>0</v>
      </c>
    </row>
    <row r="53" spans="1:18" ht="24.95" customHeight="1" x14ac:dyDescent="0.25">
      <c r="A53" s="698"/>
      <c r="B53" s="678"/>
      <c r="C53" s="681"/>
      <c r="D53" s="166" t="s">
        <v>15</v>
      </c>
      <c r="E53" s="367">
        <v>56.1</v>
      </c>
      <c r="F53" s="168">
        <v>10</v>
      </c>
      <c r="G53" s="171">
        <v>3.9</v>
      </c>
      <c r="H53" s="168">
        <v>100</v>
      </c>
      <c r="I53" s="168">
        <v>100</v>
      </c>
      <c r="J53" s="367">
        <v>578.23</v>
      </c>
      <c r="K53" s="168">
        <v>150</v>
      </c>
      <c r="L53" s="171">
        <v>0</v>
      </c>
      <c r="M53" s="168"/>
      <c r="N53" s="171">
        <v>500</v>
      </c>
      <c r="O53" s="164">
        <f t="shared" si="0"/>
        <v>3.9</v>
      </c>
      <c r="P53" s="286">
        <f t="shared" si="1"/>
        <v>600</v>
      </c>
    </row>
    <row r="54" spans="1:18" ht="24.95" customHeight="1" x14ac:dyDescent="0.25">
      <c r="A54" s="698"/>
      <c r="B54" s="678"/>
      <c r="C54" s="681"/>
      <c r="D54" s="166" t="s">
        <v>16</v>
      </c>
      <c r="E54" s="367">
        <v>6740.7473000000009</v>
      </c>
      <c r="F54" s="168">
        <v>1000</v>
      </c>
      <c r="G54" s="171">
        <v>925.23</v>
      </c>
      <c r="H54" s="168">
        <v>1000</v>
      </c>
      <c r="I54" s="168">
        <v>1903.2</v>
      </c>
      <c r="J54" s="367">
        <v>8823.61</v>
      </c>
      <c r="K54" s="168">
        <v>6000</v>
      </c>
      <c r="L54" s="171">
        <v>4592.09</v>
      </c>
      <c r="M54" s="168">
        <v>6100</v>
      </c>
      <c r="N54" s="171">
        <v>5147.1000000000004</v>
      </c>
      <c r="O54" s="164">
        <f t="shared" si="0"/>
        <v>5517.32</v>
      </c>
      <c r="P54" s="286">
        <f t="shared" si="1"/>
        <v>7050.3</v>
      </c>
    </row>
    <row r="55" spans="1:18" ht="24.95" customHeight="1" thickBot="1" x14ac:dyDescent="0.3">
      <c r="A55" s="699"/>
      <c r="B55" s="679"/>
      <c r="C55" s="682"/>
      <c r="D55" s="179" t="s">
        <v>17</v>
      </c>
      <c r="E55" s="368">
        <v>1784.0710000000001</v>
      </c>
      <c r="F55" s="189">
        <v>150</v>
      </c>
      <c r="G55" s="174">
        <v>10.46</v>
      </c>
      <c r="H55" s="189">
        <v>800</v>
      </c>
      <c r="I55" s="189">
        <v>1008</v>
      </c>
      <c r="J55" s="368">
        <v>2010.81</v>
      </c>
      <c r="K55" s="189">
        <v>200</v>
      </c>
      <c r="L55" s="174">
        <v>0</v>
      </c>
      <c r="M55" s="174"/>
      <c r="N55" s="174"/>
      <c r="O55" s="288">
        <f t="shared" si="0"/>
        <v>10.46</v>
      </c>
      <c r="P55" s="289">
        <f t="shared" si="1"/>
        <v>1008</v>
      </c>
    </row>
    <row r="56" spans="1:18" ht="24.95" customHeight="1" thickBot="1" x14ac:dyDescent="0.3">
      <c r="A56" s="579" t="s">
        <v>18</v>
      </c>
      <c r="B56" s="580"/>
      <c r="C56" s="581"/>
      <c r="D56" s="176"/>
      <c r="E56" s="372">
        <f t="shared" ref="E56:P56" si="8">E51+E52+E53+E54+E55</f>
        <v>9228.7283000000007</v>
      </c>
      <c r="F56" s="176">
        <f t="shared" si="8"/>
        <v>1863.6799999999998</v>
      </c>
      <c r="G56" s="176">
        <f t="shared" si="8"/>
        <v>1311.58</v>
      </c>
      <c r="H56" s="176">
        <f t="shared" si="8"/>
        <v>4100</v>
      </c>
      <c r="I56" s="176">
        <f t="shared" si="8"/>
        <v>5064.1000000000004</v>
      </c>
      <c r="J56" s="369">
        <f t="shared" si="8"/>
        <v>11750.15</v>
      </c>
      <c r="K56" s="176">
        <f t="shared" si="8"/>
        <v>6350</v>
      </c>
      <c r="L56" s="176">
        <f t="shared" si="8"/>
        <v>4592.09</v>
      </c>
      <c r="M56" s="176">
        <f t="shared" si="8"/>
        <v>6100</v>
      </c>
      <c r="N56" s="176">
        <f t="shared" si="8"/>
        <v>5647.1</v>
      </c>
      <c r="O56" s="176">
        <f t="shared" si="8"/>
        <v>5903.67</v>
      </c>
      <c r="P56" s="181">
        <f t="shared" si="8"/>
        <v>10711.2</v>
      </c>
      <c r="R56" s="358"/>
    </row>
    <row r="57" spans="1:18" ht="24.95" customHeight="1" x14ac:dyDescent="0.25">
      <c r="A57" s="697">
        <v>9</v>
      </c>
      <c r="B57" s="700" t="s">
        <v>129</v>
      </c>
      <c r="C57" s="701">
        <f>E62+J62</f>
        <v>19573.45</v>
      </c>
      <c r="D57" s="280" t="s">
        <v>14</v>
      </c>
      <c r="E57" s="371">
        <v>164</v>
      </c>
      <c r="F57" s="177">
        <v>28.65</v>
      </c>
      <c r="G57" s="164">
        <v>28.65</v>
      </c>
      <c r="H57" s="287">
        <v>1303</v>
      </c>
      <c r="I57" s="177">
        <v>1303</v>
      </c>
      <c r="J57" s="371">
        <v>50.4</v>
      </c>
      <c r="K57" s="177"/>
      <c r="L57" s="164"/>
      <c r="M57" s="177"/>
      <c r="N57" s="164"/>
      <c r="O57" s="164">
        <f t="shared" si="0"/>
        <v>28.65</v>
      </c>
      <c r="P57" s="286">
        <f t="shared" si="1"/>
        <v>1303</v>
      </c>
    </row>
    <row r="58" spans="1:18" ht="24.95" customHeight="1" x14ac:dyDescent="0.25">
      <c r="A58" s="698"/>
      <c r="B58" s="678"/>
      <c r="C58" s="681"/>
      <c r="D58" s="166" t="s">
        <v>75</v>
      </c>
      <c r="E58" s="367">
        <v>0</v>
      </c>
      <c r="F58" s="168">
        <v>0</v>
      </c>
      <c r="G58" s="171">
        <v>0</v>
      </c>
      <c r="H58" s="168">
        <v>0</v>
      </c>
      <c r="I58" s="168">
        <v>0</v>
      </c>
      <c r="J58" s="367">
        <v>0</v>
      </c>
      <c r="K58" s="168"/>
      <c r="L58" s="171"/>
      <c r="M58" s="168"/>
      <c r="N58" s="171"/>
      <c r="O58" s="164">
        <f t="shared" si="0"/>
        <v>0</v>
      </c>
      <c r="P58" s="286">
        <f t="shared" si="1"/>
        <v>0</v>
      </c>
    </row>
    <row r="59" spans="1:18" ht="24.95" customHeight="1" x14ac:dyDescent="0.25">
      <c r="A59" s="698"/>
      <c r="B59" s="678"/>
      <c r="C59" s="681"/>
      <c r="D59" s="166" t="s">
        <v>15</v>
      </c>
      <c r="E59" s="367">
        <v>373.89</v>
      </c>
      <c r="F59" s="168">
        <v>210.94</v>
      </c>
      <c r="G59" s="171">
        <v>210.94</v>
      </c>
      <c r="H59" s="168">
        <v>6540</v>
      </c>
      <c r="I59" s="168">
        <v>5540</v>
      </c>
      <c r="J59" s="367">
        <v>96.36</v>
      </c>
      <c r="K59" s="168"/>
      <c r="L59" s="171"/>
      <c r="M59" s="168"/>
      <c r="N59" s="171"/>
      <c r="O59" s="164">
        <f t="shared" si="0"/>
        <v>210.94</v>
      </c>
      <c r="P59" s="286">
        <f t="shared" si="1"/>
        <v>5540</v>
      </c>
    </row>
    <row r="60" spans="1:18" ht="24.95" customHeight="1" x14ac:dyDescent="0.25">
      <c r="A60" s="698"/>
      <c r="B60" s="678"/>
      <c r="C60" s="681"/>
      <c r="D60" s="166" t="s">
        <v>16</v>
      </c>
      <c r="E60" s="367">
        <v>4370.83</v>
      </c>
      <c r="F60" s="168">
        <v>603.79999999999995</v>
      </c>
      <c r="G60" s="171">
        <v>603.79999999999995</v>
      </c>
      <c r="H60" s="168">
        <v>2591.3000000000002</v>
      </c>
      <c r="I60" s="168">
        <v>1760.9</v>
      </c>
      <c r="J60" s="367">
        <v>10380.14</v>
      </c>
      <c r="K60" s="168"/>
      <c r="L60" s="171"/>
      <c r="M60" s="168"/>
      <c r="N60" s="171"/>
      <c r="O60" s="164">
        <f t="shared" si="0"/>
        <v>603.79999999999995</v>
      </c>
      <c r="P60" s="286">
        <f t="shared" si="1"/>
        <v>1760.9</v>
      </c>
    </row>
    <row r="61" spans="1:18" ht="24.95" customHeight="1" thickBot="1" x14ac:dyDescent="0.3">
      <c r="A61" s="699"/>
      <c r="B61" s="679"/>
      <c r="C61" s="682"/>
      <c r="D61" s="179" t="s">
        <v>17</v>
      </c>
      <c r="E61" s="368">
        <v>2756.06</v>
      </c>
      <c r="F61" s="189">
        <v>10.83</v>
      </c>
      <c r="G61" s="174">
        <v>10.83</v>
      </c>
      <c r="H61" s="189">
        <v>1748.5</v>
      </c>
      <c r="I61" s="189">
        <v>1548.5</v>
      </c>
      <c r="J61" s="368">
        <v>1381.77</v>
      </c>
      <c r="K61" s="189"/>
      <c r="L61" s="174"/>
      <c r="M61" s="174"/>
      <c r="N61" s="174"/>
      <c r="O61" s="288">
        <f t="shared" si="0"/>
        <v>10.83</v>
      </c>
      <c r="P61" s="289">
        <f t="shared" si="1"/>
        <v>1548.5</v>
      </c>
    </row>
    <row r="62" spans="1:18" ht="24.95" customHeight="1" thickBot="1" x14ac:dyDescent="0.3">
      <c r="A62" s="702" t="s">
        <v>18</v>
      </c>
      <c r="B62" s="703"/>
      <c r="C62" s="704"/>
      <c r="D62" s="386"/>
      <c r="E62" s="372">
        <f>E57+E58+E59+E60+E61</f>
        <v>7664.7800000000007</v>
      </c>
      <c r="F62" s="176">
        <f>F57+F58+F59+F60+F61</f>
        <v>854.22</v>
      </c>
      <c r="G62" s="176">
        <f t="shared" ref="G62:I62" si="9">G57+G58+G59+G60+G61</f>
        <v>854.22</v>
      </c>
      <c r="H62" s="176">
        <f t="shared" si="9"/>
        <v>12182.8</v>
      </c>
      <c r="I62" s="176">
        <f t="shared" si="9"/>
        <v>10152.4</v>
      </c>
      <c r="J62" s="369">
        <f>J57+J58+J59+J60+J61</f>
        <v>11908.67</v>
      </c>
      <c r="K62" s="176">
        <v>0</v>
      </c>
      <c r="L62" s="176">
        <v>0</v>
      </c>
      <c r="M62" s="176">
        <v>0</v>
      </c>
      <c r="N62" s="176">
        <v>0</v>
      </c>
      <c r="O62" s="176">
        <f>O57+O58+O59+O60+O61</f>
        <v>854.22</v>
      </c>
      <c r="P62" s="181">
        <f>P57+P58+P59+P60+P61</f>
        <v>10152.4</v>
      </c>
      <c r="R62" s="358"/>
    </row>
    <row r="63" spans="1:18" ht="24.95" customHeight="1" x14ac:dyDescent="0.25">
      <c r="A63" s="688">
        <v>10</v>
      </c>
      <c r="B63" s="691" t="s">
        <v>183</v>
      </c>
      <c r="C63" s="694">
        <f>E68+J68</f>
        <v>255.41</v>
      </c>
      <c r="D63" s="373" t="s">
        <v>14</v>
      </c>
      <c r="E63" s="371">
        <v>40.590000000000003</v>
      </c>
      <c r="F63" s="177">
        <v>40.590000000000003</v>
      </c>
      <c r="G63" s="164">
        <v>40.590000000000003</v>
      </c>
      <c r="H63" s="287">
        <v>284</v>
      </c>
      <c r="I63" s="177">
        <v>284</v>
      </c>
      <c r="J63" s="371">
        <v>0</v>
      </c>
      <c r="K63" s="177">
        <v>0</v>
      </c>
      <c r="L63" s="164">
        <v>0</v>
      </c>
      <c r="M63" s="177">
        <v>0</v>
      </c>
      <c r="N63" s="164">
        <v>0</v>
      </c>
      <c r="O63" s="164">
        <f>G63+L63</f>
        <v>40.590000000000003</v>
      </c>
      <c r="P63" s="286">
        <f>I63+N63</f>
        <v>284</v>
      </c>
    </row>
    <row r="64" spans="1:18" ht="24.95" customHeight="1" x14ac:dyDescent="0.25">
      <c r="A64" s="689"/>
      <c r="B64" s="692"/>
      <c r="C64" s="695"/>
      <c r="D64" s="374" t="s">
        <v>75</v>
      </c>
      <c r="E64" s="367">
        <v>40</v>
      </c>
      <c r="F64" s="168">
        <v>40</v>
      </c>
      <c r="G64" s="171">
        <v>40</v>
      </c>
      <c r="H64" s="168">
        <v>1643</v>
      </c>
      <c r="I64" s="168">
        <v>1643</v>
      </c>
      <c r="J64" s="367">
        <v>0</v>
      </c>
      <c r="K64" s="168">
        <v>0</v>
      </c>
      <c r="L64" s="171">
        <v>0</v>
      </c>
      <c r="M64" s="168">
        <v>0</v>
      </c>
      <c r="N64" s="171">
        <v>0</v>
      </c>
      <c r="O64" s="164">
        <f t="shared" ref="O64:O73" si="10">G64+L64</f>
        <v>40</v>
      </c>
      <c r="P64" s="286">
        <f t="shared" ref="P64:P73" si="11">I64+N64</f>
        <v>1643</v>
      </c>
    </row>
    <row r="65" spans="1:18" ht="24.95" customHeight="1" x14ac:dyDescent="0.25">
      <c r="A65" s="689"/>
      <c r="B65" s="692"/>
      <c r="C65" s="695"/>
      <c r="D65" s="374" t="s">
        <v>15</v>
      </c>
      <c r="E65" s="367">
        <v>0</v>
      </c>
      <c r="F65" s="168">
        <v>0</v>
      </c>
      <c r="G65" s="171">
        <v>0</v>
      </c>
      <c r="H65" s="168">
        <v>0</v>
      </c>
      <c r="I65" s="168">
        <v>0</v>
      </c>
      <c r="J65" s="367">
        <v>0</v>
      </c>
      <c r="K65" s="168">
        <v>0</v>
      </c>
      <c r="L65" s="171">
        <v>0</v>
      </c>
      <c r="M65" s="168">
        <v>0</v>
      </c>
      <c r="N65" s="171">
        <v>0</v>
      </c>
      <c r="O65" s="164">
        <f t="shared" si="10"/>
        <v>0</v>
      </c>
      <c r="P65" s="286">
        <f t="shared" si="11"/>
        <v>0</v>
      </c>
    </row>
    <row r="66" spans="1:18" ht="24.95" customHeight="1" x14ac:dyDescent="0.25">
      <c r="A66" s="689"/>
      <c r="B66" s="692"/>
      <c r="C66" s="695"/>
      <c r="D66" s="374" t="s">
        <v>16</v>
      </c>
      <c r="E66" s="367">
        <v>0</v>
      </c>
      <c r="F66" s="168">
        <v>0</v>
      </c>
      <c r="G66" s="171">
        <v>0</v>
      </c>
      <c r="H66" s="168">
        <v>0</v>
      </c>
      <c r="I66" s="168">
        <v>0</v>
      </c>
      <c r="J66" s="367">
        <v>0</v>
      </c>
      <c r="K66" s="168">
        <v>0</v>
      </c>
      <c r="L66" s="171">
        <v>0</v>
      </c>
      <c r="M66" s="168">
        <v>0</v>
      </c>
      <c r="N66" s="171">
        <v>0</v>
      </c>
      <c r="O66" s="164">
        <f t="shared" si="10"/>
        <v>0</v>
      </c>
      <c r="P66" s="286">
        <f t="shared" si="11"/>
        <v>0</v>
      </c>
    </row>
    <row r="67" spans="1:18" ht="24.95" customHeight="1" thickBot="1" x14ac:dyDescent="0.3">
      <c r="A67" s="690"/>
      <c r="B67" s="693"/>
      <c r="C67" s="696"/>
      <c r="D67" s="375" t="s">
        <v>17</v>
      </c>
      <c r="E67" s="368">
        <v>174.82</v>
      </c>
      <c r="F67" s="189">
        <v>174.82</v>
      </c>
      <c r="G67" s="174">
        <v>27.02</v>
      </c>
      <c r="H67" s="189">
        <v>354</v>
      </c>
      <c r="I67" s="189">
        <v>54.7</v>
      </c>
      <c r="J67" s="368">
        <v>0</v>
      </c>
      <c r="K67" s="189">
        <v>0</v>
      </c>
      <c r="L67" s="174">
        <v>0</v>
      </c>
      <c r="M67" s="174">
        <v>0</v>
      </c>
      <c r="N67" s="174">
        <v>0</v>
      </c>
      <c r="O67" s="288">
        <f t="shared" si="10"/>
        <v>27.02</v>
      </c>
      <c r="P67" s="289">
        <f t="shared" si="11"/>
        <v>54.7</v>
      </c>
    </row>
    <row r="68" spans="1:18" ht="24.95" customHeight="1" thickBot="1" x14ac:dyDescent="0.3">
      <c r="A68" s="579" t="s">
        <v>18</v>
      </c>
      <c r="B68" s="580"/>
      <c r="C68" s="581"/>
      <c r="D68" s="385"/>
      <c r="E68" s="372">
        <v>255.41</v>
      </c>
      <c r="F68" s="176">
        <f t="shared" ref="F68:P68" si="12">F63+F64+F65+F66+F67</f>
        <v>255.41</v>
      </c>
      <c r="G68" s="176">
        <f t="shared" si="12"/>
        <v>107.61</v>
      </c>
      <c r="H68" s="176">
        <f t="shared" si="12"/>
        <v>2281</v>
      </c>
      <c r="I68" s="176">
        <f t="shared" si="12"/>
        <v>1981.7</v>
      </c>
      <c r="J68" s="369">
        <f t="shared" si="12"/>
        <v>0</v>
      </c>
      <c r="K68" s="176">
        <f t="shared" si="12"/>
        <v>0</v>
      </c>
      <c r="L68" s="176">
        <f t="shared" si="12"/>
        <v>0</v>
      </c>
      <c r="M68" s="176">
        <f t="shared" si="12"/>
        <v>0</v>
      </c>
      <c r="N68" s="176">
        <f t="shared" si="12"/>
        <v>0</v>
      </c>
      <c r="O68" s="176">
        <f t="shared" si="12"/>
        <v>107.61</v>
      </c>
      <c r="P68" s="176">
        <f t="shared" si="12"/>
        <v>1981.7</v>
      </c>
      <c r="R68" s="358"/>
    </row>
    <row r="69" spans="1:18" ht="24.95" customHeight="1" x14ac:dyDescent="0.25">
      <c r="A69" s="675">
        <v>11</v>
      </c>
      <c r="B69" s="677" t="s">
        <v>182</v>
      </c>
      <c r="C69" s="680">
        <f>E74+J74</f>
        <v>2694.4458</v>
      </c>
      <c r="D69" s="376" t="s">
        <v>14</v>
      </c>
      <c r="E69" s="371">
        <v>98.387</v>
      </c>
      <c r="F69" s="177"/>
      <c r="G69" s="164">
        <v>98.39</v>
      </c>
      <c r="H69" s="287">
        <v>6500</v>
      </c>
      <c r="I69" s="177">
        <v>7475</v>
      </c>
      <c r="J69" s="371">
        <v>34.54</v>
      </c>
      <c r="K69" s="177">
        <v>10.37</v>
      </c>
      <c r="L69" s="164">
        <v>24.43</v>
      </c>
      <c r="M69" s="177"/>
      <c r="N69" s="164"/>
      <c r="O69" s="164">
        <f t="shared" si="10"/>
        <v>122.82</v>
      </c>
      <c r="P69" s="289">
        <f t="shared" si="11"/>
        <v>7475</v>
      </c>
    </row>
    <row r="70" spans="1:18" ht="24.95" customHeight="1" x14ac:dyDescent="0.25">
      <c r="A70" s="676"/>
      <c r="B70" s="678"/>
      <c r="C70" s="681"/>
      <c r="D70" s="377" t="s">
        <v>75</v>
      </c>
      <c r="E70" s="367">
        <v>2.3200000000000003</v>
      </c>
      <c r="F70" s="168"/>
      <c r="G70" s="171">
        <v>2.3199999999999998</v>
      </c>
      <c r="H70" s="168">
        <v>8530</v>
      </c>
      <c r="I70" s="168">
        <v>9809.5</v>
      </c>
      <c r="J70" s="367"/>
      <c r="K70" s="168"/>
      <c r="L70" s="171"/>
      <c r="M70" s="168"/>
      <c r="N70" s="171"/>
      <c r="O70" s="164">
        <f t="shared" si="10"/>
        <v>2.3199999999999998</v>
      </c>
      <c r="P70" s="289">
        <f t="shared" si="11"/>
        <v>9809.5</v>
      </c>
    </row>
    <row r="71" spans="1:18" ht="24.95" customHeight="1" x14ac:dyDescent="0.25">
      <c r="A71" s="676"/>
      <c r="B71" s="678"/>
      <c r="C71" s="681"/>
      <c r="D71" s="377" t="s">
        <v>15</v>
      </c>
      <c r="E71" s="367">
        <v>4.29</v>
      </c>
      <c r="F71" s="168"/>
      <c r="G71" s="171">
        <v>4.29</v>
      </c>
      <c r="H71" s="168">
        <v>920</v>
      </c>
      <c r="I71" s="168">
        <v>1058</v>
      </c>
      <c r="J71" s="367"/>
      <c r="K71" s="168"/>
      <c r="L71" s="171"/>
      <c r="M71" s="168"/>
      <c r="N71" s="171"/>
      <c r="O71" s="164">
        <f t="shared" si="10"/>
        <v>4.29</v>
      </c>
      <c r="P71" s="289">
        <f t="shared" si="11"/>
        <v>1058</v>
      </c>
    </row>
    <row r="72" spans="1:18" ht="24.95" customHeight="1" x14ac:dyDescent="0.25">
      <c r="A72" s="676"/>
      <c r="B72" s="678"/>
      <c r="C72" s="681"/>
      <c r="D72" s="377" t="s">
        <v>16</v>
      </c>
      <c r="E72" s="367">
        <v>1542.415</v>
      </c>
      <c r="F72" s="168"/>
      <c r="G72" s="171">
        <v>1542.42</v>
      </c>
      <c r="H72" s="168">
        <v>581.20000000000005</v>
      </c>
      <c r="I72" s="168">
        <v>668.38</v>
      </c>
      <c r="J72" s="367">
        <v>292.88</v>
      </c>
      <c r="K72" s="168">
        <v>291.19</v>
      </c>
      <c r="L72" s="171">
        <v>1.7</v>
      </c>
      <c r="M72" s="168"/>
      <c r="N72" s="171"/>
      <c r="O72" s="164">
        <f t="shared" si="10"/>
        <v>1544.1200000000001</v>
      </c>
      <c r="P72" s="289">
        <f t="shared" si="11"/>
        <v>668.38</v>
      </c>
    </row>
    <row r="73" spans="1:18" ht="24.95" customHeight="1" thickBot="1" x14ac:dyDescent="0.3">
      <c r="A73" s="676"/>
      <c r="B73" s="679"/>
      <c r="C73" s="682"/>
      <c r="D73" s="378" t="s">
        <v>17</v>
      </c>
      <c r="E73" s="368">
        <v>705.09379999999999</v>
      </c>
      <c r="F73" s="189"/>
      <c r="G73" s="174">
        <v>705.9</v>
      </c>
      <c r="H73" s="189">
        <v>1961</v>
      </c>
      <c r="I73" s="189">
        <v>2255.15</v>
      </c>
      <c r="J73" s="368">
        <v>14.52</v>
      </c>
      <c r="K73" s="189">
        <v>13.52</v>
      </c>
      <c r="L73" s="174">
        <v>1</v>
      </c>
      <c r="M73" s="174">
        <v>176</v>
      </c>
      <c r="N73" s="174">
        <v>176</v>
      </c>
      <c r="O73" s="164">
        <f t="shared" si="10"/>
        <v>706.9</v>
      </c>
      <c r="P73" s="289">
        <f t="shared" si="11"/>
        <v>2431.15</v>
      </c>
    </row>
    <row r="74" spans="1:18" ht="24.95" customHeight="1" thickBot="1" x14ac:dyDescent="0.3">
      <c r="A74" s="579" t="s">
        <v>18</v>
      </c>
      <c r="B74" s="580"/>
      <c r="C74" s="581"/>
      <c r="D74" s="176"/>
      <c r="E74" s="372">
        <f>E69+E70+E71+E72+E73</f>
        <v>2352.5057999999999</v>
      </c>
      <c r="F74" s="176">
        <f t="shared" ref="F74:P74" si="13">F69+F70+F71+F72+F73</f>
        <v>0</v>
      </c>
      <c r="G74" s="176">
        <f t="shared" si="13"/>
        <v>2353.3200000000002</v>
      </c>
      <c r="H74" s="176">
        <f t="shared" si="13"/>
        <v>18492.2</v>
      </c>
      <c r="I74" s="176">
        <f t="shared" si="13"/>
        <v>21266.030000000002</v>
      </c>
      <c r="J74" s="369">
        <f t="shared" si="13"/>
        <v>341.94</v>
      </c>
      <c r="K74" s="176">
        <f t="shared" si="13"/>
        <v>315.08</v>
      </c>
      <c r="L74" s="176">
        <f t="shared" si="13"/>
        <v>27.13</v>
      </c>
      <c r="M74" s="176">
        <f t="shared" si="13"/>
        <v>176</v>
      </c>
      <c r="N74" s="176">
        <f t="shared" si="13"/>
        <v>176</v>
      </c>
      <c r="O74" s="176">
        <f t="shared" si="13"/>
        <v>2380.4500000000003</v>
      </c>
      <c r="P74" s="181">
        <f t="shared" si="13"/>
        <v>21442.030000000002</v>
      </c>
      <c r="R74" s="358"/>
    </row>
    <row r="75" spans="1:18" ht="24.95" customHeight="1" x14ac:dyDescent="0.25">
      <c r="A75" s="683" t="s">
        <v>83</v>
      </c>
      <c r="B75" s="684"/>
      <c r="C75" s="685">
        <f>C9+C15+C21+C27+C33+C39+C45+C51+C57+C63+C69</f>
        <v>106210.0457</v>
      </c>
      <c r="D75" s="379" t="s">
        <v>14</v>
      </c>
      <c r="E75" s="380">
        <f>E9+E15+E21+E27+E33+E39+E45+E51+E57+E63+E69</f>
        <v>5974.2456999999995</v>
      </c>
      <c r="F75" s="381">
        <f t="shared" ref="F75:P75" si="14">F9+F15+F21+F27+F33+F39+F45+F51+F57+F63+F69</f>
        <v>2785.42</v>
      </c>
      <c r="G75" s="381">
        <f t="shared" si="14"/>
        <v>2127.4257500000003</v>
      </c>
      <c r="H75" s="381">
        <f t="shared" si="14"/>
        <v>23622.659</v>
      </c>
      <c r="I75" s="381">
        <f t="shared" si="14"/>
        <v>24892.859000000004</v>
      </c>
      <c r="J75" s="380">
        <f t="shared" si="14"/>
        <v>756.76999999999987</v>
      </c>
      <c r="K75" s="381">
        <f t="shared" si="14"/>
        <v>10.37</v>
      </c>
      <c r="L75" s="381">
        <f t="shared" si="14"/>
        <v>79.430000000000007</v>
      </c>
      <c r="M75" s="381">
        <f t="shared" si="14"/>
        <v>0</v>
      </c>
      <c r="N75" s="381">
        <f t="shared" si="14"/>
        <v>0</v>
      </c>
      <c r="O75" s="381">
        <f t="shared" si="14"/>
        <v>2206.8557500000006</v>
      </c>
      <c r="P75" s="381">
        <f t="shared" si="14"/>
        <v>24892.859000000004</v>
      </c>
    </row>
    <row r="76" spans="1:18" ht="24.95" customHeight="1" x14ac:dyDescent="0.25">
      <c r="A76" s="683"/>
      <c r="B76" s="684"/>
      <c r="C76" s="686"/>
      <c r="D76" s="382" t="s">
        <v>75</v>
      </c>
      <c r="E76" s="380">
        <f t="shared" ref="E76:P80" si="15">E10+E16+E22+E28+E34+E40+E46+E52+E58+E64+E70</f>
        <v>81.169999999999987</v>
      </c>
      <c r="F76" s="381">
        <f t="shared" si="15"/>
        <v>49.620000000000005</v>
      </c>
      <c r="G76" s="381">
        <f t="shared" si="15"/>
        <v>46.92</v>
      </c>
      <c r="H76" s="381">
        <f t="shared" si="15"/>
        <v>10358</v>
      </c>
      <c r="I76" s="381">
        <f t="shared" si="15"/>
        <v>11563.5</v>
      </c>
      <c r="J76" s="380">
        <f t="shared" si="15"/>
        <v>0</v>
      </c>
      <c r="K76" s="381">
        <f t="shared" si="15"/>
        <v>0</v>
      </c>
      <c r="L76" s="381">
        <f t="shared" si="15"/>
        <v>0</v>
      </c>
      <c r="M76" s="381">
        <f t="shared" si="15"/>
        <v>0</v>
      </c>
      <c r="N76" s="381">
        <f t="shared" si="15"/>
        <v>0</v>
      </c>
      <c r="O76" s="381">
        <f t="shared" si="15"/>
        <v>46.92</v>
      </c>
      <c r="P76" s="381">
        <f t="shared" si="15"/>
        <v>11563.5</v>
      </c>
    </row>
    <row r="77" spans="1:18" ht="24.95" customHeight="1" x14ac:dyDescent="0.25">
      <c r="A77" s="683"/>
      <c r="B77" s="684"/>
      <c r="C77" s="686"/>
      <c r="D77" s="382" t="s">
        <v>15</v>
      </c>
      <c r="E77" s="380">
        <f t="shared" si="15"/>
        <v>1163.08</v>
      </c>
      <c r="F77" s="381">
        <f t="shared" si="15"/>
        <v>510.94</v>
      </c>
      <c r="G77" s="381">
        <f t="shared" si="15"/>
        <v>439.13</v>
      </c>
      <c r="H77" s="381">
        <f t="shared" si="15"/>
        <v>7987</v>
      </c>
      <c r="I77" s="381">
        <f t="shared" si="15"/>
        <v>7004.6</v>
      </c>
      <c r="J77" s="380">
        <f t="shared" si="15"/>
        <v>1762.6799999999998</v>
      </c>
      <c r="K77" s="381">
        <f t="shared" si="15"/>
        <v>250</v>
      </c>
      <c r="L77" s="381">
        <f t="shared" si="15"/>
        <v>53</v>
      </c>
      <c r="M77" s="381">
        <f t="shared" si="15"/>
        <v>508</v>
      </c>
      <c r="N77" s="381">
        <f t="shared" si="15"/>
        <v>775</v>
      </c>
      <c r="O77" s="381">
        <f t="shared" si="15"/>
        <v>492.13</v>
      </c>
      <c r="P77" s="381">
        <f t="shared" si="15"/>
        <v>7779.6</v>
      </c>
    </row>
    <row r="78" spans="1:18" ht="24.95" customHeight="1" x14ac:dyDescent="0.25">
      <c r="A78" s="683"/>
      <c r="B78" s="684"/>
      <c r="C78" s="686"/>
      <c r="D78" s="382" t="s">
        <v>16</v>
      </c>
      <c r="E78" s="380">
        <f t="shared" si="15"/>
        <v>39833.584700000007</v>
      </c>
      <c r="F78" s="381">
        <f t="shared" si="15"/>
        <v>7493.8300000000008</v>
      </c>
      <c r="G78" s="381">
        <f t="shared" si="15"/>
        <v>7336.7894499999993</v>
      </c>
      <c r="H78" s="381">
        <f t="shared" si="15"/>
        <v>14313.094000000001</v>
      </c>
      <c r="I78" s="381">
        <f t="shared" si="15"/>
        <v>12217.21</v>
      </c>
      <c r="J78" s="380">
        <f t="shared" si="15"/>
        <v>35144.46</v>
      </c>
      <c r="K78" s="381">
        <f t="shared" si="15"/>
        <v>10683.26</v>
      </c>
      <c r="L78" s="381">
        <f t="shared" si="15"/>
        <v>7844.79</v>
      </c>
      <c r="M78" s="381">
        <f t="shared" si="15"/>
        <v>10999.893</v>
      </c>
      <c r="N78" s="381">
        <f t="shared" si="15"/>
        <v>8511.8880000000008</v>
      </c>
      <c r="O78" s="381">
        <f t="shared" si="15"/>
        <v>15181.579450000001</v>
      </c>
      <c r="P78" s="381">
        <f t="shared" si="15"/>
        <v>20729.098000000002</v>
      </c>
    </row>
    <row r="79" spans="1:18" ht="24.95" customHeight="1" thickBot="1" x14ac:dyDescent="0.3">
      <c r="A79" s="683"/>
      <c r="B79" s="684"/>
      <c r="C79" s="687"/>
      <c r="D79" s="383" t="s">
        <v>17</v>
      </c>
      <c r="E79" s="384">
        <f t="shared" si="15"/>
        <v>14811.0653</v>
      </c>
      <c r="F79" s="387">
        <f t="shared" si="15"/>
        <v>1827.1599999999999</v>
      </c>
      <c r="G79" s="387">
        <f t="shared" si="15"/>
        <v>1679.1100000000001</v>
      </c>
      <c r="H79" s="387">
        <f t="shared" si="15"/>
        <v>8636.7960000000003</v>
      </c>
      <c r="I79" s="387">
        <f t="shared" si="15"/>
        <v>7184.6859999999997</v>
      </c>
      <c r="J79" s="384">
        <f t="shared" si="15"/>
        <v>6682.99</v>
      </c>
      <c r="K79" s="387">
        <f t="shared" si="15"/>
        <v>363.52</v>
      </c>
      <c r="L79" s="387">
        <f t="shared" si="15"/>
        <v>1</v>
      </c>
      <c r="M79" s="387">
        <f t="shared" si="15"/>
        <v>248</v>
      </c>
      <c r="N79" s="387">
        <f t="shared" si="15"/>
        <v>365.8</v>
      </c>
      <c r="O79" s="387">
        <f t="shared" si="15"/>
        <v>1680.1100000000001</v>
      </c>
      <c r="P79" s="387">
        <f t="shared" si="15"/>
        <v>7550.4860000000008</v>
      </c>
    </row>
    <row r="80" spans="1:18" ht="24.95" customHeight="1" thickBot="1" x14ac:dyDescent="0.3">
      <c r="A80" s="582" t="s">
        <v>20</v>
      </c>
      <c r="B80" s="583"/>
      <c r="C80" s="583"/>
      <c r="D80" s="583"/>
      <c r="E80" s="388">
        <f t="shared" si="15"/>
        <v>61863.145700000008</v>
      </c>
      <c r="F80" s="389">
        <f t="shared" si="15"/>
        <v>12666.97</v>
      </c>
      <c r="G80" s="389">
        <f t="shared" si="15"/>
        <v>11629.375199999999</v>
      </c>
      <c r="H80" s="389">
        <f t="shared" si="15"/>
        <v>64917.548999999999</v>
      </c>
      <c r="I80" s="389">
        <f t="shared" si="15"/>
        <v>62862.854999999996</v>
      </c>
      <c r="J80" s="388">
        <f t="shared" si="15"/>
        <v>44346.9</v>
      </c>
      <c r="K80" s="390">
        <f t="shared" si="15"/>
        <v>11307.15</v>
      </c>
      <c r="L80" s="389">
        <f t="shared" si="15"/>
        <v>7978.22</v>
      </c>
      <c r="M80" s="389">
        <f t="shared" si="15"/>
        <v>11755.893</v>
      </c>
      <c r="N80" s="389">
        <f t="shared" si="15"/>
        <v>9652.6880000000001</v>
      </c>
      <c r="O80" s="389">
        <f t="shared" si="15"/>
        <v>19607.5952</v>
      </c>
      <c r="P80" s="389">
        <f t="shared" si="15"/>
        <v>72515.543000000005</v>
      </c>
      <c r="R80" s="358"/>
    </row>
    <row r="83" spans="2:16" x14ac:dyDescent="0.25">
      <c r="B83" s="354">
        <v>106586.63560000001</v>
      </c>
    </row>
    <row r="84" spans="2:16" x14ac:dyDescent="0.25">
      <c r="B84" s="357">
        <f>E80+J80</f>
        <v>106210.04570000002</v>
      </c>
      <c r="E84" s="357"/>
      <c r="F84" s="357"/>
      <c r="G84" s="357"/>
      <c r="H84" s="357"/>
      <c r="I84" s="357"/>
      <c r="J84" s="357"/>
      <c r="K84" s="357"/>
      <c r="L84" s="357"/>
      <c r="M84" s="357"/>
      <c r="N84" s="357"/>
      <c r="O84" s="357"/>
      <c r="P84" s="357"/>
    </row>
  </sheetData>
  <mergeCells count="64">
    <mergeCell ref="B2:P2"/>
    <mergeCell ref="B3:P3"/>
    <mergeCell ref="B4:P4"/>
    <mergeCell ref="A5:A7"/>
    <mergeCell ref="B5:B7"/>
    <mergeCell ref="C5:C7"/>
    <mergeCell ref="D5:D7"/>
    <mergeCell ref="E5:I5"/>
    <mergeCell ref="J5:N5"/>
    <mergeCell ref="O5:P5"/>
    <mergeCell ref="P6:P7"/>
    <mergeCell ref="H6:I6"/>
    <mergeCell ref="J6:J7"/>
    <mergeCell ref="K6:L6"/>
    <mergeCell ref="O6:O7"/>
    <mergeCell ref="A15:A19"/>
    <mergeCell ref="B15:B19"/>
    <mergeCell ref="C15:C19"/>
    <mergeCell ref="E6:E7"/>
    <mergeCell ref="F6:G6"/>
    <mergeCell ref="A9:A13"/>
    <mergeCell ref="B9:B13"/>
    <mergeCell ref="C9:C13"/>
    <mergeCell ref="A14:C14"/>
    <mergeCell ref="A39:A43"/>
    <mergeCell ref="B39:B43"/>
    <mergeCell ref="C39:C43"/>
    <mergeCell ref="A20:C20"/>
    <mergeCell ref="A21:A25"/>
    <mergeCell ref="B21:B25"/>
    <mergeCell ref="C21:C25"/>
    <mergeCell ref="A26:C26"/>
    <mergeCell ref="A27:A31"/>
    <mergeCell ref="B27:B31"/>
    <mergeCell ref="C27:C31"/>
    <mergeCell ref="A32:C32"/>
    <mergeCell ref="A33:A37"/>
    <mergeCell ref="B33:B37"/>
    <mergeCell ref="C33:C37"/>
    <mergeCell ref="A38:C38"/>
    <mergeCell ref="A63:A67"/>
    <mergeCell ref="B63:B67"/>
    <mergeCell ref="C63:C67"/>
    <mergeCell ref="A44:C44"/>
    <mergeCell ref="A45:A49"/>
    <mergeCell ref="B45:B49"/>
    <mergeCell ref="C45:C49"/>
    <mergeCell ref="A50:C50"/>
    <mergeCell ref="A51:A55"/>
    <mergeCell ref="B51:B55"/>
    <mergeCell ref="C51:C55"/>
    <mergeCell ref="A56:C56"/>
    <mergeCell ref="A57:A61"/>
    <mergeCell ref="B57:B61"/>
    <mergeCell ref="C57:C61"/>
    <mergeCell ref="A62:C62"/>
    <mergeCell ref="A80:D80"/>
    <mergeCell ref="A68:C68"/>
    <mergeCell ref="A69:A73"/>
    <mergeCell ref="B69:B73"/>
    <mergeCell ref="C69:C73"/>
    <mergeCell ref="A74:C74"/>
    <mergeCell ref="A75:B79"/>
    <mergeCell ref="C75:C79"/>
  </mergeCells>
  <pageMargins left="0.7" right="0.7" top="0.75" bottom="0.75" header="0.3" footer="0.3"/>
  <pageSetup paperSize="9" orientation="portrait" horizontalDpi="1200" verticalDpi="1200" r:id="rId1"/>
  <ignoredErrors>
    <ignoredError sqref="O62:P62 O56:P56 O44:P44 O38:P38 O14:P14 O68:P68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Ampop2022-2023</vt:lpstr>
      <vt:lpstr>AMPOP_2023</vt:lpstr>
      <vt:lpstr>Yst_marzeri</vt:lpstr>
      <vt:lpstr>Արագածոտն</vt:lpstr>
      <vt:lpstr>Արարատ</vt:lpstr>
      <vt:lpstr>Արմավիր</vt:lpstr>
      <vt:lpstr>Գեղարքունիք</vt:lpstr>
      <vt:lpstr>Լոռի</vt:lpstr>
      <vt:lpstr>Կոտայք </vt:lpstr>
      <vt:lpstr>Շիրակ</vt:lpstr>
      <vt:lpstr>Սյունիք</vt:lpstr>
      <vt:lpstr>Վայոց ձոր</vt:lpstr>
      <vt:lpstr>Տավուշ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2024-08-23T13:06:26Z</dcterms:modified>
</cp:coreProperties>
</file>